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TeX\grcon2017\"/>
    </mc:Choice>
  </mc:AlternateContent>
  <bookViews>
    <workbookView xWindow="0" yWindow="0" windowWidth="10110" windowHeight="10020" tabRatio="767"/>
  </bookViews>
  <sheets>
    <sheet name="Sample Rates" sheetId="3" r:id="rId1"/>
    <sheet name="Utilization" sheetId="4" r:id="rId2"/>
    <sheet name="(old) Area" sheetId="1" r:id="rId3"/>
    <sheet name="(old) Throughput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3" l="1"/>
  <c r="F14" i="3"/>
  <c r="F10" i="3"/>
  <c r="I25" i="4"/>
  <c r="J25" i="4"/>
  <c r="K25" i="4"/>
  <c r="L25" i="4"/>
  <c r="E20" i="3"/>
  <c r="F20" i="3"/>
  <c r="M13" i="3" l="1"/>
  <c r="E19" i="3"/>
  <c r="E21" i="3"/>
  <c r="E18" i="3"/>
  <c r="F9" i="3"/>
  <c r="F11" i="3"/>
  <c r="F12" i="3"/>
  <c r="F13" i="3"/>
  <c r="F15" i="3"/>
  <c r="F17" i="3"/>
  <c r="F18" i="3"/>
  <c r="F19" i="3"/>
  <c r="F21" i="3"/>
  <c r="F24" i="3" l="1"/>
  <c r="F23" i="3"/>
  <c r="L17" i="4"/>
  <c r="L18" i="4"/>
  <c r="L19" i="4"/>
  <c r="L20" i="4"/>
  <c r="L21" i="4"/>
  <c r="L22" i="4"/>
  <c r="L24" i="4"/>
  <c r="L26" i="4"/>
  <c r="K17" i="4"/>
  <c r="K18" i="4"/>
  <c r="K19" i="4"/>
  <c r="K20" i="4"/>
  <c r="K21" i="4"/>
  <c r="K22" i="4"/>
  <c r="K23" i="4"/>
  <c r="K24" i="4"/>
  <c r="K26" i="4"/>
  <c r="J18" i="4"/>
  <c r="J19" i="4"/>
  <c r="J20" i="4"/>
  <c r="J21" i="4"/>
  <c r="J22" i="4"/>
  <c r="J23" i="4"/>
  <c r="J24" i="4"/>
  <c r="J26" i="4"/>
  <c r="J17" i="4"/>
  <c r="I18" i="4"/>
  <c r="I19" i="4"/>
  <c r="I20" i="4"/>
  <c r="I21" i="4"/>
  <c r="I22" i="4"/>
  <c r="I23" i="4"/>
  <c r="I24" i="4"/>
  <c r="I26" i="4"/>
  <c r="I17" i="4"/>
  <c r="T43" i="1"/>
  <c r="S43" i="1"/>
  <c r="T42" i="1"/>
  <c r="T41" i="1"/>
  <c r="T40" i="1"/>
  <c r="T39" i="1"/>
  <c r="T38" i="1"/>
  <c r="T37" i="1"/>
  <c r="T36" i="1"/>
  <c r="T35" i="1"/>
  <c r="AI11" i="1"/>
  <c r="AH11" i="1"/>
  <c r="AG11" i="1"/>
  <c r="AF11" i="1"/>
  <c r="AE11" i="1"/>
  <c r="AC11" i="1"/>
  <c r="AB11" i="1"/>
  <c r="Z11" i="1"/>
  <c r="Y11" i="1"/>
  <c r="S4" i="3"/>
  <c r="K5" i="3"/>
  <c r="L5" i="3"/>
  <c r="M5" i="3"/>
  <c r="N5" i="3"/>
  <c r="O5" i="3"/>
  <c r="P5" i="3"/>
  <c r="Q5" i="3"/>
  <c r="R5" i="3"/>
  <c r="S5" i="3"/>
  <c r="J4" i="2"/>
  <c r="C5" i="2"/>
  <c r="E5" i="2"/>
  <c r="F5" i="2"/>
  <c r="H5" i="2"/>
  <c r="I5" i="2"/>
  <c r="J5" i="2"/>
  <c r="D5" i="2"/>
  <c r="G5" i="2"/>
  <c r="B5" i="2"/>
  <c r="C6" i="1" l="1"/>
  <c r="D6" i="1"/>
  <c r="E6" i="1"/>
  <c r="F6" i="1"/>
  <c r="G6" i="1"/>
  <c r="H6" i="1"/>
  <c r="B6" i="1"/>
</calcChain>
</file>

<file path=xl/sharedStrings.xml><?xml version="1.0" encoding="utf-8"?>
<sst xmlns="http://schemas.openxmlformats.org/spreadsheetml/2006/main" count="138" uniqueCount="44">
  <si>
    <t>LUT</t>
  </si>
  <si>
    <t>FF</t>
  </si>
  <si>
    <t>DSP</t>
  </si>
  <si>
    <t>BRAM</t>
  </si>
  <si>
    <t>Interval (max)</t>
  </si>
  <si>
    <t>Total Utilization</t>
  </si>
  <si>
    <t>RX Filter</t>
  </si>
  <si>
    <t>FPLL</t>
  </si>
  <si>
    <t>DC Blocker</t>
  </si>
  <si>
    <t>AGC</t>
  </si>
  <si>
    <t>Deint</t>
  </si>
  <si>
    <t>Depad</t>
  </si>
  <si>
    <t>Viterbi</t>
  </si>
  <si>
    <t>Deinterleaver</t>
  </si>
  <si>
    <t>Actual Sample Rate</t>
  </si>
  <si>
    <t>Target Sample Rate</t>
  </si>
  <si>
    <t>RX Filt</t>
  </si>
  <si>
    <t>DCB-AGC</t>
  </si>
  <si>
    <t>RxFlt-PLL</t>
  </si>
  <si>
    <t>Samples (out)</t>
  </si>
  <si>
    <t>RX Filter-FPLL</t>
  </si>
  <si>
    <t>DC Blocker-AGC</t>
  </si>
  <si>
    <t>Max Initiation Interval</t>
  </si>
  <si>
    <t>Samples per Output</t>
  </si>
  <si>
    <t>RFNoC Block</t>
  </si>
  <si>
    <t>Target  Output
Rate
(MS/s)</t>
  </si>
  <si>
    <t>Actual Output
Rate
(MS/s)2</t>
  </si>
  <si>
    <t>Output Rate (MS/s)</t>
  </si>
  <si>
    <t>Total Utilization (Units)</t>
  </si>
  <si>
    <t>Actual Output
Rate
(MS/s)</t>
  </si>
  <si>
    <t>Total Available</t>
  </si>
  <si>
    <t>Target Sample Rate (MS/s)</t>
  </si>
  <si>
    <t>Vivado HLS est. Sample Rates (MS/s)</t>
  </si>
  <si>
    <t>v2015.4</t>
  </si>
  <si>
    <t>v2017.1</t>
  </si>
  <si>
    <t>Reed-Solomon</t>
  </si>
  <si>
    <t>`</t>
  </si>
  <si>
    <t>RX Filter v2</t>
  </si>
  <si>
    <t>DC Blocker v2</t>
  </si>
  <si>
    <t>AGC v2</t>
  </si>
  <si>
    <t>ü</t>
  </si>
  <si>
    <t>Target Output
Rate
(MS/s)</t>
  </si>
  <si>
    <t>Target Met</t>
  </si>
  <si>
    <t>Works
on
FPGA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</si>
</sst>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&lt;1]0.###;[&lt;10]#.#;00.0"/>
    <numFmt numFmtId="165" formatCode="0.0000"/>
  </numFmts>
  <fonts count="8" x14ac:knownFonts="1">
    <font>
      <sz val="11"/>
      <color theme="1"/>
      <name val="Tw Cen MT"/>
      <family val="2"/>
      <scheme val="minor"/>
    </font>
    <font>
      <sz val="9"/>
      <color theme="1"/>
      <name val="Tw Cen MT"/>
      <family val="2"/>
      <scheme val="minor"/>
    </font>
    <font>
      <sz val="9"/>
      <color rgb="FF000000"/>
      <name val="Tw Cen MT"/>
      <family val="2"/>
      <scheme val="minor"/>
    </font>
    <font>
      <b/>
      <sz val="9"/>
      <color rgb="FF000000"/>
      <name val="Tw Cen MT"/>
      <family val="2"/>
      <scheme val="minor"/>
    </font>
    <font>
      <b/>
      <sz val="9"/>
      <color theme="1"/>
      <name val="Tw Cen MT"/>
      <family val="2"/>
      <scheme val="minor"/>
    </font>
    <font>
      <b/>
      <sz val="14"/>
      <color theme="1"/>
      <name val="Tw Cen MT"/>
      <family val="2"/>
      <scheme val="minor"/>
    </font>
    <font>
      <b/>
      <sz val="14"/>
      <color theme="1"/>
      <name val="Wingdings"/>
      <charset val="2"/>
    </font>
    <font>
      <sz val="14"/>
      <color theme="1"/>
      <name val="Tw Cen M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11" fontId="0" fillId="0" borderId="0" xfId="0" applyNumberFormat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 applyAlignment="1"/>
    <xf numFmtId="0" fontId="0" fillId="0" borderId="1" xfId="0" applyBorder="1" applyAlignment="1">
      <alignment horizontal="center" wrapText="1"/>
    </xf>
    <xf numFmtId="0" fontId="0" fillId="0" borderId="4" xfId="0" applyBorder="1"/>
    <xf numFmtId="2" fontId="0" fillId="0" borderId="4" xfId="0" applyNumberFormat="1" applyBorder="1" applyAlignment="1"/>
    <xf numFmtId="2" fontId="0" fillId="0" borderId="1" xfId="0" applyNumberFormat="1" applyFont="1" applyBorder="1" applyAlignment="1"/>
    <xf numFmtId="2" fontId="0" fillId="2" borderId="1" xfId="0" applyNumberFormat="1" applyFont="1" applyFill="1" applyBorder="1" applyAlignment="1"/>
    <xf numFmtId="1" fontId="0" fillId="0" borderId="1" xfId="0" applyNumberFormat="1" applyBorder="1" applyAlignment="1"/>
    <xf numFmtId="1" fontId="0" fillId="0" borderId="4" xfId="0" applyNumberFormat="1" applyBorder="1" applyAlignment="1"/>
    <xf numFmtId="1" fontId="0" fillId="0" borderId="1" xfId="0" applyNumberFormat="1" applyFont="1" applyBorder="1" applyAlignment="1"/>
    <xf numFmtId="165" fontId="0" fillId="0" borderId="1" xfId="0" applyNumberFormat="1" applyBorder="1" applyAlignment="1"/>
    <xf numFmtId="165" fontId="0" fillId="0" borderId="2" xfId="0" applyNumberFormat="1" applyBorder="1" applyAlignment="1"/>
    <xf numFmtId="165" fontId="0" fillId="0" borderId="4" xfId="0" applyNumberFormat="1" applyBorder="1" applyAlignment="1"/>
    <xf numFmtId="165" fontId="0" fillId="0" borderId="5" xfId="0" applyNumberFormat="1" applyBorder="1" applyAlignment="1"/>
    <xf numFmtId="165" fontId="0" fillId="2" borderId="1" xfId="0" applyNumberFormat="1" applyFont="1" applyFill="1" applyBorder="1" applyAlignment="1"/>
    <xf numFmtId="165" fontId="0" fillId="0" borderId="1" xfId="0" applyNumberFormat="1" applyFont="1" applyBorder="1" applyAlignment="1"/>
    <xf numFmtId="1" fontId="0" fillId="0" borderId="2" xfId="0" applyNumberFormat="1" applyBorder="1" applyAlignment="1"/>
    <xf numFmtId="3" fontId="0" fillId="0" borderId="0" xfId="0" applyNumberForma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1" xfId="0" applyFont="1" applyBorder="1" applyAlignment="1">
      <alignment horizontal="center" wrapText="1"/>
    </xf>
    <xf numFmtId="0" fontId="7" fillId="0" borderId="1" xfId="0" applyFont="1" applyBorder="1"/>
    <xf numFmtId="2" fontId="7" fillId="0" borderId="1" xfId="0" applyNumberFormat="1" applyFont="1" applyBorder="1" applyAlignment="1"/>
    <xf numFmtId="1" fontId="7" fillId="0" borderId="1" xfId="0" applyNumberFormat="1" applyFont="1" applyBorder="1" applyAlignment="1"/>
    <xf numFmtId="165" fontId="7" fillId="0" borderId="1" xfId="0" applyNumberFormat="1" applyFont="1" applyBorder="1" applyAlignment="1"/>
    <xf numFmtId="165" fontId="7" fillId="0" borderId="2" xfId="0" applyNumberFormat="1" applyFont="1" applyBorder="1" applyAlignment="1"/>
    <xf numFmtId="0" fontId="7" fillId="0" borderId="4" xfId="0" applyFont="1" applyBorder="1"/>
    <xf numFmtId="1" fontId="7" fillId="0" borderId="4" xfId="0" applyNumberFormat="1" applyFont="1" applyBorder="1" applyAlignment="1"/>
    <xf numFmtId="165" fontId="7" fillId="0" borderId="5" xfId="0" applyNumberFormat="1" applyFont="1" applyBorder="1" applyAlignment="1"/>
    <xf numFmtId="0" fontId="7" fillId="0" borderId="3" xfId="0" applyFont="1" applyBorder="1" applyAlignment="1">
      <alignment horizontal="center" wrapText="1"/>
    </xf>
    <xf numFmtId="1" fontId="7" fillId="0" borderId="2" xfId="0" applyNumberFormat="1" applyFont="1" applyBorder="1" applyAlignment="1"/>
    <xf numFmtId="1" fontId="7" fillId="0" borderId="5" xfId="0" applyNumberFormat="1" applyFont="1" applyBorder="1" applyAlignment="1"/>
    <xf numFmtId="0" fontId="0" fillId="0" borderId="0" xfId="0" applyAlignment="1">
      <alignment horizontal="center" wrapText="1"/>
    </xf>
  </cellXfs>
  <cellStyles count="1">
    <cellStyle name="Normal" xfId="0" builtinId="0"/>
  </cellStyles>
  <dxfs count="34">
    <dxf>
      <numFmt numFmtId="165" formatCode="0.00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0.00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Tw Cen MT"/>
        <scheme val="minor"/>
      </font>
      <numFmt numFmtId="1" formatCode="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w Cen MT"/>
        <scheme val="minor"/>
      </font>
      <numFmt numFmtId="1" formatCode="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w Cen MT"/>
        <scheme val="minor"/>
      </font>
      <numFmt numFmtId="1" formatCode="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w Cen MT"/>
        <scheme val="minor"/>
      </font>
      <numFmt numFmtId="1" formatCode="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w Cen MT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w Cen MT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4"/>
        <color theme="1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"/>
        <scheme val="minor"/>
      </font>
      <numFmt numFmtId="165" formatCode="0.00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w Cen MT"/>
        <scheme val="minor"/>
      </font>
      <numFmt numFmtId="165" formatCode="0.00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w Cen MT"/>
        <scheme val="minor"/>
      </font>
      <numFmt numFmtId="1" formatCode="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w Cen MT"/>
        <scheme val="minor"/>
      </font>
      <numFmt numFmtId="2" formatCode="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w Cen MT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Utilization!$I$16</c:f>
              <c:strCache>
                <c:ptCount val="1"/>
                <c:pt idx="0">
                  <c:v>BRAM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100000"/>
                    <a:shade val="85000"/>
                    <a:satMod val="100000"/>
                    <a:lumMod val="100000"/>
                  </a:schemeClr>
                </a:gs>
                <a:gs pos="100000">
                  <a:schemeClr val="accent1">
                    <a:tint val="90000"/>
                    <a:shade val="100000"/>
                    <a:satMod val="150000"/>
                    <a:lumMod val="10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76200" dist="25400" dir="5400000" algn="ctr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flat" dir="t">
                <a:rot lat="0" lon="0" rev="3600000"/>
              </a:lightRig>
            </a:scene3d>
            <a:sp3d contourW="12700" prstMaterial="flat">
              <a:bevelT w="38100" h="44450" prst="angle"/>
              <a:contourClr>
                <a:scrgbClr r="0" g="0" b="0">
                  <a:shade val="35000"/>
                  <a:satMod val="160000"/>
                </a:scrgb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Utilization!$H$17:$H$26</c:f>
              <c:strCache>
                <c:ptCount val="10"/>
                <c:pt idx="0">
                  <c:v>RX Filter</c:v>
                </c:pt>
                <c:pt idx="1">
                  <c:v>FPLL</c:v>
                </c:pt>
                <c:pt idx="2">
                  <c:v>RX Filter-FPLL</c:v>
                </c:pt>
                <c:pt idx="3">
                  <c:v>DC Blocker</c:v>
                </c:pt>
                <c:pt idx="4">
                  <c:v>AGC</c:v>
                </c:pt>
                <c:pt idx="5">
                  <c:v>DC Blocker-AGC</c:v>
                </c:pt>
                <c:pt idx="6">
                  <c:v>Viterbi</c:v>
                </c:pt>
                <c:pt idx="7">
                  <c:v>Deinterleaver</c:v>
                </c:pt>
                <c:pt idx="8">
                  <c:v>Reed-Solomon</c:v>
                </c:pt>
                <c:pt idx="9">
                  <c:v>Depad</c:v>
                </c:pt>
              </c:strCache>
            </c:strRef>
          </c:cat>
          <c:val>
            <c:numRef>
              <c:f>Utilization!$I$17:$I$26</c:f>
              <c:numCache>
                <c:formatCode>0</c:formatCode>
                <c:ptCount val="10"/>
                <c:pt idx="0">
                  <c:v>1.0062893081761006</c:v>
                </c:pt>
                <c:pt idx="1">
                  <c:v>0.25157232704402516</c:v>
                </c:pt>
                <c:pt idx="2">
                  <c:v>0.62893081761006286</c:v>
                </c:pt>
                <c:pt idx="3">
                  <c:v>0.25157232704402516</c:v>
                </c:pt>
                <c:pt idx="4">
                  <c:v>0</c:v>
                </c:pt>
                <c:pt idx="5">
                  <c:v>0.25157232704402516</c:v>
                </c:pt>
                <c:pt idx="6">
                  <c:v>6.7295597484276728</c:v>
                </c:pt>
                <c:pt idx="7">
                  <c:v>0.75471698113207553</c:v>
                </c:pt>
                <c:pt idx="8">
                  <c:v>0.56603773584905659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Utilization!$J$16</c:f>
              <c:strCache>
                <c:ptCount val="1"/>
                <c:pt idx="0">
                  <c:v>DSP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100000"/>
                    <a:shade val="85000"/>
                    <a:satMod val="100000"/>
                    <a:lumMod val="100000"/>
                  </a:schemeClr>
                </a:gs>
                <a:gs pos="100000">
                  <a:schemeClr val="accent2">
                    <a:tint val="90000"/>
                    <a:shade val="100000"/>
                    <a:satMod val="150000"/>
                    <a:lumMod val="10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76200" dist="25400" dir="5400000" algn="ctr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flat" dir="t">
                <a:rot lat="0" lon="0" rev="3600000"/>
              </a:lightRig>
            </a:scene3d>
            <a:sp3d contourW="12700" prstMaterial="flat">
              <a:bevelT w="38100" h="44450" prst="angle"/>
              <a:contourClr>
                <a:scrgbClr r="0" g="0" b="0">
                  <a:shade val="35000"/>
                  <a:satMod val="160000"/>
                </a:scrgb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Utilization!$H$17:$H$26</c:f>
              <c:strCache>
                <c:ptCount val="10"/>
                <c:pt idx="0">
                  <c:v>RX Filter</c:v>
                </c:pt>
                <c:pt idx="1">
                  <c:v>FPLL</c:v>
                </c:pt>
                <c:pt idx="2">
                  <c:v>RX Filter-FPLL</c:v>
                </c:pt>
                <c:pt idx="3">
                  <c:v>DC Blocker</c:v>
                </c:pt>
                <c:pt idx="4">
                  <c:v>AGC</c:v>
                </c:pt>
                <c:pt idx="5">
                  <c:v>DC Blocker-AGC</c:v>
                </c:pt>
                <c:pt idx="6">
                  <c:v>Viterbi</c:v>
                </c:pt>
                <c:pt idx="7">
                  <c:v>Deinterleaver</c:v>
                </c:pt>
                <c:pt idx="8">
                  <c:v>Reed-Solomon</c:v>
                </c:pt>
                <c:pt idx="9">
                  <c:v>Depad</c:v>
                </c:pt>
              </c:strCache>
            </c:strRef>
          </c:cat>
          <c:val>
            <c:numRef>
              <c:f>Utilization!$J$17:$J$26</c:f>
              <c:numCache>
                <c:formatCode>0</c:formatCode>
                <c:ptCount val="10"/>
                <c:pt idx="0">
                  <c:v>1.4285714285714286</c:v>
                </c:pt>
                <c:pt idx="1">
                  <c:v>4.0259740259740262</c:v>
                </c:pt>
                <c:pt idx="2">
                  <c:v>7.9220779220779223</c:v>
                </c:pt>
                <c:pt idx="3">
                  <c:v>0.45454545454545453</c:v>
                </c:pt>
                <c:pt idx="4">
                  <c:v>0.32467532467532467</c:v>
                </c:pt>
                <c:pt idx="5">
                  <c:v>0.45454545454545453</c:v>
                </c:pt>
                <c:pt idx="6">
                  <c:v>6.6233766233766236</c:v>
                </c:pt>
                <c:pt idx="7">
                  <c:v>6.4935064935064929E-2</c:v>
                </c:pt>
                <c:pt idx="8">
                  <c:v>0.25974025974025972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Utilization!$K$16</c:f>
              <c:strCache>
                <c:ptCount val="1"/>
                <c:pt idx="0">
                  <c:v>FF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100000"/>
                    <a:shade val="85000"/>
                    <a:satMod val="100000"/>
                    <a:lumMod val="100000"/>
                  </a:schemeClr>
                </a:gs>
                <a:gs pos="100000">
                  <a:schemeClr val="accent3">
                    <a:tint val="90000"/>
                    <a:shade val="100000"/>
                    <a:satMod val="150000"/>
                    <a:lumMod val="10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76200" dist="25400" dir="5400000" algn="ctr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flat" dir="t">
                <a:rot lat="0" lon="0" rev="3600000"/>
              </a:lightRig>
            </a:scene3d>
            <a:sp3d contourW="12700" prstMaterial="flat">
              <a:bevelT w="38100" h="44450" prst="angle"/>
              <a:contourClr>
                <a:scrgbClr r="0" g="0" b="0">
                  <a:shade val="35000"/>
                  <a:satMod val="160000"/>
                </a:scrgb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Utilization!$H$17:$H$26</c:f>
              <c:strCache>
                <c:ptCount val="10"/>
                <c:pt idx="0">
                  <c:v>RX Filter</c:v>
                </c:pt>
                <c:pt idx="1">
                  <c:v>FPLL</c:v>
                </c:pt>
                <c:pt idx="2">
                  <c:v>RX Filter-FPLL</c:v>
                </c:pt>
                <c:pt idx="3">
                  <c:v>DC Blocker</c:v>
                </c:pt>
                <c:pt idx="4">
                  <c:v>AGC</c:v>
                </c:pt>
                <c:pt idx="5">
                  <c:v>DC Blocker-AGC</c:v>
                </c:pt>
                <c:pt idx="6">
                  <c:v>Viterbi</c:v>
                </c:pt>
                <c:pt idx="7">
                  <c:v>Deinterleaver</c:v>
                </c:pt>
                <c:pt idx="8">
                  <c:v>Reed-Solomon</c:v>
                </c:pt>
                <c:pt idx="9">
                  <c:v>Depad</c:v>
                </c:pt>
              </c:strCache>
            </c:strRef>
          </c:cat>
          <c:val>
            <c:numRef>
              <c:f>Utilization!$K$17:$K$26</c:f>
              <c:numCache>
                <c:formatCode>0</c:formatCode>
                <c:ptCount val="10"/>
                <c:pt idx="0">
                  <c:v>1.7623918174665618</c:v>
                </c:pt>
                <c:pt idx="1">
                  <c:v>3.2537372147915029</c:v>
                </c:pt>
                <c:pt idx="2">
                  <c:v>23.53147128245476</c:v>
                </c:pt>
                <c:pt idx="3">
                  <c:v>0.96557828481510621</c:v>
                </c:pt>
                <c:pt idx="4">
                  <c:v>0.13001573564122737</c:v>
                </c:pt>
                <c:pt idx="5">
                  <c:v>0.96557828481510621</c:v>
                </c:pt>
                <c:pt idx="6">
                  <c:v>8.0161290322580641</c:v>
                </c:pt>
                <c:pt idx="7">
                  <c:v>0.13276947285601889</c:v>
                </c:pt>
                <c:pt idx="8">
                  <c:v>0.72423288749016523</c:v>
                </c:pt>
                <c:pt idx="9">
                  <c:v>2.5570416994492525E-2</c:v>
                </c:pt>
              </c:numCache>
            </c:numRef>
          </c:val>
        </c:ser>
        <c:ser>
          <c:idx val="3"/>
          <c:order val="3"/>
          <c:tx>
            <c:strRef>
              <c:f>Utilization!$L$16</c:f>
              <c:strCache>
                <c:ptCount val="1"/>
                <c:pt idx="0">
                  <c:v>LUT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tint val="100000"/>
                    <a:shade val="85000"/>
                    <a:satMod val="100000"/>
                    <a:lumMod val="100000"/>
                  </a:schemeClr>
                </a:gs>
                <a:gs pos="100000">
                  <a:schemeClr val="accent4">
                    <a:tint val="90000"/>
                    <a:shade val="100000"/>
                    <a:satMod val="150000"/>
                    <a:lumMod val="10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76200" dist="25400" dir="5400000" algn="ctr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flat" dir="t">
                <a:rot lat="0" lon="0" rev="3600000"/>
              </a:lightRig>
            </a:scene3d>
            <a:sp3d contourW="12700" prstMaterial="flat">
              <a:bevelT w="38100" h="44450" prst="angle"/>
              <a:contourClr>
                <a:scrgbClr r="0" g="0" b="0">
                  <a:shade val="35000"/>
                  <a:satMod val="160000"/>
                </a:scrgb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Utilization!$H$17:$H$26</c:f>
              <c:strCache>
                <c:ptCount val="10"/>
                <c:pt idx="0">
                  <c:v>RX Filter</c:v>
                </c:pt>
                <c:pt idx="1">
                  <c:v>FPLL</c:v>
                </c:pt>
                <c:pt idx="2">
                  <c:v>RX Filter-FPLL</c:v>
                </c:pt>
                <c:pt idx="3">
                  <c:v>DC Blocker</c:v>
                </c:pt>
                <c:pt idx="4">
                  <c:v>AGC</c:v>
                </c:pt>
                <c:pt idx="5">
                  <c:v>DC Blocker-AGC</c:v>
                </c:pt>
                <c:pt idx="6">
                  <c:v>Viterbi</c:v>
                </c:pt>
                <c:pt idx="7">
                  <c:v>Deinterleaver</c:v>
                </c:pt>
                <c:pt idx="8">
                  <c:v>Reed-Solomon</c:v>
                </c:pt>
                <c:pt idx="9">
                  <c:v>Depad</c:v>
                </c:pt>
              </c:strCache>
            </c:strRef>
          </c:cat>
          <c:val>
            <c:numRef>
              <c:f>Utilization!$L$17:$L$26</c:f>
              <c:numCache>
                <c:formatCode>0</c:formatCode>
                <c:ptCount val="10"/>
                <c:pt idx="0">
                  <c:v>3.5125885129819041</c:v>
                </c:pt>
                <c:pt idx="1">
                  <c:v>8.9067663257277729</c:v>
                </c:pt>
                <c:pt idx="2">
                  <c:v>70.925649095200626</c:v>
                </c:pt>
                <c:pt idx="3">
                  <c:v>1.7415420928402832</c:v>
                </c:pt>
                <c:pt idx="4">
                  <c:v>0.25216365066876473</c:v>
                </c:pt>
                <c:pt idx="5">
                  <c:v>1.7415420928402832</c:v>
                </c:pt>
                <c:pt idx="6">
                  <c:v>0</c:v>
                </c:pt>
                <c:pt idx="7">
                  <c:v>0.3237608182533438</c:v>
                </c:pt>
                <c:pt idx="8">
                  <c:v>2.7372147915027538</c:v>
                </c:pt>
                <c:pt idx="9">
                  <c:v>3.0291109362706532E-2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56568288"/>
        <c:axId val="356477560"/>
      </c:barChart>
      <c:catAx>
        <c:axId val="35656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477560"/>
        <c:crosses val="autoZero"/>
        <c:auto val="1"/>
        <c:lblAlgn val="ctr"/>
        <c:lblOffset val="100"/>
        <c:noMultiLvlLbl val="0"/>
      </c:catAx>
      <c:valAx>
        <c:axId val="356477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56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RFNoC Block Utilization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'(old) Area'!$A$2</c:f>
              <c:strCache>
                <c:ptCount val="1"/>
                <c:pt idx="0">
                  <c:v>BRAM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'(old) Area'!$B$1:$H$1</c:f>
              <c:strCache>
                <c:ptCount val="7"/>
                <c:pt idx="0">
                  <c:v>RX Filter</c:v>
                </c:pt>
                <c:pt idx="1">
                  <c:v>FPLL</c:v>
                </c:pt>
                <c:pt idx="2">
                  <c:v>RX Filter-FPLL</c:v>
                </c:pt>
                <c:pt idx="3">
                  <c:v>DC Blocker</c:v>
                </c:pt>
                <c:pt idx="4">
                  <c:v>AGC</c:v>
                </c:pt>
                <c:pt idx="5">
                  <c:v>DC Blocker-AGC</c:v>
                </c:pt>
                <c:pt idx="6">
                  <c:v>Viterbi</c:v>
                </c:pt>
              </c:strCache>
            </c:strRef>
          </c:cat>
          <c:val>
            <c:numRef>
              <c:f>'(old) Area'!$B$2:$J$2</c:f>
              <c:numCache>
                <c:formatCode>General</c:formatCode>
                <c:ptCount val="9"/>
                <c:pt idx="1">
                  <c:v>4</c:v>
                </c:pt>
                <c:pt idx="4">
                  <c:v>0</c:v>
                </c:pt>
                <c:pt idx="7">
                  <c:v>12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strRef>
              <c:f>'(old) Area'!$A$3</c:f>
              <c:strCache>
                <c:ptCount val="1"/>
                <c:pt idx="0">
                  <c:v>DSP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'(old) Area'!$B$1:$H$1</c:f>
              <c:strCache>
                <c:ptCount val="7"/>
                <c:pt idx="0">
                  <c:v>RX Filter</c:v>
                </c:pt>
                <c:pt idx="1">
                  <c:v>FPLL</c:v>
                </c:pt>
                <c:pt idx="2">
                  <c:v>RX Filter-FPLL</c:v>
                </c:pt>
                <c:pt idx="3">
                  <c:v>DC Blocker</c:v>
                </c:pt>
                <c:pt idx="4">
                  <c:v>AGC</c:v>
                </c:pt>
                <c:pt idx="5">
                  <c:v>DC Blocker-AGC</c:v>
                </c:pt>
                <c:pt idx="6">
                  <c:v>Viterbi</c:v>
                </c:pt>
              </c:strCache>
            </c:strRef>
          </c:cat>
          <c:val>
            <c:numRef>
              <c:f>'(old) Area'!$B$3:$J$3</c:f>
              <c:numCache>
                <c:formatCode>General</c:formatCode>
                <c:ptCount val="9"/>
                <c:pt idx="1">
                  <c:v>62</c:v>
                </c:pt>
                <c:pt idx="4">
                  <c:v>5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</c:ser>
        <c:ser>
          <c:idx val="2"/>
          <c:order val="2"/>
          <c:tx>
            <c:strRef>
              <c:f>'(old) Area'!$A$4</c:f>
              <c:strCache>
                <c:ptCount val="1"/>
                <c:pt idx="0">
                  <c:v>FF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-9.5989029825163334E-3"/>
                  <c:y val="-1.8462358053926273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8.2276311278711E-3"/>
                  <c:y val="2.01409869083585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8.2276311278711E-3"/>
                  <c:y val="4.028197381671701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'(old) Area'!$B$1:$H$1</c:f>
              <c:strCache>
                <c:ptCount val="7"/>
                <c:pt idx="0">
                  <c:v>RX Filter</c:v>
                </c:pt>
                <c:pt idx="1">
                  <c:v>FPLL</c:v>
                </c:pt>
                <c:pt idx="2">
                  <c:v>RX Filter-FPLL</c:v>
                </c:pt>
                <c:pt idx="3">
                  <c:v>DC Blocker</c:v>
                </c:pt>
                <c:pt idx="4">
                  <c:v>AGC</c:v>
                </c:pt>
                <c:pt idx="5">
                  <c:v>DC Blocker-AGC</c:v>
                </c:pt>
                <c:pt idx="6">
                  <c:v>Viterbi</c:v>
                </c:pt>
              </c:strCache>
            </c:strRef>
          </c:cat>
          <c:val>
            <c:numRef>
              <c:f>'(old) Area'!$B$4:$J$4</c:f>
              <c:numCache>
                <c:formatCode>General</c:formatCode>
                <c:ptCount val="9"/>
                <c:pt idx="1">
                  <c:v>16542</c:v>
                </c:pt>
                <c:pt idx="4">
                  <c:v>661</c:v>
                </c:pt>
                <c:pt idx="7">
                  <c:v>675</c:v>
                </c:pt>
                <c:pt idx="8">
                  <c:v>130</c:v>
                </c:pt>
              </c:numCache>
            </c:numRef>
          </c:val>
        </c:ser>
        <c:ser>
          <c:idx val="3"/>
          <c:order val="3"/>
          <c:tx>
            <c:strRef>
              <c:f>'(old) Area'!$A$5</c:f>
              <c:strCache>
                <c:ptCount val="1"/>
                <c:pt idx="0">
                  <c:v>LUT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4270424545130191E-2"/>
                  <c:y val="-2.014098690835998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1.1416339636104174E-2"/>
                  <c:y val="-2.01409869083585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"/>
                  <c:y val="6.042296072507552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8.2276311278709994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1.0970174837161468E-2"/>
                  <c:y val="-1.8462358053926273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1.8551551908669282E-2"/>
                  <c:y val="-2.014098690835924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9.598902982516283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'(old) Area'!$B$1:$H$1</c:f>
              <c:strCache>
                <c:ptCount val="7"/>
                <c:pt idx="0">
                  <c:v>RX Filter</c:v>
                </c:pt>
                <c:pt idx="1">
                  <c:v>FPLL</c:v>
                </c:pt>
                <c:pt idx="2">
                  <c:v>RX Filter-FPLL</c:v>
                </c:pt>
                <c:pt idx="3">
                  <c:v>DC Blocker</c:v>
                </c:pt>
                <c:pt idx="4">
                  <c:v>AGC</c:v>
                </c:pt>
                <c:pt idx="5">
                  <c:v>DC Blocker-AGC</c:v>
                </c:pt>
                <c:pt idx="6">
                  <c:v>Viterbi</c:v>
                </c:pt>
              </c:strCache>
            </c:strRef>
          </c:cat>
          <c:val>
            <c:numRef>
              <c:f>'(old) Area'!$B$5:$J$5</c:f>
              <c:numCache>
                <c:formatCode>General</c:formatCode>
                <c:ptCount val="9"/>
                <c:pt idx="1">
                  <c:v>22641</c:v>
                </c:pt>
                <c:pt idx="4">
                  <c:v>647</c:v>
                </c:pt>
                <c:pt idx="7">
                  <c:v>823</c:v>
                </c:pt>
                <c:pt idx="8">
                  <c:v>77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356761096"/>
        <c:axId val="356810968"/>
      </c:barChart>
      <c:catAx>
        <c:axId val="356761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810968"/>
        <c:crosses val="autoZero"/>
        <c:auto val="1"/>
        <c:lblAlgn val="ctr"/>
        <c:lblOffset val="100"/>
        <c:noMultiLvlLbl val="0"/>
      </c:catAx>
      <c:valAx>
        <c:axId val="3568109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 in 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761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Area vs. Output</a:t>
            </a:r>
            <a:r>
              <a:rPr lang="en-US" baseline="0"/>
              <a:t> </a:t>
            </a:r>
            <a:r>
              <a:rPr lang="en-US"/>
              <a:t>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'(old) Area'!$X$11</c:f>
              <c:strCache>
                <c:ptCount val="1"/>
                <c:pt idx="0">
                  <c:v>Output Rate (MS/s)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'(old) Area'!$Y$10:$AG$10</c:f>
              <c:numCache>
                <c:formatCode>General</c:formatCode>
                <c:ptCount val="9"/>
                <c:pt idx="0">
                  <c:v>2788</c:v>
                </c:pt>
                <c:pt idx="1">
                  <c:v>5591</c:v>
                </c:pt>
                <c:pt idx="3">
                  <c:v>5312</c:v>
                </c:pt>
                <c:pt idx="4">
                  <c:v>8822</c:v>
                </c:pt>
                <c:pt idx="6">
                  <c:v>21284</c:v>
                </c:pt>
                <c:pt idx="7">
                  <c:v>11682</c:v>
                </c:pt>
                <c:pt idx="8">
                  <c:v>12065</c:v>
                </c:pt>
              </c:numCache>
            </c:numRef>
          </c:xVal>
          <c:yVal>
            <c:numRef>
              <c:f>'(old) Area'!$Y$11:$AG$11</c:f>
              <c:numCache>
                <c:formatCode>[&lt;1]0.###;[&lt;10]#.#;00.0</c:formatCode>
                <c:ptCount val="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Architectures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1386445938954991E-2"/>
                  <c:y val="4.021937842778793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base, </a:t>
                    </a:r>
                    <a:fld id="{A9ED510E-483F-4A57-99B9-6D3E71FB0F9F}" type="YVALUE">
                      <a:rPr lang="en-US"/>
                      <a:pPr/>
                      <a:t>[Y 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layout>
                <c:manualLayout>
                  <c:x val="-8.4842214174857766E-2"/>
                  <c:y val="-4.753199268738574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arch1,</a:t>
                    </a:r>
                    <a:r>
                      <a:rPr lang="en-US" baseline="0"/>
                      <a:t> </a:t>
                    </a:r>
                    <a:fld id="{1232BA20-29FA-404C-A6A8-6996707CF381}" type="YVALUE">
                      <a:rPr lang="en-US"/>
                      <a:pPr/>
                      <a:t>[Y 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3"/>
              <c:layout>
                <c:manualLayout>
                  <c:x val="-7.4495602690118984E-2"/>
                  <c:y val="6.946983546617908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arch2, </a:t>
                    </a:r>
                    <a:fld id="{7FEC6E7A-9A9B-4E2D-81B2-468C74AE6FC2}" type="YVALUE">
                      <a:rPr lang="en-US"/>
                      <a:pPr/>
                      <a:t>[Y 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4"/>
              <c:layout>
                <c:manualLayout>
                  <c:x val="-7.8634247284014483E-2"/>
                  <c:y val="5.484460694698351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arch3, </a:t>
                    </a:r>
                    <a:fld id="{4C85C8EC-EC0A-4729-B90C-854372F50D13}" type="YVALUE">
                      <a:rPr lang="en-US"/>
                      <a:pPr/>
                      <a:t>[Y 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6"/>
              <c:layout>
                <c:manualLayout>
                  <c:x val="-3.9317123642007394E-2"/>
                  <c:y val="-5.118829981718464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arch4, 337.3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-6.6218313502327986E-2"/>
                  <c:y val="0.10603290676416818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arch5, </a:t>
                    </a:r>
                    <a:fld id="{4AF7B53B-DADB-4DB3-A7E6-A12EB8ACCA9F}" type="YVALUE">
                      <a:rPr lang="en-US"/>
                      <a:pPr/>
                      <a:t>[Y 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8"/>
              <c:layout>
                <c:manualLayout>
                  <c:x val="3.9317123642007165E-2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arch6, </a:t>
                    </a:r>
                    <a:fld id="{60EA44C3-E13C-494B-BF4E-92EDF82BE23A}" type="YVALUE">
                      <a:rPr lang="en-US"/>
                      <a:pPr/>
                      <a:t>[Y 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'(old) Area'!$Y$10:$AG$10</c:f>
              <c:numCache>
                <c:formatCode>General</c:formatCode>
                <c:ptCount val="9"/>
                <c:pt idx="0">
                  <c:v>2788</c:v>
                </c:pt>
                <c:pt idx="1">
                  <c:v>5591</c:v>
                </c:pt>
                <c:pt idx="3">
                  <c:v>5312</c:v>
                </c:pt>
                <c:pt idx="4">
                  <c:v>8822</c:v>
                </c:pt>
                <c:pt idx="6">
                  <c:v>21284</c:v>
                </c:pt>
                <c:pt idx="7">
                  <c:v>11682</c:v>
                </c:pt>
                <c:pt idx="8">
                  <c:v>12065</c:v>
                </c:pt>
              </c:numCache>
            </c:numRef>
          </c:xVal>
          <c:yVal>
            <c:numRef>
              <c:f>'(old) Area'!$Y$11:$AG$11</c:f>
              <c:numCache>
                <c:formatCode>[&lt;1]0.###;[&lt;10]#.#;00.0</c:formatCode>
                <c:ptCount val="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184768"/>
        <c:axId val="357222968"/>
      </c:scatterChart>
      <c:valAx>
        <c:axId val="35718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222968"/>
        <c:crosses val="autoZero"/>
        <c:crossBetween val="midCat"/>
      </c:valAx>
      <c:valAx>
        <c:axId val="357222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&lt;1]0.###;[&lt;10]#.#;0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184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RFNoC Block Output Sample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'(old) Throughput'!$A$5</c:f>
              <c:strCache>
                <c:ptCount val="1"/>
                <c:pt idx="0">
                  <c:v>Actual Sample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7"/>
              <c:tx>
                <c:rich>
                  <a:bodyPr/>
                  <a:lstStyle/>
                  <a:p>
                    <a:fld id="{9A196718-71FF-4465-B4B8-F98BDD1AEAC2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8"/>
              <c:layout>
                <c:manualLayout>
                  <c:x val="0.21493902439024379"/>
                  <c:y val="0.8304405874499332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[&lt;1]0.###;[&lt;10]#.#;0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'(old) Throughput'!$B$1:$J$1</c:f>
              <c:strCache>
                <c:ptCount val="9"/>
                <c:pt idx="0">
                  <c:v>RX Filt</c:v>
                </c:pt>
                <c:pt idx="1">
                  <c:v>FPLL</c:v>
                </c:pt>
                <c:pt idx="2">
                  <c:v>RxFlt-PLL</c:v>
                </c:pt>
                <c:pt idx="3">
                  <c:v>DC Blocker</c:v>
                </c:pt>
                <c:pt idx="4">
                  <c:v>AGC</c:v>
                </c:pt>
                <c:pt idx="5">
                  <c:v>DCB-AGC</c:v>
                </c:pt>
                <c:pt idx="6">
                  <c:v>Viterbi</c:v>
                </c:pt>
                <c:pt idx="7">
                  <c:v>Deint</c:v>
                </c:pt>
                <c:pt idx="8">
                  <c:v>Depad</c:v>
                </c:pt>
              </c:strCache>
            </c:strRef>
          </c:cat>
          <c:val>
            <c:numRef>
              <c:f>'(old) Throughput'!$B$5:$J$5</c:f>
              <c:numCache>
                <c:formatCode>[&lt;1]0.###;[&lt;10]#.#;00.0</c:formatCode>
                <c:ptCount val="9"/>
                <c:pt idx="0">
                  <c:v>0.35212420483922507</c:v>
                </c:pt>
                <c:pt idx="1">
                  <c:v>0.47169811320754718</c:v>
                </c:pt>
                <c:pt idx="2">
                  <c:v>0.3352761567607932</c:v>
                </c:pt>
                <c:pt idx="3">
                  <c:v>1.6036081182660986</c:v>
                </c:pt>
                <c:pt idx="4">
                  <c:v>7.6923076923076925</c:v>
                </c:pt>
                <c:pt idx="5">
                  <c:v>1.318160753823181</c:v>
                </c:pt>
                <c:pt idx="6">
                  <c:v>1.8386498564273022E-2</c:v>
                </c:pt>
                <c:pt idx="7">
                  <c:v>27.018469656992085</c:v>
                </c:pt>
                <c:pt idx="8">
                  <c:v>721.12676056338023</c:v>
                </c:pt>
              </c:numCache>
            </c:numRef>
          </c:val>
        </c:ser>
        <c:ser>
          <c:idx val="1"/>
          <c:order val="1"/>
          <c:tx>
            <c:strRef>
              <c:f>'(old) Throughput'!$A$4</c:f>
              <c:strCache>
                <c:ptCount val="1"/>
                <c:pt idx="0">
                  <c:v>Target Sample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'(old) Throughput'!$B$1:$J$1</c:f>
              <c:strCache>
                <c:ptCount val="9"/>
                <c:pt idx="0">
                  <c:v>RX Filt</c:v>
                </c:pt>
                <c:pt idx="1">
                  <c:v>FPLL</c:v>
                </c:pt>
                <c:pt idx="2">
                  <c:v>RxFlt-PLL</c:v>
                </c:pt>
                <c:pt idx="3">
                  <c:v>DC Blocker</c:v>
                </c:pt>
                <c:pt idx="4">
                  <c:v>AGC</c:v>
                </c:pt>
                <c:pt idx="5">
                  <c:v>DCB-AGC</c:v>
                </c:pt>
                <c:pt idx="6">
                  <c:v>Viterbi</c:v>
                </c:pt>
                <c:pt idx="7">
                  <c:v>Deint</c:v>
                </c:pt>
                <c:pt idx="8">
                  <c:v>Depad</c:v>
                </c:pt>
              </c:strCache>
            </c:strRef>
          </c:cat>
          <c:val>
            <c:numRef>
              <c:f>'(old) Throughput'!$B$4:$J$4</c:f>
              <c:numCache>
                <c:formatCode>General</c:formatCode>
                <c:ptCount val="9"/>
                <c:pt idx="0">
                  <c:v>11.8384615384615</c:v>
                </c:pt>
                <c:pt idx="1">
                  <c:v>11.8384615384615</c:v>
                </c:pt>
                <c:pt idx="2">
                  <c:v>11.8384615384615</c:v>
                </c:pt>
                <c:pt idx="3">
                  <c:v>11.8384615384615</c:v>
                </c:pt>
                <c:pt idx="4">
                  <c:v>11.8384615384615</c:v>
                </c:pt>
                <c:pt idx="5">
                  <c:v>11.8384615384615</c:v>
                </c:pt>
                <c:pt idx="6">
                  <c:v>11.8384615384615</c:v>
                </c:pt>
                <c:pt idx="7">
                  <c:v>11.8384615384615</c:v>
                </c:pt>
                <c:pt idx="8">
                  <c:v>8.6938701923076636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57330648"/>
        <c:axId val="357331032"/>
      </c:barChart>
      <c:catAx>
        <c:axId val="357330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331032"/>
        <c:crosses val="autoZero"/>
        <c:auto val="1"/>
        <c:lblAlgn val="ctr"/>
        <c:lblOffset val="100"/>
        <c:noMultiLvlLbl val="0"/>
      </c:catAx>
      <c:valAx>
        <c:axId val="357331032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</a:t>
                </a:r>
                <a:r>
                  <a:rPr lang="en-US" baseline="0"/>
                  <a:t> Rate </a:t>
                </a:r>
                <a:r>
                  <a:rPr lang="en-US"/>
                  <a:t>(MS/s)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&lt;1]0.###;[&lt;10]#.#;0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330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644524</xdr:colOff>
      <xdr:row>30</xdr:row>
      <xdr:rowOff>101600</xdr:rowOff>
    </xdr:from>
    <xdr:to>
      <xdr:col>13</xdr:col>
      <xdr:colOff>596900</xdr:colOff>
      <xdr:row>74</xdr:row>
      <xdr:rowOff>107950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9</xdr:row>
      <xdr:rowOff>88900</xdr:rowOff>
    </xdr:from>
    <xdr:to>
      <xdr:col>7</xdr:col>
      <xdr:colOff>184150</xdr:colOff>
      <xdr:row>33</xdr:row>
      <xdr:rowOff>469900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365125</xdr:colOff>
      <xdr:row>14</xdr:row>
      <xdr:rowOff>176638</xdr:rowOff>
    </xdr:from>
    <xdr:to>
      <xdr:col>37</xdr:col>
      <xdr:colOff>545553</xdr:colOff>
      <xdr:row>30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0.85411</cdr:x>
      <cdr:y>0.82147</cdr:y>
    </cdr:from>
    <cdr:to>
      <cdr:x>1</cdr:x>
      <cdr:y>0.88765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187673" y="2357791"/>
          <a:ext cx="886103" cy="189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Area</a:t>
          </a:r>
        </a:p>
      </cdr:txBody>
    </cdr:sp>
  </cdr:relSizeAnchor>
  <cdr:relSizeAnchor xmlns:cdr="http://schemas.openxmlformats.org/drawingml/2006/chartDrawing">
    <cdr:from>
      <cdr:x>0</cdr:x>
      <cdr:y>0.0054</cdr:y>
    </cdr:from>
    <cdr:to>
      <cdr:x>0.2253</cdr:x>
      <cdr:y>0.1352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0" y="15507"/>
          <a:ext cx="1368424" cy="372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Output Rate (MS/s)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336550</xdr:colOff>
      <xdr:row>8</xdr:row>
      <xdr:rowOff>120650</xdr:rowOff>
    </xdr:from>
    <xdr:to>
      <xdr:col>11</xdr:col>
      <xdr:colOff>69850</xdr:colOff>
      <xdr:row>26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8:H21" totalsRowShown="0" headerRowDxfId="33" dataDxfId="32" tableBorderDxfId="31">
  <tableColumns count="7">
    <tableColumn id="1" name="RFNoC Block" dataDxfId="30"/>
    <tableColumn id="3" name="Samples per Output" dataDxfId="29"/>
    <tableColumn id="2" name="Max Initiation Interval" dataDxfId="28"/>
    <tableColumn id="4" name="Target Output_x000a_Rate_x000a_(MS/s)" dataDxfId="27"/>
    <tableColumn id="5" name="Actual Output_x000a_Rate_x000a_(MS/s)" dataDxfId="26">
      <calculatedColumnFormula>(214/D9)*C9</calculatedColumnFormula>
    </tableColumn>
    <tableColumn id="6" name="Target Met" dataDxfId="25"/>
    <tableColumn id="7" name="Works_x000a_on_x000a_FPGA" dataDxfId="24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B2:F13" totalsRowShown="0" headerRowDxfId="23" dataDxfId="22" tableBorderDxfId="21">
  <tableColumns count="5">
    <tableColumn id="1" name="RFNoC Block" dataDxfId="20"/>
    <tableColumn id="2" name="BRAM" dataDxfId="19"/>
    <tableColumn id="3" name="DSP" dataDxfId="18"/>
    <tableColumn id="4" name="FF" dataDxfId="17"/>
    <tableColumn id="5" name="LUT" dataDxfId="16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4" name="Table145" displayName="Table145" ref="H16:L26" totalsRowShown="0" headerRowDxfId="15" dataDxfId="14" tableBorderDxfId="13">
  <tableColumns count="5">
    <tableColumn id="1" name="RFNoC Block" dataDxfId="12"/>
    <tableColumn id="2" name="BRAM" dataDxfId="11">
      <calculatedColumnFormula>100*C3/N28</calculatedColumnFormula>
    </tableColumn>
    <tableColumn id="3" name="DSP" dataDxfId="10">
      <calculatedColumnFormula>100*D3/O28</calculatedColumnFormula>
    </tableColumn>
    <tableColumn id="4" name="FF" dataDxfId="9">
      <calculatedColumnFormula>100*E3/P28</calculatedColumnFormula>
    </tableColumn>
    <tableColumn id="5" name="LUT" dataDxfId="8">
      <calculatedColumnFormula>100*F3/Q28</calculatedColumnFormula>
    </tableColumn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2" name="Table13" displayName="Table13" ref="P34:T43" totalsRowShown="0" headerRowDxfId="7" dataDxfId="6" tableBorderDxfId="5">
  <tableColumns count="5">
    <tableColumn id="1" name="RFNoC Block" dataDxfId="4"/>
    <tableColumn id="2" name="Max Initiation Interval" dataDxfId="3"/>
    <tableColumn id="3" name="Samples per Output" dataDxfId="2"/>
    <tableColumn id="4" name="Target  Output_x000a_Rate_x000a_(MS/s)" dataDxfId="1"/>
    <tableColumn id="5" name="Actual Output_x000a_Rate_x000a_(MS/s)2" dataDxfId="0">
      <calculatedColumnFormula>(200/Q35)*R35</calculatedColumnFormula>
    </tableColumn>
  </tableColumns>
  <tableStyleInfo name="TableStyleLight16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tabSelected="1" topLeftCell="B1" workbookViewId="0">
      <selection activeCell="H21" sqref="B8:H21"/>
    </sheetView>
  </sheetViews>
  <sheetFormatPr defaultRowHeight="14" x14ac:dyDescent="0.3"/>
  <cols>
    <col min="2" max="2" width="16.58203125" bestFit="1" customWidth="1"/>
    <col min="3" max="3" width="9" bestFit="1" customWidth="1"/>
    <col min="4" max="4" width="9.4140625" bestFit="1" customWidth="1"/>
    <col min="5" max="5" width="8.9140625" bestFit="1" customWidth="1"/>
    <col min="6" max="6" width="10.1640625" bestFit="1" customWidth="1"/>
    <col min="7" max="7" width="6.9140625" bestFit="1" customWidth="1"/>
    <col min="8" max="8" width="6.83203125" bestFit="1" customWidth="1"/>
    <col min="9" max="10" width="8.1640625" customWidth="1"/>
    <col min="11" max="11" width="11.75" customWidth="1"/>
    <col min="13" max="13" width="13.6640625" customWidth="1"/>
  </cols>
  <sheetData>
    <row r="1" spans="2:19" x14ac:dyDescent="0.3">
      <c r="J1" s="2"/>
      <c r="K1" s="2" t="s">
        <v>16</v>
      </c>
      <c r="L1" s="2" t="s">
        <v>7</v>
      </c>
      <c r="M1" s="10" t="s">
        <v>18</v>
      </c>
      <c r="N1" s="2" t="s">
        <v>8</v>
      </c>
      <c r="O1" s="2" t="s">
        <v>9</v>
      </c>
      <c r="P1" s="10" t="s">
        <v>17</v>
      </c>
      <c r="Q1" s="2" t="s">
        <v>12</v>
      </c>
      <c r="R1" s="2" t="s">
        <v>10</v>
      </c>
      <c r="S1" s="2" t="s">
        <v>11</v>
      </c>
    </row>
    <row r="2" spans="2:19" x14ac:dyDescent="0.3">
      <c r="J2" s="2" t="s">
        <v>4</v>
      </c>
      <c r="K2" s="2">
        <v>34427</v>
      </c>
      <c r="L2" s="2">
        <v>424</v>
      </c>
      <c r="M2" s="11">
        <v>36157</v>
      </c>
      <c r="N2" s="2">
        <v>15964</v>
      </c>
      <c r="O2" s="2">
        <v>26</v>
      </c>
      <c r="P2" s="12">
        <v>19421</v>
      </c>
      <c r="Q2" s="2">
        <v>2784652</v>
      </c>
      <c r="R2" s="2">
        <v>1895</v>
      </c>
      <c r="S2" s="2">
        <v>71</v>
      </c>
    </row>
    <row r="3" spans="2:19" x14ac:dyDescent="0.3">
      <c r="J3" s="2" t="s">
        <v>19</v>
      </c>
      <c r="K3" s="2">
        <v>60.612900000000003</v>
      </c>
      <c r="L3" s="2">
        <v>1</v>
      </c>
      <c r="M3" s="2">
        <v>60.612900000000003</v>
      </c>
      <c r="N3" s="2">
        <v>128</v>
      </c>
      <c r="O3" s="2">
        <v>1</v>
      </c>
      <c r="P3" s="2">
        <v>128</v>
      </c>
      <c r="Q3" s="2">
        <v>256</v>
      </c>
      <c r="R3" s="2">
        <v>256</v>
      </c>
      <c r="S3" s="2">
        <v>256</v>
      </c>
    </row>
    <row r="4" spans="2:19" x14ac:dyDescent="0.3">
      <c r="J4" s="2" t="s">
        <v>15</v>
      </c>
      <c r="K4" s="2">
        <v>11.8384615384615</v>
      </c>
      <c r="L4" s="2">
        <v>11.8384615384615</v>
      </c>
      <c r="M4" s="2">
        <v>11.8384615384615</v>
      </c>
      <c r="N4" s="2">
        <v>11.8384615384615</v>
      </c>
      <c r="O4" s="2">
        <v>11.8384615384615</v>
      </c>
      <c r="P4" s="2">
        <v>11.8384615384615</v>
      </c>
      <c r="Q4" s="2">
        <v>11.8384615384615</v>
      </c>
      <c r="R4" s="2">
        <v>11.8384615384615</v>
      </c>
      <c r="S4" s="2">
        <f>11.8384615384615*188/256</f>
        <v>8.6938701923076636</v>
      </c>
    </row>
    <row r="5" spans="2:19" x14ac:dyDescent="0.3">
      <c r="J5" s="2" t="s">
        <v>14</v>
      </c>
      <c r="K5" s="3">
        <f>(200/K2)*K3</f>
        <v>0.35212420483922507</v>
      </c>
      <c r="L5" s="3">
        <f t="shared" ref="L5:S5" si="0">(200/L2)*L3</f>
        <v>0.47169811320754718</v>
      </c>
      <c r="M5" s="3">
        <f>(200/M2)*M3</f>
        <v>0.3352761567607932</v>
      </c>
      <c r="N5" s="3">
        <f t="shared" si="0"/>
        <v>1.6036081182660986</v>
      </c>
      <c r="O5" s="3">
        <f t="shared" si="0"/>
        <v>7.6923076923076925</v>
      </c>
      <c r="P5" s="3">
        <f>(200/P2)*P3</f>
        <v>1.318160753823181</v>
      </c>
      <c r="Q5" s="3">
        <f t="shared" si="0"/>
        <v>1.8386498564273022E-2</v>
      </c>
      <c r="R5" s="3">
        <f t="shared" si="0"/>
        <v>27.018469656992085</v>
      </c>
      <c r="S5" s="3">
        <f t="shared" si="0"/>
        <v>721.12676056338023</v>
      </c>
    </row>
    <row r="8" spans="2:19" ht="72" x14ac:dyDescent="0.4">
      <c r="B8" s="32" t="s">
        <v>24</v>
      </c>
      <c r="C8" s="33" t="s">
        <v>23</v>
      </c>
      <c r="D8" s="33" t="s">
        <v>22</v>
      </c>
      <c r="E8" s="33" t="s">
        <v>41</v>
      </c>
      <c r="F8" s="33" t="s">
        <v>29</v>
      </c>
      <c r="G8" s="42" t="s">
        <v>42</v>
      </c>
      <c r="H8" s="42" t="s">
        <v>43</v>
      </c>
    </row>
    <row r="9" spans="2:19" ht="18" x14ac:dyDescent="0.4">
      <c r="B9" s="34" t="s">
        <v>6</v>
      </c>
      <c r="C9" s="35">
        <v>60.612900000000003</v>
      </c>
      <c r="D9" s="36">
        <v>34427</v>
      </c>
      <c r="E9" s="37">
        <v>11.8384615384615</v>
      </c>
      <c r="F9" s="38">
        <f t="shared" ref="F9:F21" si="1">(214/D9)*C9</f>
        <v>0.3767728991779708</v>
      </c>
      <c r="G9" s="30"/>
      <c r="H9" s="31" t="s">
        <v>40</v>
      </c>
    </row>
    <row r="10" spans="2:19" ht="18" x14ac:dyDescent="0.4">
      <c r="B10" s="34" t="s">
        <v>37</v>
      </c>
      <c r="C10" s="35">
        <v>60.612900000000003</v>
      </c>
      <c r="D10" s="36">
        <v>3157</v>
      </c>
      <c r="E10" s="37">
        <v>11.8384615384615</v>
      </c>
      <c r="F10" s="38">
        <f>(214/D10)*C10</f>
        <v>4.108698321191004</v>
      </c>
      <c r="G10" s="30"/>
      <c r="H10" s="30"/>
    </row>
    <row r="11" spans="2:19" ht="18" x14ac:dyDescent="0.4">
      <c r="B11" s="34" t="s">
        <v>7</v>
      </c>
      <c r="C11" s="36">
        <v>1</v>
      </c>
      <c r="D11" s="36">
        <v>424</v>
      </c>
      <c r="E11" s="37">
        <v>11.8384615384615</v>
      </c>
      <c r="F11" s="38">
        <f t="shared" si="1"/>
        <v>0.50471698113207553</v>
      </c>
      <c r="G11" s="30"/>
      <c r="H11" s="31" t="s">
        <v>40</v>
      </c>
    </row>
    <row r="12" spans="2:19" ht="18" x14ac:dyDescent="0.4">
      <c r="B12" s="34" t="s">
        <v>20</v>
      </c>
      <c r="C12" s="35">
        <v>60.612900000000003</v>
      </c>
      <c r="D12" s="36">
        <v>36157</v>
      </c>
      <c r="E12" s="37">
        <v>11.8384615384615</v>
      </c>
      <c r="F12" s="38">
        <f t="shared" si="1"/>
        <v>0.35874548773404874</v>
      </c>
      <c r="G12" s="30"/>
      <c r="H12" s="31" t="s">
        <v>40</v>
      </c>
    </row>
    <row r="13" spans="2:19" ht="18" x14ac:dyDescent="0.4">
      <c r="B13" s="34" t="s">
        <v>8</v>
      </c>
      <c r="C13" s="36">
        <v>128</v>
      </c>
      <c r="D13" s="36">
        <v>15964</v>
      </c>
      <c r="E13" s="37">
        <v>11.8384615384615</v>
      </c>
      <c r="F13" s="38">
        <f t="shared" si="1"/>
        <v>1.7158606865447257</v>
      </c>
      <c r="G13" s="30"/>
      <c r="H13" s="31" t="s">
        <v>40</v>
      </c>
      <c r="M13">
        <f>188*214/2.9596</f>
        <v>13593.72888228139</v>
      </c>
    </row>
    <row r="14" spans="2:19" ht="18" x14ac:dyDescent="0.4">
      <c r="B14" s="34" t="s">
        <v>38</v>
      </c>
      <c r="C14" s="35">
        <v>128</v>
      </c>
      <c r="D14" s="36">
        <v>1938</v>
      </c>
      <c r="E14" s="37">
        <v>11.8384615384615</v>
      </c>
      <c r="F14" s="38">
        <f>(214/D14)*C14</f>
        <v>14.134158926728587</v>
      </c>
      <c r="G14" s="31" t="s">
        <v>40</v>
      </c>
      <c r="H14" s="30"/>
    </row>
    <row r="15" spans="2:19" ht="18" x14ac:dyDescent="0.4">
      <c r="B15" s="34" t="s">
        <v>9</v>
      </c>
      <c r="C15" s="36">
        <v>1</v>
      </c>
      <c r="D15" s="36">
        <v>26</v>
      </c>
      <c r="E15" s="37">
        <v>11.8384615384615</v>
      </c>
      <c r="F15" s="38">
        <f t="shared" si="1"/>
        <v>8.2307692307692299</v>
      </c>
      <c r="G15" s="30"/>
      <c r="H15" s="31" t="s">
        <v>40</v>
      </c>
    </row>
    <row r="16" spans="2:19" ht="18" x14ac:dyDescent="0.4">
      <c r="B16" s="34" t="s">
        <v>39</v>
      </c>
      <c r="C16" s="35">
        <v>1</v>
      </c>
      <c r="D16" s="36">
        <v>6</v>
      </c>
      <c r="E16" s="37">
        <v>11.8384615384615</v>
      </c>
      <c r="F16" s="38">
        <f>(214/D16)*C16</f>
        <v>35.666666666666664</v>
      </c>
      <c r="G16" s="31" t="s">
        <v>40</v>
      </c>
      <c r="H16" s="30"/>
    </row>
    <row r="17" spans="2:13" ht="18" x14ac:dyDescent="0.4">
      <c r="B17" s="34" t="s">
        <v>21</v>
      </c>
      <c r="C17" s="36">
        <v>128</v>
      </c>
      <c r="D17" s="36">
        <v>19421</v>
      </c>
      <c r="E17" s="37">
        <v>11.8384615384615</v>
      </c>
      <c r="F17" s="38">
        <f t="shared" si="1"/>
        <v>1.4104320065908038</v>
      </c>
      <c r="G17" s="30"/>
      <c r="H17" s="31" t="s">
        <v>40</v>
      </c>
    </row>
    <row r="18" spans="2:13" ht="18" x14ac:dyDescent="0.4">
      <c r="B18" s="34" t="s">
        <v>12</v>
      </c>
      <c r="C18" s="36">
        <v>2256</v>
      </c>
      <c r="D18" s="36">
        <v>138920</v>
      </c>
      <c r="E18" s="37">
        <f>11.8384615384615/4</f>
        <v>2.959615384615375</v>
      </c>
      <c r="F18" s="38">
        <f t="shared" si="1"/>
        <v>3.4752663403397639</v>
      </c>
      <c r="G18" s="31" t="s">
        <v>40</v>
      </c>
      <c r="H18" s="31" t="s">
        <v>40</v>
      </c>
    </row>
    <row r="19" spans="2:13" ht="18" x14ac:dyDescent="0.4">
      <c r="B19" s="34" t="s">
        <v>13</v>
      </c>
      <c r="C19" s="36">
        <v>188</v>
      </c>
      <c r="D19" s="36">
        <v>1895</v>
      </c>
      <c r="E19" s="37">
        <f t="shared" ref="E19:E21" si="2">11.8384615384615/4</f>
        <v>2.959615384615375</v>
      </c>
      <c r="F19" s="38">
        <f t="shared" si="1"/>
        <v>21.230606860158311</v>
      </c>
      <c r="G19" s="31" t="s">
        <v>40</v>
      </c>
      <c r="H19" s="31" t="s">
        <v>40</v>
      </c>
    </row>
    <row r="20" spans="2:13" ht="18" x14ac:dyDescent="0.4">
      <c r="B20" s="34" t="s">
        <v>35</v>
      </c>
      <c r="C20" s="36">
        <v>188</v>
      </c>
      <c r="D20" s="36">
        <v>21898</v>
      </c>
      <c r="E20" s="37">
        <f t="shared" si="2"/>
        <v>2.959615384615375</v>
      </c>
      <c r="F20" s="38">
        <f>(214/D20)*C20</f>
        <v>1.8372454105397753</v>
      </c>
      <c r="G20" s="31"/>
      <c r="H20" s="31" t="s">
        <v>40</v>
      </c>
    </row>
    <row r="21" spans="2:13" ht="18" x14ac:dyDescent="0.4">
      <c r="B21" s="39" t="s">
        <v>11</v>
      </c>
      <c r="C21" s="40">
        <v>188</v>
      </c>
      <c r="D21" s="40">
        <v>71</v>
      </c>
      <c r="E21" s="37">
        <f t="shared" si="2"/>
        <v>2.959615384615375</v>
      </c>
      <c r="F21" s="41">
        <f t="shared" si="1"/>
        <v>566.64788732394368</v>
      </c>
      <c r="G21" s="31" t="s">
        <v>40</v>
      </c>
      <c r="H21" s="31" t="s">
        <v>40</v>
      </c>
    </row>
    <row r="23" spans="2:13" x14ac:dyDescent="0.3">
      <c r="C23" s="18">
        <v>60.612900000000003</v>
      </c>
      <c r="D23" s="29">
        <v>21129</v>
      </c>
      <c r="F23" s="26">
        <f>(200/D24)*C23</f>
        <v>3.5644163481329021</v>
      </c>
    </row>
    <row r="24" spans="2:13" ht="25.5" customHeight="1" x14ac:dyDescent="0.3">
      <c r="C24" s="17">
        <v>128</v>
      </c>
      <c r="D24" s="29">
        <v>3401</v>
      </c>
      <c r="F24" s="27">
        <f>(200/D23)*C24</f>
        <v>1.2116049032135927</v>
      </c>
      <c r="K24" s="45" t="s">
        <v>32</v>
      </c>
      <c r="L24" s="45"/>
      <c r="M24" s="45" t="s">
        <v>31</v>
      </c>
    </row>
    <row r="25" spans="2:13" x14ac:dyDescent="0.3">
      <c r="K25" t="s">
        <v>33</v>
      </c>
      <c r="L25" t="s">
        <v>34</v>
      </c>
      <c r="M25" s="45"/>
    </row>
    <row r="26" spans="2:13" x14ac:dyDescent="0.3">
      <c r="J26" t="s">
        <v>6</v>
      </c>
      <c r="K26">
        <v>0.35210000000000002</v>
      </c>
      <c r="L26">
        <v>3.5644</v>
      </c>
      <c r="M26">
        <v>11.8385</v>
      </c>
    </row>
    <row r="27" spans="2:13" x14ac:dyDescent="0.3">
      <c r="J27" t="s">
        <v>8</v>
      </c>
      <c r="K27">
        <v>1.6035999999999999</v>
      </c>
      <c r="L27">
        <v>1.2116</v>
      </c>
      <c r="M27">
        <v>11.8385</v>
      </c>
    </row>
  </sheetData>
  <mergeCells count="2">
    <mergeCell ref="K24:L24"/>
    <mergeCell ref="M24:M2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6"/>
  <sheetViews>
    <sheetView workbookViewId="0">
      <selection activeCell="F13" sqref="B2:F13"/>
    </sheetView>
  </sheetViews>
  <sheetFormatPr defaultRowHeight="14" x14ac:dyDescent="0.3"/>
  <cols>
    <col min="2" max="2" width="16.58203125" bestFit="1" customWidth="1"/>
    <col min="3" max="3" width="7" customWidth="1"/>
    <col min="4" max="4" width="5.9140625" bestFit="1" customWidth="1"/>
    <col min="5" max="6" width="8.4140625" bestFit="1" customWidth="1"/>
    <col min="8" max="8" width="12.9140625" customWidth="1"/>
    <col min="9" max="12" width="5.58203125" customWidth="1"/>
  </cols>
  <sheetData>
    <row r="2" spans="2:12" ht="36" x14ac:dyDescent="0.4">
      <c r="B2" s="32" t="s">
        <v>24</v>
      </c>
      <c r="C2" s="33" t="s">
        <v>3</v>
      </c>
      <c r="D2" s="33" t="s">
        <v>2</v>
      </c>
      <c r="E2" s="33" t="s">
        <v>1</v>
      </c>
      <c r="F2" s="33" t="s">
        <v>0</v>
      </c>
    </row>
    <row r="3" spans="2:12" ht="18" x14ac:dyDescent="0.4">
      <c r="B3" s="34" t="s">
        <v>6</v>
      </c>
      <c r="C3" s="36">
        <v>16</v>
      </c>
      <c r="D3" s="36">
        <v>22</v>
      </c>
      <c r="E3" s="36">
        <v>8960</v>
      </c>
      <c r="F3" s="43">
        <v>8929</v>
      </c>
    </row>
    <row r="4" spans="2:12" ht="18" x14ac:dyDescent="0.4">
      <c r="B4" s="34" t="s">
        <v>7</v>
      </c>
      <c r="C4" s="36">
        <v>4</v>
      </c>
      <c r="D4" s="36">
        <v>62</v>
      </c>
      <c r="E4" s="36">
        <v>16542</v>
      </c>
      <c r="F4" s="32">
        <v>22641</v>
      </c>
    </row>
    <row r="5" spans="2:12" ht="18" x14ac:dyDescent="0.4">
      <c r="B5" s="34" t="s">
        <v>20</v>
      </c>
      <c r="C5" s="36">
        <v>10</v>
      </c>
      <c r="D5" s="36">
        <v>122</v>
      </c>
      <c r="E5" s="36">
        <v>119634</v>
      </c>
      <c r="F5" s="43">
        <v>180293</v>
      </c>
    </row>
    <row r="6" spans="2:12" ht="18" x14ac:dyDescent="0.4">
      <c r="B6" s="34" t="s">
        <v>8</v>
      </c>
      <c r="C6" s="36">
        <v>4</v>
      </c>
      <c r="D6" s="36">
        <v>7</v>
      </c>
      <c r="E6" s="36">
        <v>4909</v>
      </c>
      <c r="F6" s="43">
        <v>4427</v>
      </c>
    </row>
    <row r="7" spans="2:12" ht="18" x14ac:dyDescent="0.4">
      <c r="B7" s="34" t="s">
        <v>9</v>
      </c>
      <c r="C7" s="36">
        <v>0</v>
      </c>
      <c r="D7" s="36">
        <v>5</v>
      </c>
      <c r="E7" s="36">
        <v>661</v>
      </c>
      <c r="F7" s="43">
        <v>641</v>
      </c>
    </row>
    <row r="8" spans="2:12" ht="18" x14ac:dyDescent="0.4">
      <c r="B8" s="34" t="s">
        <v>21</v>
      </c>
      <c r="C8" s="36">
        <v>4</v>
      </c>
      <c r="D8" s="36">
        <v>7</v>
      </c>
      <c r="E8" s="36">
        <v>4909</v>
      </c>
      <c r="F8" s="43">
        <v>4427</v>
      </c>
    </row>
    <row r="9" spans="2:12" ht="18" x14ac:dyDescent="0.4">
      <c r="B9" s="34" t="s">
        <v>12</v>
      </c>
      <c r="C9" s="36">
        <v>107</v>
      </c>
      <c r="D9" s="36">
        <v>102</v>
      </c>
      <c r="E9" s="36">
        <v>40754</v>
      </c>
      <c r="F9" s="43">
        <v>50374</v>
      </c>
    </row>
    <row r="10" spans="2:12" ht="18" x14ac:dyDescent="0.4">
      <c r="B10" s="34" t="s">
        <v>13</v>
      </c>
      <c r="C10" s="36">
        <v>12</v>
      </c>
      <c r="D10" s="36">
        <v>1</v>
      </c>
      <c r="E10" s="36">
        <v>675</v>
      </c>
      <c r="F10" s="43">
        <v>823</v>
      </c>
    </row>
    <row r="11" spans="2:12" ht="18" x14ac:dyDescent="0.4">
      <c r="B11" s="34" t="s">
        <v>35</v>
      </c>
      <c r="C11" s="36">
        <v>9</v>
      </c>
      <c r="D11" s="36">
        <v>4</v>
      </c>
      <c r="E11" s="36">
        <v>3682</v>
      </c>
      <c r="F11" s="43">
        <v>6958</v>
      </c>
    </row>
    <row r="12" spans="2:12" ht="18" x14ac:dyDescent="0.4">
      <c r="B12" s="39" t="s">
        <v>11</v>
      </c>
      <c r="C12" s="40">
        <v>0</v>
      </c>
      <c r="D12" s="40">
        <v>0</v>
      </c>
      <c r="E12" s="40">
        <v>130</v>
      </c>
      <c r="F12" s="44">
        <v>77</v>
      </c>
    </row>
    <row r="13" spans="2:12" ht="18" x14ac:dyDescent="0.4">
      <c r="B13" s="39" t="s">
        <v>30</v>
      </c>
      <c r="C13" s="40">
        <v>1590</v>
      </c>
      <c r="D13" s="40">
        <v>1540</v>
      </c>
      <c r="E13" s="40">
        <v>508400</v>
      </c>
      <c r="F13" s="44">
        <v>254200</v>
      </c>
    </row>
    <row r="16" spans="2:12" x14ac:dyDescent="0.3">
      <c r="H16" t="s">
        <v>24</v>
      </c>
      <c r="I16" s="14" t="s">
        <v>3</v>
      </c>
      <c r="J16" s="14" t="s">
        <v>2</v>
      </c>
      <c r="K16" s="14" t="s">
        <v>1</v>
      </c>
      <c r="L16" s="14" t="s">
        <v>0</v>
      </c>
    </row>
    <row r="17" spans="8:17" x14ac:dyDescent="0.3">
      <c r="H17" s="12" t="s">
        <v>6</v>
      </c>
      <c r="I17" s="19">
        <f t="shared" ref="I17:L22" si="0">100*C3/N28</f>
        <v>1.0062893081761006</v>
      </c>
      <c r="J17" s="19">
        <f t="shared" si="0"/>
        <v>1.4285714285714286</v>
      </c>
      <c r="K17" s="19">
        <f t="shared" si="0"/>
        <v>1.7623918174665618</v>
      </c>
      <c r="L17" s="28">
        <f t="shared" si="0"/>
        <v>3.5125885129819041</v>
      </c>
    </row>
    <row r="18" spans="8:17" x14ac:dyDescent="0.3">
      <c r="H18" s="12" t="s">
        <v>7</v>
      </c>
      <c r="I18" s="19">
        <f t="shared" si="0"/>
        <v>0.25157232704402516</v>
      </c>
      <c r="J18" s="19">
        <f t="shared" si="0"/>
        <v>4.0259740259740262</v>
      </c>
      <c r="K18" s="19">
        <f t="shared" si="0"/>
        <v>3.2537372147915029</v>
      </c>
      <c r="L18" s="28">
        <f t="shared" si="0"/>
        <v>8.9067663257277729</v>
      </c>
    </row>
    <row r="19" spans="8:17" x14ac:dyDescent="0.3">
      <c r="H19" s="12" t="s">
        <v>20</v>
      </c>
      <c r="I19" s="19">
        <f t="shared" si="0"/>
        <v>0.62893081761006286</v>
      </c>
      <c r="J19" s="19">
        <f t="shared" si="0"/>
        <v>7.9220779220779223</v>
      </c>
      <c r="K19" s="19">
        <f t="shared" si="0"/>
        <v>23.53147128245476</v>
      </c>
      <c r="L19" s="28">
        <f t="shared" si="0"/>
        <v>70.925649095200626</v>
      </c>
    </row>
    <row r="20" spans="8:17" x14ac:dyDescent="0.3">
      <c r="H20" s="12" t="s">
        <v>8</v>
      </c>
      <c r="I20" s="19">
        <f t="shared" si="0"/>
        <v>0.25157232704402516</v>
      </c>
      <c r="J20" s="19">
        <f t="shared" si="0"/>
        <v>0.45454545454545453</v>
      </c>
      <c r="K20" s="19">
        <f t="shared" si="0"/>
        <v>0.96557828481510621</v>
      </c>
      <c r="L20" s="28">
        <f t="shared" si="0"/>
        <v>1.7415420928402832</v>
      </c>
    </row>
    <row r="21" spans="8:17" x14ac:dyDescent="0.3">
      <c r="H21" s="12" t="s">
        <v>9</v>
      </c>
      <c r="I21" s="19">
        <f t="shared" si="0"/>
        <v>0</v>
      </c>
      <c r="J21" s="19">
        <f t="shared" si="0"/>
        <v>0.32467532467532467</v>
      </c>
      <c r="K21" s="19">
        <f t="shared" si="0"/>
        <v>0.13001573564122737</v>
      </c>
      <c r="L21" s="28">
        <f t="shared" si="0"/>
        <v>0.25216365066876473</v>
      </c>
    </row>
    <row r="22" spans="8:17" x14ac:dyDescent="0.3">
      <c r="H22" s="12" t="s">
        <v>21</v>
      </c>
      <c r="I22" s="19">
        <f t="shared" si="0"/>
        <v>0.25157232704402516</v>
      </c>
      <c r="J22" s="19">
        <f t="shared" si="0"/>
        <v>0.45454545454545453</v>
      </c>
      <c r="K22" s="19">
        <f t="shared" si="0"/>
        <v>0.96557828481510621</v>
      </c>
      <c r="L22" s="28">
        <f t="shared" si="0"/>
        <v>1.7415420928402832</v>
      </c>
    </row>
    <row r="23" spans="8:17" x14ac:dyDescent="0.3">
      <c r="H23" s="12" t="s">
        <v>12</v>
      </c>
      <c r="I23" s="19">
        <f t="shared" ref="I23:K25" si="1">100*C9/N34</f>
        <v>6.7295597484276728</v>
      </c>
      <c r="J23" s="19">
        <f t="shared" si="1"/>
        <v>6.6233766233766236</v>
      </c>
      <c r="K23" s="19">
        <f t="shared" si="1"/>
        <v>8.0161290322580641</v>
      </c>
      <c r="L23" s="28" t="s">
        <v>36</v>
      </c>
    </row>
    <row r="24" spans="8:17" x14ac:dyDescent="0.3">
      <c r="H24" s="12" t="s">
        <v>13</v>
      </c>
      <c r="I24" s="19">
        <f t="shared" si="1"/>
        <v>0.75471698113207553</v>
      </c>
      <c r="J24" s="19">
        <f t="shared" si="1"/>
        <v>6.4935064935064929E-2</v>
      </c>
      <c r="K24" s="19">
        <f t="shared" si="1"/>
        <v>0.13276947285601889</v>
      </c>
      <c r="L24" s="28">
        <f>100*F10/Q35</f>
        <v>0.3237608182533438</v>
      </c>
    </row>
    <row r="25" spans="8:17" x14ac:dyDescent="0.3">
      <c r="H25" s="12" t="s">
        <v>35</v>
      </c>
      <c r="I25" s="19">
        <f t="shared" si="1"/>
        <v>0.56603773584905659</v>
      </c>
      <c r="J25" s="19">
        <f t="shared" si="1"/>
        <v>0.25974025974025972</v>
      </c>
      <c r="K25" s="19">
        <f t="shared" si="1"/>
        <v>0.72423288749016523</v>
      </c>
      <c r="L25" s="28">
        <f>100*F11/Q36</f>
        <v>2.7372147915027538</v>
      </c>
    </row>
    <row r="26" spans="8:17" x14ac:dyDescent="0.3">
      <c r="H26" s="15" t="s">
        <v>11</v>
      </c>
      <c r="I26" s="19">
        <f t="shared" ref="I26" si="2">100*C12/N36</f>
        <v>0</v>
      </c>
      <c r="J26" s="19">
        <f t="shared" ref="J26" si="3">100*D12/O36</f>
        <v>0</v>
      </c>
      <c r="K26" s="19">
        <f t="shared" ref="K26" si="4">100*E12/P36</f>
        <v>2.5570416994492525E-2</v>
      </c>
      <c r="L26" s="28">
        <f>100*F12/Q36</f>
        <v>3.0291109362706532E-2</v>
      </c>
    </row>
    <row r="28" spans="8:17" x14ac:dyDescent="0.3">
      <c r="N28" s="21">
        <v>1590</v>
      </c>
      <c r="O28" s="21">
        <v>1540</v>
      </c>
      <c r="P28" s="21">
        <v>508400</v>
      </c>
      <c r="Q28" s="21">
        <v>254200</v>
      </c>
    </row>
    <row r="29" spans="8:17" x14ac:dyDescent="0.3">
      <c r="N29" s="21">
        <v>1590</v>
      </c>
      <c r="O29" s="21">
        <v>1540</v>
      </c>
      <c r="P29" s="21">
        <v>508400</v>
      </c>
      <c r="Q29" s="21">
        <v>254200</v>
      </c>
    </row>
    <row r="30" spans="8:17" x14ac:dyDescent="0.3">
      <c r="N30" s="21">
        <v>1590</v>
      </c>
      <c r="O30" s="21">
        <v>1540</v>
      </c>
      <c r="P30" s="21">
        <v>508400</v>
      </c>
      <c r="Q30" s="21">
        <v>254200</v>
      </c>
    </row>
    <row r="31" spans="8:17" x14ac:dyDescent="0.3">
      <c r="N31" s="21">
        <v>1590</v>
      </c>
      <c r="O31" s="21">
        <v>1540</v>
      </c>
      <c r="P31" s="21">
        <v>508400</v>
      </c>
      <c r="Q31" s="21">
        <v>254200</v>
      </c>
    </row>
    <row r="32" spans="8:17" x14ac:dyDescent="0.3">
      <c r="N32" s="21">
        <v>1590</v>
      </c>
      <c r="O32" s="21">
        <v>1540</v>
      </c>
      <c r="P32" s="21">
        <v>508400</v>
      </c>
      <c r="Q32" s="21">
        <v>254200</v>
      </c>
    </row>
    <row r="33" spans="14:17" x14ac:dyDescent="0.3">
      <c r="N33" s="21">
        <v>1590</v>
      </c>
      <c r="O33" s="21">
        <v>1540</v>
      </c>
      <c r="P33" s="21">
        <v>508400</v>
      </c>
      <c r="Q33" s="21">
        <v>254200</v>
      </c>
    </row>
    <row r="34" spans="14:17" x14ac:dyDescent="0.3">
      <c r="N34" s="21">
        <v>1590</v>
      </c>
      <c r="O34" s="21">
        <v>1540</v>
      </c>
      <c r="P34" s="21">
        <v>508400</v>
      </c>
      <c r="Q34" s="21">
        <v>254200</v>
      </c>
    </row>
    <row r="35" spans="14:17" x14ac:dyDescent="0.3">
      <c r="N35" s="21">
        <v>1590</v>
      </c>
      <c r="O35" s="21">
        <v>1540</v>
      </c>
      <c r="P35" s="21">
        <v>508400</v>
      </c>
      <c r="Q35" s="21">
        <v>254200</v>
      </c>
    </row>
    <row r="36" spans="14:17" x14ac:dyDescent="0.3">
      <c r="N36" s="21">
        <v>1590</v>
      </c>
      <c r="O36" s="21">
        <v>1540</v>
      </c>
      <c r="P36" s="21">
        <v>508400</v>
      </c>
      <c r="Q36" s="21">
        <v>254200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3"/>
  <sheetViews>
    <sheetView topLeftCell="A25" workbookViewId="0">
      <selection activeCell="I32" sqref="I32"/>
    </sheetView>
  </sheetViews>
  <sheetFormatPr defaultRowHeight="14" x14ac:dyDescent="0.3"/>
  <cols>
    <col min="1" max="1" width="13.83203125" customWidth="1"/>
    <col min="2" max="2" width="10.25" customWidth="1"/>
    <col min="3" max="8" width="11.75" customWidth="1"/>
    <col min="24" max="24" width="8.4140625" customWidth="1"/>
    <col min="25" max="25" width="6.25" customWidth="1"/>
    <col min="26" max="27" width="4.83203125" customWidth="1"/>
    <col min="28" max="28" width="8.25" customWidth="1"/>
    <col min="29" max="30" width="4.83203125" customWidth="1"/>
    <col min="31" max="31" width="5.33203125" customWidth="1"/>
    <col min="32" max="33" width="4.83203125" customWidth="1"/>
    <col min="41" max="41" width="8.75" customWidth="1"/>
  </cols>
  <sheetData>
    <row r="1" spans="1:35" x14ac:dyDescent="0.3">
      <c r="B1" t="s">
        <v>6</v>
      </c>
      <c r="C1" t="s">
        <v>7</v>
      </c>
      <c r="D1" t="s">
        <v>20</v>
      </c>
      <c r="E1" t="s">
        <v>8</v>
      </c>
      <c r="F1" t="s">
        <v>9</v>
      </c>
      <c r="G1" t="s">
        <v>21</v>
      </c>
      <c r="H1" t="s">
        <v>12</v>
      </c>
      <c r="I1" t="s">
        <v>13</v>
      </c>
      <c r="J1" t="s">
        <v>11</v>
      </c>
    </row>
    <row r="2" spans="1:35" x14ac:dyDescent="0.3">
      <c r="A2" t="s">
        <v>3</v>
      </c>
      <c r="C2">
        <v>4</v>
      </c>
      <c r="F2">
        <v>0</v>
      </c>
      <c r="I2">
        <v>12</v>
      </c>
      <c r="J2">
        <v>0</v>
      </c>
    </row>
    <row r="3" spans="1:35" x14ac:dyDescent="0.3">
      <c r="A3" t="s">
        <v>2</v>
      </c>
      <c r="C3">
        <v>62</v>
      </c>
      <c r="F3">
        <v>5</v>
      </c>
      <c r="I3">
        <v>1</v>
      </c>
      <c r="J3">
        <v>0</v>
      </c>
    </row>
    <row r="4" spans="1:35" x14ac:dyDescent="0.3">
      <c r="A4" t="s">
        <v>1</v>
      </c>
      <c r="C4">
        <v>16542</v>
      </c>
      <c r="F4">
        <v>661</v>
      </c>
      <c r="I4">
        <v>675</v>
      </c>
      <c r="J4">
        <v>130</v>
      </c>
    </row>
    <row r="5" spans="1:35" x14ac:dyDescent="0.3">
      <c r="A5" t="s">
        <v>0</v>
      </c>
      <c r="C5">
        <v>22641</v>
      </c>
      <c r="F5">
        <v>647</v>
      </c>
      <c r="I5">
        <v>823</v>
      </c>
      <c r="J5">
        <v>77</v>
      </c>
    </row>
    <row r="6" spans="1:35" x14ac:dyDescent="0.3">
      <c r="A6" s="2" t="s">
        <v>5</v>
      </c>
      <c r="B6" s="2">
        <f>SUM(B2:B5)</f>
        <v>0</v>
      </c>
      <c r="C6" s="2">
        <f t="shared" ref="C6:H6" si="0">SUM(C2:C5)</f>
        <v>39249</v>
      </c>
      <c r="D6" s="2">
        <f t="shared" si="0"/>
        <v>0</v>
      </c>
      <c r="E6" s="2">
        <f t="shared" si="0"/>
        <v>0</v>
      </c>
      <c r="F6" s="2">
        <f t="shared" si="0"/>
        <v>1313</v>
      </c>
      <c r="G6" s="2">
        <f t="shared" si="0"/>
        <v>0</v>
      </c>
      <c r="H6" s="2">
        <f t="shared" si="0"/>
        <v>0</v>
      </c>
    </row>
    <row r="9" spans="1:35" x14ac:dyDescent="0.3">
      <c r="X9" s="4"/>
      <c r="Y9" s="6" t="s">
        <v>6</v>
      </c>
      <c r="Z9" s="6" t="s">
        <v>7</v>
      </c>
      <c r="AA9" s="6" t="s">
        <v>20</v>
      </c>
      <c r="AB9" s="6" t="s">
        <v>8</v>
      </c>
      <c r="AC9" s="6" t="s">
        <v>9</v>
      </c>
      <c r="AD9" s="6" t="s">
        <v>21</v>
      </c>
      <c r="AE9" s="6" t="s">
        <v>12</v>
      </c>
      <c r="AF9" s="6" t="s">
        <v>10</v>
      </c>
      <c r="AG9" s="6" t="s">
        <v>11</v>
      </c>
    </row>
    <row r="10" spans="1:35" ht="35" x14ac:dyDescent="0.3">
      <c r="X10" s="7" t="s">
        <v>28</v>
      </c>
      <c r="Y10" s="5">
        <v>2788</v>
      </c>
      <c r="Z10" s="5">
        <v>5591</v>
      </c>
      <c r="AA10" s="5"/>
      <c r="AB10" s="5">
        <v>5312</v>
      </c>
      <c r="AC10" s="5">
        <v>8822</v>
      </c>
      <c r="AD10" s="5"/>
      <c r="AE10" s="5">
        <v>21284</v>
      </c>
      <c r="AF10" s="5">
        <v>11682</v>
      </c>
      <c r="AG10" s="5">
        <v>12065</v>
      </c>
    </row>
    <row r="11" spans="1:35" ht="23.5" x14ac:dyDescent="0.3">
      <c r="X11" s="7" t="s">
        <v>27</v>
      </c>
      <c r="Y11" s="3" t="e">
        <f>(200/Y8)*Y9</f>
        <v>#DIV/0!</v>
      </c>
      <c r="Z11" s="3" t="e">
        <f t="shared" ref="Z11:AI11" si="1">(200/Z8)*Z9</f>
        <v>#DIV/0!</v>
      </c>
      <c r="AA11" s="3"/>
      <c r="AB11" s="3" t="e">
        <f>(200/AB8)*AB9</f>
        <v>#DIV/0!</v>
      </c>
      <c r="AC11" s="3" t="e">
        <f t="shared" si="1"/>
        <v>#DIV/0!</v>
      </c>
      <c r="AD11" s="3"/>
      <c r="AE11" s="3" t="e">
        <f t="shared" si="1"/>
        <v>#DIV/0!</v>
      </c>
      <c r="AF11" s="3" t="e">
        <f>(200/AF8)*AF9</f>
        <v>#DIV/0!</v>
      </c>
      <c r="AG11" s="3" t="e">
        <f t="shared" si="1"/>
        <v>#DIV/0!</v>
      </c>
      <c r="AH11" s="3" t="e">
        <f t="shared" si="1"/>
        <v>#DIV/0!</v>
      </c>
      <c r="AI11" s="3" t="e">
        <f t="shared" si="1"/>
        <v>#DIV/0!</v>
      </c>
    </row>
    <row r="34" spans="16:20" ht="56" x14ac:dyDescent="0.3">
      <c r="P34" t="s">
        <v>24</v>
      </c>
      <c r="Q34" s="14" t="s">
        <v>22</v>
      </c>
      <c r="R34" s="14" t="s">
        <v>23</v>
      </c>
      <c r="S34" s="14" t="s">
        <v>25</v>
      </c>
      <c r="T34" s="14" t="s">
        <v>26</v>
      </c>
    </row>
    <row r="35" spans="16:20" x14ac:dyDescent="0.3">
      <c r="P35" s="12" t="s">
        <v>6</v>
      </c>
      <c r="Q35" s="19">
        <v>34427</v>
      </c>
      <c r="R35" s="13">
        <v>60.612900000000003</v>
      </c>
      <c r="S35" s="22">
        <v>11.8384615384615</v>
      </c>
      <c r="T35" s="23">
        <f t="shared" ref="T35:T43" si="2">(200/Q35)*R35</f>
        <v>0.35212420483922507</v>
      </c>
    </row>
    <row r="36" spans="16:20" x14ac:dyDescent="0.3">
      <c r="P36" s="12" t="s">
        <v>7</v>
      </c>
      <c r="Q36" s="19">
        <v>424</v>
      </c>
      <c r="R36" s="13">
        <v>1</v>
      </c>
      <c r="S36" s="22">
        <v>11.8384615384615</v>
      </c>
      <c r="T36" s="23">
        <f t="shared" si="2"/>
        <v>0.47169811320754718</v>
      </c>
    </row>
    <row r="37" spans="16:20" x14ac:dyDescent="0.3">
      <c r="P37" s="12" t="s">
        <v>20</v>
      </c>
      <c r="Q37" s="19">
        <v>36157</v>
      </c>
      <c r="R37" s="13">
        <v>60.612900000000003</v>
      </c>
      <c r="S37" s="22">
        <v>11.8384615384615</v>
      </c>
      <c r="T37" s="23">
        <f t="shared" si="2"/>
        <v>0.3352761567607932</v>
      </c>
    </row>
    <row r="38" spans="16:20" x14ac:dyDescent="0.3">
      <c r="P38" s="12" t="s">
        <v>8</v>
      </c>
      <c r="Q38" s="19">
        <v>15964</v>
      </c>
      <c r="R38" s="13">
        <v>128</v>
      </c>
      <c r="S38" s="22">
        <v>11.8384615384615</v>
      </c>
      <c r="T38" s="23">
        <f t="shared" si="2"/>
        <v>1.6036081182660986</v>
      </c>
    </row>
    <row r="39" spans="16:20" x14ac:dyDescent="0.3">
      <c r="P39" s="12" t="s">
        <v>9</v>
      </c>
      <c r="Q39" s="19">
        <v>26</v>
      </c>
      <c r="R39" s="13">
        <v>1</v>
      </c>
      <c r="S39" s="22">
        <v>11.8384615384615</v>
      </c>
      <c r="T39" s="23">
        <f t="shared" si="2"/>
        <v>7.6923076923076925</v>
      </c>
    </row>
    <row r="40" spans="16:20" x14ac:dyDescent="0.3">
      <c r="P40" s="12" t="s">
        <v>21</v>
      </c>
      <c r="Q40" s="19">
        <v>19421</v>
      </c>
      <c r="R40" s="13">
        <v>128</v>
      </c>
      <c r="S40" s="22">
        <v>11.8384615384615</v>
      </c>
      <c r="T40" s="23">
        <f t="shared" si="2"/>
        <v>1.318160753823181</v>
      </c>
    </row>
    <row r="41" spans="16:20" x14ac:dyDescent="0.3">
      <c r="P41" s="12" t="s">
        <v>12</v>
      </c>
      <c r="Q41" s="19">
        <v>2784652</v>
      </c>
      <c r="R41" s="13">
        <v>256</v>
      </c>
      <c r="S41" s="22">
        <v>11.8384615384615</v>
      </c>
      <c r="T41" s="23">
        <f t="shared" si="2"/>
        <v>1.8386498564273022E-2</v>
      </c>
    </row>
    <row r="42" spans="16:20" x14ac:dyDescent="0.3">
      <c r="P42" s="12" t="s">
        <v>13</v>
      </c>
      <c r="Q42" s="19">
        <v>1895</v>
      </c>
      <c r="R42" s="13">
        <v>256</v>
      </c>
      <c r="S42" s="22">
        <v>11.8384615384615</v>
      </c>
      <c r="T42" s="23">
        <f t="shared" si="2"/>
        <v>27.018469656992085</v>
      </c>
    </row>
    <row r="43" spans="16:20" x14ac:dyDescent="0.3">
      <c r="P43" s="15" t="s">
        <v>11</v>
      </c>
      <c r="Q43" s="20">
        <v>71</v>
      </c>
      <c r="R43" s="16">
        <v>256</v>
      </c>
      <c r="S43" s="24">
        <f>11.8384615384615*188/256</f>
        <v>8.6938701923076636</v>
      </c>
      <c r="T43" s="25">
        <f t="shared" si="2"/>
        <v>721.12676056338023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37" sqref="E37"/>
    </sheetView>
  </sheetViews>
  <sheetFormatPr defaultRowHeight="14" x14ac:dyDescent="0.3"/>
  <cols>
    <col min="1" max="1" width="16.25" customWidth="1"/>
    <col min="2" max="2" width="8.9140625" customWidth="1"/>
    <col min="3" max="8" width="11.75" customWidth="1"/>
  </cols>
  <sheetData>
    <row r="1" spans="1:10" x14ac:dyDescent="0.3">
      <c r="A1" s="1"/>
      <c r="B1" s="2" t="s">
        <v>16</v>
      </c>
      <c r="C1" s="2" t="s">
        <v>7</v>
      </c>
      <c r="D1" s="9" t="s">
        <v>18</v>
      </c>
      <c r="E1" s="2" t="s">
        <v>8</v>
      </c>
      <c r="F1" s="2" t="s">
        <v>9</v>
      </c>
      <c r="G1" s="9" t="s">
        <v>17</v>
      </c>
      <c r="H1" s="2" t="s">
        <v>12</v>
      </c>
      <c r="I1" s="2" t="s">
        <v>10</v>
      </c>
      <c r="J1" s="2" t="s">
        <v>11</v>
      </c>
    </row>
    <row r="2" spans="1:10" ht="14.5" customHeight="1" x14ac:dyDescent="0.3">
      <c r="A2" s="1" t="s">
        <v>4</v>
      </c>
      <c r="B2" s="1">
        <v>34427</v>
      </c>
      <c r="C2" s="1">
        <v>424</v>
      </c>
      <c r="D2" s="8">
        <v>36157</v>
      </c>
      <c r="E2" s="1">
        <v>15964</v>
      </c>
      <c r="F2" s="1">
        <v>26</v>
      </c>
      <c r="G2">
        <v>19421</v>
      </c>
      <c r="H2" s="1">
        <v>2784652</v>
      </c>
      <c r="I2" s="1">
        <v>1895</v>
      </c>
      <c r="J2" s="1">
        <v>71</v>
      </c>
    </row>
    <row r="3" spans="1:10" ht="14.5" customHeight="1" x14ac:dyDescent="0.3">
      <c r="A3" s="1" t="s">
        <v>19</v>
      </c>
      <c r="B3" s="1">
        <v>60.612900000000003</v>
      </c>
      <c r="C3" s="1">
        <v>1</v>
      </c>
      <c r="D3" s="1">
        <v>60.612900000000003</v>
      </c>
      <c r="E3" s="1">
        <v>128</v>
      </c>
      <c r="F3" s="1">
        <v>1</v>
      </c>
      <c r="G3" s="1">
        <v>128</v>
      </c>
      <c r="H3" s="1">
        <v>256</v>
      </c>
      <c r="I3" s="1">
        <v>256</v>
      </c>
      <c r="J3" s="1">
        <v>256</v>
      </c>
    </row>
    <row r="4" spans="1:10" ht="14.5" customHeight="1" x14ac:dyDescent="0.3">
      <c r="A4" s="1" t="s">
        <v>15</v>
      </c>
      <c r="B4" s="1">
        <v>11.8384615384615</v>
      </c>
      <c r="C4" s="1">
        <v>11.8384615384615</v>
      </c>
      <c r="D4" s="1">
        <v>11.8384615384615</v>
      </c>
      <c r="E4" s="1">
        <v>11.8384615384615</v>
      </c>
      <c r="F4" s="1">
        <v>11.8384615384615</v>
      </c>
      <c r="G4" s="1">
        <v>11.8384615384615</v>
      </c>
      <c r="H4" s="1">
        <v>11.8384615384615</v>
      </c>
      <c r="I4" s="1">
        <v>11.8384615384615</v>
      </c>
      <c r="J4" s="1">
        <f>11.8384615384615*188/256</f>
        <v>8.6938701923076636</v>
      </c>
    </row>
    <row r="5" spans="1:10" x14ac:dyDescent="0.3">
      <c r="A5" s="2" t="s">
        <v>14</v>
      </c>
      <c r="B5" s="3">
        <f>(200/B2)*B3</f>
        <v>0.35212420483922507</v>
      </c>
      <c r="C5" s="3">
        <f t="shared" ref="C5:J5" si="0">(200/C2)*C3</f>
        <v>0.47169811320754718</v>
      </c>
      <c r="D5" s="3">
        <f>(200/D2)*D3</f>
        <v>0.3352761567607932</v>
      </c>
      <c r="E5" s="3">
        <f t="shared" si="0"/>
        <v>1.6036081182660986</v>
      </c>
      <c r="F5" s="3">
        <f t="shared" si="0"/>
        <v>7.6923076923076925</v>
      </c>
      <c r="G5" s="3">
        <f>(200/G2)*G3</f>
        <v>1.318160753823181</v>
      </c>
      <c r="H5" s="3">
        <f t="shared" si="0"/>
        <v>1.8386498564273022E-2</v>
      </c>
      <c r="I5" s="3">
        <f t="shared" si="0"/>
        <v>27.018469656992085</v>
      </c>
      <c r="J5" s="3">
        <f t="shared" si="0"/>
        <v>721.12676056338023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Rates</vt:lpstr>
      <vt:lpstr>Utilization</vt:lpstr>
      <vt:lpstr>(old) Area</vt:lpstr>
      <vt:lpstr>(old) Throughput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Lanez</dc:creator>
  <cp:lastModifiedBy>Andrew Lanez</cp:lastModifiedBy>
  <dcterms:created xsi:type="dcterms:W3CDTF">2015-10-14T21:52:57Z</dcterms:created>
  <dcterms:modified xsi:type="dcterms:W3CDTF">2017-07-04T18:45:30Z</dcterms:modified>
</cp:coreProperties>
</file>