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8355" windowHeight="4635"/>
  </bookViews>
  <sheets>
    <sheet name="Stock" sheetId="1" r:id="rId1"/>
    <sheet name="Details" sheetId="2" r:id="rId2"/>
    <sheet name="Database" sheetId="3" r:id="rId3"/>
  </sheets>
  <definedNames>
    <definedName name="AllDateS">Details!$B$5:$B$24</definedName>
    <definedName name="AllGrand_Total">Details!$J$5:$J$24</definedName>
    <definedName name="AllProfit">Details!$K$5:$K$24</definedName>
    <definedName name="AllSold">Details!$G$5:$G$24</definedName>
    <definedName name="AllVat">Details!$I$5:$I$24</definedName>
    <definedName name="details_book">Details!$B$5:$K$24</definedName>
    <definedName name="_xlnm.Extract" localSheetId="2">Database!$K$5</definedName>
    <definedName name="Stock_Table">Stock!$B$6:$H$16</definedName>
    <definedName name="total_price">Details!$H$5:$H$24</definedName>
    <definedName name="VAT">Details!$K$4</definedName>
  </definedNames>
  <calcPr calcId="152511"/>
  <extLst>
    <ext uri="GoogleSheetsCustomDataVersion2">
      <go:sheetsCustomData xmlns:go="http://customooxmlschemas.google.com/" r:id="rId6" roundtripDataChecksum="FWcg6qm+65cHwj6VZYxRfrHpaXzb/DKgm2eGVG7hJak="/>
    </ext>
  </extLst>
</workbook>
</file>

<file path=xl/calcChain.xml><?xml version="1.0" encoding="utf-8"?>
<calcChain xmlns="http://schemas.openxmlformats.org/spreadsheetml/2006/main">
  <c r="F5" i="3" l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E5" i="3"/>
  <c r="D5" i="3"/>
  <c r="C5" i="3"/>
  <c r="B5" i="3"/>
  <c r="H7" i="2"/>
  <c r="I7" i="2" s="1"/>
  <c r="H9" i="2"/>
  <c r="I9" i="2" s="1"/>
  <c r="J9" i="2" s="1"/>
  <c r="H11" i="2"/>
  <c r="I11" i="2" s="1"/>
  <c r="H13" i="2"/>
  <c r="I13" i="2" s="1"/>
  <c r="J13" i="2" s="1"/>
  <c r="H15" i="2"/>
  <c r="I15" i="2" s="1"/>
  <c r="H19" i="2"/>
  <c r="I19" i="2" s="1"/>
  <c r="H23" i="2"/>
  <c r="I23" i="2" s="1"/>
  <c r="F7" i="2"/>
  <c r="F8" i="2"/>
  <c r="H8" i="2" s="1"/>
  <c r="F9" i="2"/>
  <c r="F10" i="2"/>
  <c r="H10" i="2" s="1"/>
  <c r="F11" i="2"/>
  <c r="F12" i="2"/>
  <c r="H12" i="2" s="1"/>
  <c r="F13" i="2"/>
  <c r="F14" i="2"/>
  <c r="H14" i="2" s="1"/>
  <c r="F15" i="2"/>
  <c r="F16" i="2"/>
  <c r="H16" i="2" s="1"/>
  <c r="F17" i="2"/>
  <c r="H17" i="2" s="1"/>
  <c r="F18" i="2"/>
  <c r="H18" i="2" s="1"/>
  <c r="F19" i="2"/>
  <c r="F20" i="2"/>
  <c r="H20" i="2" s="1"/>
  <c r="F21" i="2"/>
  <c r="H21" i="2" s="1"/>
  <c r="F22" i="2"/>
  <c r="H22" i="2" s="1"/>
  <c r="F23" i="2"/>
  <c r="F24" i="2"/>
  <c r="H24" i="2" s="1"/>
  <c r="F6" i="2"/>
  <c r="H6" i="2" s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6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H16" i="1"/>
  <c r="E16" i="1"/>
  <c r="F16" i="1" s="1"/>
  <c r="H15" i="1"/>
  <c r="E15" i="1"/>
  <c r="F15" i="1" s="1"/>
  <c r="H14" i="1"/>
  <c r="E14" i="1"/>
  <c r="F14" i="1" s="1"/>
  <c r="H13" i="1"/>
  <c r="F13" i="1"/>
  <c r="E13" i="1"/>
  <c r="H12" i="1"/>
  <c r="E12" i="1"/>
  <c r="F12" i="1" s="1"/>
  <c r="H11" i="1"/>
  <c r="E11" i="1"/>
  <c r="F11" i="1" s="1"/>
  <c r="H10" i="1"/>
  <c r="E10" i="1"/>
  <c r="F10" i="1" s="1"/>
  <c r="H9" i="1"/>
  <c r="F9" i="1"/>
  <c r="E9" i="1"/>
  <c r="H8" i="1"/>
  <c r="E8" i="1"/>
  <c r="F8" i="1" s="1"/>
  <c r="H7" i="1"/>
  <c r="E7" i="1"/>
  <c r="F7" i="1" s="1"/>
  <c r="I18" i="2" l="1"/>
  <c r="J18" i="2" s="1"/>
  <c r="I10" i="2"/>
  <c r="J10" i="2" s="1"/>
  <c r="K6" i="2"/>
  <c r="I6" i="2"/>
  <c r="J6" i="2"/>
  <c r="I21" i="2"/>
  <c r="J21" i="2" s="1"/>
  <c r="I17" i="2"/>
  <c r="J17" i="2"/>
  <c r="J22" i="2"/>
  <c r="I22" i="2"/>
  <c r="I14" i="2"/>
  <c r="J14" i="2" s="1"/>
  <c r="I24" i="2"/>
  <c r="J24" i="2" s="1"/>
  <c r="I20" i="2"/>
  <c r="J20" i="2"/>
  <c r="I16" i="2"/>
  <c r="J16" i="2" s="1"/>
  <c r="I12" i="2"/>
  <c r="J12" i="2"/>
  <c r="I8" i="2"/>
  <c r="J8" i="2" s="1"/>
  <c r="J23" i="2"/>
  <c r="J19" i="2"/>
  <c r="J15" i="2"/>
  <c r="J11" i="2"/>
  <c r="J7" i="2"/>
</calcChain>
</file>

<file path=xl/sharedStrings.xml><?xml version="1.0" encoding="utf-8"?>
<sst xmlns="http://schemas.openxmlformats.org/spreadsheetml/2006/main" count="74" uniqueCount="30">
  <si>
    <t>KBC Enterprise</t>
  </si>
  <si>
    <t>Stock</t>
  </si>
  <si>
    <t>SL.</t>
  </si>
  <si>
    <t>Product</t>
  </si>
  <si>
    <t>Total Price</t>
  </si>
  <si>
    <t>Average Unit Price</t>
  </si>
  <si>
    <t>Sold Price</t>
  </si>
  <si>
    <t>Sold</t>
  </si>
  <si>
    <t>Current Stock</t>
  </si>
  <si>
    <t>Pencil</t>
  </si>
  <si>
    <t>Sharpner</t>
  </si>
  <si>
    <t>Eraser</t>
  </si>
  <si>
    <t>Marker</t>
  </si>
  <si>
    <t>Stapler</t>
  </si>
  <si>
    <t>Ring File</t>
  </si>
  <si>
    <t>Plastic File</t>
  </si>
  <si>
    <t>Highlighter</t>
  </si>
  <si>
    <t>Diary</t>
  </si>
  <si>
    <t>Sales Management</t>
  </si>
  <si>
    <t>VAT</t>
  </si>
  <si>
    <t>Date</t>
  </si>
  <si>
    <t>Average Unit Price (Purchase)</t>
  </si>
  <si>
    <t>Unit Price for Sale</t>
  </si>
  <si>
    <t>VAT (7.5%)</t>
  </si>
  <si>
    <t>Grand Total</t>
  </si>
  <si>
    <t>Profit</t>
  </si>
  <si>
    <t>Pen</t>
  </si>
  <si>
    <t>5-N0v-2024</t>
  </si>
  <si>
    <t>Total Unit Sold</t>
  </si>
  <si>
    <t>Unique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</si>
</sst>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"/>
    <numFmt numFmtId="166" formatCode="[$-409]d\-mmm\-yyyy;@"/>
  </numFmts>
  <fonts count="8">
    <font>
      <sz val="11"/>
      <color theme="1"/>
      <name val="Calibri"/>
      <scheme val="minor"/>
    </font>
    <font>
      <b/>
      <sz val="14"/>
      <color theme="1"/>
      <name val="Calibri"/>
    </font>
    <font>
      <sz val="11"/>
      <name val="Calibri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  <fill>
      <patternFill patternType="solid">
        <fgColor rgb="FFFFFF00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4" fillId="0" borderId="0" xfId="0" applyFont="1"/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right" vertical="center"/>
    </xf>
    <xf numFmtId="2" fontId="4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10" fontId="5" fillId="0" borderId="0" xfId="0" applyNumberFormat="1" applyFont="1"/>
    <xf numFmtId="164" fontId="4" fillId="0" borderId="4" xfId="0" applyNumberFormat="1" applyFont="1" applyBorder="1" applyAlignment="1">
      <alignment horizontal="center" vertical="center"/>
    </xf>
    <xf numFmtId="0" fontId="3" fillId="5" borderId="4" xfId="0" applyFont="1" applyFill="1" applyBorder="1"/>
    <xf numFmtId="0" fontId="4" fillId="0" borderId="4" xfId="0" applyFont="1" applyBorder="1" applyAlignment="1"/>
    <xf numFmtId="0" fontId="4" fillId="0" borderId="4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 wrapText="1"/>
    </xf>
    <xf numFmtId="4" fontId="4" fillId="0" borderId="4" xfId="0" applyNumberFormat="1" applyFont="1" applyBorder="1" applyAlignment="1">
      <alignment horizontal="center" vertical="center"/>
    </xf>
    <xf numFmtId="0" fontId="0" fillId="0" borderId="5" xfId="0" applyFont="1" applyBorder="1" applyAlignment="1"/>
    <xf numFmtId="0" fontId="6" fillId="6" borderId="5" xfId="0" applyFont="1" applyFill="1" applyBorder="1" applyAlignment="1">
      <alignment horizontal="center" vertical="center" wrapText="1"/>
    </xf>
    <xf numFmtId="166" fontId="0" fillId="0" borderId="5" xfId="0" applyNumberFormat="1" applyFont="1" applyBorder="1" applyAlignment="1"/>
    <xf numFmtId="0" fontId="7" fillId="7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O9" sqref="O9"/>
    </sheetView>
  </sheetViews>
  <sheetFormatPr defaultColWidth="14.42578125" defaultRowHeight="15" customHeight="1"/>
  <cols>
    <col min="1" max="1" width="5.28515625" customWidth="1"/>
    <col min="2" max="2" width="12.7109375" customWidth="1"/>
    <col min="3" max="3" width="8.7109375" customWidth="1"/>
    <col min="4" max="4" width="11.140625" customWidth="1"/>
    <col min="5" max="5" width="11.28515625" customWidth="1"/>
    <col min="6" max="26" width="8.7109375" customWidth="1"/>
  </cols>
  <sheetData>
    <row r="1" spans="1:8" ht="19.5" customHeight="1"/>
    <row r="2" spans="1:8" ht="19.5" customHeight="1">
      <c r="A2" s="13" t="s">
        <v>0</v>
      </c>
      <c r="B2" s="14"/>
      <c r="C2" s="14"/>
      <c r="D2" s="14"/>
      <c r="E2" s="14"/>
      <c r="F2" s="14"/>
      <c r="G2" s="14"/>
      <c r="H2" s="15"/>
    </row>
    <row r="3" spans="1:8" ht="19.5" customHeight="1">
      <c r="A3" s="16" t="s">
        <v>1</v>
      </c>
      <c r="B3" s="14"/>
      <c r="C3" s="14"/>
      <c r="D3" s="14"/>
      <c r="E3" s="14"/>
      <c r="F3" s="14"/>
      <c r="G3" s="14"/>
      <c r="H3" s="15"/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 ht="34.5" customHeight="1">
      <c r="A6" s="2" t="s">
        <v>2</v>
      </c>
      <c r="B6" s="2" t="s">
        <v>3</v>
      </c>
      <c r="C6" s="2" t="s">
        <v>1</v>
      </c>
      <c r="D6" s="3" t="s">
        <v>4</v>
      </c>
      <c r="E6" s="3" t="s">
        <v>5</v>
      </c>
      <c r="F6" s="3" t="s">
        <v>6</v>
      </c>
      <c r="G6" s="2" t="s">
        <v>7</v>
      </c>
      <c r="H6" s="3" t="s">
        <v>8</v>
      </c>
    </row>
    <row r="7" spans="1:8">
      <c r="A7" s="4">
        <v>1</v>
      </c>
      <c r="B7" s="4" t="s">
        <v>9</v>
      </c>
      <c r="C7" s="4">
        <v>40</v>
      </c>
      <c r="D7" s="5">
        <v>475</v>
      </c>
      <c r="E7" s="5">
        <f t="shared" ref="E7:E16" si="0">D7/C7</f>
        <v>11.875</v>
      </c>
      <c r="F7" s="5">
        <f t="shared" ref="F7:F16" si="1">ROUND(E7+E7*0.25,0)</f>
        <v>15</v>
      </c>
      <c r="G7" s="4">
        <v>0</v>
      </c>
      <c r="H7" s="6">
        <f t="shared" ref="H7:H16" si="2">C7-G7</f>
        <v>40</v>
      </c>
    </row>
    <row r="8" spans="1:8">
      <c r="A8" s="4">
        <v>2</v>
      </c>
      <c r="B8" s="4" t="s">
        <v>26</v>
      </c>
      <c r="C8" s="4">
        <v>55</v>
      </c>
      <c r="D8" s="5">
        <v>440</v>
      </c>
      <c r="E8" s="5">
        <f t="shared" si="0"/>
        <v>8</v>
      </c>
      <c r="F8" s="5">
        <f t="shared" si="1"/>
        <v>10</v>
      </c>
      <c r="G8" s="4">
        <v>0</v>
      </c>
      <c r="H8" s="6">
        <f t="shared" si="2"/>
        <v>55</v>
      </c>
    </row>
    <row r="9" spans="1:8">
      <c r="A9" s="4">
        <v>3</v>
      </c>
      <c r="B9" s="4" t="s">
        <v>10</v>
      </c>
      <c r="C9" s="4">
        <v>20</v>
      </c>
      <c r="D9" s="5">
        <v>900</v>
      </c>
      <c r="E9" s="5">
        <f t="shared" si="0"/>
        <v>45</v>
      </c>
      <c r="F9" s="5">
        <f t="shared" si="1"/>
        <v>56</v>
      </c>
      <c r="G9" s="4">
        <v>0</v>
      </c>
      <c r="H9" s="6">
        <f t="shared" si="2"/>
        <v>20</v>
      </c>
    </row>
    <row r="10" spans="1:8">
      <c r="A10" s="4">
        <v>4</v>
      </c>
      <c r="B10" s="4" t="s">
        <v>11</v>
      </c>
      <c r="C10" s="4">
        <v>40</v>
      </c>
      <c r="D10" s="5">
        <v>880</v>
      </c>
      <c r="E10" s="5">
        <f t="shared" si="0"/>
        <v>22</v>
      </c>
      <c r="F10" s="5">
        <f t="shared" si="1"/>
        <v>28</v>
      </c>
      <c r="G10" s="4">
        <v>0</v>
      </c>
      <c r="H10" s="6">
        <f t="shared" si="2"/>
        <v>40</v>
      </c>
    </row>
    <row r="11" spans="1:8">
      <c r="A11" s="4">
        <v>5</v>
      </c>
      <c r="B11" s="4" t="s">
        <v>12</v>
      </c>
      <c r="C11" s="4">
        <v>250</v>
      </c>
      <c r="D11" s="5">
        <v>6300</v>
      </c>
      <c r="E11" s="5">
        <f t="shared" si="0"/>
        <v>25.2</v>
      </c>
      <c r="F11" s="5">
        <f t="shared" si="1"/>
        <v>32</v>
      </c>
      <c r="G11" s="4">
        <v>0</v>
      </c>
      <c r="H11" s="6">
        <f t="shared" si="2"/>
        <v>250</v>
      </c>
    </row>
    <row r="12" spans="1:8">
      <c r="A12" s="4">
        <v>6</v>
      </c>
      <c r="B12" s="4" t="s">
        <v>13</v>
      </c>
      <c r="C12" s="4">
        <v>40</v>
      </c>
      <c r="D12" s="5">
        <v>1800</v>
      </c>
      <c r="E12" s="5">
        <f t="shared" si="0"/>
        <v>45</v>
      </c>
      <c r="F12" s="5">
        <f t="shared" si="1"/>
        <v>56</v>
      </c>
      <c r="G12" s="4">
        <v>0</v>
      </c>
      <c r="H12" s="6">
        <f t="shared" si="2"/>
        <v>40</v>
      </c>
    </row>
    <row r="13" spans="1:8">
      <c r="A13" s="4">
        <v>7</v>
      </c>
      <c r="B13" s="4" t="s">
        <v>14</v>
      </c>
      <c r="C13" s="4">
        <v>40</v>
      </c>
      <c r="D13" s="5">
        <v>320</v>
      </c>
      <c r="E13" s="5">
        <f t="shared" si="0"/>
        <v>8</v>
      </c>
      <c r="F13" s="5">
        <f t="shared" si="1"/>
        <v>10</v>
      </c>
      <c r="G13" s="4">
        <v>0</v>
      </c>
      <c r="H13" s="6">
        <f t="shared" si="2"/>
        <v>40</v>
      </c>
    </row>
    <row r="14" spans="1:8">
      <c r="A14" s="4">
        <v>8</v>
      </c>
      <c r="B14" s="4" t="s">
        <v>15</v>
      </c>
      <c r="C14" s="4">
        <v>25</v>
      </c>
      <c r="D14" s="5">
        <v>550</v>
      </c>
      <c r="E14" s="5">
        <f t="shared" si="0"/>
        <v>22</v>
      </c>
      <c r="F14" s="5">
        <f t="shared" si="1"/>
        <v>28</v>
      </c>
      <c r="G14" s="4">
        <v>0</v>
      </c>
      <c r="H14" s="6">
        <f t="shared" si="2"/>
        <v>25</v>
      </c>
    </row>
    <row r="15" spans="1:8">
      <c r="A15" s="4">
        <v>9</v>
      </c>
      <c r="B15" s="4" t="s">
        <v>16</v>
      </c>
      <c r="C15" s="4">
        <v>100</v>
      </c>
      <c r="D15" s="5">
        <v>700</v>
      </c>
      <c r="E15" s="5">
        <f t="shared" si="0"/>
        <v>7</v>
      </c>
      <c r="F15" s="5">
        <f t="shared" si="1"/>
        <v>9</v>
      </c>
      <c r="G15" s="4">
        <v>0</v>
      </c>
      <c r="H15" s="6">
        <f t="shared" si="2"/>
        <v>100</v>
      </c>
    </row>
    <row r="16" spans="1:8">
      <c r="A16" s="4">
        <v>10</v>
      </c>
      <c r="B16" s="4" t="s">
        <v>17</v>
      </c>
      <c r="C16" s="4">
        <v>50</v>
      </c>
      <c r="D16" s="5">
        <v>670</v>
      </c>
      <c r="E16" s="5">
        <f t="shared" si="0"/>
        <v>13.4</v>
      </c>
      <c r="F16" s="5">
        <f t="shared" si="1"/>
        <v>17</v>
      </c>
      <c r="G16" s="4">
        <v>0</v>
      </c>
      <c r="H16" s="6">
        <f t="shared" si="2"/>
        <v>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H2"/>
    <mergeCell ref="A3:H3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9"/>
  <sheetViews>
    <sheetView workbookViewId="0">
      <selection activeCell="K5" sqref="K5:K24"/>
    </sheetView>
  </sheetViews>
  <sheetFormatPr defaultColWidth="14.42578125" defaultRowHeight="15" customHeight="1"/>
  <cols>
    <col min="1" max="1" width="5.7109375" customWidth="1"/>
    <col min="2" max="2" width="13.28515625" customWidth="1"/>
    <col min="3" max="3" width="10.42578125" customWidth="1"/>
    <col min="4" max="4" width="8.7109375" customWidth="1"/>
    <col min="5" max="5" width="10.5703125" customWidth="1"/>
    <col min="6" max="6" width="9.140625" customWidth="1"/>
    <col min="7" max="13" width="8.7109375" customWidth="1"/>
    <col min="14" max="14" width="10.7109375" customWidth="1"/>
    <col min="15" max="26" width="8.7109375" customWidth="1"/>
  </cols>
  <sheetData>
    <row r="1" spans="1:14" ht="19.5" customHeight="1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5"/>
    </row>
    <row r="2" spans="1:14" ht="19.5" customHeight="1">
      <c r="A2" s="16" t="s">
        <v>18</v>
      </c>
      <c r="B2" s="14"/>
      <c r="C2" s="14"/>
      <c r="D2" s="14"/>
      <c r="E2" s="14"/>
      <c r="F2" s="14"/>
      <c r="G2" s="14"/>
      <c r="H2" s="14"/>
      <c r="I2" s="14"/>
      <c r="J2" s="14"/>
      <c r="K2" s="15"/>
    </row>
    <row r="4" spans="1:14">
      <c r="J4" s="7" t="s">
        <v>19</v>
      </c>
      <c r="K4" s="8">
        <v>7.4999999999999997E-2</v>
      </c>
    </row>
    <row r="5" spans="1:14" ht="43.5" customHeight="1">
      <c r="A5" s="2" t="s">
        <v>2</v>
      </c>
      <c r="B5" s="2" t="s">
        <v>20</v>
      </c>
      <c r="C5" s="2" t="s">
        <v>3</v>
      </c>
      <c r="D5" s="2" t="s">
        <v>1</v>
      </c>
      <c r="E5" s="3" t="s">
        <v>21</v>
      </c>
      <c r="F5" s="3" t="s">
        <v>22</v>
      </c>
      <c r="G5" s="2" t="s">
        <v>7</v>
      </c>
      <c r="H5" s="3" t="s">
        <v>4</v>
      </c>
      <c r="I5" s="3" t="s">
        <v>23</v>
      </c>
      <c r="J5" s="3" t="s">
        <v>24</v>
      </c>
      <c r="K5" s="2" t="s">
        <v>25</v>
      </c>
    </row>
    <row r="6" spans="1:14">
      <c r="A6" s="4">
        <v>1</v>
      </c>
      <c r="B6" s="9">
        <v>45597</v>
      </c>
      <c r="C6" s="4" t="s">
        <v>9</v>
      </c>
      <c r="D6" s="4">
        <f>VLOOKUP(C6,Stock_Table,2,0)</f>
        <v>40</v>
      </c>
      <c r="E6" s="17">
        <f>VLOOKUP(C6,Stock_Table,4,0)</f>
        <v>11.875</v>
      </c>
      <c r="F6" s="17">
        <f>VLOOKUP(C6,Stock_Table,5,0)</f>
        <v>15</v>
      </c>
      <c r="G6" s="4">
        <v>5</v>
      </c>
      <c r="H6" s="17">
        <f>F6*G6</f>
        <v>75</v>
      </c>
      <c r="I6" s="17">
        <f>H6*VAT</f>
        <v>5.625</v>
      </c>
      <c r="J6" s="17">
        <f>H6+I6</f>
        <v>80.625</v>
      </c>
      <c r="K6" s="17">
        <f>H6-(G6*E6)</f>
        <v>15.625</v>
      </c>
    </row>
    <row r="7" spans="1:14">
      <c r="A7" s="4">
        <v>2</v>
      </c>
      <c r="B7" s="9">
        <v>45597</v>
      </c>
      <c r="C7" s="4" t="s">
        <v>26</v>
      </c>
      <c r="D7" s="4">
        <f>VLOOKUP(C7,Stock_Table,2,0)</f>
        <v>55</v>
      </c>
      <c r="E7" s="17">
        <f>VLOOKUP(C7,Stock_Table,4,0)</f>
        <v>8</v>
      </c>
      <c r="F7" s="17">
        <f>VLOOKUP(C7,Stock_Table,5,0)</f>
        <v>10</v>
      </c>
      <c r="G7" s="4">
        <v>5</v>
      </c>
      <c r="H7" s="17">
        <f t="shared" ref="H7:H24" si="0">F7*G7</f>
        <v>50</v>
      </c>
      <c r="I7" s="17">
        <f>H7*VAT</f>
        <v>3.75</v>
      </c>
      <c r="J7" s="17">
        <f t="shared" ref="J7:J24" si="1">H7+I7</f>
        <v>53.75</v>
      </c>
      <c r="K7" s="17">
        <f t="shared" ref="K7:K24" si="2">H7-(G7*E7)</f>
        <v>10</v>
      </c>
    </row>
    <row r="8" spans="1:14" ht="15.75">
      <c r="A8" s="4">
        <v>3</v>
      </c>
      <c r="B8" s="9">
        <v>45597</v>
      </c>
      <c r="C8" s="4" t="s">
        <v>11</v>
      </c>
      <c r="D8" s="4">
        <f>VLOOKUP(C8,Stock_Table,2,0)</f>
        <v>40</v>
      </c>
      <c r="E8" s="17">
        <f>VLOOKUP(C8,Stock_Table,4,0)</f>
        <v>22</v>
      </c>
      <c r="F8" s="17">
        <f>VLOOKUP(C8,Stock_Table,5,0)</f>
        <v>28</v>
      </c>
      <c r="G8" s="4">
        <v>10</v>
      </c>
      <c r="H8" s="17">
        <f t="shared" si="0"/>
        <v>280</v>
      </c>
      <c r="I8" s="17">
        <f>H8*VAT</f>
        <v>21</v>
      </c>
      <c r="J8" s="17">
        <f t="shared" si="1"/>
        <v>301</v>
      </c>
      <c r="K8" s="17">
        <f t="shared" si="2"/>
        <v>60</v>
      </c>
      <c r="N8" s="10" t="s">
        <v>3</v>
      </c>
    </row>
    <row r="9" spans="1:14">
      <c r="A9" s="4">
        <v>4</v>
      </c>
      <c r="B9" s="9">
        <v>45597</v>
      </c>
      <c r="C9" s="4" t="s">
        <v>13</v>
      </c>
      <c r="D9" s="4">
        <f>VLOOKUP(C9,Stock_Table,2,0)</f>
        <v>40</v>
      </c>
      <c r="E9" s="17">
        <f>VLOOKUP(C9,Stock_Table,4,0)</f>
        <v>45</v>
      </c>
      <c r="F9" s="17">
        <f>VLOOKUP(C9,Stock_Table,5,0)</f>
        <v>56</v>
      </c>
      <c r="G9" s="4">
        <v>5</v>
      </c>
      <c r="H9" s="17">
        <f t="shared" si="0"/>
        <v>280</v>
      </c>
      <c r="I9" s="17">
        <f>H9*VAT</f>
        <v>21</v>
      </c>
      <c r="J9" s="17">
        <f t="shared" si="1"/>
        <v>301</v>
      </c>
      <c r="K9" s="17">
        <f t="shared" si="2"/>
        <v>55</v>
      </c>
      <c r="N9" s="11" t="s">
        <v>9</v>
      </c>
    </row>
    <row r="10" spans="1:14">
      <c r="A10" s="4">
        <v>5</v>
      </c>
      <c r="B10" s="9">
        <v>45598</v>
      </c>
      <c r="C10" s="4" t="s">
        <v>11</v>
      </c>
      <c r="D10" s="4">
        <f>VLOOKUP(C10,Stock_Table,2,0)</f>
        <v>40</v>
      </c>
      <c r="E10" s="17">
        <f>VLOOKUP(C10,Stock_Table,4,0)</f>
        <v>22</v>
      </c>
      <c r="F10" s="17">
        <f>VLOOKUP(C10,Stock_Table,5,0)</f>
        <v>28</v>
      </c>
      <c r="G10" s="4">
        <v>15</v>
      </c>
      <c r="H10" s="17">
        <f t="shared" si="0"/>
        <v>420</v>
      </c>
      <c r="I10" s="17">
        <f>H10*VAT</f>
        <v>31.5</v>
      </c>
      <c r="J10" s="17">
        <f t="shared" si="1"/>
        <v>451.5</v>
      </c>
      <c r="K10" s="17">
        <f t="shared" si="2"/>
        <v>90</v>
      </c>
      <c r="N10" s="12" t="s">
        <v>26</v>
      </c>
    </row>
    <row r="11" spans="1:14">
      <c r="A11" s="4">
        <v>6</v>
      </c>
      <c r="B11" s="9">
        <v>45598</v>
      </c>
      <c r="C11" s="4" t="s">
        <v>12</v>
      </c>
      <c r="D11" s="4">
        <f>VLOOKUP(C11,Stock_Table,2,0)</f>
        <v>250</v>
      </c>
      <c r="E11" s="17">
        <f>VLOOKUP(C11,Stock_Table,4,0)</f>
        <v>25.2</v>
      </c>
      <c r="F11" s="17">
        <f>VLOOKUP(C11,Stock_Table,5,0)</f>
        <v>32</v>
      </c>
      <c r="G11" s="4">
        <v>12</v>
      </c>
      <c r="H11" s="17">
        <f t="shared" si="0"/>
        <v>384</v>
      </c>
      <c r="I11" s="17">
        <f>H11*VAT</f>
        <v>28.799999999999997</v>
      </c>
      <c r="J11" s="17">
        <f t="shared" si="1"/>
        <v>412.8</v>
      </c>
      <c r="K11" s="17">
        <f t="shared" si="2"/>
        <v>81.600000000000023</v>
      </c>
      <c r="N11" s="12" t="s">
        <v>10</v>
      </c>
    </row>
    <row r="12" spans="1:14">
      <c r="A12" s="4">
        <v>7</v>
      </c>
      <c r="B12" s="9">
        <v>45598</v>
      </c>
      <c r="C12" s="4" t="s">
        <v>11</v>
      </c>
      <c r="D12" s="4">
        <f>VLOOKUP(C12,Stock_Table,2,0)</f>
        <v>40</v>
      </c>
      <c r="E12" s="17">
        <f>VLOOKUP(C12,Stock_Table,4,0)</f>
        <v>22</v>
      </c>
      <c r="F12" s="17">
        <f>VLOOKUP(C12,Stock_Table,5,0)</f>
        <v>28</v>
      </c>
      <c r="G12" s="4">
        <v>10</v>
      </c>
      <c r="H12" s="17">
        <f t="shared" si="0"/>
        <v>280</v>
      </c>
      <c r="I12" s="17">
        <f>H12*VAT</f>
        <v>21</v>
      </c>
      <c r="J12" s="17">
        <f t="shared" si="1"/>
        <v>301</v>
      </c>
      <c r="K12" s="17">
        <f t="shared" si="2"/>
        <v>60</v>
      </c>
      <c r="N12" s="11" t="s">
        <v>11</v>
      </c>
    </row>
    <row r="13" spans="1:14">
      <c r="A13" s="4">
        <v>8</v>
      </c>
      <c r="B13" s="9">
        <v>45599</v>
      </c>
      <c r="C13" s="4" t="s">
        <v>9</v>
      </c>
      <c r="D13" s="4">
        <f>VLOOKUP(C13,Stock_Table,2,0)</f>
        <v>40</v>
      </c>
      <c r="E13" s="17">
        <f>VLOOKUP(C13,Stock_Table,4,0)</f>
        <v>11.875</v>
      </c>
      <c r="F13" s="17">
        <f>VLOOKUP(C13,Stock_Table,5,0)</f>
        <v>15</v>
      </c>
      <c r="G13" s="4">
        <v>5</v>
      </c>
      <c r="H13" s="17">
        <f t="shared" si="0"/>
        <v>75</v>
      </c>
      <c r="I13" s="17">
        <f>H13*VAT</f>
        <v>5.625</v>
      </c>
      <c r="J13" s="17">
        <f t="shared" si="1"/>
        <v>80.625</v>
      </c>
      <c r="K13" s="17">
        <f t="shared" si="2"/>
        <v>15.625</v>
      </c>
      <c r="N13" s="12" t="s">
        <v>12</v>
      </c>
    </row>
    <row r="14" spans="1:14">
      <c r="A14" s="4">
        <v>10</v>
      </c>
      <c r="B14" s="9">
        <v>45599</v>
      </c>
      <c r="C14" s="4" t="s">
        <v>26</v>
      </c>
      <c r="D14" s="4">
        <f>VLOOKUP(C14,Stock_Table,2,0)</f>
        <v>55</v>
      </c>
      <c r="E14" s="17">
        <f>VLOOKUP(C14,Stock_Table,4,0)</f>
        <v>8</v>
      </c>
      <c r="F14" s="17">
        <f>VLOOKUP(C14,Stock_Table,5,0)</f>
        <v>10</v>
      </c>
      <c r="G14" s="4">
        <v>12</v>
      </c>
      <c r="H14" s="17">
        <f t="shared" si="0"/>
        <v>120</v>
      </c>
      <c r="I14" s="17">
        <f>H14*VAT</f>
        <v>9</v>
      </c>
      <c r="J14" s="17">
        <f t="shared" si="1"/>
        <v>129</v>
      </c>
      <c r="K14" s="17">
        <f t="shared" si="2"/>
        <v>24</v>
      </c>
      <c r="N14" s="12" t="s">
        <v>13</v>
      </c>
    </row>
    <row r="15" spans="1:14">
      <c r="A15" s="4">
        <v>11</v>
      </c>
      <c r="B15" s="9">
        <v>45599</v>
      </c>
      <c r="C15" s="4" t="s">
        <v>13</v>
      </c>
      <c r="D15" s="4">
        <f>VLOOKUP(C15,Stock_Table,2,0)</f>
        <v>40</v>
      </c>
      <c r="E15" s="17">
        <f>VLOOKUP(C15,Stock_Table,4,0)</f>
        <v>45</v>
      </c>
      <c r="F15" s="17">
        <f>VLOOKUP(C15,Stock_Table,5,0)</f>
        <v>56</v>
      </c>
      <c r="G15" s="4">
        <v>14</v>
      </c>
      <c r="H15" s="17">
        <f t="shared" si="0"/>
        <v>784</v>
      </c>
      <c r="I15" s="17">
        <f>H15*VAT</f>
        <v>58.8</v>
      </c>
      <c r="J15" s="17">
        <f t="shared" si="1"/>
        <v>842.8</v>
      </c>
      <c r="K15" s="17">
        <f t="shared" si="2"/>
        <v>154</v>
      </c>
      <c r="N15" s="12" t="s">
        <v>17</v>
      </c>
    </row>
    <row r="16" spans="1:14">
      <c r="A16" s="4">
        <v>12</v>
      </c>
      <c r="B16" s="9">
        <v>45599</v>
      </c>
      <c r="C16" s="4" t="s">
        <v>17</v>
      </c>
      <c r="D16" s="4">
        <f>VLOOKUP(C16,Stock_Table,2,0)</f>
        <v>50</v>
      </c>
      <c r="E16" s="17">
        <f>VLOOKUP(C16,Stock_Table,4,0)</f>
        <v>13.4</v>
      </c>
      <c r="F16" s="17">
        <f>VLOOKUP(C16,Stock_Table,5,0)</f>
        <v>17</v>
      </c>
      <c r="G16" s="4">
        <v>6</v>
      </c>
      <c r="H16" s="17">
        <f t="shared" si="0"/>
        <v>102</v>
      </c>
      <c r="I16" s="17">
        <f>H16*VAT</f>
        <v>7.6499999999999995</v>
      </c>
      <c r="J16" s="17">
        <f t="shared" si="1"/>
        <v>109.65</v>
      </c>
      <c r="K16" s="17">
        <f t="shared" si="2"/>
        <v>21.599999999999994</v>
      </c>
      <c r="N16" s="12" t="s">
        <v>14</v>
      </c>
    </row>
    <row r="17" spans="1:14">
      <c r="A17" s="4">
        <v>13</v>
      </c>
      <c r="B17" s="9">
        <v>45599</v>
      </c>
      <c r="C17" s="4" t="s">
        <v>15</v>
      </c>
      <c r="D17" s="4">
        <f>VLOOKUP(C17,Stock_Table,2,0)</f>
        <v>25</v>
      </c>
      <c r="E17" s="17">
        <f>VLOOKUP(C17,Stock_Table,4,0)</f>
        <v>22</v>
      </c>
      <c r="F17" s="17">
        <f>VLOOKUP(C17,Stock_Table,5,0)</f>
        <v>28</v>
      </c>
      <c r="G17" s="4">
        <v>7</v>
      </c>
      <c r="H17" s="17">
        <f t="shared" si="0"/>
        <v>196</v>
      </c>
      <c r="I17" s="17">
        <f>H17*VAT</f>
        <v>14.7</v>
      </c>
      <c r="J17" s="17">
        <f t="shared" si="1"/>
        <v>210.7</v>
      </c>
      <c r="K17" s="17">
        <f t="shared" si="2"/>
        <v>42</v>
      </c>
      <c r="N17" s="12" t="s">
        <v>15</v>
      </c>
    </row>
    <row r="18" spans="1:14">
      <c r="A18" s="4">
        <v>14</v>
      </c>
      <c r="B18" s="9">
        <v>45600</v>
      </c>
      <c r="C18" s="4" t="s">
        <v>12</v>
      </c>
      <c r="D18" s="4">
        <f>VLOOKUP(C18,Stock_Table,2,0)</f>
        <v>250</v>
      </c>
      <c r="E18" s="17">
        <f>VLOOKUP(C18,Stock_Table,4,0)</f>
        <v>25.2</v>
      </c>
      <c r="F18" s="17">
        <f>VLOOKUP(C18,Stock_Table,5,0)</f>
        <v>32</v>
      </c>
      <c r="G18" s="4">
        <v>9</v>
      </c>
      <c r="H18" s="17">
        <f t="shared" si="0"/>
        <v>288</v>
      </c>
      <c r="I18" s="17">
        <f>H18*VAT</f>
        <v>21.599999999999998</v>
      </c>
      <c r="J18" s="17">
        <f t="shared" si="1"/>
        <v>309.60000000000002</v>
      </c>
      <c r="K18" s="17">
        <f t="shared" si="2"/>
        <v>61.200000000000017</v>
      </c>
    </row>
    <row r="19" spans="1:14">
      <c r="A19" s="4">
        <v>15</v>
      </c>
      <c r="B19" s="9">
        <v>45600</v>
      </c>
      <c r="C19" s="4" t="s">
        <v>16</v>
      </c>
      <c r="D19" s="4">
        <f>VLOOKUP(C19,Stock_Table,2,0)</f>
        <v>100</v>
      </c>
      <c r="E19" s="17">
        <f>VLOOKUP(C19,Stock_Table,4,0)</f>
        <v>7</v>
      </c>
      <c r="F19" s="17">
        <f>VLOOKUP(C19,Stock_Table,5,0)</f>
        <v>9</v>
      </c>
      <c r="G19" s="4">
        <v>11</v>
      </c>
      <c r="H19" s="17">
        <f t="shared" si="0"/>
        <v>99</v>
      </c>
      <c r="I19" s="17">
        <f>H19*VAT</f>
        <v>7.4249999999999998</v>
      </c>
      <c r="J19" s="17">
        <f t="shared" si="1"/>
        <v>106.425</v>
      </c>
      <c r="K19" s="17">
        <f t="shared" si="2"/>
        <v>22</v>
      </c>
    </row>
    <row r="20" spans="1:14" ht="15.75" customHeight="1">
      <c r="A20" s="4">
        <v>16</v>
      </c>
      <c r="B20" s="9">
        <v>45601</v>
      </c>
      <c r="C20" s="4" t="s">
        <v>14</v>
      </c>
      <c r="D20" s="4">
        <f>VLOOKUP(C20,Stock_Table,2,0)</f>
        <v>40</v>
      </c>
      <c r="E20" s="17">
        <f>VLOOKUP(C20,Stock_Table,4,0)</f>
        <v>8</v>
      </c>
      <c r="F20" s="17">
        <f>VLOOKUP(C20,Stock_Table,5,0)</f>
        <v>10</v>
      </c>
      <c r="G20" s="4">
        <v>13</v>
      </c>
      <c r="H20" s="17">
        <f t="shared" si="0"/>
        <v>130</v>
      </c>
      <c r="I20" s="17">
        <f>H20*VAT</f>
        <v>9.75</v>
      </c>
      <c r="J20" s="17">
        <f t="shared" si="1"/>
        <v>139.75</v>
      </c>
      <c r="K20" s="17">
        <f t="shared" si="2"/>
        <v>26</v>
      </c>
    </row>
    <row r="21" spans="1:14" ht="15.75" customHeight="1">
      <c r="A21" s="4">
        <v>17</v>
      </c>
      <c r="B21" s="9" t="s">
        <v>27</v>
      </c>
      <c r="C21" s="4" t="s">
        <v>17</v>
      </c>
      <c r="D21" s="4">
        <f>VLOOKUP(C21,Stock_Table,2,0)</f>
        <v>50</v>
      </c>
      <c r="E21" s="17">
        <f>VLOOKUP(C21,Stock_Table,4,0)</f>
        <v>13.4</v>
      </c>
      <c r="F21" s="17">
        <f>VLOOKUP(C21,Stock_Table,5,0)</f>
        <v>17</v>
      </c>
      <c r="G21" s="4">
        <v>6</v>
      </c>
      <c r="H21" s="17">
        <f t="shared" si="0"/>
        <v>102</v>
      </c>
      <c r="I21" s="17">
        <f>H21*VAT</f>
        <v>7.6499999999999995</v>
      </c>
      <c r="J21" s="17">
        <f t="shared" si="1"/>
        <v>109.65</v>
      </c>
      <c r="K21" s="17">
        <f t="shared" si="2"/>
        <v>21.599999999999994</v>
      </c>
    </row>
    <row r="22" spans="1:14" ht="15.75" customHeight="1">
      <c r="A22" s="4">
        <v>18</v>
      </c>
      <c r="B22" s="9">
        <v>45602</v>
      </c>
      <c r="C22" s="4" t="s">
        <v>15</v>
      </c>
      <c r="D22" s="4">
        <f>VLOOKUP(C22,Stock_Table,2,0)</f>
        <v>25</v>
      </c>
      <c r="E22" s="17">
        <f>VLOOKUP(C22,Stock_Table,4,0)</f>
        <v>22</v>
      </c>
      <c r="F22" s="17">
        <f>VLOOKUP(C22,Stock_Table,5,0)</f>
        <v>28</v>
      </c>
      <c r="G22" s="4">
        <v>8</v>
      </c>
      <c r="H22" s="17">
        <f t="shared" si="0"/>
        <v>224</v>
      </c>
      <c r="I22" s="17">
        <f>H22*VAT</f>
        <v>16.8</v>
      </c>
      <c r="J22" s="17">
        <f t="shared" si="1"/>
        <v>240.8</v>
      </c>
      <c r="K22" s="17">
        <f t="shared" si="2"/>
        <v>48</v>
      </c>
    </row>
    <row r="23" spans="1:14" ht="15.75" customHeight="1">
      <c r="A23" s="4">
        <v>19</v>
      </c>
      <c r="B23" s="9">
        <v>45602</v>
      </c>
      <c r="C23" s="4" t="s">
        <v>14</v>
      </c>
      <c r="D23" s="4">
        <f>VLOOKUP(C23,Stock_Table,2,0)</f>
        <v>40</v>
      </c>
      <c r="E23" s="17">
        <f>VLOOKUP(C23,Stock_Table,4,0)</f>
        <v>8</v>
      </c>
      <c r="F23" s="17">
        <f>VLOOKUP(C23,Stock_Table,5,0)</f>
        <v>10</v>
      </c>
      <c r="G23" s="4">
        <v>5</v>
      </c>
      <c r="H23" s="17">
        <f t="shared" si="0"/>
        <v>50</v>
      </c>
      <c r="I23" s="17">
        <f>H23*VAT</f>
        <v>3.75</v>
      </c>
      <c r="J23" s="17">
        <f t="shared" si="1"/>
        <v>53.75</v>
      </c>
      <c r="K23" s="17">
        <f t="shared" si="2"/>
        <v>10</v>
      </c>
    </row>
    <row r="24" spans="1:14" ht="15.75" customHeight="1">
      <c r="A24" s="4">
        <v>20</v>
      </c>
      <c r="B24" s="9">
        <v>45603</v>
      </c>
      <c r="C24" s="4" t="s">
        <v>26</v>
      </c>
      <c r="D24" s="4">
        <f>VLOOKUP(C24,Stock_Table,2,0)</f>
        <v>55</v>
      </c>
      <c r="E24" s="17">
        <f>VLOOKUP(C24,Stock_Table,4,0)</f>
        <v>8</v>
      </c>
      <c r="F24" s="17">
        <f>VLOOKUP(C24,Stock_Table,5,0)</f>
        <v>10</v>
      </c>
      <c r="G24" s="4">
        <v>8</v>
      </c>
      <c r="H24" s="17">
        <f t="shared" si="0"/>
        <v>80</v>
      </c>
      <c r="I24" s="17">
        <f>H24*VAT</f>
        <v>6</v>
      </c>
      <c r="J24" s="17">
        <f t="shared" si="1"/>
        <v>86</v>
      </c>
      <c r="K24" s="17">
        <f t="shared" si="2"/>
        <v>16</v>
      </c>
    </row>
    <row r="25" spans="1:14" ht="15.75" customHeight="1"/>
    <row r="26" spans="1:14" ht="15.75" customHeight="1"/>
    <row r="27" spans="1:14" ht="15.75" customHeight="1"/>
    <row r="28" spans="1:14" ht="15.75" customHeight="1"/>
    <row r="29" spans="1:14" ht="15.75" customHeight="1"/>
    <row r="30" spans="1:14" ht="15.75" customHeight="1"/>
    <row r="31" spans="1:14" ht="15.75" customHeight="1"/>
    <row r="32" spans="1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:K1"/>
    <mergeCell ref="A2:K2"/>
  </mergeCells>
  <dataValidations count="2">
    <dataValidation type="list" allowBlank="1" showErrorMessage="1" sqref="N9:N17">
      <formula1>$N$9:$N$17</formula1>
    </dataValidation>
    <dataValidation type="list" allowBlank="1" showInputMessage="1" showErrorMessage="1" sqref="C6:C24">
      <formula1>$N$9:$N$17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5" sqref="H5"/>
    </sheetView>
  </sheetViews>
  <sheetFormatPr defaultRowHeight="15"/>
  <cols>
    <col min="1" max="1" width="18.42578125" customWidth="1"/>
    <col min="2" max="2" width="16.85546875" customWidth="1"/>
    <col min="3" max="3" width="11.7109375" customWidth="1"/>
    <col min="4" max="4" width="13.140625" customWidth="1"/>
    <col min="5" max="5" width="14.28515625" customWidth="1"/>
    <col min="6" max="6" width="10.28515625" customWidth="1"/>
    <col min="11" max="11" width="16.140625" customWidth="1"/>
  </cols>
  <sheetData>
    <row r="1" spans="1:11" ht="15.75">
      <c r="A1" s="21" t="s">
        <v>0</v>
      </c>
      <c r="B1" s="21"/>
      <c r="C1" s="21"/>
      <c r="D1" s="21"/>
      <c r="E1" s="21"/>
      <c r="F1" s="21"/>
    </row>
    <row r="2" spans="1:11" ht="15.75">
      <c r="A2" s="22" t="s">
        <v>29</v>
      </c>
      <c r="B2" s="22"/>
      <c r="C2" s="22"/>
      <c r="D2" s="22"/>
      <c r="E2" s="22"/>
      <c r="F2" s="22"/>
    </row>
    <row r="4" spans="1:11" ht="35.25" customHeight="1">
      <c r="A4" s="19" t="s">
        <v>20</v>
      </c>
      <c r="B4" s="19" t="s">
        <v>28</v>
      </c>
      <c r="C4" s="19" t="s">
        <v>4</v>
      </c>
      <c r="D4" s="19" t="s">
        <v>23</v>
      </c>
      <c r="E4" s="19" t="s">
        <v>24</v>
      </c>
      <c r="F4" s="19" t="s">
        <v>25</v>
      </c>
    </row>
    <row r="5" spans="1:11">
      <c r="A5" s="20">
        <v>45597</v>
      </c>
      <c r="B5" s="18">
        <f>SUMIFS(AllSold,AllDateS,A5)</f>
        <v>25</v>
      </c>
      <c r="C5" s="18">
        <f>SUMIFS(total_price,AllDateS,A5)</f>
        <v>685</v>
      </c>
      <c r="D5" s="18">
        <f>SUMIFS(AllVat,AllDateS,A5)</f>
        <v>51.375</v>
      </c>
      <c r="E5" s="18">
        <f>SUMIFS(AllGrand_Total,AllDateS,A5)</f>
        <v>736.375</v>
      </c>
      <c r="F5" s="18">
        <f>SUMIFS(AllProfit,AllDateS,A5)</f>
        <v>140.625</v>
      </c>
      <c r="K5" s="2" t="s">
        <v>20</v>
      </c>
    </row>
    <row r="6" spans="1:11">
      <c r="K6" s="9">
        <v>45597</v>
      </c>
    </row>
    <row r="7" spans="1:11">
      <c r="K7" s="9">
        <v>45598</v>
      </c>
    </row>
    <row r="8" spans="1:11">
      <c r="K8" s="9">
        <v>45599</v>
      </c>
    </row>
    <row r="9" spans="1:11">
      <c r="K9" s="9">
        <v>45600</v>
      </c>
    </row>
    <row r="10" spans="1:11">
      <c r="K10" s="9">
        <v>45601</v>
      </c>
    </row>
    <row r="11" spans="1:11">
      <c r="K11" s="9" t="s">
        <v>27</v>
      </c>
    </row>
    <row r="12" spans="1:11">
      <c r="K12" s="9">
        <v>45602</v>
      </c>
    </row>
    <row r="13" spans="1:11">
      <c r="K13" s="9">
        <v>45603</v>
      </c>
    </row>
  </sheetData>
  <mergeCells count="2">
    <mergeCell ref="A1:F1"/>
    <mergeCell ref="A2:F2"/>
  </mergeCells>
  <dataValidations count="1">
    <dataValidation type="list" allowBlank="1" showInputMessage="1" showErrorMessage="1" sqref="A5">
      <formula1>$K$6:$K$13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Stock</vt:lpstr>
      <vt:lpstr>Details</vt:lpstr>
      <vt:lpstr>Database</vt:lpstr>
      <vt:lpstr>AllDateS</vt:lpstr>
      <vt:lpstr>AllGrand_Total</vt:lpstr>
      <vt:lpstr>AllProfit</vt:lpstr>
      <vt:lpstr>AllSold</vt:lpstr>
      <vt:lpstr>AllVat</vt:lpstr>
      <vt:lpstr>details_book</vt:lpstr>
      <vt:lpstr>Database!Extract</vt:lpstr>
      <vt:lpstr>Stock_Table</vt:lpstr>
      <vt:lpstr>total_price</vt:lpstr>
      <vt:lpstr>VAT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2024-11-17T03:49:43Z</dcterms:created>
  <dcterms:modified xsi:type="dcterms:W3CDTF">2024-11-24T04:53:40Z</dcterms:modified>
</cp:coreProperties>
</file>