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62E4275-2F5B-4D61-B970-3E94C0EAC1AF}" xr6:coauthVersionLast="47" xr6:coauthVersionMax="47" xr10:uidLastSave="{00000000-0000-0000-0000-000000000000}"/>
  <bookViews>
    <workbookView xWindow="11280" yWindow="1608" windowWidth="11532" windowHeight="8964" firstSheet="4" activeTab="7" xr2:uid="{A650B387-01F9-E046-8AB1-9E1446A4CDEC}"/>
  </bookViews>
  <sheets>
    <sheet name="Data" sheetId="1" r:id="rId1"/>
    <sheet name="Character" sheetId="2" r:id="rId2"/>
    <sheet name="Scoring" sheetId="8" r:id="rId3"/>
    <sheet name="Condition" sheetId="5" r:id="rId4"/>
    <sheet name="Capacity" sheetId="3" r:id="rId5"/>
    <sheet name="Capital" sheetId="4" r:id="rId6"/>
    <sheet name="Collateral" sheetId="6" r:id="rId7"/>
    <sheet name="Identita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8" l="1"/>
  <c r="G38" i="8" l="1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39" i="8" l="1"/>
  <c r="D44" i="8" s="1"/>
  <c r="D45" i="8" s="1" a="1"/>
  <c r="D45" i="8" s="1"/>
  <c r="E39" i="8"/>
  <c r="D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<sst xmlns="http://schemas.openxmlformats.org/spreadsheetml/2006/main" count="358" uniqueCount="201">
  <si>
    <t>Tahun</t>
  </si>
  <si>
    <t>Bulan</t>
  </si>
  <si>
    <t>Tanggal</t>
  </si>
  <si>
    <t>Provinsi</t>
  </si>
  <si>
    <t>Jenis Kelamin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</si>
  <si>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</si>
  <si>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</si>
  <si>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</si>
  <si>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</si>
  <si>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</si>
  <si>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</si>
  <si>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</si>
  <si>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</si>
  <si>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</si>
  <si>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</si>
  <si>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</si>
  <si>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</si>
  <si>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Aceh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</si>
  <si>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</si>
  <si>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</si>
  <si>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</si>
  <si>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</si>
  <si>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</si>
  <si>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</si>
  <si>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</si>
  <si>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 xml:space="preserve">Jambi </t>
  </si>
  <si>
    <t>Jawa Barat</t>
  </si>
  <si>
    <t>Jawa Tengah</t>
  </si>
  <si>
    <t>Jawa Timur</t>
  </si>
  <si>
    <t>Kalimantan Barat</t>
  </si>
  <si>
    <t>Kalimantan Selatan</t>
  </si>
  <si>
    <t>Kalimatan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</si>
  <si>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</si>
  <si>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</si>
  <si>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</si>
  <si>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</si>
  <si>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</si>
  <si>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</si>
  <si>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</si>
  <si>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</si>
  <si>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</si>
  <si>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</si>
  <si>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</si>
  <si>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</si>
  <si>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</si>
  <si>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</si>
  <si>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Sumatera Barat</t>
  </si>
  <si>
    <t>Sumatera Selatan</t>
  </si>
  <si>
    <t>Sumatera Utara</t>
  </si>
  <si>
    <t>Laki-laki</t>
  </si>
  <si>
    <t>Perempuan</t>
  </si>
  <si>
    <t>Sulawesi Tenggara</t>
  </si>
  <si>
    <t>Sulawesi Utara</t>
  </si>
  <si>
    <t>Usia</t>
  </si>
  <si>
    <t>Keterangan</t>
  </si>
  <si>
    <t>Kurang dari 25 tahun</t>
  </si>
  <si>
    <t>26 - 35 tahun</t>
  </si>
  <si>
    <t>36 - 45 tahun</t>
  </si>
  <si>
    <t>Pendidikan</t>
  </si>
  <si>
    <t>Nilai</t>
  </si>
  <si>
    <t>SD</t>
  </si>
  <si>
    <t>Status Pernikahan</t>
  </si>
  <si>
    <t>Belum Menikah</t>
  </si>
  <si>
    <t>Sudah Menikah</t>
  </si>
  <si>
    <t>Jumlah Tanggungan</t>
  </si>
  <si>
    <t>Tidak Ada</t>
  </si>
  <si>
    <t>Kurang dari 3 orang</t>
  </si>
  <si>
    <t>4 - 5 orang</t>
  </si>
  <si>
    <t>Lebih dari 5 orang</t>
  </si>
  <si>
    <t>Wanita</t>
  </si>
  <si>
    <t>Kepemilikan Kartu Kredit</t>
  </si>
  <si>
    <t>Tidak ada</t>
  </si>
  <si>
    <t xml:space="preserve">1 sampai 2 </t>
  </si>
  <si>
    <t>3 sampai 5</t>
  </si>
  <si>
    <t>Lebih dari 5</t>
  </si>
  <si>
    <t>Kepemilikan Asuransi</t>
  </si>
  <si>
    <t>Surat Utang (Obligasi/Sukuk)</t>
  </si>
  <si>
    <t>Reksadana</t>
  </si>
  <si>
    <t>Saham</t>
  </si>
  <si>
    <t>Lainnya</t>
  </si>
  <si>
    <t>Kepemilikan Kartu Debit</t>
  </si>
  <si>
    <t>1 sampai 2</t>
  </si>
  <si>
    <t>46 - 60 tahun</t>
  </si>
  <si>
    <t>Cerai</t>
  </si>
  <si>
    <t>SMP - SMA</t>
  </si>
  <si>
    <t>D1 - S1/D4</t>
  </si>
  <si>
    <t>S2 - S3</t>
  </si>
  <si>
    <t>Pekerjaan</t>
  </si>
  <si>
    <t>Ibu Rumah Tangga</t>
  </si>
  <si>
    <t>PNS/Pegawai Tetap</t>
  </si>
  <si>
    <t>Wiraswasta</t>
  </si>
  <si>
    <t>Profesional</t>
  </si>
  <si>
    <t>Lama Bekerja di Perusahaan Saat Ini</t>
  </si>
  <si>
    <t>Kurang dari 1 tahun</t>
  </si>
  <si>
    <t>1 - 2 tahun</t>
  </si>
  <si>
    <t>2 - 4 tahun</t>
  </si>
  <si>
    <t>Lebih dari 4 tahun</t>
  </si>
  <si>
    <t>Jabatan Pekerjaan</t>
  </si>
  <si>
    <t>Staff</t>
  </si>
  <si>
    <t>Supervisor</t>
  </si>
  <si>
    <t>Manager</t>
  </si>
  <si>
    <t>Pemilik</t>
  </si>
  <si>
    <t>Total Pengalaman Kerja</t>
  </si>
  <si>
    <t>1 - 2 tahun bekerja</t>
  </si>
  <si>
    <t>3 - 5 tahun bekerja</t>
  </si>
  <si>
    <t>6 - 8 tahun bekerja</t>
  </si>
  <si>
    <t>Lebih dari 8 tahun</t>
  </si>
  <si>
    <t>Kurang dari Rp1.000.000</t>
  </si>
  <si>
    <t>Rumah KPR</t>
  </si>
  <si>
    <t>Rumah Sendiri</t>
  </si>
  <si>
    <t>&lt; Rp10.000.000</t>
  </si>
  <si>
    <t>Rp10.000.000 - Rp49.999.999</t>
  </si>
  <si>
    <t>Rp50.000.000 - Rp99.999.999</t>
  </si>
  <si>
    <t>&gt;Rp100.000.000</t>
  </si>
  <si>
    <t>Rp50.000.000 - Rp100.000.000</t>
  </si>
  <si>
    <t>Jumlah Fasilitas Pinjaman Aktif</t>
  </si>
  <si>
    <t>1 sampai 3</t>
  </si>
  <si>
    <t>Pinjaman yang terlama</t>
  </si>
  <si>
    <t>1 tahun - 2 tahun</t>
  </si>
  <si>
    <t>3 tahun - 5 tahun</t>
  </si>
  <si>
    <t>5 tahun - 10 tahun</t>
  </si>
  <si>
    <t>Lebih dari 10 tahun</t>
  </si>
  <si>
    <t>Umur Bisnis</t>
  </si>
  <si>
    <t>3 - 5 tahun</t>
  </si>
  <si>
    <t>Penghasilan Bersih per Bulan</t>
  </si>
  <si>
    <t>Rp10.000.000 - Rp19.999.999</t>
  </si>
  <si>
    <t>Rp20.000.000 - Rp49.999.999</t>
  </si>
  <si>
    <t>&gt; Rp100.000.000</t>
  </si>
  <si>
    <t>Kepemilikan Bisnis</t>
  </si>
  <si>
    <t>Ada</t>
  </si>
  <si>
    <t>6 - 10 tahun</t>
  </si>
  <si>
    <t>&gt; 10 tahun</t>
  </si>
  <si>
    <t>Total Seluruh Pinjaman Aktif</t>
  </si>
  <si>
    <t>Waktu Maksimal Menunggak</t>
  </si>
  <si>
    <t>Tidak pernah</t>
  </si>
  <si>
    <t>Kurang dari 30 hari</t>
  </si>
  <si>
    <t>30 - 45 hari</t>
  </si>
  <si>
    <t>46 - 60 hari</t>
  </si>
  <si>
    <t>61 - 90 hari</t>
  </si>
  <si>
    <t>Total Pinjaman Menunggak</t>
  </si>
  <si>
    <t>Kepemilikan Tempat Tinggal</t>
  </si>
  <si>
    <t>Tidak memiliki</t>
  </si>
  <si>
    <t>Sewa</t>
  </si>
  <si>
    <t>Kepemilikan Aset Investasi Lancar</t>
  </si>
  <si>
    <t>Total Kepemilikan Aset (Lancar dan Tidak Lancar)</t>
  </si>
  <si>
    <t>Kepemilikan Investasi</t>
  </si>
  <si>
    <t>Pengeluaran per Bulan</t>
  </si>
  <si>
    <t>Lebih dari Rp100.000.000</t>
  </si>
  <si>
    <t>Total Pinjaman yang Menunggak</t>
  </si>
  <si>
    <t>1 - 2 pinjaman</t>
  </si>
  <si>
    <t>&gt; 2 pinjaman</t>
  </si>
  <si>
    <t>Tabungan (jangka waktu)</t>
  </si>
  <si>
    <t>1 - 5 tahun</t>
  </si>
  <si>
    <t>Positif</t>
  </si>
  <si>
    <t>Negatif</t>
  </si>
  <si>
    <t>Kinerja Keuangan 1 Tahun Terakhir</t>
  </si>
  <si>
    <t>Dampak Ekonomi Makro Terhadap Keuangan</t>
  </si>
  <si>
    <t>Sangat Terdampak</t>
  </si>
  <si>
    <t>Terdampak</t>
  </si>
  <si>
    <t>Tidak Terdampak</t>
  </si>
  <si>
    <t>Kurang dari Rp100.000.000</t>
  </si>
  <si>
    <t>Rp100.000.000 - Rp499.999.999</t>
  </si>
  <si>
    <t>Lebih dari Rp1.000.000.000</t>
  </si>
  <si>
    <t>Kendaraan</t>
  </si>
  <si>
    <t>Mesin dan Peralatan</t>
  </si>
  <si>
    <t>Tanah</t>
  </si>
  <si>
    <t>Kepemilikan Aset Sebagai Jaminan</t>
  </si>
  <si>
    <t>Kepemilikan SK Sebagai Jaminan</t>
  </si>
  <si>
    <t>Status Pekerjaan</t>
  </si>
  <si>
    <t>Tetap</t>
  </si>
  <si>
    <t>Tidak Tetap</t>
  </si>
  <si>
    <t xml:space="preserve">Bangunan </t>
  </si>
  <si>
    <t>Data Pribadi</t>
  </si>
  <si>
    <t>Nama</t>
  </si>
  <si>
    <t>E-mail</t>
  </si>
  <si>
    <t>No. HP</t>
  </si>
  <si>
    <t>Alamat Domisili</t>
  </si>
  <si>
    <t>Tanggal Lahir</t>
  </si>
  <si>
    <t xml:space="preserve">Tanggal  </t>
  </si>
  <si>
    <t>:</t>
  </si>
  <si>
    <t>Alamat</t>
  </si>
  <si>
    <t>No</t>
  </si>
  <si>
    <t>Parameter</t>
  </si>
  <si>
    <t>Minimal</t>
  </si>
  <si>
    <t>Maksimal</t>
  </si>
  <si>
    <t>Nilai Parameter</t>
  </si>
  <si>
    <t>Total</t>
  </si>
  <si>
    <t xml:space="preserve"> </t>
  </si>
  <si>
    <t>PEMILIHAN KEPUTUSAN</t>
  </si>
  <si>
    <t>Berdasarkan:</t>
  </si>
  <si>
    <t>Total Nilai</t>
  </si>
  <si>
    <t>Keputusan</t>
  </si>
  <si>
    <t>KETERANGAN</t>
  </si>
  <si>
    <t>Bad</t>
  </si>
  <si>
    <t>Fair</t>
  </si>
  <si>
    <t>Good</t>
  </si>
  <si>
    <t>Perfect</t>
  </si>
  <si>
    <t>16 - 48</t>
  </si>
  <si>
    <t>49 - 81</t>
  </si>
  <si>
    <t>81 - 113</t>
  </si>
  <si>
    <t>113 - 131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</si>
</sst>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/>
    <xf numFmtId="0" fontId="0" fillId="6" borderId="0" xfId="0" applyFill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80C5-F9D2-944E-A723-F564283C02D6}">
  <dimension ref="B2:F58"/>
  <sheetViews>
    <sheetView showGridLines="0" workbookViewId="0">
      <selection activeCell="F9" sqref="F9"/>
    </sheetView>
  </sheetViews>
  <sheetFormatPr defaultColWidth="11.19921875" defaultRowHeight="15.6" x14ac:dyDescent="0.3"/>
  <cols>
    <col min="1" max="1" width="4" customWidth="1"/>
    <col min="5" max="5" width="19" bestFit="1" customWidth="1"/>
    <col min="6" max="6" width="12.2968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5">
        <v>1950</v>
      </c>
      <c r="C3" s="5" t="s">
        <v>16</v>
      </c>
      <c r="D3" s="5">
        <v>1</v>
      </c>
      <c r="E3" s="2" t="s">
        <v>17</v>
      </c>
      <c r="F3" s="2" t="s">
        <v>49</v>
      </c>
    </row>
    <row r="4" spans="2:6" x14ac:dyDescent="0.3">
      <c r="B4" s="5">
        <v>1951</v>
      </c>
      <c r="C4" s="5" t="s">
        <v>5</v>
      </c>
      <c r="D4" s="5">
        <v>2</v>
      </c>
      <c r="E4" s="2" t="s">
        <v>18</v>
      </c>
      <c r="F4" s="2" t="s">
        <v>50</v>
      </c>
    </row>
    <row r="5" spans="2:6" x14ac:dyDescent="0.3">
      <c r="B5" s="5">
        <v>1952</v>
      </c>
      <c r="C5" s="5" t="s">
        <v>6</v>
      </c>
      <c r="D5" s="5">
        <v>3</v>
      </c>
      <c r="E5" s="2" t="s">
        <v>19</v>
      </c>
      <c r="F5" s="2"/>
    </row>
    <row r="6" spans="2:6" x14ac:dyDescent="0.3">
      <c r="B6" s="5">
        <v>1953</v>
      </c>
      <c r="C6" s="5" t="s">
        <v>7</v>
      </c>
      <c r="D6" s="5">
        <v>4</v>
      </c>
      <c r="E6" s="2" t="s">
        <v>20</v>
      </c>
      <c r="F6" s="2"/>
    </row>
    <row r="7" spans="2:6" x14ac:dyDescent="0.3">
      <c r="B7" s="5">
        <v>1954</v>
      </c>
      <c r="C7" s="5" t="s">
        <v>8</v>
      </c>
      <c r="D7" s="5">
        <v>5</v>
      </c>
      <c r="E7" s="2" t="s">
        <v>21</v>
      </c>
      <c r="F7" s="2"/>
    </row>
    <row r="8" spans="2:6" x14ac:dyDescent="0.3">
      <c r="B8" s="5">
        <v>1955</v>
      </c>
      <c r="C8" s="5" t="s">
        <v>9</v>
      </c>
      <c r="D8" s="5">
        <v>6</v>
      </c>
      <c r="E8" s="2" t="s">
        <v>22</v>
      </c>
      <c r="F8" s="2"/>
    </row>
    <row r="9" spans="2:6" x14ac:dyDescent="0.3">
      <c r="B9" s="5">
        <v>1956</v>
      </c>
      <c r="C9" s="5" t="s">
        <v>10</v>
      </c>
      <c r="D9" s="5">
        <v>7</v>
      </c>
      <c r="E9" s="2" t="s">
        <v>23</v>
      </c>
      <c r="F9" s="2"/>
    </row>
    <row r="10" spans="2:6" x14ac:dyDescent="0.3">
      <c r="B10" s="5">
        <v>1957</v>
      </c>
      <c r="C10" s="5" t="s">
        <v>11</v>
      </c>
      <c r="D10" s="5">
        <v>8</v>
      </c>
      <c r="E10" s="2" t="s">
        <v>24</v>
      </c>
      <c r="F10" s="2"/>
    </row>
    <row r="11" spans="2:6" x14ac:dyDescent="0.3">
      <c r="B11" s="5">
        <v>1958</v>
      </c>
      <c r="C11" s="5" t="s">
        <v>12</v>
      </c>
      <c r="D11" s="5">
        <v>9</v>
      </c>
      <c r="E11" s="2" t="s">
        <v>25</v>
      </c>
      <c r="F11" s="2"/>
    </row>
    <row r="12" spans="2:6" x14ac:dyDescent="0.3">
      <c r="B12" s="5">
        <v>1959</v>
      </c>
      <c r="C12" s="5" t="s">
        <v>13</v>
      </c>
      <c r="D12" s="5">
        <v>10</v>
      </c>
      <c r="E12" s="2" t="s">
        <v>26</v>
      </c>
      <c r="F12" s="2"/>
    </row>
    <row r="13" spans="2:6" x14ac:dyDescent="0.3">
      <c r="B13" s="5">
        <v>1960</v>
      </c>
      <c r="C13" s="5" t="s">
        <v>14</v>
      </c>
      <c r="D13" s="5">
        <v>11</v>
      </c>
      <c r="E13" s="2" t="s">
        <v>27</v>
      </c>
      <c r="F13" s="2"/>
    </row>
    <row r="14" spans="2:6" x14ac:dyDescent="0.3">
      <c r="B14" s="5">
        <v>1961</v>
      </c>
      <c r="C14" s="5" t="s">
        <v>15</v>
      </c>
      <c r="D14" s="5">
        <v>12</v>
      </c>
      <c r="E14" s="2" t="s">
        <v>28</v>
      </c>
      <c r="F14" s="2"/>
    </row>
    <row r="15" spans="2:6" x14ac:dyDescent="0.3">
      <c r="B15" s="5">
        <v>1962</v>
      </c>
      <c r="C15" s="5"/>
      <c r="D15" s="5">
        <v>13</v>
      </c>
      <c r="E15" s="2" t="s">
        <v>29</v>
      </c>
      <c r="F15" s="2"/>
    </row>
    <row r="16" spans="2:6" x14ac:dyDescent="0.3">
      <c r="B16" s="5">
        <v>1963</v>
      </c>
      <c r="C16" s="5"/>
      <c r="D16" s="5">
        <v>14</v>
      </c>
      <c r="E16" s="2" t="s">
        <v>30</v>
      </c>
      <c r="F16" s="2"/>
    </row>
    <row r="17" spans="2:6" x14ac:dyDescent="0.3">
      <c r="B17" s="5">
        <v>1964</v>
      </c>
      <c r="C17" s="5"/>
      <c r="D17" s="5">
        <v>15</v>
      </c>
      <c r="E17" s="2" t="s">
        <v>31</v>
      </c>
      <c r="F17" s="2"/>
    </row>
    <row r="18" spans="2:6" x14ac:dyDescent="0.3">
      <c r="B18" s="5">
        <v>1965</v>
      </c>
      <c r="C18" s="5"/>
      <c r="D18" s="5">
        <v>16</v>
      </c>
      <c r="E18" s="2" t="s">
        <v>32</v>
      </c>
      <c r="F18" s="2"/>
    </row>
    <row r="19" spans="2:6" x14ac:dyDescent="0.3">
      <c r="B19" s="5">
        <v>1966</v>
      </c>
      <c r="C19" s="5"/>
      <c r="D19" s="5">
        <v>17</v>
      </c>
      <c r="E19" s="2" t="s">
        <v>33</v>
      </c>
      <c r="F19" s="2"/>
    </row>
    <row r="20" spans="2:6" x14ac:dyDescent="0.3">
      <c r="B20" s="5">
        <v>1967</v>
      </c>
      <c r="C20" s="5"/>
      <c r="D20" s="5">
        <v>18</v>
      </c>
      <c r="E20" s="2" t="s">
        <v>34</v>
      </c>
      <c r="F20" s="2"/>
    </row>
    <row r="21" spans="2:6" x14ac:dyDescent="0.3">
      <c r="B21" s="5">
        <v>1968</v>
      </c>
      <c r="C21" s="5"/>
      <c r="D21" s="5">
        <v>19</v>
      </c>
      <c r="E21" s="2" t="s">
        <v>35</v>
      </c>
      <c r="F21" s="2"/>
    </row>
    <row r="22" spans="2:6" x14ac:dyDescent="0.3">
      <c r="B22" s="5">
        <v>1969</v>
      </c>
      <c r="C22" s="5"/>
      <c r="D22" s="5">
        <v>20</v>
      </c>
      <c r="E22" s="2" t="s">
        <v>36</v>
      </c>
      <c r="F22" s="2"/>
    </row>
    <row r="23" spans="2:6" x14ac:dyDescent="0.3">
      <c r="B23" s="5">
        <v>1970</v>
      </c>
      <c r="C23" s="5"/>
      <c r="D23" s="5">
        <v>21</v>
      </c>
      <c r="E23" s="2" t="s">
        <v>37</v>
      </c>
      <c r="F23" s="2"/>
    </row>
    <row r="24" spans="2:6" x14ac:dyDescent="0.3">
      <c r="B24" s="5">
        <v>1971</v>
      </c>
      <c r="C24" s="5"/>
      <c r="D24" s="5">
        <v>22</v>
      </c>
      <c r="E24" s="2" t="s">
        <v>38</v>
      </c>
      <c r="F24" s="2"/>
    </row>
    <row r="25" spans="2:6" x14ac:dyDescent="0.3">
      <c r="B25" s="5">
        <v>1972</v>
      </c>
      <c r="C25" s="5"/>
      <c r="D25" s="5">
        <v>23</v>
      </c>
      <c r="E25" s="2" t="s">
        <v>39</v>
      </c>
      <c r="F25" s="2"/>
    </row>
    <row r="26" spans="2:6" x14ac:dyDescent="0.3">
      <c r="B26" s="5">
        <v>1973</v>
      </c>
      <c r="C26" s="5"/>
      <c r="D26" s="5">
        <v>24</v>
      </c>
      <c r="E26" s="2" t="s">
        <v>40</v>
      </c>
      <c r="F26" s="2"/>
    </row>
    <row r="27" spans="2:6" x14ac:dyDescent="0.3">
      <c r="B27" s="5">
        <v>1974</v>
      </c>
      <c r="C27" s="5"/>
      <c r="D27" s="5">
        <v>25</v>
      </c>
      <c r="E27" s="2" t="s">
        <v>41</v>
      </c>
      <c r="F27" s="2"/>
    </row>
    <row r="28" spans="2:6" x14ac:dyDescent="0.3">
      <c r="B28" s="5">
        <v>1975</v>
      </c>
      <c r="C28" s="5"/>
      <c r="D28" s="5">
        <v>26</v>
      </c>
      <c r="E28" s="2" t="s">
        <v>42</v>
      </c>
      <c r="F28" s="2"/>
    </row>
    <row r="29" spans="2:6" x14ac:dyDescent="0.3">
      <c r="B29" s="5">
        <v>1976</v>
      </c>
      <c r="C29" s="5"/>
      <c r="D29" s="5">
        <v>27</v>
      </c>
      <c r="E29" s="2" t="s">
        <v>43</v>
      </c>
      <c r="F29" s="2"/>
    </row>
    <row r="30" spans="2:6" x14ac:dyDescent="0.3">
      <c r="B30" s="5">
        <v>1977</v>
      </c>
      <c r="C30" s="5"/>
      <c r="D30" s="5">
        <v>28</v>
      </c>
      <c r="E30" s="2" t="s">
        <v>44</v>
      </c>
      <c r="F30" s="2"/>
    </row>
    <row r="31" spans="2:6" x14ac:dyDescent="0.3">
      <c r="B31" s="5">
        <v>1978</v>
      </c>
      <c r="C31" s="5"/>
      <c r="D31" s="5">
        <v>29</v>
      </c>
      <c r="E31" s="2" t="s">
        <v>45</v>
      </c>
      <c r="F31" s="2"/>
    </row>
    <row r="32" spans="2:6" x14ac:dyDescent="0.3">
      <c r="B32" s="5">
        <v>1979</v>
      </c>
      <c r="C32" s="5"/>
      <c r="D32" s="5">
        <v>30</v>
      </c>
      <c r="E32" s="2" t="s">
        <v>51</v>
      </c>
      <c r="F32" s="2"/>
    </row>
    <row r="33" spans="2:6" x14ac:dyDescent="0.3">
      <c r="B33" s="5">
        <v>1980</v>
      </c>
      <c r="C33" s="5"/>
      <c r="D33" s="5">
        <v>31</v>
      </c>
      <c r="E33" s="4" t="s">
        <v>52</v>
      </c>
      <c r="F33" s="2"/>
    </row>
    <row r="34" spans="2:6" x14ac:dyDescent="0.3">
      <c r="B34" s="5">
        <v>1981</v>
      </c>
      <c r="C34" s="5"/>
      <c r="D34" s="5"/>
      <c r="E34" s="2" t="s">
        <v>46</v>
      </c>
      <c r="F34" s="2"/>
    </row>
    <row r="35" spans="2:6" x14ac:dyDescent="0.3">
      <c r="B35" s="5">
        <v>1982</v>
      </c>
      <c r="C35" s="5"/>
      <c r="D35" s="5"/>
      <c r="E35" s="2" t="s">
        <v>47</v>
      </c>
      <c r="F35" s="2"/>
    </row>
    <row r="36" spans="2:6" x14ac:dyDescent="0.3">
      <c r="B36" s="5">
        <v>1983</v>
      </c>
      <c r="C36" s="5"/>
      <c r="D36" s="5"/>
      <c r="E36" s="2" t="s">
        <v>48</v>
      </c>
      <c r="F36" s="2"/>
    </row>
    <row r="37" spans="2:6" x14ac:dyDescent="0.3">
      <c r="B37" s="5">
        <v>1984</v>
      </c>
      <c r="C37" s="5"/>
      <c r="D37" s="5"/>
      <c r="E37" s="2"/>
      <c r="F37" s="2"/>
    </row>
    <row r="38" spans="2:6" x14ac:dyDescent="0.3">
      <c r="B38" s="5">
        <v>1985</v>
      </c>
      <c r="C38" s="5"/>
      <c r="D38" s="5"/>
      <c r="E38" s="2"/>
      <c r="F38" s="2"/>
    </row>
    <row r="39" spans="2:6" x14ac:dyDescent="0.3">
      <c r="B39" s="5">
        <v>1986</v>
      </c>
      <c r="C39" s="5"/>
      <c r="D39" s="5"/>
      <c r="E39" s="2"/>
      <c r="F39" s="2"/>
    </row>
    <row r="40" spans="2:6" x14ac:dyDescent="0.3">
      <c r="B40" s="5">
        <v>1987</v>
      </c>
      <c r="C40" s="5"/>
      <c r="D40" s="5"/>
      <c r="E40" s="2"/>
      <c r="F40" s="2"/>
    </row>
    <row r="41" spans="2:6" x14ac:dyDescent="0.3">
      <c r="B41" s="5">
        <v>1988</v>
      </c>
      <c r="C41" s="5"/>
      <c r="D41" s="5"/>
      <c r="E41" s="2"/>
      <c r="F41" s="2"/>
    </row>
    <row r="42" spans="2:6" x14ac:dyDescent="0.3">
      <c r="B42" s="5">
        <v>1989</v>
      </c>
      <c r="C42" s="5"/>
      <c r="D42" s="5"/>
      <c r="E42" s="2"/>
      <c r="F42" s="2"/>
    </row>
    <row r="43" spans="2:6" x14ac:dyDescent="0.3">
      <c r="B43" s="5">
        <v>1990</v>
      </c>
      <c r="C43" s="5"/>
      <c r="D43" s="5"/>
      <c r="E43" s="2"/>
      <c r="F43" s="2"/>
    </row>
    <row r="44" spans="2:6" x14ac:dyDescent="0.3">
      <c r="B44" s="5">
        <v>1991</v>
      </c>
      <c r="C44" s="5"/>
      <c r="D44" s="5"/>
      <c r="E44" s="2"/>
      <c r="F44" s="2"/>
    </row>
    <row r="45" spans="2:6" x14ac:dyDescent="0.3">
      <c r="B45" s="5">
        <v>1992</v>
      </c>
      <c r="C45" s="5"/>
      <c r="D45" s="5"/>
      <c r="E45" s="2"/>
      <c r="F45" s="2"/>
    </row>
    <row r="46" spans="2:6" x14ac:dyDescent="0.3">
      <c r="B46" s="5">
        <v>1993</v>
      </c>
      <c r="C46" s="5"/>
      <c r="D46" s="5"/>
      <c r="E46" s="2"/>
      <c r="F46" s="2"/>
    </row>
    <row r="47" spans="2:6" x14ac:dyDescent="0.3">
      <c r="B47" s="5">
        <v>1994</v>
      </c>
      <c r="C47" s="5"/>
      <c r="D47" s="5"/>
      <c r="E47" s="2"/>
      <c r="F47" s="2"/>
    </row>
    <row r="48" spans="2:6" x14ac:dyDescent="0.3">
      <c r="B48" s="5">
        <v>1995</v>
      </c>
      <c r="C48" s="5"/>
      <c r="D48" s="5"/>
      <c r="E48" s="2"/>
      <c r="F48" s="2"/>
    </row>
    <row r="49" spans="2:6" x14ac:dyDescent="0.3">
      <c r="B49" s="5">
        <v>1996</v>
      </c>
      <c r="C49" s="5"/>
      <c r="D49" s="5"/>
      <c r="E49" s="2"/>
      <c r="F49" s="2"/>
    </row>
    <row r="50" spans="2:6" x14ac:dyDescent="0.3">
      <c r="B50" s="5">
        <v>1997</v>
      </c>
      <c r="C50" s="5"/>
      <c r="D50" s="5"/>
      <c r="E50" s="2"/>
      <c r="F50" s="2"/>
    </row>
    <row r="51" spans="2:6" x14ac:dyDescent="0.3">
      <c r="B51" s="5">
        <v>1998</v>
      </c>
      <c r="C51" s="5"/>
      <c r="D51" s="5"/>
      <c r="E51" s="2"/>
      <c r="F51" s="2"/>
    </row>
    <row r="52" spans="2:6" x14ac:dyDescent="0.3">
      <c r="B52" s="5">
        <v>1999</v>
      </c>
      <c r="C52" s="5"/>
      <c r="D52" s="5"/>
      <c r="E52" s="2"/>
      <c r="F52" s="2"/>
    </row>
    <row r="53" spans="2:6" x14ac:dyDescent="0.3">
      <c r="B53" s="5">
        <v>2000</v>
      </c>
      <c r="C53" s="5"/>
      <c r="D53" s="5"/>
      <c r="E53" s="2"/>
      <c r="F53" s="2"/>
    </row>
    <row r="54" spans="2:6" x14ac:dyDescent="0.3">
      <c r="B54" s="5">
        <v>2001</v>
      </c>
      <c r="C54" s="5"/>
      <c r="D54" s="5"/>
      <c r="E54" s="2"/>
      <c r="F54" s="2"/>
    </row>
    <row r="55" spans="2:6" x14ac:dyDescent="0.3">
      <c r="B55" s="5">
        <v>2002</v>
      </c>
      <c r="C55" s="5"/>
      <c r="D55" s="5"/>
      <c r="E55" s="2"/>
      <c r="F55" s="2"/>
    </row>
    <row r="56" spans="2:6" x14ac:dyDescent="0.3">
      <c r="B56" s="5">
        <v>2003</v>
      </c>
      <c r="C56" s="5"/>
      <c r="D56" s="5"/>
      <c r="E56" s="2"/>
      <c r="F56" s="2"/>
    </row>
    <row r="57" spans="2:6" x14ac:dyDescent="0.3">
      <c r="B57" s="5">
        <v>2004</v>
      </c>
      <c r="C57" s="5"/>
      <c r="D57" s="5"/>
      <c r="E57" s="2"/>
      <c r="F57" s="2"/>
    </row>
    <row r="58" spans="2:6" x14ac:dyDescent="0.3">
      <c r="B58" s="6">
        <v>2005</v>
      </c>
      <c r="C58" s="6"/>
      <c r="D58" s="6"/>
      <c r="E58" s="3"/>
      <c r="F5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7917-D93E-6F41-BE6E-37EDC44FA7E6}">
  <dimension ref="B2:K37"/>
  <sheetViews>
    <sheetView showGridLines="0" zoomScale="55" zoomScaleNormal="55" workbookViewId="0">
      <selection activeCell="C30" sqref="C30"/>
    </sheetView>
  </sheetViews>
  <sheetFormatPr defaultColWidth="11.19921875" defaultRowHeight="15.6" x14ac:dyDescent="0.3"/>
  <cols>
    <col min="1" max="1" width="4.5" customWidth="1"/>
    <col min="2" max="2" width="25.5" customWidth="1"/>
    <col min="3" max="3" width="16.69921875" customWidth="1"/>
    <col min="4" max="4" width="16.5" customWidth="1"/>
    <col min="5" max="5" width="14.296875" customWidth="1"/>
    <col min="6" max="6" width="16.5" customWidth="1"/>
    <col min="8" max="8" width="24.69921875" customWidth="1"/>
    <col min="10" max="10" width="28.5" customWidth="1"/>
    <col min="11" max="11" width="12.19921875" customWidth="1"/>
  </cols>
  <sheetData>
    <row r="2" spans="2:11" x14ac:dyDescent="0.3">
      <c r="B2" s="25" t="s">
        <v>53</v>
      </c>
      <c r="C2" s="25"/>
      <c r="D2" s="25" t="s">
        <v>58</v>
      </c>
      <c r="E2" s="25"/>
      <c r="F2" s="25" t="s">
        <v>61</v>
      </c>
      <c r="G2" s="25"/>
      <c r="H2" s="25" t="s">
        <v>64</v>
      </c>
      <c r="I2" s="25"/>
      <c r="J2" s="25" t="s">
        <v>92</v>
      </c>
      <c r="K2" s="25"/>
    </row>
    <row r="3" spans="2:11" x14ac:dyDescent="0.3">
      <c r="B3" s="7" t="s">
        <v>54</v>
      </c>
      <c r="C3" s="7" t="s">
        <v>59</v>
      </c>
      <c r="D3" s="7" t="s">
        <v>54</v>
      </c>
      <c r="E3" s="7" t="s">
        <v>59</v>
      </c>
      <c r="F3" s="7" t="s">
        <v>54</v>
      </c>
      <c r="G3" s="7" t="s">
        <v>59</v>
      </c>
      <c r="H3" s="7" t="s">
        <v>54</v>
      </c>
      <c r="I3" s="7" t="s">
        <v>59</v>
      </c>
      <c r="J3" s="7" t="s">
        <v>54</v>
      </c>
      <c r="K3" s="7" t="s">
        <v>59</v>
      </c>
    </row>
    <row r="4" spans="2:11" x14ac:dyDescent="0.3">
      <c r="B4" s="8" t="s">
        <v>55</v>
      </c>
      <c r="C4" s="9">
        <v>0</v>
      </c>
      <c r="D4" s="8" t="s">
        <v>60</v>
      </c>
      <c r="E4" s="8">
        <v>1</v>
      </c>
      <c r="F4" s="8" t="s">
        <v>62</v>
      </c>
      <c r="G4" s="10">
        <v>2</v>
      </c>
      <c r="H4" s="8" t="s">
        <v>65</v>
      </c>
      <c r="I4" s="11">
        <v>4</v>
      </c>
      <c r="J4" s="8" t="s">
        <v>93</v>
      </c>
      <c r="K4" s="8">
        <v>0</v>
      </c>
    </row>
    <row r="5" spans="2:11" x14ac:dyDescent="0.3">
      <c r="B5" s="8" t="s">
        <v>56</v>
      </c>
      <c r="C5" s="9">
        <v>4</v>
      </c>
      <c r="D5" s="8" t="s">
        <v>84</v>
      </c>
      <c r="E5" s="8">
        <v>2</v>
      </c>
      <c r="F5" s="8" t="s">
        <v>63</v>
      </c>
      <c r="G5" s="10">
        <v>1</v>
      </c>
      <c r="H5" s="8" t="s">
        <v>66</v>
      </c>
      <c r="I5" s="11">
        <v>3</v>
      </c>
      <c r="J5" s="8" t="s">
        <v>94</v>
      </c>
      <c r="K5" s="8">
        <v>1</v>
      </c>
    </row>
    <row r="6" spans="2:11" x14ac:dyDescent="0.3">
      <c r="B6" s="8" t="s">
        <v>57</v>
      </c>
      <c r="C6" s="9">
        <v>3</v>
      </c>
      <c r="D6" s="8" t="s">
        <v>85</v>
      </c>
      <c r="E6" s="8">
        <v>3</v>
      </c>
      <c r="F6" s="12" t="s">
        <v>83</v>
      </c>
      <c r="G6" s="8">
        <v>2</v>
      </c>
      <c r="H6" s="8" t="s">
        <v>67</v>
      </c>
      <c r="I6" s="11">
        <v>2</v>
      </c>
      <c r="J6" s="8" t="s">
        <v>95</v>
      </c>
      <c r="K6" s="8">
        <v>2</v>
      </c>
    </row>
    <row r="7" spans="2:11" x14ac:dyDescent="0.3">
      <c r="B7" s="8" t="s">
        <v>82</v>
      </c>
      <c r="C7" s="9">
        <v>2</v>
      </c>
      <c r="D7" s="8" t="s">
        <v>86</v>
      </c>
      <c r="E7" s="12">
        <v>4</v>
      </c>
      <c r="F7" s="8"/>
      <c r="G7" s="8"/>
      <c r="H7" s="8" t="s">
        <v>68</v>
      </c>
      <c r="I7" s="11">
        <v>1</v>
      </c>
      <c r="J7" s="8" t="s">
        <v>96</v>
      </c>
      <c r="K7" s="12">
        <v>3</v>
      </c>
    </row>
    <row r="8" spans="2:11" x14ac:dyDescent="0.3">
      <c r="B8" s="8"/>
      <c r="C8" s="11"/>
      <c r="D8" s="8"/>
      <c r="E8" s="8"/>
      <c r="F8" s="8"/>
      <c r="G8" s="8"/>
      <c r="H8" s="8"/>
      <c r="I8" s="8"/>
      <c r="J8" s="8"/>
      <c r="K8" s="8"/>
    </row>
    <row r="9" spans="2:11" x14ac:dyDescent="0.3">
      <c r="B9" s="8"/>
      <c r="C9" s="8"/>
      <c r="D9" s="8"/>
      <c r="E9" s="8"/>
      <c r="F9" s="8"/>
      <c r="G9" s="8"/>
      <c r="H9" s="8"/>
      <c r="I9" s="8"/>
      <c r="J9" s="8"/>
      <c r="K9" s="8"/>
    </row>
    <row r="10" spans="2:1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2:11" x14ac:dyDescent="0.3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2:11" x14ac:dyDescent="0.3">
      <c r="B12" s="25" t="s">
        <v>4</v>
      </c>
      <c r="C12" s="25"/>
      <c r="D12" s="25" t="s">
        <v>70</v>
      </c>
      <c r="E12" s="25"/>
      <c r="F12" s="25" t="s">
        <v>75</v>
      </c>
      <c r="G12" s="25"/>
      <c r="H12" s="25" t="s">
        <v>80</v>
      </c>
      <c r="I12" s="25"/>
      <c r="J12" s="25" t="s">
        <v>139</v>
      </c>
      <c r="K12" s="25"/>
    </row>
    <row r="13" spans="2:11" x14ac:dyDescent="0.3">
      <c r="B13" s="7" t="s">
        <v>54</v>
      </c>
      <c r="C13" s="7" t="s">
        <v>59</v>
      </c>
      <c r="D13" s="7" t="s">
        <v>54</v>
      </c>
      <c r="E13" s="7" t="s">
        <v>59</v>
      </c>
      <c r="F13" s="7" t="s">
        <v>54</v>
      </c>
      <c r="G13" s="7" t="s">
        <v>59</v>
      </c>
      <c r="H13" s="7" t="s">
        <v>54</v>
      </c>
      <c r="I13" s="7" t="s">
        <v>59</v>
      </c>
      <c r="J13" s="7" t="s">
        <v>54</v>
      </c>
      <c r="K13" s="7" t="s">
        <v>59</v>
      </c>
    </row>
    <row r="14" spans="2:11" x14ac:dyDescent="0.3">
      <c r="B14" s="8" t="s">
        <v>49</v>
      </c>
      <c r="C14" s="11">
        <v>1</v>
      </c>
      <c r="D14" s="8" t="s">
        <v>71</v>
      </c>
      <c r="E14" s="8">
        <v>3</v>
      </c>
      <c r="F14" s="8" t="s">
        <v>71</v>
      </c>
      <c r="G14" s="8">
        <v>0</v>
      </c>
      <c r="H14" s="8" t="s">
        <v>71</v>
      </c>
      <c r="I14" s="8">
        <v>0</v>
      </c>
      <c r="J14" s="8" t="s">
        <v>71</v>
      </c>
      <c r="K14" s="8">
        <v>5</v>
      </c>
    </row>
    <row r="15" spans="2:11" x14ac:dyDescent="0.3">
      <c r="B15" s="8" t="s">
        <v>69</v>
      </c>
      <c r="C15" s="11">
        <v>2</v>
      </c>
      <c r="D15" s="8" t="s">
        <v>72</v>
      </c>
      <c r="E15" s="8">
        <v>2</v>
      </c>
      <c r="F15" s="8" t="s">
        <v>129</v>
      </c>
      <c r="G15" s="8">
        <v>1</v>
      </c>
      <c r="H15" s="8" t="s">
        <v>81</v>
      </c>
      <c r="I15" s="8">
        <v>2</v>
      </c>
      <c r="J15" s="8" t="s">
        <v>81</v>
      </c>
      <c r="K15" s="8">
        <v>2</v>
      </c>
    </row>
    <row r="16" spans="2:11" x14ac:dyDescent="0.3">
      <c r="B16" s="8"/>
      <c r="C16" s="11"/>
      <c r="D16" s="8" t="s">
        <v>73</v>
      </c>
      <c r="E16" s="8">
        <v>1</v>
      </c>
      <c r="F16" s="8"/>
      <c r="G16" s="8"/>
      <c r="H16" s="8" t="s">
        <v>73</v>
      </c>
      <c r="I16" s="8">
        <v>3</v>
      </c>
      <c r="J16" s="8" t="s">
        <v>73</v>
      </c>
      <c r="K16" s="8">
        <v>1</v>
      </c>
    </row>
    <row r="17" spans="2:11" x14ac:dyDescent="0.3">
      <c r="B17" s="8"/>
      <c r="C17" s="11"/>
      <c r="D17" s="8" t="s">
        <v>74</v>
      </c>
      <c r="E17" s="8">
        <v>0</v>
      </c>
      <c r="F17" s="8"/>
      <c r="G17" s="8"/>
      <c r="H17" s="8" t="s">
        <v>74</v>
      </c>
      <c r="I17" s="8">
        <v>4</v>
      </c>
      <c r="J17" s="8" t="s">
        <v>74</v>
      </c>
      <c r="K17" s="8">
        <v>0</v>
      </c>
    </row>
    <row r="18" spans="2:11" x14ac:dyDescent="0.3">
      <c r="B18" s="8"/>
      <c r="C18" s="11"/>
      <c r="D18" s="8"/>
      <c r="E18" s="8"/>
      <c r="F18" s="8"/>
      <c r="G18" s="8"/>
      <c r="J18" s="8"/>
      <c r="K18" s="8"/>
    </row>
    <row r="19" spans="2:11" x14ac:dyDescent="0.3">
      <c r="B19" s="8"/>
      <c r="C19" s="11"/>
      <c r="D19" s="8"/>
      <c r="E19" s="8"/>
      <c r="F19" s="8"/>
      <c r="G19" s="8"/>
      <c r="I19" s="8"/>
      <c r="J19" s="8"/>
      <c r="K19" s="8"/>
    </row>
    <row r="20" spans="2:11" x14ac:dyDescent="0.3">
      <c r="B20" s="8"/>
      <c r="C20" s="11"/>
      <c r="D20" s="8"/>
      <c r="E20" s="8"/>
      <c r="F20" s="8"/>
      <c r="G20" s="8"/>
      <c r="H20" s="8"/>
      <c r="I20" s="8"/>
      <c r="J20" s="8"/>
      <c r="K20" s="8"/>
    </row>
    <row r="21" spans="2:1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1" x14ac:dyDescent="0.3">
      <c r="B22" s="25" t="s">
        <v>87</v>
      </c>
      <c r="C22" s="25"/>
      <c r="D22" s="25" t="s">
        <v>97</v>
      </c>
      <c r="E22" s="25"/>
      <c r="F22" s="25" t="s">
        <v>102</v>
      </c>
      <c r="G22" s="25"/>
      <c r="H22" s="25" t="s">
        <v>145</v>
      </c>
      <c r="I22" s="25"/>
    </row>
    <row r="23" spans="2:11" x14ac:dyDescent="0.3">
      <c r="B23" s="7" t="s">
        <v>54</v>
      </c>
      <c r="C23" s="7" t="s">
        <v>59</v>
      </c>
      <c r="D23" s="7" t="s">
        <v>54</v>
      </c>
      <c r="E23" s="7" t="s">
        <v>59</v>
      </c>
      <c r="F23" s="7" t="s">
        <v>54</v>
      </c>
      <c r="G23" s="7" t="s">
        <v>59</v>
      </c>
      <c r="H23" s="7" t="s">
        <v>54</v>
      </c>
      <c r="I23" s="7" t="s">
        <v>59</v>
      </c>
    </row>
    <row r="24" spans="2:11" x14ac:dyDescent="0.3">
      <c r="B24" t="s">
        <v>88</v>
      </c>
      <c r="C24">
        <v>1</v>
      </c>
      <c r="D24" t="s">
        <v>98</v>
      </c>
      <c r="E24">
        <v>1</v>
      </c>
      <c r="F24" t="s">
        <v>103</v>
      </c>
      <c r="G24">
        <v>1</v>
      </c>
      <c r="H24" t="s">
        <v>71</v>
      </c>
      <c r="I24">
        <v>1</v>
      </c>
    </row>
    <row r="25" spans="2:11" x14ac:dyDescent="0.3">
      <c r="B25" t="s">
        <v>90</v>
      </c>
      <c r="C25">
        <v>2</v>
      </c>
      <c r="D25" t="s">
        <v>99</v>
      </c>
      <c r="E25">
        <v>2</v>
      </c>
      <c r="F25" t="s">
        <v>104</v>
      </c>
      <c r="G25">
        <v>2</v>
      </c>
      <c r="H25" t="s">
        <v>129</v>
      </c>
      <c r="I25">
        <v>2</v>
      </c>
      <c r="J25" t="s">
        <v>187</v>
      </c>
    </row>
    <row r="26" spans="2:11" x14ac:dyDescent="0.3">
      <c r="B26" t="s">
        <v>89</v>
      </c>
      <c r="C26">
        <v>3</v>
      </c>
      <c r="D26" t="s">
        <v>100</v>
      </c>
      <c r="E26">
        <v>3</v>
      </c>
      <c r="F26" t="s">
        <v>105</v>
      </c>
      <c r="G26">
        <v>4</v>
      </c>
    </row>
    <row r="27" spans="2:11" x14ac:dyDescent="0.3">
      <c r="B27" t="s">
        <v>91</v>
      </c>
      <c r="C27">
        <v>4</v>
      </c>
      <c r="D27" t="s">
        <v>101</v>
      </c>
      <c r="E27">
        <v>4</v>
      </c>
      <c r="F27" t="s">
        <v>106</v>
      </c>
      <c r="G27">
        <v>6</v>
      </c>
    </row>
    <row r="31" spans="2:11" x14ac:dyDescent="0.3">
      <c r="B31" s="26" t="s">
        <v>133</v>
      </c>
      <c r="C31" s="26"/>
    </row>
    <row r="32" spans="2:11" x14ac:dyDescent="0.3">
      <c r="B32" s="7" t="s">
        <v>54</v>
      </c>
      <c r="C32" s="7" t="s">
        <v>59</v>
      </c>
    </row>
    <row r="33" spans="2:3" x14ac:dyDescent="0.3">
      <c r="B33" t="s">
        <v>134</v>
      </c>
      <c r="C33">
        <v>5</v>
      </c>
    </row>
    <row r="34" spans="2:3" x14ac:dyDescent="0.3">
      <c r="B34" t="s">
        <v>135</v>
      </c>
      <c r="C34">
        <v>3</v>
      </c>
    </row>
    <row r="35" spans="2:3" x14ac:dyDescent="0.3">
      <c r="B35" t="s">
        <v>136</v>
      </c>
      <c r="C35">
        <v>2</v>
      </c>
    </row>
    <row r="36" spans="2:3" x14ac:dyDescent="0.3">
      <c r="B36" t="s">
        <v>137</v>
      </c>
      <c r="C36">
        <v>1</v>
      </c>
    </row>
    <row r="37" spans="2:3" x14ac:dyDescent="0.3">
      <c r="B37" t="s">
        <v>138</v>
      </c>
      <c r="C37">
        <v>0</v>
      </c>
    </row>
  </sheetData>
  <mergeCells count="15">
    <mergeCell ref="J12:K12"/>
    <mergeCell ref="B31:C31"/>
    <mergeCell ref="B22:C22"/>
    <mergeCell ref="D22:E22"/>
    <mergeCell ref="F22:G22"/>
    <mergeCell ref="B12:C12"/>
    <mergeCell ref="D12:E12"/>
    <mergeCell ref="F12:G12"/>
    <mergeCell ref="H12:I12"/>
    <mergeCell ref="H22:I2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A058-EC07-0D45-853A-21FDEF2BFF9A}">
  <dimension ref="B2:H51"/>
  <sheetViews>
    <sheetView showGridLines="0" topLeftCell="A20" zoomScale="70" zoomScaleNormal="70" workbookViewId="0">
      <selection activeCell="H37" sqref="H37"/>
    </sheetView>
  </sheetViews>
  <sheetFormatPr defaultColWidth="11.19921875" defaultRowHeight="15.6" x14ac:dyDescent="0.3"/>
  <cols>
    <col min="1" max="1" width="4" customWidth="1"/>
    <col min="2" max="2" width="6.69921875" customWidth="1"/>
    <col min="3" max="3" width="42.296875" bestFit="1" customWidth="1"/>
    <col min="6" max="6" width="25.5" bestFit="1" customWidth="1"/>
    <col min="7" max="7" width="14.19921875" bestFit="1" customWidth="1"/>
  </cols>
  <sheetData>
    <row r="2" spans="2:8" x14ac:dyDescent="0.3">
      <c r="C2" t="s">
        <v>173</v>
      </c>
    </row>
    <row r="3" spans="2:8" x14ac:dyDescent="0.3">
      <c r="C3" t="s">
        <v>180</v>
      </c>
    </row>
    <row r="5" spans="2:8" s="17" customFormat="1" x14ac:dyDescent="0.3">
      <c r="B5" s="17" t="s">
        <v>181</v>
      </c>
      <c r="C5" s="20" t="s">
        <v>182</v>
      </c>
      <c r="D5" s="20" t="s">
        <v>183</v>
      </c>
      <c r="E5" s="17" t="s">
        <v>184</v>
      </c>
      <c r="F5" s="20" t="s">
        <v>54</v>
      </c>
      <c r="G5" s="20" t="s">
        <v>185</v>
      </c>
    </row>
    <row r="6" spans="2:8" x14ac:dyDescent="0.3">
      <c r="B6" s="19">
        <v>1</v>
      </c>
      <c r="C6" t="str">
        <f>Character!B2</f>
        <v>Usia</v>
      </c>
      <c r="D6" s="19">
        <v>0</v>
      </c>
      <c r="E6" s="19">
        <v>4</v>
      </c>
      <c r="F6" t="s">
        <v>56</v>
      </c>
      <c r="G6">
        <f>VLOOKUP(F6,Character!B4:C7,2,FALSE)</f>
        <v>4</v>
      </c>
      <c r="H6">
        <v>4</v>
      </c>
    </row>
    <row r="7" spans="2:8" x14ac:dyDescent="0.3">
      <c r="B7" s="19">
        <v>2</v>
      </c>
      <c r="C7" t="str">
        <f>Character!D2</f>
        <v>Pendidikan</v>
      </c>
      <c r="D7" s="19">
        <v>1</v>
      </c>
      <c r="E7" s="19">
        <v>4</v>
      </c>
      <c r="F7" t="s">
        <v>84</v>
      </c>
      <c r="G7">
        <f>VLOOKUP(F7,Character!D4:E7,2,FALSE)</f>
        <v>2</v>
      </c>
      <c r="H7">
        <v>6</v>
      </c>
    </row>
    <row r="8" spans="2:8" x14ac:dyDescent="0.3">
      <c r="B8" s="19">
        <v>3</v>
      </c>
      <c r="C8" t="str">
        <f>Character!F2</f>
        <v>Status Pernikahan</v>
      </c>
      <c r="D8" s="19">
        <v>1</v>
      </c>
      <c r="E8" s="19">
        <v>2</v>
      </c>
      <c r="F8" t="s">
        <v>62</v>
      </c>
      <c r="G8">
        <f>VLOOKUP(F8,Character!F4:G6,2,FALSE)</f>
        <v>2</v>
      </c>
      <c r="H8">
        <v>8</v>
      </c>
    </row>
    <row r="9" spans="2:8" x14ac:dyDescent="0.3">
      <c r="B9" s="19">
        <v>4</v>
      </c>
      <c r="C9" t="str">
        <f>Character!H2</f>
        <v>Jumlah Tanggungan</v>
      </c>
      <c r="D9" s="19">
        <v>1</v>
      </c>
      <c r="E9" s="19">
        <v>4</v>
      </c>
      <c r="F9" t="s">
        <v>65</v>
      </c>
      <c r="G9">
        <f>VLOOKUP(F9,Character!H4:I7,2,FALSE)</f>
        <v>4</v>
      </c>
      <c r="H9">
        <v>12</v>
      </c>
    </row>
    <row r="10" spans="2:8" x14ac:dyDescent="0.3">
      <c r="B10" s="19">
        <v>5</v>
      </c>
      <c r="C10" t="str">
        <f>Character!J2</f>
        <v>Lama Bekerja di Perusahaan Saat Ini</v>
      </c>
      <c r="D10" s="19">
        <v>0</v>
      </c>
      <c r="E10" s="19">
        <v>3</v>
      </c>
      <c r="F10" t="s">
        <v>94</v>
      </c>
      <c r="G10">
        <f>VLOOKUP(F10,Character!J4:K7,2,FALSE)</f>
        <v>1</v>
      </c>
      <c r="H10">
        <v>13</v>
      </c>
    </row>
    <row r="11" spans="2:8" x14ac:dyDescent="0.3">
      <c r="B11" s="19">
        <v>6</v>
      </c>
      <c r="C11" t="str">
        <f>Character!B12</f>
        <v>Jenis Kelamin</v>
      </c>
      <c r="D11" s="19">
        <v>1</v>
      </c>
      <c r="E11" s="19">
        <v>2</v>
      </c>
      <c r="F11" t="s">
        <v>49</v>
      </c>
      <c r="G11">
        <f>VLOOKUP(F11,Character!B14:C15,2,FALSE)</f>
        <v>1</v>
      </c>
      <c r="H11">
        <v>14</v>
      </c>
    </row>
    <row r="12" spans="2:8" x14ac:dyDescent="0.3">
      <c r="B12" s="19">
        <v>7</v>
      </c>
      <c r="C12" t="str">
        <f>Character!D12</f>
        <v>Kepemilikan Kartu Kredit</v>
      </c>
      <c r="D12" s="19">
        <v>0</v>
      </c>
      <c r="E12" s="19">
        <v>3</v>
      </c>
      <c r="F12" t="s">
        <v>72</v>
      </c>
      <c r="G12">
        <f>VLOOKUP(F12,Character!D14:E17,2,FALSE)</f>
        <v>2</v>
      </c>
      <c r="H12">
        <v>16</v>
      </c>
    </row>
    <row r="13" spans="2:8" x14ac:dyDescent="0.3">
      <c r="B13" s="19">
        <v>8</v>
      </c>
      <c r="C13" t="str">
        <f>Character!F12</f>
        <v>Kepemilikan Asuransi</v>
      </c>
      <c r="D13" s="19">
        <v>0</v>
      </c>
      <c r="E13" s="19">
        <v>1</v>
      </c>
      <c r="F13" t="s">
        <v>71</v>
      </c>
      <c r="G13">
        <f>VLOOKUP(F13,Character!F14:G15,2,FALSE)</f>
        <v>0</v>
      </c>
    </row>
    <row r="14" spans="2:8" x14ac:dyDescent="0.3">
      <c r="B14" s="19">
        <v>9</v>
      </c>
      <c r="C14" t="str">
        <f>Character!H12</f>
        <v>Kepemilikan Kartu Debit</v>
      </c>
      <c r="D14" s="19">
        <v>0</v>
      </c>
      <c r="E14" s="19">
        <v>4</v>
      </c>
      <c r="F14" t="s">
        <v>71</v>
      </c>
      <c r="G14">
        <f>VLOOKUP(F14,Character!H14:I17,2,FALSE)</f>
        <v>0</v>
      </c>
    </row>
    <row r="15" spans="2:8" x14ac:dyDescent="0.3">
      <c r="B15" s="19">
        <v>10</v>
      </c>
      <c r="C15" t="str">
        <f>Character!J12</f>
        <v>Total Pinjaman Menunggak</v>
      </c>
      <c r="D15" s="19">
        <v>0</v>
      </c>
      <c r="E15" s="19">
        <v>5</v>
      </c>
      <c r="F15" t="s">
        <v>71</v>
      </c>
      <c r="G15">
        <f>VLOOKUP(F15,Character!J14:K17,2,FALSE)</f>
        <v>5</v>
      </c>
      <c r="H15">
        <v>21</v>
      </c>
    </row>
    <row r="16" spans="2:8" x14ac:dyDescent="0.3">
      <c r="B16" s="19">
        <v>11</v>
      </c>
      <c r="C16" t="str">
        <f>Character!B22</f>
        <v>Pekerjaan</v>
      </c>
      <c r="D16" s="19">
        <v>1</v>
      </c>
      <c r="E16" s="19">
        <v>4</v>
      </c>
      <c r="F16" t="s">
        <v>88</v>
      </c>
      <c r="G16">
        <f>VLOOKUP(F16,Character!B24:C27,2,FALSE)</f>
        <v>1</v>
      </c>
      <c r="H16">
        <v>22</v>
      </c>
    </row>
    <row r="17" spans="2:8" x14ac:dyDescent="0.3">
      <c r="B17" s="19">
        <v>12</v>
      </c>
      <c r="C17" t="str">
        <f>Character!D22</f>
        <v>Jabatan Pekerjaan</v>
      </c>
      <c r="D17" s="19">
        <v>1</v>
      </c>
      <c r="E17" s="19">
        <v>4</v>
      </c>
      <c r="F17" t="s">
        <v>98</v>
      </c>
      <c r="G17">
        <f>VLOOKUP(F17,Character!D24:E27,2,FALSE)</f>
        <v>1</v>
      </c>
      <c r="H17">
        <v>23</v>
      </c>
    </row>
    <row r="18" spans="2:8" x14ac:dyDescent="0.3">
      <c r="B18" s="19">
        <v>13</v>
      </c>
      <c r="C18" t="str">
        <f>Character!F22</f>
        <v>Total Pengalaman Kerja</v>
      </c>
      <c r="D18" s="19">
        <v>1</v>
      </c>
      <c r="E18" s="19">
        <v>6</v>
      </c>
      <c r="F18" t="s">
        <v>104</v>
      </c>
      <c r="G18">
        <f>VLOOKUP(F18,Character!F24:G27,2,FALSE)</f>
        <v>2</v>
      </c>
      <c r="H18">
        <v>25</v>
      </c>
    </row>
    <row r="19" spans="2:8" x14ac:dyDescent="0.3">
      <c r="B19" s="19">
        <v>14</v>
      </c>
      <c r="C19" t="str">
        <f>Character!H22</f>
        <v>Kepemilikan Investasi</v>
      </c>
      <c r="D19" s="19">
        <v>1</v>
      </c>
      <c r="E19" s="19">
        <v>2</v>
      </c>
      <c r="F19" t="s">
        <v>71</v>
      </c>
      <c r="G19">
        <f>VLOOKUP(F19,Character!H24:I25,2,FALSE)</f>
        <v>1</v>
      </c>
      <c r="H19">
        <v>26</v>
      </c>
    </row>
    <row r="20" spans="2:8" x14ac:dyDescent="0.3">
      <c r="B20" s="19">
        <v>15</v>
      </c>
      <c r="C20" t="str">
        <f>Character!B31</f>
        <v>Waktu Maksimal Menunggak</v>
      </c>
      <c r="D20" s="19">
        <v>0</v>
      </c>
      <c r="E20" s="19">
        <v>5</v>
      </c>
      <c r="F20" t="s">
        <v>134</v>
      </c>
      <c r="G20">
        <f>VLOOKUP(Scoring!F20,Character!B33:C37,2,FALSE)</f>
        <v>5</v>
      </c>
      <c r="H20">
        <v>31</v>
      </c>
    </row>
    <row r="21" spans="2:8" x14ac:dyDescent="0.3">
      <c r="B21" s="19">
        <v>16</v>
      </c>
      <c r="C21" t="str">
        <f>Capacity!B2</f>
        <v>Penghasilan Bersih per Bulan</v>
      </c>
      <c r="D21" s="19">
        <v>0</v>
      </c>
      <c r="E21" s="19">
        <v>6</v>
      </c>
      <c r="F21" t="s">
        <v>107</v>
      </c>
      <c r="G21">
        <f>VLOOKUP(F21,Capacity!B4:C9,2,FALSE)</f>
        <v>0</v>
      </c>
    </row>
    <row r="22" spans="2:8" x14ac:dyDescent="0.3">
      <c r="B22" s="19">
        <v>17</v>
      </c>
      <c r="C22" t="str">
        <f>Capacity!E2</f>
        <v>Jumlah Fasilitas Pinjaman Aktif</v>
      </c>
      <c r="D22" s="19">
        <v>1</v>
      </c>
      <c r="E22" s="19">
        <v>4</v>
      </c>
      <c r="F22" t="s">
        <v>71</v>
      </c>
      <c r="G22">
        <f>VLOOKUP(F22,Capacity!E4:F7,2,FALSE)</f>
        <v>4</v>
      </c>
      <c r="H22">
        <v>35</v>
      </c>
    </row>
    <row r="23" spans="2:8" x14ac:dyDescent="0.3">
      <c r="B23" s="19">
        <v>18</v>
      </c>
      <c r="C23" t="str">
        <f>Capacity!H2</f>
        <v>Pinjaman yang terlama</v>
      </c>
      <c r="D23" s="19">
        <v>1</v>
      </c>
      <c r="E23" s="19">
        <v>5</v>
      </c>
      <c r="F23" t="s">
        <v>93</v>
      </c>
      <c r="G23">
        <f>VLOOKUP(F23,Capacity!H4:I9,2,FALSE)</f>
        <v>5</v>
      </c>
      <c r="H23">
        <v>40</v>
      </c>
    </row>
    <row r="24" spans="2:8" x14ac:dyDescent="0.3">
      <c r="B24" s="19">
        <v>19</v>
      </c>
      <c r="C24" t="str">
        <f>Capacity!B12</f>
        <v>Total Seluruh Pinjaman Aktif</v>
      </c>
      <c r="D24" s="19">
        <v>1</v>
      </c>
      <c r="E24" s="19">
        <v>5</v>
      </c>
      <c r="F24" t="s">
        <v>110</v>
      </c>
      <c r="G24">
        <f>VLOOKUP(F24,Capacity!B14:C18,2,FALSE)</f>
        <v>5</v>
      </c>
      <c r="H24">
        <v>45</v>
      </c>
    </row>
    <row r="25" spans="2:8" x14ac:dyDescent="0.3">
      <c r="B25" s="19">
        <v>20</v>
      </c>
      <c r="C25" t="str">
        <f>Capacity!E12</f>
        <v>Pengeluaran per Bulan</v>
      </c>
      <c r="D25" s="19">
        <v>2</v>
      </c>
      <c r="E25" s="19">
        <v>6</v>
      </c>
      <c r="F25" t="s">
        <v>112</v>
      </c>
      <c r="G25">
        <f>VLOOKUP(F25,Capacity!E14:F18,2,FALSE)</f>
        <v>3</v>
      </c>
      <c r="H25">
        <v>48</v>
      </c>
    </row>
    <row r="26" spans="2:8" x14ac:dyDescent="0.3">
      <c r="B26" s="19">
        <v>21</v>
      </c>
      <c r="C26" t="str">
        <f>Capacity!H12</f>
        <v>Total Pinjaman yang Menunggak</v>
      </c>
      <c r="D26" s="19">
        <v>1</v>
      </c>
      <c r="E26" s="19">
        <v>5</v>
      </c>
      <c r="F26" t="s">
        <v>149</v>
      </c>
      <c r="G26">
        <f>VLOOKUP(F26,Capacity!H14:I16,2,FALSE)</f>
        <v>2</v>
      </c>
      <c r="H26">
        <v>50</v>
      </c>
    </row>
    <row r="27" spans="2:8" x14ac:dyDescent="0.3">
      <c r="B27" s="19">
        <v>22</v>
      </c>
      <c r="C27" t="str">
        <f>Capacity!B21</f>
        <v>Waktu Maksimal Menunggak</v>
      </c>
      <c r="D27" s="19">
        <v>0</v>
      </c>
      <c r="E27" s="19">
        <v>5</v>
      </c>
      <c r="F27" t="s">
        <v>135</v>
      </c>
      <c r="G27">
        <f>VLOOKUP(F27,Capacity!B23:C27,2,FALSE)</f>
        <v>3</v>
      </c>
      <c r="H27">
        <v>53</v>
      </c>
    </row>
    <row r="28" spans="2:8" x14ac:dyDescent="0.3">
      <c r="B28" s="19">
        <v>23</v>
      </c>
      <c r="C28" t="str">
        <f>Capital!B2</f>
        <v>Kepemilikan Aset Investasi Lancar</v>
      </c>
      <c r="D28" s="19">
        <v>0</v>
      </c>
      <c r="E28" s="19">
        <v>2</v>
      </c>
      <c r="F28" t="s">
        <v>76</v>
      </c>
      <c r="G28">
        <f>VLOOKUP(F28,Capital!B4:C8,2,FALSE)</f>
        <v>2</v>
      </c>
      <c r="H28">
        <v>55</v>
      </c>
    </row>
    <row r="29" spans="2:8" x14ac:dyDescent="0.3">
      <c r="B29" s="19">
        <v>24</v>
      </c>
      <c r="C29" t="str">
        <f>Capital!E2</f>
        <v>Kepemilikan Bisnis</v>
      </c>
      <c r="D29" s="19">
        <v>0</v>
      </c>
      <c r="E29" s="19">
        <v>2</v>
      </c>
      <c r="F29" t="s">
        <v>65</v>
      </c>
      <c r="G29">
        <f>VLOOKUP(F29,Capital!E4:F5,2,FALSE)</f>
        <v>0</v>
      </c>
    </row>
    <row r="30" spans="2:8" x14ac:dyDescent="0.3">
      <c r="B30" s="19">
        <v>25</v>
      </c>
      <c r="C30" t="str">
        <f>Capital!H2</f>
        <v>Umur Bisnis</v>
      </c>
      <c r="D30" s="19">
        <v>0</v>
      </c>
      <c r="E30" s="19">
        <v>5</v>
      </c>
      <c r="F30" t="s">
        <v>93</v>
      </c>
      <c r="G30">
        <f>VLOOKUP(F30,Capital!H4:I9,2,FALSE)</f>
        <v>1</v>
      </c>
      <c r="H30">
        <v>56</v>
      </c>
    </row>
    <row r="31" spans="2:8" x14ac:dyDescent="0.3">
      <c r="B31" s="19">
        <v>26</v>
      </c>
      <c r="C31" t="str">
        <f>Capital!K2</f>
        <v>Kepemilikan Tempat Tinggal</v>
      </c>
      <c r="D31" s="19">
        <v>0</v>
      </c>
      <c r="E31" s="19">
        <v>4</v>
      </c>
      <c r="F31" t="s">
        <v>142</v>
      </c>
      <c r="G31">
        <f>VLOOKUP(F31,Capital!K4:L7,2,FALSE)</f>
        <v>1</v>
      </c>
      <c r="H31">
        <v>57</v>
      </c>
    </row>
    <row r="32" spans="2:8" x14ac:dyDescent="0.3">
      <c r="B32" s="19">
        <v>27</v>
      </c>
      <c r="C32" t="str">
        <f>Capital!B11</f>
        <v>Total Kepemilikan Aset (Lancar dan Tidak Lancar)</v>
      </c>
      <c r="D32" s="19">
        <v>0</v>
      </c>
      <c r="E32" s="19">
        <v>4</v>
      </c>
      <c r="F32" t="s">
        <v>160</v>
      </c>
      <c r="G32">
        <f>VLOOKUP(F32,Capital!B13:C17,2,FALSE)</f>
        <v>1</v>
      </c>
      <c r="H32">
        <v>58</v>
      </c>
    </row>
    <row r="33" spans="2:8" x14ac:dyDescent="0.3">
      <c r="B33" s="19">
        <v>28</v>
      </c>
      <c r="C33" t="str">
        <f>Capital!E11</f>
        <v>Tabungan (jangka waktu)</v>
      </c>
      <c r="D33" s="19">
        <v>0</v>
      </c>
      <c r="E33" s="19">
        <v>4</v>
      </c>
      <c r="F33" t="s">
        <v>93</v>
      </c>
      <c r="G33">
        <f>VLOOKUP(F33,Capital!E13:F17,2,FALSE)</f>
        <v>1</v>
      </c>
      <c r="H33">
        <v>59</v>
      </c>
    </row>
    <row r="34" spans="2:8" x14ac:dyDescent="0.3">
      <c r="B34" s="19">
        <v>29</v>
      </c>
      <c r="C34" t="str">
        <f>Condition!B2</f>
        <v>Kinerja Keuangan 1 Tahun Terakhir</v>
      </c>
      <c r="D34" s="19">
        <v>0</v>
      </c>
      <c r="E34" s="19">
        <v>5</v>
      </c>
      <c r="F34" t="s">
        <v>153</v>
      </c>
      <c r="G34">
        <f>VLOOKUP(F34,Condition!B4:C5,2,FALSE)</f>
        <v>5</v>
      </c>
      <c r="H34">
        <v>64</v>
      </c>
    </row>
    <row r="35" spans="2:8" x14ac:dyDescent="0.3">
      <c r="B35" s="19">
        <v>30</v>
      </c>
      <c r="C35" t="str">
        <f>Condition!E2</f>
        <v>Dampak Ekonomi Makro Terhadap Keuangan</v>
      </c>
      <c r="D35" s="19">
        <v>0</v>
      </c>
      <c r="E35" s="19">
        <v>3</v>
      </c>
      <c r="F35" t="s">
        <v>158</v>
      </c>
      <c r="G35">
        <f>VLOOKUP(F35,Condition!E4:F6,2,FALSE)</f>
        <v>1</v>
      </c>
      <c r="H35">
        <v>65</v>
      </c>
    </row>
    <row r="36" spans="2:8" x14ac:dyDescent="0.3">
      <c r="B36" s="19">
        <v>31</v>
      </c>
      <c r="C36" t="str">
        <f>Condition!B9</f>
        <v>Status Pekerjaan</v>
      </c>
      <c r="D36" s="19">
        <v>1</v>
      </c>
      <c r="E36" s="19">
        <v>5</v>
      </c>
      <c r="F36" t="s">
        <v>169</v>
      </c>
      <c r="G36">
        <f>VLOOKUP(F36,Condition!B11:C12,2,FALSE)</f>
        <v>5</v>
      </c>
      <c r="H36">
        <v>70</v>
      </c>
    </row>
    <row r="37" spans="2:8" x14ac:dyDescent="0.3">
      <c r="B37" s="19">
        <v>32</v>
      </c>
      <c r="C37" t="str">
        <f>Collateral!B2</f>
        <v>Kepemilikan SK Sebagai Jaminan</v>
      </c>
      <c r="D37" s="19">
        <v>0</v>
      </c>
      <c r="E37" s="19">
        <v>5</v>
      </c>
      <c r="F37" t="s">
        <v>129</v>
      </c>
      <c r="G37">
        <f>VLOOKUP(F37,Collateral!B4:C5,2,FALSE)</f>
        <v>5</v>
      </c>
    </row>
    <row r="38" spans="2:8" x14ac:dyDescent="0.3">
      <c r="B38" s="19">
        <v>33</v>
      </c>
      <c r="C38" t="str">
        <f>Collateral!E2</f>
        <v>Kepemilikan Aset Sebagai Jaminan</v>
      </c>
      <c r="D38" s="19">
        <v>1</v>
      </c>
      <c r="E38" s="19">
        <v>3</v>
      </c>
      <c r="F38" t="s">
        <v>163</v>
      </c>
      <c r="G38">
        <f>VLOOKUP(F38,Collateral!E4:F8,2,FALSE)</f>
        <v>2</v>
      </c>
    </row>
    <row r="39" spans="2:8" s="18" customFormat="1" x14ac:dyDescent="0.3">
      <c r="B39" s="23"/>
      <c r="C39" s="23" t="s">
        <v>186</v>
      </c>
      <c r="D39" s="24">
        <f>SUM(D6:D38)</f>
        <v>16</v>
      </c>
      <c r="E39" s="24">
        <f>SUM(E6:E38)</f>
        <v>131</v>
      </c>
      <c r="F39" s="23"/>
      <c r="G39" s="24">
        <f>SUM(G6:G38)</f>
        <v>77</v>
      </c>
    </row>
    <row r="42" spans="2:8" s="18" customFormat="1" x14ac:dyDescent="0.3">
      <c r="C42" s="21" t="s">
        <v>188</v>
      </c>
      <c r="D42" s="21"/>
    </row>
    <row r="43" spans="2:8" x14ac:dyDescent="0.3">
      <c r="C43" s="22" t="s">
        <v>189</v>
      </c>
      <c r="D43" s="22"/>
    </row>
    <row r="44" spans="2:8" x14ac:dyDescent="0.3">
      <c r="C44" s="22" t="s">
        <v>190</v>
      </c>
      <c r="D44" s="22">
        <f>G39</f>
        <v>77</v>
      </c>
    </row>
    <row r="45" spans="2:8" x14ac:dyDescent="0.3">
      <c r="C45" s="22" t="s">
        <v>191</v>
      </c>
      <c r="D45" s="22" t="str" cm="1">
        <f t="array" ref="D45">IF(D44&lt;=48,"Bad",IF(D44&lt;=81,"Fair",IF(D44&lt;=113,Good,IF(D44&lt;=131,Perfect))))</f>
        <v>Fair</v>
      </c>
    </row>
    <row r="47" spans="2:8" x14ac:dyDescent="0.3">
      <c r="C47" s="21" t="s">
        <v>192</v>
      </c>
      <c r="D47" s="16"/>
    </row>
    <row r="48" spans="2:8" x14ac:dyDescent="0.3">
      <c r="C48" s="22" t="s">
        <v>193</v>
      </c>
      <c r="D48" s="22" t="s">
        <v>197</v>
      </c>
    </row>
    <row r="49" spans="3:4" x14ac:dyDescent="0.3">
      <c r="C49" s="22" t="s">
        <v>194</v>
      </c>
      <c r="D49" s="22" t="s">
        <v>198</v>
      </c>
    </row>
    <row r="50" spans="3:4" x14ac:dyDescent="0.3">
      <c r="C50" s="22" t="s">
        <v>195</v>
      </c>
      <c r="D50" s="22" t="s">
        <v>199</v>
      </c>
    </row>
    <row r="51" spans="3:4" x14ac:dyDescent="0.3">
      <c r="C51" s="22" t="s">
        <v>196</v>
      </c>
      <c r="D51" s="22" t="s">
        <v>200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3">
        <x14:dataValidation type="list" allowBlank="1" showInputMessage="1" showErrorMessage="1" xr:uid="{B1A33E69-1EB5-894A-BBB0-7534431CD596}">
          <x14:formula1>
            <xm:f>Character!$B$4:$B$7</xm:f>
          </x14:formula1>
          <xm:sqref>F6</xm:sqref>
        </x14:dataValidation>
        <x14:dataValidation type="list" allowBlank="1" showInputMessage="1" showErrorMessage="1" xr:uid="{A1229685-B371-9F4E-A75E-EA775874C036}">
          <x14:formula1>
            <xm:f>Character!$D$4:$D$7</xm:f>
          </x14:formula1>
          <xm:sqref>F7</xm:sqref>
        </x14:dataValidation>
        <x14:dataValidation type="list" allowBlank="1" showInputMessage="1" showErrorMessage="1" xr:uid="{B16FBF03-3E1F-E04E-9722-E7868F9CD6A4}">
          <x14:formula1>
            <xm:f>Character!$F$4:$F$6</xm:f>
          </x14:formula1>
          <xm:sqref>F8</xm:sqref>
        </x14:dataValidation>
        <x14:dataValidation type="list" allowBlank="1" showInputMessage="1" showErrorMessage="1" xr:uid="{29D4F8CD-20A2-2849-A51F-CCE2351FF4DA}">
          <x14:formula1>
            <xm:f>Character!$H$4:$H$7</xm:f>
          </x14:formula1>
          <xm:sqref>F9</xm:sqref>
        </x14:dataValidation>
        <x14:dataValidation type="list" allowBlank="1" showInputMessage="1" showErrorMessage="1" xr:uid="{4981E9AA-5E77-D145-8163-438AAE4E1B13}">
          <x14:formula1>
            <xm:f>Character!$J$4:$J$7</xm:f>
          </x14:formula1>
          <xm:sqref>F10</xm:sqref>
        </x14:dataValidation>
        <x14:dataValidation type="list" allowBlank="1" showInputMessage="1" showErrorMessage="1" xr:uid="{5A7E0B91-A2CC-5843-8072-9EBC1165F31F}">
          <x14:formula1>
            <xm:f>Character!$B$14:$B$15</xm:f>
          </x14:formula1>
          <xm:sqref>F11</xm:sqref>
        </x14:dataValidation>
        <x14:dataValidation type="list" allowBlank="1" showInputMessage="1" showErrorMessage="1" xr:uid="{A04D66C4-9222-A544-B689-D58B3BB34EAD}">
          <x14:formula1>
            <xm:f>Character!$D$14:$D$17</xm:f>
          </x14:formula1>
          <xm:sqref>F12</xm:sqref>
        </x14:dataValidation>
        <x14:dataValidation type="list" allowBlank="1" showInputMessage="1" showErrorMessage="1" xr:uid="{171D2EA3-1958-9344-9768-39F455B00CF2}">
          <x14:formula1>
            <xm:f>Character!$F$14:$F$15</xm:f>
          </x14:formula1>
          <xm:sqref>F13</xm:sqref>
        </x14:dataValidation>
        <x14:dataValidation type="list" allowBlank="1" showInputMessage="1" showErrorMessage="1" xr:uid="{0A89829F-7E8E-7C48-B9DD-FEE25B7E44FB}">
          <x14:formula1>
            <xm:f>Character!$H$14:$H$17</xm:f>
          </x14:formula1>
          <xm:sqref>F14</xm:sqref>
        </x14:dataValidation>
        <x14:dataValidation type="list" allowBlank="1" showInputMessage="1" showErrorMessage="1" xr:uid="{62E6965D-7745-CE42-B082-868D7D46FE44}">
          <x14:formula1>
            <xm:f>Character!$J$14:$J$17</xm:f>
          </x14:formula1>
          <xm:sqref>F15</xm:sqref>
        </x14:dataValidation>
        <x14:dataValidation type="list" allowBlank="1" showInputMessage="1" showErrorMessage="1" xr:uid="{C9DC7900-7EAC-5B4C-BFC7-AE3CDFE99E84}">
          <x14:formula1>
            <xm:f>Character!$B$24:$B$27</xm:f>
          </x14:formula1>
          <xm:sqref>F16</xm:sqref>
        </x14:dataValidation>
        <x14:dataValidation type="list" allowBlank="1" showInputMessage="1" showErrorMessage="1" xr:uid="{05503304-F2E0-024A-A616-C31CF73CEF63}">
          <x14:formula1>
            <xm:f>Character!$D$24:$D$27</xm:f>
          </x14:formula1>
          <xm:sqref>F17</xm:sqref>
        </x14:dataValidation>
        <x14:dataValidation type="list" allowBlank="1" showInputMessage="1" showErrorMessage="1" xr:uid="{713A7924-DC4D-E548-9851-EEA19191FD07}">
          <x14:formula1>
            <xm:f>Character!$F$24:$F$27</xm:f>
          </x14:formula1>
          <xm:sqref>F18</xm:sqref>
        </x14:dataValidation>
        <x14:dataValidation type="list" allowBlank="1" showInputMessage="1" showErrorMessage="1" xr:uid="{4C566F30-DA0B-FD4C-AA61-F3F7BD5A58E1}">
          <x14:formula1>
            <xm:f>Character!$H$24:$H$25</xm:f>
          </x14:formula1>
          <xm:sqref>F19</xm:sqref>
        </x14:dataValidation>
        <x14:dataValidation type="list" allowBlank="1" showInputMessage="1" showErrorMessage="1" xr:uid="{1B140D59-B040-4E4A-B9CC-D2F9DAE5998B}">
          <x14:formula1>
            <xm:f>Character!$B$33:$B$37</xm:f>
          </x14:formula1>
          <xm:sqref>F20</xm:sqref>
        </x14:dataValidation>
        <x14:dataValidation type="list" allowBlank="1" showInputMessage="1" showErrorMessage="1" xr:uid="{E73C9D75-B874-A348-941F-B0FFD5536037}">
          <x14:formula1>
            <xm:f>Capacity!$B$4:$B$9</xm:f>
          </x14:formula1>
          <xm:sqref>F21</xm:sqref>
        </x14:dataValidation>
        <x14:dataValidation type="list" allowBlank="1" showInputMessage="1" showErrorMessage="1" xr:uid="{90C8617B-CC51-8646-929B-A593E024B1A2}">
          <x14:formula1>
            <xm:f>Capacity!$E$4:$E$7</xm:f>
          </x14:formula1>
          <xm:sqref>F22</xm:sqref>
        </x14:dataValidation>
        <x14:dataValidation type="list" allowBlank="1" showInputMessage="1" showErrorMessage="1" xr:uid="{3153E82C-A5C7-1D40-B456-D59849DBB704}">
          <x14:formula1>
            <xm:f>Capacity!$H$4:$H$9</xm:f>
          </x14:formula1>
          <xm:sqref>F23</xm:sqref>
        </x14:dataValidation>
        <x14:dataValidation type="list" allowBlank="1" showInputMessage="1" showErrorMessage="1" xr:uid="{3C60D6C5-8852-1348-98F7-3BA6E23132F3}">
          <x14:formula1>
            <xm:f>Capacity!$B$14:$B$18</xm:f>
          </x14:formula1>
          <xm:sqref>F24</xm:sqref>
        </x14:dataValidation>
        <x14:dataValidation type="list" allowBlank="1" showInputMessage="1" showErrorMessage="1" xr:uid="{CD0CFE60-0A6E-C147-AAD8-05277207CF5E}">
          <x14:formula1>
            <xm:f>Capacity!$E$14:$E$18</xm:f>
          </x14:formula1>
          <xm:sqref>F25</xm:sqref>
        </x14:dataValidation>
        <x14:dataValidation type="list" allowBlank="1" showInputMessage="1" showErrorMessage="1" xr:uid="{E23C88E8-CC0D-3E4B-BECB-631F4E69BC1D}">
          <x14:formula1>
            <xm:f>Capacity!$H$14:$H$16</xm:f>
          </x14:formula1>
          <xm:sqref>F26</xm:sqref>
        </x14:dataValidation>
        <x14:dataValidation type="list" allowBlank="1" showInputMessage="1" showErrorMessage="1" xr:uid="{F3ED5716-D5A0-DD4D-B6F3-CA9CFFD96078}">
          <x14:formula1>
            <xm:f>Capacity!$B$23:$B$27</xm:f>
          </x14:formula1>
          <xm:sqref>F27</xm:sqref>
        </x14:dataValidation>
        <x14:dataValidation type="list" allowBlank="1" showInputMessage="1" showErrorMessage="1" xr:uid="{DCD6B312-6989-FD47-8E7B-755179A48B01}">
          <x14:formula1>
            <xm:f>Capital!$B$4:$B$8</xm:f>
          </x14:formula1>
          <xm:sqref>F28</xm:sqref>
        </x14:dataValidation>
        <x14:dataValidation type="list" allowBlank="1" showInputMessage="1" showErrorMessage="1" xr:uid="{8A4BCFE2-60FF-0E4D-9092-E500BC32DD96}">
          <x14:formula1>
            <xm:f>Capital!$E$4:$E$5</xm:f>
          </x14:formula1>
          <xm:sqref>F29</xm:sqref>
        </x14:dataValidation>
        <x14:dataValidation type="list" allowBlank="1" showInputMessage="1" showErrorMessage="1" xr:uid="{5B0D55BF-10A5-BC42-B5F4-98E8B899F902}">
          <x14:formula1>
            <xm:f>Capital!$H$4:$H$9</xm:f>
          </x14:formula1>
          <xm:sqref>F30</xm:sqref>
        </x14:dataValidation>
        <x14:dataValidation type="list" allowBlank="1" showInputMessage="1" showErrorMessage="1" xr:uid="{69856595-3DA3-F847-9395-E7E5F9453130}">
          <x14:formula1>
            <xm:f>Capital!$K$4:$K$7</xm:f>
          </x14:formula1>
          <xm:sqref>F31</xm:sqref>
        </x14:dataValidation>
        <x14:dataValidation type="list" allowBlank="1" showInputMessage="1" showErrorMessage="1" xr:uid="{3A8DC043-6C05-894E-95E8-5B8C2CDBF575}">
          <x14:formula1>
            <xm:f>Capital!$B$13:$B$17</xm:f>
          </x14:formula1>
          <xm:sqref>F32</xm:sqref>
        </x14:dataValidation>
        <x14:dataValidation type="list" allowBlank="1" showInputMessage="1" showErrorMessage="1" xr:uid="{D9147D23-7FF9-264D-B82A-1FBD29DABF57}">
          <x14:formula1>
            <xm:f>Capital!$E$13:$E$17</xm:f>
          </x14:formula1>
          <xm:sqref>F33</xm:sqref>
        </x14:dataValidation>
        <x14:dataValidation type="list" allowBlank="1" showInputMessage="1" showErrorMessage="1" xr:uid="{559BAB4C-7653-C34F-9D5F-6B6429C660DF}">
          <x14:formula1>
            <xm:f>Condition!$B$4:$B$5</xm:f>
          </x14:formula1>
          <xm:sqref>F34</xm:sqref>
        </x14:dataValidation>
        <x14:dataValidation type="list" allowBlank="1" showInputMessage="1" showErrorMessage="1" xr:uid="{54E02360-1BC4-A542-8C44-8E590199981B}">
          <x14:formula1>
            <xm:f>Condition!$E$4:$E$6</xm:f>
          </x14:formula1>
          <xm:sqref>F35</xm:sqref>
        </x14:dataValidation>
        <x14:dataValidation type="list" allowBlank="1" showInputMessage="1" showErrorMessage="1" xr:uid="{7E64C911-DE84-7041-AC50-C386B5C19A22}">
          <x14:formula1>
            <xm:f>Condition!$B$11:$B$12</xm:f>
          </x14:formula1>
          <xm:sqref>F36</xm:sqref>
        </x14:dataValidation>
        <x14:dataValidation type="list" allowBlank="1" showInputMessage="1" showErrorMessage="1" xr:uid="{77511C88-CA0A-FB48-AC4A-7D5368F0A9D8}">
          <x14:formula1>
            <xm:f>Collateral!$B$4:$B$5</xm:f>
          </x14:formula1>
          <xm:sqref>F37</xm:sqref>
        </x14:dataValidation>
        <x14:dataValidation type="list" allowBlank="1" showInputMessage="1" showErrorMessage="1" xr:uid="{9BBED4B9-BE62-3A4A-A53F-DCA4C399C793}">
          <x14:formula1>
            <xm:f>Collateral!$E$4:$E$8</xm:f>
          </x14:formula1>
          <xm:sqref>F38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44DF-7A2D-714D-9F6C-2A0DEE20BD3D}">
  <dimension ref="B2:F12"/>
  <sheetViews>
    <sheetView showGridLines="0" workbookViewId="0">
      <selection activeCell="E2" sqref="E2:F2"/>
    </sheetView>
  </sheetViews>
  <sheetFormatPr defaultColWidth="11.19921875" defaultRowHeight="15.6" x14ac:dyDescent="0.3"/>
  <cols>
    <col min="1" max="1" width="4.296875" customWidth="1"/>
    <col min="2" max="2" width="13" bestFit="1" customWidth="1"/>
    <col min="3" max="3" width="19" customWidth="1"/>
    <col min="4" max="4" width="4.796875" customWidth="1"/>
    <col min="5" max="5" width="16.69921875" bestFit="1" customWidth="1"/>
    <col min="6" max="6" width="28.19921875" customWidth="1"/>
  </cols>
  <sheetData>
    <row r="2" spans="2:6" x14ac:dyDescent="0.3">
      <c r="B2" s="25" t="s">
        <v>155</v>
      </c>
      <c r="C2" s="25"/>
      <c r="E2" s="25" t="s">
        <v>156</v>
      </c>
      <c r="F2" s="25"/>
    </row>
    <row r="3" spans="2:6" x14ac:dyDescent="0.3">
      <c r="B3" s="7" t="s">
        <v>54</v>
      </c>
      <c r="C3" s="7" t="s">
        <v>59</v>
      </c>
      <c r="E3" s="7" t="s">
        <v>54</v>
      </c>
      <c r="F3" s="7" t="s">
        <v>59</v>
      </c>
    </row>
    <row r="4" spans="2:6" x14ac:dyDescent="0.3">
      <c r="B4" t="s">
        <v>153</v>
      </c>
      <c r="C4">
        <v>5</v>
      </c>
      <c r="E4" t="s">
        <v>157</v>
      </c>
      <c r="F4">
        <v>0</v>
      </c>
    </row>
    <row r="5" spans="2:6" x14ac:dyDescent="0.3">
      <c r="B5" t="s">
        <v>154</v>
      </c>
      <c r="C5">
        <v>0</v>
      </c>
      <c r="E5" t="s">
        <v>158</v>
      </c>
      <c r="F5">
        <v>1</v>
      </c>
    </row>
    <row r="6" spans="2:6" x14ac:dyDescent="0.3">
      <c r="E6" t="s">
        <v>159</v>
      </c>
      <c r="F6">
        <v>3</v>
      </c>
    </row>
    <row r="9" spans="2:6" x14ac:dyDescent="0.3">
      <c r="B9" s="25" t="s">
        <v>168</v>
      </c>
      <c r="C9" s="25"/>
    </row>
    <row r="10" spans="2:6" x14ac:dyDescent="0.3">
      <c r="B10" s="7" t="s">
        <v>54</v>
      </c>
      <c r="C10" s="7" t="s">
        <v>59</v>
      </c>
    </row>
    <row r="11" spans="2:6" x14ac:dyDescent="0.3">
      <c r="B11" t="s">
        <v>169</v>
      </c>
      <c r="C11">
        <v>5</v>
      </c>
    </row>
    <row r="12" spans="2:6" x14ac:dyDescent="0.3">
      <c r="B12" t="s">
        <v>170</v>
      </c>
      <c r="C12">
        <v>1</v>
      </c>
    </row>
  </sheetData>
  <mergeCells count="3">
    <mergeCell ref="B2:C2"/>
    <mergeCell ref="E2:F2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26E8-014A-7843-92C5-8E0BC67B5549}">
  <dimension ref="B1:L27"/>
  <sheetViews>
    <sheetView showGridLines="0" topLeftCell="E1" workbookViewId="0">
      <selection activeCell="F16" sqref="F16"/>
    </sheetView>
  </sheetViews>
  <sheetFormatPr defaultColWidth="11.19921875" defaultRowHeight="15.6" x14ac:dyDescent="0.3"/>
  <cols>
    <col min="1" max="1" width="4.296875" customWidth="1"/>
    <col min="2" max="2" width="25.5" bestFit="1" customWidth="1"/>
    <col min="4" max="4" width="7.296875" customWidth="1"/>
    <col min="5" max="5" width="26.69921875" bestFit="1" customWidth="1"/>
    <col min="6" max="6" width="13.19921875" customWidth="1"/>
    <col min="8" max="8" width="18.296875" customWidth="1"/>
    <col min="11" max="11" width="17" bestFit="1" customWidth="1"/>
  </cols>
  <sheetData>
    <row r="1" spans="2:12" ht="15" customHeight="1" x14ac:dyDescent="0.3"/>
    <row r="2" spans="2:12" x14ac:dyDescent="0.3">
      <c r="B2" s="25" t="s">
        <v>124</v>
      </c>
      <c r="C2" s="25"/>
      <c r="E2" s="26" t="s">
        <v>115</v>
      </c>
      <c r="F2" s="26"/>
      <c r="H2" s="26" t="s">
        <v>117</v>
      </c>
      <c r="I2" s="26"/>
      <c r="K2" s="27"/>
      <c r="L2" s="27"/>
    </row>
    <row r="3" spans="2:12" x14ac:dyDescent="0.3">
      <c r="B3" s="7" t="s">
        <v>54</v>
      </c>
      <c r="C3" s="7" t="s">
        <v>59</v>
      </c>
      <c r="E3" s="7" t="s">
        <v>54</v>
      </c>
      <c r="F3" s="7" t="s">
        <v>59</v>
      </c>
      <c r="H3" s="7" t="s">
        <v>54</v>
      </c>
      <c r="I3" s="7" t="s">
        <v>59</v>
      </c>
      <c r="K3" s="14"/>
      <c r="L3" s="14"/>
    </row>
    <row r="4" spans="2:12" x14ac:dyDescent="0.3">
      <c r="B4" t="s">
        <v>107</v>
      </c>
      <c r="C4">
        <v>0</v>
      </c>
      <c r="E4" t="s">
        <v>71</v>
      </c>
      <c r="F4">
        <v>4</v>
      </c>
      <c r="H4" t="s">
        <v>71</v>
      </c>
      <c r="I4">
        <v>4</v>
      </c>
      <c r="K4" s="15"/>
      <c r="L4" s="15"/>
    </row>
    <row r="5" spans="2:12" x14ac:dyDescent="0.3">
      <c r="B5" t="s">
        <v>110</v>
      </c>
      <c r="C5">
        <v>2</v>
      </c>
      <c r="E5" s="13" t="s">
        <v>116</v>
      </c>
      <c r="F5">
        <v>3</v>
      </c>
      <c r="H5" t="s">
        <v>93</v>
      </c>
      <c r="I5">
        <v>5</v>
      </c>
      <c r="K5" s="15"/>
      <c r="L5" s="15"/>
    </row>
    <row r="6" spans="2:12" x14ac:dyDescent="0.3">
      <c r="B6" t="s">
        <v>125</v>
      </c>
      <c r="C6">
        <v>3</v>
      </c>
      <c r="E6" t="s">
        <v>73</v>
      </c>
      <c r="F6">
        <v>2</v>
      </c>
      <c r="H6" t="s">
        <v>118</v>
      </c>
      <c r="I6">
        <v>4</v>
      </c>
      <c r="K6" s="15"/>
      <c r="L6" s="15"/>
    </row>
    <row r="7" spans="2:12" x14ac:dyDescent="0.3">
      <c r="B7" t="s">
        <v>126</v>
      </c>
      <c r="C7">
        <v>4</v>
      </c>
      <c r="E7" t="s">
        <v>74</v>
      </c>
      <c r="F7">
        <v>1</v>
      </c>
      <c r="H7" t="s">
        <v>119</v>
      </c>
      <c r="I7">
        <v>3</v>
      </c>
      <c r="K7" s="15"/>
      <c r="L7" s="15"/>
    </row>
    <row r="8" spans="2:12" x14ac:dyDescent="0.3">
      <c r="B8" t="s">
        <v>112</v>
      </c>
      <c r="C8">
        <v>5</v>
      </c>
      <c r="H8" t="s">
        <v>120</v>
      </c>
      <c r="I8">
        <v>2</v>
      </c>
      <c r="K8" s="15"/>
      <c r="L8" s="15"/>
    </row>
    <row r="9" spans="2:12" x14ac:dyDescent="0.3">
      <c r="B9" t="s">
        <v>127</v>
      </c>
      <c r="C9">
        <v>6</v>
      </c>
      <c r="H9" t="s">
        <v>121</v>
      </c>
      <c r="I9">
        <v>1</v>
      </c>
    </row>
    <row r="12" spans="2:12" x14ac:dyDescent="0.3">
      <c r="B12" s="26" t="s">
        <v>132</v>
      </c>
      <c r="C12" s="26"/>
      <c r="E12" s="26" t="s">
        <v>146</v>
      </c>
      <c r="F12" s="26"/>
      <c r="H12" s="26" t="s">
        <v>148</v>
      </c>
      <c r="I12" s="26"/>
    </row>
    <row r="13" spans="2:12" x14ac:dyDescent="0.3">
      <c r="B13" s="7" t="s">
        <v>54</v>
      </c>
      <c r="C13" s="7" t="s">
        <v>59</v>
      </c>
      <c r="E13" s="7" t="s">
        <v>54</v>
      </c>
      <c r="F13" s="7" t="s">
        <v>59</v>
      </c>
      <c r="H13" s="7" t="s">
        <v>54</v>
      </c>
      <c r="I13" s="7" t="s">
        <v>59</v>
      </c>
    </row>
    <row r="14" spans="2:12" x14ac:dyDescent="0.3">
      <c r="B14" t="s">
        <v>71</v>
      </c>
      <c r="C14">
        <v>3</v>
      </c>
      <c r="E14" t="s">
        <v>147</v>
      </c>
      <c r="F14">
        <v>2</v>
      </c>
      <c r="H14" t="s">
        <v>71</v>
      </c>
      <c r="I14">
        <v>5</v>
      </c>
    </row>
    <row r="15" spans="2:12" x14ac:dyDescent="0.3">
      <c r="B15" t="s">
        <v>110</v>
      </c>
      <c r="C15">
        <v>5</v>
      </c>
      <c r="E15" t="s">
        <v>112</v>
      </c>
      <c r="F15">
        <v>3</v>
      </c>
      <c r="H15" t="s">
        <v>149</v>
      </c>
      <c r="I15">
        <v>2</v>
      </c>
    </row>
    <row r="16" spans="2:12" x14ac:dyDescent="0.3">
      <c r="B16" t="s">
        <v>111</v>
      </c>
      <c r="C16">
        <v>4</v>
      </c>
      <c r="E16" t="s">
        <v>126</v>
      </c>
      <c r="F16">
        <v>4</v>
      </c>
      <c r="H16" t="s">
        <v>150</v>
      </c>
      <c r="I16">
        <v>1</v>
      </c>
    </row>
    <row r="17" spans="2:6" x14ac:dyDescent="0.3">
      <c r="B17" t="s">
        <v>114</v>
      </c>
      <c r="C17">
        <v>2</v>
      </c>
      <c r="E17" t="s">
        <v>125</v>
      </c>
      <c r="F17">
        <v>5</v>
      </c>
    </row>
    <row r="18" spans="2:6" x14ac:dyDescent="0.3">
      <c r="B18" t="s">
        <v>113</v>
      </c>
      <c r="C18">
        <v>1</v>
      </c>
      <c r="E18" t="s">
        <v>125</v>
      </c>
      <c r="F18">
        <v>6</v>
      </c>
    </row>
    <row r="21" spans="2:6" x14ac:dyDescent="0.3">
      <c r="B21" s="26" t="s">
        <v>133</v>
      </c>
      <c r="C21" s="26"/>
    </row>
    <row r="22" spans="2:6" x14ac:dyDescent="0.3">
      <c r="B22" s="7" t="s">
        <v>54</v>
      </c>
      <c r="C22" s="7" t="s">
        <v>59</v>
      </c>
    </row>
    <row r="23" spans="2:6" x14ac:dyDescent="0.3">
      <c r="B23" t="s">
        <v>134</v>
      </c>
      <c r="C23">
        <v>5</v>
      </c>
    </row>
    <row r="24" spans="2:6" x14ac:dyDescent="0.3">
      <c r="B24" t="s">
        <v>135</v>
      </c>
      <c r="C24">
        <v>3</v>
      </c>
    </row>
    <row r="25" spans="2:6" x14ac:dyDescent="0.3">
      <c r="B25" t="s">
        <v>136</v>
      </c>
      <c r="C25">
        <v>2</v>
      </c>
    </row>
    <row r="26" spans="2:6" x14ac:dyDescent="0.3">
      <c r="B26" t="s">
        <v>137</v>
      </c>
      <c r="C26">
        <v>1</v>
      </c>
    </row>
    <row r="27" spans="2:6" x14ac:dyDescent="0.3">
      <c r="B27" t="s">
        <v>138</v>
      </c>
      <c r="C27">
        <v>0</v>
      </c>
    </row>
  </sheetData>
  <mergeCells count="8">
    <mergeCell ref="B21:C21"/>
    <mergeCell ref="B2:C2"/>
    <mergeCell ref="K2:L2"/>
    <mergeCell ref="E2:F2"/>
    <mergeCell ref="H2:I2"/>
    <mergeCell ref="B12:C12"/>
    <mergeCell ref="E12:F12"/>
    <mergeCell ref="H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B58C-3E56-8D43-98ED-086967DFCBA6}">
  <dimension ref="B2:L18"/>
  <sheetViews>
    <sheetView showGridLines="0" zoomScale="85" zoomScaleNormal="85" workbookViewId="0">
      <selection activeCell="B17" sqref="B17"/>
    </sheetView>
  </sheetViews>
  <sheetFormatPr defaultColWidth="11.19921875" defaultRowHeight="15.6" x14ac:dyDescent="0.3"/>
  <cols>
    <col min="1" max="1" width="5.69921875" customWidth="1"/>
    <col min="2" max="2" width="31.296875" customWidth="1"/>
    <col min="5" max="5" width="17.296875" bestFit="1" customWidth="1"/>
    <col min="6" max="6" width="14.296875" customWidth="1"/>
    <col min="8" max="8" width="17.296875" bestFit="1" customWidth="1"/>
    <col min="11" max="11" width="23" bestFit="1" customWidth="1"/>
  </cols>
  <sheetData>
    <row r="2" spans="2:12" x14ac:dyDescent="0.3">
      <c r="B2" s="25" t="s">
        <v>143</v>
      </c>
      <c r="C2" s="25"/>
      <c r="E2" s="26" t="s">
        <v>128</v>
      </c>
      <c r="F2" s="26"/>
      <c r="H2" s="26" t="s">
        <v>122</v>
      </c>
      <c r="I2" s="26"/>
      <c r="K2" s="25" t="s">
        <v>140</v>
      </c>
      <c r="L2" s="25"/>
    </row>
    <row r="3" spans="2:12" x14ac:dyDescent="0.3">
      <c r="B3" s="7" t="s">
        <v>54</v>
      </c>
      <c r="C3" s="7" t="s">
        <v>59</v>
      </c>
      <c r="E3" s="7" t="s">
        <v>54</v>
      </c>
      <c r="F3" s="7" t="s">
        <v>59</v>
      </c>
      <c r="H3" s="7" t="s">
        <v>54</v>
      </c>
      <c r="I3" s="7" t="s">
        <v>59</v>
      </c>
      <c r="K3" s="7" t="s">
        <v>54</v>
      </c>
      <c r="L3" s="7" t="s">
        <v>59</v>
      </c>
    </row>
    <row r="4" spans="2:12" x14ac:dyDescent="0.3">
      <c r="B4" s="8" t="s">
        <v>65</v>
      </c>
      <c r="C4" s="8">
        <v>0</v>
      </c>
      <c r="E4" t="s">
        <v>129</v>
      </c>
      <c r="F4">
        <v>2</v>
      </c>
      <c r="H4" t="s">
        <v>65</v>
      </c>
      <c r="I4">
        <v>0</v>
      </c>
      <c r="K4" t="s">
        <v>141</v>
      </c>
      <c r="L4">
        <v>0</v>
      </c>
    </row>
    <row r="5" spans="2:12" x14ac:dyDescent="0.3">
      <c r="B5" s="8" t="s">
        <v>76</v>
      </c>
      <c r="C5" s="8">
        <v>2</v>
      </c>
      <c r="E5" t="s">
        <v>65</v>
      </c>
      <c r="F5">
        <v>0</v>
      </c>
      <c r="H5" t="s">
        <v>93</v>
      </c>
      <c r="I5">
        <v>1</v>
      </c>
      <c r="K5" t="s">
        <v>142</v>
      </c>
      <c r="L5">
        <v>1</v>
      </c>
    </row>
    <row r="6" spans="2:12" x14ac:dyDescent="0.3">
      <c r="B6" s="8" t="s">
        <v>77</v>
      </c>
      <c r="C6" s="8">
        <v>2</v>
      </c>
      <c r="H6" t="s">
        <v>94</v>
      </c>
      <c r="I6">
        <v>2</v>
      </c>
      <c r="K6" t="s">
        <v>108</v>
      </c>
      <c r="L6">
        <v>2</v>
      </c>
    </row>
    <row r="7" spans="2:12" x14ac:dyDescent="0.3">
      <c r="B7" s="8" t="s">
        <v>78</v>
      </c>
      <c r="C7" s="12">
        <v>2</v>
      </c>
      <c r="H7" t="s">
        <v>123</v>
      </c>
      <c r="I7">
        <v>3</v>
      </c>
      <c r="K7" t="s">
        <v>109</v>
      </c>
      <c r="L7">
        <v>4</v>
      </c>
    </row>
    <row r="8" spans="2:12" x14ac:dyDescent="0.3">
      <c r="B8" s="8" t="s">
        <v>79</v>
      </c>
      <c r="C8" s="12">
        <v>2</v>
      </c>
      <c r="H8" t="s">
        <v>130</v>
      </c>
      <c r="I8">
        <v>4</v>
      </c>
    </row>
    <row r="9" spans="2:12" x14ac:dyDescent="0.3">
      <c r="H9" t="s">
        <v>131</v>
      </c>
      <c r="I9">
        <v>5</v>
      </c>
    </row>
    <row r="11" spans="2:12" x14ac:dyDescent="0.3">
      <c r="B11" s="25" t="s">
        <v>144</v>
      </c>
      <c r="C11" s="25"/>
      <c r="E11" s="25" t="s">
        <v>151</v>
      </c>
      <c r="F11" s="25"/>
      <c r="H11" s="28"/>
      <c r="I11" s="28"/>
      <c r="J11" s="15"/>
    </row>
    <row r="12" spans="2:12" x14ac:dyDescent="0.3">
      <c r="B12" s="7" t="s">
        <v>54</v>
      </c>
      <c r="C12" s="7" t="s">
        <v>59</v>
      </c>
      <c r="E12" s="7" t="s">
        <v>54</v>
      </c>
      <c r="F12" s="7" t="s">
        <v>59</v>
      </c>
      <c r="H12" s="14"/>
      <c r="I12" s="14"/>
      <c r="J12" s="15"/>
    </row>
    <row r="13" spans="2:12" x14ac:dyDescent="0.3">
      <c r="B13" s="8" t="s">
        <v>71</v>
      </c>
      <c r="C13" s="8">
        <v>0</v>
      </c>
      <c r="E13" t="s">
        <v>71</v>
      </c>
      <c r="F13">
        <v>0</v>
      </c>
      <c r="H13" s="15"/>
      <c r="I13" s="15"/>
      <c r="J13" s="15"/>
    </row>
    <row r="14" spans="2:12" x14ac:dyDescent="0.3">
      <c r="B14" s="12" t="s">
        <v>160</v>
      </c>
      <c r="C14" s="8">
        <v>1</v>
      </c>
      <c r="E14" t="s">
        <v>93</v>
      </c>
      <c r="F14">
        <v>1</v>
      </c>
      <c r="H14" s="15"/>
      <c r="I14" s="15"/>
      <c r="J14" s="15"/>
    </row>
    <row r="15" spans="2:12" x14ac:dyDescent="0.3">
      <c r="B15" s="12" t="s">
        <v>161</v>
      </c>
      <c r="C15" s="8">
        <v>2</v>
      </c>
      <c r="E15" t="s">
        <v>152</v>
      </c>
      <c r="F15">
        <v>2</v>
      </c>
      <c r="H15" s="15"/>
      <c r="I15" s="15"/>
      <c r="J15" s="15"/>
    </row>
    <row r="16" spans="2:12" x14ac:dyDescent="0.3">
      <c r="B16" s="12" t="s">
        <v>161</v>
      </c>
      <c r="C16" s="12">
        <v>3</v>
      </c>
      <c r="E16" t="s">
        <v>130</v>
      </c>
      <c r="F16">
        <v>3</v>
      </c>
    </row>
    <row r="17" spans="2:6" x14ac:dyDescent="0.3">
      <c r="B17" s="12" t="s">
        <v>162</v>
      </c>
      <c r="C17" s="12">
        <v>4</v>
      </c>
      <c r="E17" t="s">
        <v>131</v>
      </c>
      <c r="F17">
        <v>4</v>
      </c>
    </row>
    <row r="18" spans="2:6" x14ac:dyDescent="0.3">
      <c r="B18" s="12"/>
      <c r="C18" s="12"/>
    </row>
  </sheetData>
  <mergeCells count="7">
    <mergeCell ref="B2:C2"/>
    <mergeCell ref="E2:F2"/>
    <mergeCell ref="H2:I2"/>
    <mergeCell ref="K2:L2"/>
    <mergeCell ref="B11:C11"/>
    <mergeCell ref="E11:F11"/>
    <mergeCell ref="H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0B23-9463-F94F-8CE2-80496F775902}">
  <dimension ref="B2:F8"/>
  <sheetViews>
    <sheetView showGridLines="0" workbookViewId="0">
      <selection activeCell="E2" sqref="E2:F2"/>
    </sheetView>
  </sheetViews>
  <sheetFormatPr defaultColWidth="11.19921875" defaultRowHeight="15.6" x14ac:dyDescent="0.3"/>
  <cols>
    <col min="1" max="1" width="6.69921875" customWidth="1"/>
    <col min="2" max="2" width="21.5" customWidth="1"/>
    <col min="4" max="4" width="6.5" customWidth="1"/>
    <col min="5" max="5" width="18.5" customWidth="1"/>
  </cols>
  <sheetData>
    <row r="2" spans="2:6" x14ac:dyDescent="0.3">
      <c r="B2" s="25" t="s">
        <v>167</v>
      </c>
      <c r="C2" s="25"/>
      <c r="E2" s="25" t="s">
        <v>166</v>
      </c>
      <c r="F2" s="25"/>
    </row>
    <row r="3" spans="2:6" x14ac:dyDescent="0.3">
      <c r="B3" s="7" t="s">
        <v>54</v>
      </c>
      <c r="C3" s="7" t="s">
        <v>59</v>
      </c>
      <c r="E3" s="7" t="s">
        <v>54</v>
      </c>
      <c r="F3" s="7" t="s">
        <v>59</v>
      </c>
    </row>
    <row r="4" spans="2:6" x14ac:dyDescent="0.3">
      <c r="B4" t="s">
        <v>71</v>
      </c>
      <c r="C4">
        <v>0</v>
      </c>
      <c r="E4" t="s">
        <v>65</v>
      </c>
      <c r="F4">
        <v>1</v>
      </c>
    </row>
    <row r="5" spans="2:6" x14ac:dyDescent="0.3">
      <c r="B5" t="s">
        <v>129</v>
      </c>
      <c r="C5">
        <v>5</v>
      </c>
      <c r="E5" t="s">
        <v>163</v>
      </c>
      <c r="F5">
        <v>2</v>
      </c>
    </row>
    <row r="6" spans="2:6" x14ac:dyDescent="0.3">
      <c r="E6" t="s">
        <v>164</v>
      </c>
      <c r="F6">
        <v>2</v>
      </c>
    </row>
    <row r="7" spans="2:6" x14ac:dyDescent="0.3">
      <c r="E7" t="s">
        <v>171</v>
      </c>
      <c r="F7">
        <v>3</v>
      </c>
    </row>
    <row r="8" spans="2:6" x14ac:dyDescent="0.3">
      <c r="E8" t="s">
        <v>165</v>
      </c>
      <c r="F8">
        <v>3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8E5D-9B1E-4743-97AC-9B05D3B3E590}">
  <dimension ref="L2:M12"/>
  <sheetViews>
    <sheetView showGridLines="0" tabSelected="1" topLeftCell="F1" workbookViewId="0">
      <selection activeCell="P16" sqref="P16"/>
    </sheetView>
  </sheetViews>
  <sheetFormatPr defaultColWidth="11.19921875" defaultRowHeight="15.6" x14ac:dyDescent="0.3"/>
  <cols>
    <col min="11" max="11" width="5.796875" customWidth="1"/>
    <col min="12" max="12" width="14.296875" bestFit="1" customWidth="1"/>
    <col min="13" max="13" width="3.796875" customWidth="1"/>
  </cols>
  <sheetData>
    <row r="2" spans="12:13" s="17" customFormat="1" x14ac:dyDescent="0.3">
      <c r="L2" s="17" t="s">
        <v>172</v>
      </c>
    </row>
    <row r="3" spans="12:13" x14ac:dyDescent="0.3">
      <c r="L3" t="s">
        <v>173</v>
      </c>
      <c r="M3" s="19" t="s">
        <v>179</v>
      </c>
    </row>
    <row r="4" spans="12:13" x14ac:dyDescent="0.3">
      <c r="L4" t="s">
        <v>4</v>
      </c>
      <c r="M4" s="19" t="s">
        <v>179</v>
      </c>
    </row>
    <row r="5" spans="12:13" x14ac:dyDescent="0.3">
      <c r="L5" t="s">
        <v>174</v>
      </c>
      <c r="M5" s="19" t="s">
        <v>179</v>
      </c>
    </row>
    <row r="6" spans="12:13" x14ac:dyDescent="0.3">
      <c r="L6" t="s">
        <v>175</v>
      </c>
      <c r="M6" s="19" t="s">
        <v>179</v>
      </c>
    </row>
    <row r="7" spans="12:13" x14ac:dyDescent="0.3">
      <c r="L7" t="s">
        <v>176</v>
      </c>
      <c r="M7" s="19" t="s">
        <v>179</v>
      </c>
    </row>
    <row r="8" spans="12:13" x14ac:dyDescent="0.3">
      <c r="L8" t="s">
        <v>3</v>
      </c>
      <c r="M8" s="19" t="s">
        <v>179</v>
      </c>
    </row>
    <row r="9" spans="12:13" x14ac:dyDescent="0.3">
      <c r="L9" s="18" t="s">
        <v>177</v>
      </c>
      <c r="M9" s="19" t="s">
        <v>179</v>
      </c>
    </row>
    <row r="10" spans="12:13" x14ac:dyDescent="0.3">
      <c r="L10" t="s">
        <v>178</v>
      </c>
      <c r="M10" s="19" t="s">
        <v>179</v>
      </c>
    </row>
    <row r="11" spans="12:13" x14ac:dyDescent="0.3">
      <c r="L11" t="s">
        <v>1</v>
      </c>
      <c r="M11" s="19" t="s">
        <v>179</v>
      </c>
    </row>
    <row r="12" spans="12:13" x14ac:dyDescent="0.3">
      <c r="L12" t="s">
        <v>0</v>
      </c>
      <c r="M12" s="1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Character</vt:lpstr>
      <vt:lpstr>Scoring</vt:lpstr>
      <vt:lpstr>Condition</vt:lpstr>
      <vt:lpstr>Capacity</vt:lpstr>
      <vt:lpstr>Capital</vt:lpstr>
      <vt:lpstr>Collateral</vt:lpstr>
      <vt:lpstr>Identitas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2022-06-10T05:46:08Z</dcterms:created>
  <dcterms:modified xsi:type="dcterms:W3CDTF">2022-06-29T07:48:32Z</dcterms:modified>
</cp:coreProperties>
</file>