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ture\Documents\"/>
    </mc:Choice>
  </mc:AlternateContent>
  <bookViews>
    <workbookView xWindow="0" yWindow="0" windowWidth="19200" windowHeight="7035" activeTab="1"/>
  </bookViews>
  <sheets>
    <sheet name="Sheet4" sheetId="4" r:id="rId1"/>
    <sheet name="Sheet1" sheetId="1" r:id="rId2"/>
    <sheet name="Sheet2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D11" i="2"/>
  <c r="D9" i="2"/>
  <c r="G8" i="2"/>
  <c r="D8" i="2"/>
  <c r="F6" i="2"/>
  <c r="G5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<sst xmlns="http://schemas.openxmlformats.org/spreadsheetml/2006/main" count="99" uniqueCount="42">
  <si>
    <t>S.NO</t>
  </si>
  <si>
    <t>Invoice No.</t>
  </si>
  <si>
    <t>Invoice Date</t>
  </si>
  <si>
    <t>Customer</t>
  </si>
  <si>
    <t>Payment Term</t>
  </si>
  <si>
    <t>Due Date</t>
  </si>
  <si>
    <t>Amount</t>
  </si>
  <si>
    <t>Status</t>
  </si>
  <si>
    <t>Days</t>
  </si>
  <si>
    <t>Aging</t>
  </si>
  <si>
    <t>Rohan</t>
  </si>
  <si>
    <t>Customer Name</t>
  </si>
  <si>
    <t>Harish</t>
  </si>
  <si>
    <t>Naresh</t>
  </si>
  <si>
    <t>Aging Report</t>
  </si>
  <si>
    <t>Reporting Date</t>
  </si>
  <si>
    <t>Slab</t>
  </si>
  <si>
    <t>No Due</t>
  </si>
  <si>
    <t>31-60</t>
  </si>
  <si>
    <t>61-90</t>
  </si>
  <si>
    <t>Above 120 Days</t>
  </si>
  <si>
    <t>0-30 Days</t>
  </si>
  <si>
    <t>31-60 Days</t>
  </si>
  <si>
    <t>61-90 Days</t>
  </si>
  <si>
    <t>90-120 Days</t>
  </si>
  <si>
    <t>L</t>
  </si>
  <si>
    <t>J</t>
  </si>
  <si>
    <t>Mukesh</t>
  </si>
  <si>
    <t>Gopal</t>
  </si>
  <si>
    <t>Monu</t>
  </si>
  <si>
    <t>Hinamshu</t>
  </si>
  <si>
    <t>Manoj</t>
  </si>
  <si>
    <t>Govind</t>
  </si>
  <si>
    <t>Ajay</t>
  </si>
  <si>
    <t>Rakesh</t>
  </si>
  <si>
    <t>Row Labels</t>
  </si>
  <si>
    <t>Grand Total</t>
  </si>
  <si>
    <t>Sum of Amount</t>
  </si>
  <si>
    <t>Column Labels</t>
  </si>
  <si>
    <t>&lt;1</t>
  </si>
  <si>
    <t>1-30</t>
  </si>
  <si>
    <t>331-360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</si>
</sst>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Wingdings"/>
      <charset val="2"/>
    </font>
    <font>
      <sz val="36"/>
      <color theme="1"/>
      <name val="Wingdings"/>
      <charset val="2"/>
    </font>
    <font>
      <sz val="16"/>
      <color theme="1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/>
    <xf numFmtId="0" fontId="0" fillId="3" borderId="9" xfId="0" applyFill="1" applyBorder="1"/>
    <xf numFmtId="0" fontId="3" fillId="4" borderId="0" xfId="0" applyFont="1" applyFill="1" applyBorder="1"/>
    <xf numFmtId="0" fontId="3" fillId="0" borderId="5" xfId="0" applyFont="1" applyFill="1" applyBorder="1"/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0" fontId="3" fillId="0" borderId="9" xfId="0" applyFont="1" applyBorder="1"/>
    <xf numFmtId="0" fontId="3" fillId="0" borderId="13" xfId="0" applyFont="1" applyBorder="1"/>
    <xf numFmtId="0" fontId="3" fillId="0" borderId="7" xfId="0" applyFont="1" applyBorder="1"/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4" xfId="0" applyNumberFormat="1" applyFont="1" applyBorder="1"/>
    <xf numFmtId="0" fontId="2" fillId="0" borderId="14" xfId="0" applyFont="1" applyBorder="1"/>
    <xf numFmtId="0" fontId="2" fillId="0" borderId="2" xfId="0" applyFont="1" applyBorder="1"/>
    <xf numFmtId="0" fontId="7" fillId="0" borderId="0" xfId="0" applyFont="1"/>
    <xf numFmtId="0" fontId="3" fillId="0" borderId="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00CC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Spin" dx="22" fmlaLink="$D$5" max="1091" min="1021" page="10" val="102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</xdr:colOff>
          <xdr:row>3</xdr:row>
          <xdr:rowOff>123825</xdr:rowOff>
        </xdr:from>
        <xdr:to>
          <xdr:col>4</xdr:col>
          <xdr:colOff>438150</xdr:colOff>
          <xdr:row>5</xdr:row>
          <xdr:rowOff>152400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ture" refreshedDate="44731.270148379626" createdVersion="5" refreshedVersion="5" minRefreshableVersion="3" recordCount="49">
  <cacheSource type="worksheet">
    <worksheetSource name="Table1"/>
  </cacheSource>
  <cacheFields count="10">
    <cacheField name="S.NO" numFmtId="0">
      <sharedItems containsSemiMixedTypes="0" containsString="0" containsNumber="1" containsInteger="1" minValue="1" maxValue="49"/>
    </cacheField>
    <cacheField name="Invoice No." numFmtId="0">
      <sharedItems containsSemiMixedTypes="0" containsString="0" containsNumber="1" containsInteger="1" minValue="1021" maxValue="1069" count="49"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</sharedItems>
    </cacheField>
    <cacheField name="Invoice Date" numFmtId="164">
      <sharedItems containsSemiMixedTypes="0" containsNonDate="0" containsDate="1" containsString="0" minDate="2020-01-19T00:00:00" maxDate="2020-03-08T00:00:00"/>
    </cacheField>
    <cacheField name="Customer" numFmtId="0">
      <sharedItems count="11">
        <s v="Rohan"/>
        <s v="Harish"/>
        <s v="Naresh"/>
        <s v="Mukesh"/>
        <s v="Gopal"/>
        <s v="Monu"/>
        <s v="Hinamshu"/>
        <s v="Manoj"/>
        <s v="Govind"/>
        <s v="Ajay"/>
        <s v="Rakesh"/>
      </sharedItems>
    </cacheField>
    <cacheField name="Payment Term" numFmtId="0">
      <sharedItems containsSemiMixedTypes="0" containsString="0" containsNumber="1" containsInteger="1" minValue="30" maxValue="90"/>
    </cacheField>
    <cacheField name="Due Date" numFmtId="164">
      <sharedItems containsSemiMixedTypes="0" containsNonDate="0" containsDate="1" containsString="0" minDate="2020-04-27T00:00:00" maxDate="2022-05-24T00:00:00"/>
    </cacheField>
    <cacheField name="Amount" numFmtId="0">
      <sharedItems containsSemiMixedTypes="0" containsString="0" containsNumber="1" containsInteger="1" minValue="16338" maxValue="35657"/>
    </cacheField>
    <cacheField name="Status" numFmtId="0">
      <sharedItems/>
    </cacheField>
    <cacheField name="Days" numFmtId="0">
      <sharedItems containsSemiMixedTypes="0" containsString="0" containsNumber="1" containsInteger="1" minValue="0" maxValue="338" count="29">
        <n v="69"/>
        <n v="68"/>
        <n v="67"/>
        <n v="0"/>
        <n v="338"/>
        <n v="59"/>
        <n v="58"/>
        <n v="30"/>
        <n v="7"/>
        <n v="51"/>
        <n v="50"/>
        <n v="8"/>
        <n v="43"/>
        <n v="12"/>
        <n v="40"/>
        <n v="53"/>
        <n v="47"/>
        <n v="38"/>
        <n v="48"/>
        <n v="36"/>
        <n v="25"/>
        <n v="14"/>
        <n v="37"/>
        <n v="16"/>
        <n v="20"/>
        <n v="29"/>
        <n v="4"/>
        <n v="2"/>
        <n v="10"/>
      </sharedItems>
      <fieldGroup base="8">
        <rangePr autoStart="0" startNum="1" endNum="338" groupInterval="30"/>
        <groupItems count="14">
          <s v="&lt;1"/>
          <s v="1-30"/>
          <s v="31-60"/>
          <s v="61-90"/>
          <s v="91-120"/>
          <s v="121-150"/>
          <s v="151-180"/>
          <s v="181-210"/>
          <s v="211-240"/>
          <s v="241-270"/>
          <s v="271-300"/>
          <s v="301-330"/>
          <s v="331-360"/>
          <s v="&gt;361"/>
        </groupItems>
      </fieldGroup>
    </cacheField>
    <cacheField name="Ag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1"/>
    <x v="0"/>
    <d v="2020-01-19T00:00:00"/>
    <x v="0"/>
    <n v="30"/>
    <d v="2021-01-21T00:00:00"/>
    <n v="20950"/>
    <s v="Pending"/>
    <x v="0"/>
    <s v="61-90 Days"/>
  </r>
  <r>
    <n v="2"/>
    <x v="1"/>
    <d v="2020-01-20T00:00:00"/>
    <x v="1"/>
    <n v="60"/>
    <d v="2021-01-22T00:00:00"/>
    <n v="26718"/>
    <s v="Pending"/>
    <x v="1"/>
    <s v="61-90 Days"/>
  </r>
  <r>
    <n v="3"/>
    <x v="2"/>
    <d v="2020-01-21T00:00:00"/>
    <x v="2"/>
    <n v="90"/>
    <d v="2021-01-23T00:00:00"/>
    <n v="19831"/>
    <s v="Pending"/>
    <x v="2"/>
    <s v="61-90 Days"/>
  </r>
  <r>
    <n v="4"/>
    <x v="3"/>
    <d v="2020-01-22T00:00:00"/>
    <x v="3"/>
    <n v="30"/>
    <d v="2022-02-24T00:00:00"/>
    <n v="33885"/>
    <s v="Received"/>
    <x v="3"/>
    <s v="No Due"/>
  </r>
  <r>
    <n v="5"/>
    <x v="4"/>
    <d v="2020-01-23T00:00:00"/>
    <x v="4"/>
    <n v="60"/>
    <d v="2022-02-25T00:00:00"/>
    <n v="18240"/>
    <s v="Received"/>
    <x v="3"/>
    <s v="No Due"/>
  </r>
  <r>
    <n v="6"/>
    <x v="5"/>
    <d v="2020-01-24T00:00:00"/>
    <x v="5"/>
    <n v="30"/>
    <d v="2022-03-24T00:00:00"/>
    <n v="35645"/>
    <s v="Received"/>
    <x v="3"/>
    <s v="No Due"/>
  </r>
  <r>
    <n v="7"/>
    <x v="6"/>
    <d v="2020-01-25T00:00:00"/>
    <x v="6"/>
    <n v="60"/>
    <d v="2022-02-24T00:00:00"/>
    <n v="21233"/>
    <s v="Received"/>
    <x v="3"/>
    <s v="No Due"/>
  </r>
  <r>
    <n v="8"/>
    <x v="7"/>
    <d v="2020-01-26T00:00:00"/>
    <x v="0"/>
    <n v="90"/>
    <d v="2022-05-23T00:00:00"/>
    <n v="20397"/>
    <s v="Received"/>
    <x v="3"/>
    <s v="No Due"/>
  </r>
  <r>
    <n v="9"/>
    <x v="8"/>
    <d v="2020-01-27T00:00:00"/>
    <x v="7"/>
    <n v="30"/>
    <d v="2022-05-12T00:00:00"/>
    <n v="28173"/>
    <s v="Received"/>
    <x v="3"/>
    <s v="No Due"/>
  </r>
  <r>
    <n v="10"/>
    <x v="9"/>
    <d v="2020-01-28T00:00:00"/>
    <x v="1"/>
    <n v="60"/>
    <d v="2020-04-27T00:00:00"/>
    <n v="18977"/>
    <s v="Pending"/>
    <x v="4"/>
    <s v="Above 120 Days"/>
  </r>
  <r>
    <n v="11"/>
    <x v="10"/>
    <d v="2020-01-29T00:00:00"/>
    <x v="5"/>
    <n v="30"/>
    <d v="2021-01-31T00:00:00"/>
    <n v="31133"/>
    <s v="Pending"/>
    <x v="5"/>
    <s v="31-60 Days"/>
  </r>
  <r>
    <n v="12"/>
    <x v="11"/>
    <d v="2020-01-30T00:00:00"/>
    <x v="0"/>
    <n v="60"/>
    <d v="2021-02-01T00:00:00"/>
    <n v="16539"/>
    <s v="Pending"/>
    <x v="6"/>
    <s v="31-60 Days"/>
  </r>
  <r>
    <n v="13"/>
    <x v="12"/>
    <d v="2020-01-31T00:00:00"/>
    <x v="4"/>
    <n v="90"/>
    <d v="2021-03-01T00:00:00"/>
    <n v="24762"/>
    <s v="Pending"/>
    <x v="7"/>
    <s v="0-30 Days"/>
  </r>
  <r>
    <n v="14"/>
    <x v="13"/>
    <d v="2020-02-01T00:00:00"/>
    <x v="7"/>
    <n v="30"/>
    <d v="2021-03-24T00:00:00"/>
    <n v="22906"/>
    <s v="Pending"/>
    <x v="8"/>
    <s v="0-30 Days"/>
  </r>
  <r>
    <n v="15"/>
    <x v="14"/>
    <d v="2020-02-02T00:00:00"/>
    <x v="8"/>
    <n v="60"/>
    <d v="2021-02-08T00:00:00"/>
    <n v="31589"/>
    <s v="Pending"/>
    <x v="9"/>
    <s v="31-60 Days"/>
  </r>
  <r>
    <n v="16"/>
    <x v="15"/>
    <d v="2020-02-03T00:00:00"/>
    <x v="9"/>
    <n v="30"/>
    <d v="2021-02-09T00:00:00"/>
    <n v="30582"/>
    <s v="Pending"/>
    <x v="10"/>
    <s v="31-60 Days"/>
  </r>
  <r>
    <n v="17"/>
    <x v="16"/>
    <d v="2020-02-04T00:00:00"/>
    <x v="10"/>
    <n v="60"/>
    <d v="2021-03-23T00:00:00"/>
    <n v="19961"/>
    <s v="Pending"/>
    <x v="11"/>
    <s v="0-30 Days"/>
  </r>
  <r>
    <n v="18"/>
    <x v="17"/>
    <d v="2020-02-05T00:00:00"/>
    <x v="0"/>
    <n v="90"/>
    <d v="2021-02-16T00:00:00"/>
    <n v="24077"/>
    <s v="Pending"/>
    <x v="12"/>
    <s v="31-60 Days"/>
  </r>
  <r>
    <n v="19"/>
    <x v="18"/>
    <d v="2020-02-06T00:00:00"/>
    <x v="1"/>
    <n v="30"/>
    <d v="2021-04-11T00:00:00"/>
    <n v="18481"/>
    <s v="Received"/>
    <x v="3"/>
    <s v="No Due"/>
  </r>
  <r>
    <n v="20"/>
    <x v="19"/>
    <d v="2020-02-07T00:00:00"/>
    <x v="2"/>
    <n v="60"/>
    <d v="2021-02-09T00:00:00"/>
    <n v="22055"/>
    <s v="Pending"/>
    <x v="10"/>
    <s v="31-60 Days"/>
  </r>
  <r>
    <n v="21"/>
    <x v="20"/>
    <d v="2020-02-08T00:00:00"/>
    <x v="3"/>
    <n v="30"/>
    <d v="2021-04-23T00:00:00"/>
    <n v="31709"/>
    <s v="Received"/>
    <x v="3"/>
    <s v="No Due"/>
  </r>
  <r>
    <n v="22"/>
    <x v="21"/>
    <d v="2020-02-09T00:00:00"/>
    <x v="4"/>
    <n v="60"/>
    <d v="2021-03-19T00:00:00"/>
    <n v="21346"/>
    <s v="Pending"/>
    <x v="13"/>
    <s v="0-30 Days"/>
  </r>
  <r>
    <n v="23"/>
    <x v="22"/>
    <d v="2020-02-10T00:00:00"/>
    <x v="5"/>
    <n v="90"/>
    <d v="2021-04-14T00:00:00"/>
    <n v="35233"/>
    <s v="Received"/>
    <x v="3"/>
    <s v="No Due"/>
  </r>
  <r>
    <n v="24"/>
    <x v="23"/>
    <d v="2020-02-11T00:00:00"/>
    <x v="6"/>
    <n v="30"/>
    <d v="2021-02-19T00:00:00"/>
    <n v="34984"/>
    <s v="Pending"/>
    <x v="14"/>
    <s v="31-60 Days"/>
  </r>
  <r>
    <n v="25"/>
    <x v="24"/>
    <d v="2020-02-12T00:00:00"/>
    <x v="0"/>
    <n v="60"/>
    <d v="2021-04-14T00:00:00"/>
    <n v="27809"/>
    <s v="Received"/>
    <x v="3"/>
    <s v="No Due"/>
  </r>
  <r>
    <n v="26"/>
    <x v="25"/>
    <d v="2020-02-13T00:00:00"/>
    <x v="7"/>
    <n v="30"/>
    <d v="2021-02-06T00:00:00"/>
    <n v="26401"/>
    <s v="Pending"/>
    <x v="15"/>
    <s v="31-60 Days"/>
  </r>
  <r>
    <n v="27"/>
    <x v="26"/>
    <d v="2020-02-14T00:00:00"/>
    <x v="1"/>
    <n v="60"/>
    <d v="2021-04-30T00:00:00"/>
    <n v="16781"/>
    <s v="Received"/>
    <x v="3"/>
    <s v="No Due"/>
  </r>
  <r>
    <n v="28"/>
    <x v="27"/>
    <d v="2020-02-15T00:00:00"/>
    <x v="5"/>
    <n v="90"/>
    <d v="2021-02-12T00:00:00"/>
    <n v="31869"/>
    <s v="Pending"/>
    <x v="16"/>
    <s v="31-60 Days"/>
  </r>
  <r>
    <n v="29"/>
    <x v="28"/>
    <d v="2020-02-16T00:00:00"/>
    <x v="0"/>
    <n v="30"/>
    <d v="2021-02-21T00:00:00"/>
    <n v="32193"/>
    <s v="Pending"/>
    <x v="17"/>
    <s v="31-60 Days"/>
  </r>
  <r>
    <n v="30"/>
    <x v="29"/>
    <d v="2020-02-17T00:00:00"/>
    <x v="4"/>
    <n v="60"/>
    <d v="2021-02-11T00:00:00"/>
    <n v="16821"/>
    <s v="Pending"/>
    <x v="18"/>
    <s v="31-60 Days"/>
  </r>
  <r>
    <n v="31"/>
    <x v="30"/>
    <d v="2020-02-18T00:00:00"/>
    <x v="7"/>
    <n v="30"/>
    <d v="2021-05-01T00:00:00"/>
    <n v="31669"/>
    <s v="Received"/>
    <x v="3"/>
    <s v="No Due"/>
  </r>
  <r>
    <n v="32"/>
    <x v="31"/>
    <d v="2020-02-19T00:00:00"/>
    <x v="8"/>
    <n v="60"/>
    <d v="2021-04-21T00:00:00"/>
    <n v="28889"/>
    <s v="Received"/>
    <x v="3"/>
    <s v="No Due"/>
  </r>
  <r>
    <n v="33"/>
    <x v="32"/>
    <d v="2020-02-20T00:00:00"/>
    <x v="9"/>
    <n v="90"/>
    <d v="2021-02-08T00:00:00"/>
    <n v="31832"/>
    <s v="Pending"/>
    <x v="9"/>
    <s v="31-60 Days"/>
  </r>
  <r>
    <n v="34"/>
    <x v="33"/>
    <d v="2020-02-21T00:00:00"/>
    <x v="10"/>
    <n v="30"/>
    <d v="2021-02-23T00:00:00"/>
    <n v="18727"/>
    <s v="Pending"/>
    <x v="19"/>
    <s v="31-60 Days"/>
  </r>
  <r>
    <n v="35"/>
    <x v="34"/>
    <d v="2020-02-22T00:00:00"/>
    <x v="0"/>
    <n v="60"/>
    <d v="2021-03-06T00:00:00"/>
    <n v="30111"/>
    <s v="Pending"/>
    <x v="20"/>
    <s v="0-30 Days"/>
  </r>
  <r>
    <n v="36"/>
    <x v="35"/>
    <d v="2020-02-23T00:00:00"/>
    <x v="1"/>
    <n v="30"/>
    <d v="2021-03-17T00:00:00"/>
    <n v="35657"/>
    <s v="Pending"/>
    <x v="21"/>
    <s v="0-30 Days"/>
  </r>
  <r>
    <n v="37"/>
    <x v="36"/>
    <d v="2020-02-24T00:00:00"/>
    <x v="2"/>
    <n v="60"/>
    <d v="2021-04-25T00:00:00"/>
    <n v="30845"/>
    <s v="Received"/>
    <x v="3"/>
    <s v="No Due"/>
  </r>
  <r>
    <n v="38"/>
    <x v="37"/>
    <d v="2020-02-25T00:00:00"/>
    <x v="3"/>
    <n v="90"/>
    <d v="2021-02-22T00:00:00"/>
    <n v="16338"/>
    <s v="Pending"/>
    <x v="22"/>
    <s v="31-60 Days"/>
  </r>
  <r>
    <n v="39"/>
    <x v="38"/>
    <d v="2020-02-26T00:00:00"/>
    <x v="4"/>
    <n v="30"/>
    <d v="2021-03-15T00:00:00"/>
    <n v="31047"/>
    <s v="Pending"/>
    <x v="23"/>
    <s v="0-30 Days"/>
  </r>
  <r>
    <n v="40"/>
    <x v="39"/>
    <d v="2020-02-27T00:00:00"/>
    <x v="5"/>
    <n v="60"/>
    <d v="2021-03-24T00:00:00"/>
    <n v="17035"/>
    <s v="Pending"/>
    <x v="8"/>
    <s v="0-30 Days"/>
  </r>
  <r>
    <n v="41"/>
    <x v="40"/>
    <d v="2020-02-28T00:00:00"/>
    <x v="6"/>
    <n v="30"/>
    <d v="2021-04-15T00:00:00"/>
    <n v="24672"/>
    <s v="Received"/>
    <x v="3"/>
    <s v="No Due"/>
  </r>
  <r>
    <n v="42"/>
    <x v="41"/>
    <d v="2020-02-29T00:00:00"/>
    <x v="0"/>
    <n v="60"/>
    <d v="2021-03-11T00:00:00"/>
    <n v="29955"/>
    <s v="Pending"/>
    <x v="24"/>
    <s v="0-30 Days"/>
  </r>
  <r>
    <n v="43"/>
    <x v="42"/>
    <d v="2020-03-01T00:00:00"/>
    <x v="7"/>
    <n v="90"/>
    <d v="2021-03-02T00:00:00"/>
    <n v="24053"/>
    <s v="Pending"/>
    <x v="25"/>
    <s v="0-30 Days"/>
  </r>
  <r>
    <n v="44"/>
    <x v="43"/>
    <d v="2020-03-02T00:00:00"/>
    <x v="1"/>
    <n v="30"/>
    <d v="2021-04-09T00:00:00"/>
    <n v="26514"/>
    <s v="Received"/>
    <x v="3"/>
    <s v="No Due"/>
  </r>
  <r>
    <n v="45"/>
    <x v="44"/>
    <d v="2020-03-03T00:00:00"/>
    <x v="5"/>
    <n v="30"/>
    <d v="2021-04-19T00:00:00"/>
    <n v="26331"/>
    <s v="Received"/>
    <x v="3"/>
    <s v="No Due"/>
  </r>
  <r>
    <n v="46"/>
    <x v="45"/>
    <d v="2020-03-04T00:00:00"/>
    <x v="0"/>
    <n v="60"/>
    <d v="2021-03-27T00:00:00"/>
    <n v="27591"/>
    <s v="Pending"/>
    <x v="26"/>
    <s v="0-30 Days"/>
  </r>
  <r>
    <n v="47"/>
    <x v="46"/>
    <d v="2020-03-05T00:00:00"/>
    <x v="4"/>
    <n v="90"/>
    <d v="2021-03-29T00:00:00"/>
    <n v="16754"/>
    <s v="Pending"/>
    <x v="27"/>
    <s v="0-30 Days"/>
  </r>
  <r>
    <n v="48"/>
    <x v="47"/>
    <d v="2020-03-06T00:00:00"/>
    <x v="7"/>
    <n v="30"/>
    <d v="2021-03-21T00:00:00"/>
    <n v="34847"/>
    <s v="Pending"/>
    <x v="28"/>
    <s v="0-30 Days"/>
  </r>
  <r>
    <n v="49"/>
    <x v="48"/>
    <d v="2020-03-07T00:00:00"/>
    <x v="8"/>
    <n v="60"/>
    <d v="2021-04-04T00:00:00"/>
    <n v="19075"/>
    <s v="Received"/>
    <x v="3"/>
    <s v="No D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65" firstHeaderRow="1" firstDataRow="2" firstDataCol="1"/>
  <pivotFields count="10">
    <pivotField showAll="0"/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164" showAll="0"/>
    <pivotField axis="axisRow" showAll="0">
      <items count="12">
        <item x="9"/>
        <item x="4"/>
        <item x="8"/>
        <item x="1"/>
        <item x="6"/>
        <item x="7"/>
        <item x="5"/>
        <item x="3"/>
        <item x="2"/>
        <item x="10"/>
        <item x="0"/>
        <item t="default"/>
      </items>
    </pivotField>
    <pivotField showAll="0"/>
    <pivotField numFmtId="164"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</pivotFields>
  <rowFields count="2">
    <field x="3"/>
    <field x="1"/>
  </rowFields>
  <rowItems count="61">
    <i>
      <x/>
    </i>
    <i r="1">
      <x v="15"/>
    </i>
    <i r="1">
      <x v="32"/>
    </i>
    <i>
      <x v="1"/>
    </i>
    <i r="1">
      <x v="4"/>
    </i>
    <i r="1">
      <x v="12"/>
    </i>
    <i r="1">
      <x v="21"/>
    </i>
    <i r="1">
      <x v="29"/>
    </i>
    <i r="1">
      <x v="38"/>
    </i>
    <i r="1">
      <x v="46"/>
    </i>
    <i>
      <x v="2"/>
    </i>
    <i r="1">
      <x v="14"/>
    </i>
    <i r="1">
      <x v="31"/>
    </i>
    <i r="1">
      <x v="48"/>
    </i>
    <i>
      <x v="3"/>
    </i>
    <i r="1">
      <x v="1"/>
    </i>
    <i r="1">
      <x v="9"/>
    </i>
    <i r="1">
      <x v="18"/>
    </i>
    <i r="1">
      <x v="26"/>
    </i>
    <i r="1">
      <x v="35"/>
    </i>
    <i r="1">
      <x v="43"/>
    </i>
    <i>
      <x v="4"/>
    </i>
    <i r="1">
      <x v="6"/>
    </i>
    <i r="1">
      <x v="23"/>
    </i>
    <i r="1">
      <x v="40"/>
    </i>
    <i>
      <x v="5"/>
    </i>
    <i r="1">
      <x v="8"/>
    </i>
    <i r="1">
      <x v="13"/>
    </i>
    <i r="1">
      <x v="25"/>
    </i>
    <i r="1">
      <x v="30"/>
    </i>
    <i r="1">
      <x v="42"/>
    </i>
    <i r="1">
      <x v="47"/>
    </i>
    <i>
      <x v="6"/>
    </i>
    <i r="1">
      <x v="5"/>
    </i>
    <i r="1">
      <x v="10"/>
    </i>
    <i r="1">
      <x v="22"/>
    </i>
    <i r="1">
      <x v="27"/>
    </i>
    <i r="1">
      <x v="39"/>
    </i>
    <i r="1">
      <x v="44"/>
    </i>
    <i>
      <x v="7"/>
    </i>
    <i r="1">
      <x v="3"/>
    </i>
    <i r="1">
      <x v="20"/>
    </i>
    <i r="1">
      <x v="37"/>
    </i>
    <i>
      <x v="8"/>
    </i>
    <i r="1">
      <x v="2"/>
    </i>
    <i r="1">
      <x v="19"/>
    </i>
    <i r="1">
      <x v="36"/>
    </i>
    <i>
      <x v="9"/>
    </i>
    <i r="1">
      <x v="16"/>
    </i>
    <i r="1">
      <x v="33"/>
    </i>
    <i>
      <x v="10"/>
    </i>
    <i r="1">
      <x/>
    </i>
    <i r="1">
      <x v="7"/>
    </i>
    <i r="1">
      <x v="11"/>
    </i>
    <i r="1">
      <x v="17"/>
    </i>
    <i r="1">
      <x v="24"/>
    </i>
    <i r="1">
      <x v="28"/>
    </i>
    <i r="1">
      <x v="34"/>
    </i>
    <i r="1">
      <x v="41"/>
    </i>
    <i r="1">
      <x v="4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12"/>
    </i>
    <i t="grand">
      <x/>
    </i>
  </colItems>
  <dataFields count="1">
    <dataField name="Sum of Amount" fld="6" baseField="0" baseItem="0"/>
  </dataField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50" totalsRowShown="0" headerRowDxfId="17" headerRowBorderDxfId="16" tableBorderDxfId="15" totalsRowBorderDxfId="14">
  <autoFilter ref="A1:J50"/>
  <tableColumns count="10">
    <tableColumn id="1" name="S.NO" dataDxfId="13"/>
    <tableColumn id="2" name="Invoice No." dataDxfId="12"/>
    <tableColumn id="3" name="Invoice Date" dataDxfId="11"/>
    <tableColumn id="4" name="Customer" dataDxfId="10"/>
    <tableColumn id="5" name="Payment Term" dataDxfId="9"/>
    <tableColumn id="6" name="Due Date" dataDxfId="8"/>
    <tableColumn id="7" name="Amount" dataDxfId="7"/>
    <tableColumn id="8" name="Status" dataDxfId="6">
      <calculatedColumnFormula>IF(F2&gt;=$L$2,"Received","Pending")</calculatedColumnFormula>
    </tableColumn>
    <tableColumn id="9" name="Days" dataDxfId="5">
      <calculatedColumnFormula>IF($L$2&gt;F2,$L$2-F2,0)</calculatedColumnFormula>
    </tableColumn>
    <tableColumn id="10" name="Aging" dataDxfId="4">
      <calculatedColumnFormula>LOOKUP(I2,$N$2:$N$7,$O$2:$O$7)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G65"/>
  <sheetViews>
    <sheetView topLeftCell="A16" workbookViewId="0">
      <selection activeCell="H8" sqref="H8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4" width="7" customWidth="1"/>
    <col min="5" max="5" width="6" customWidth="1"/>
    <col min="6" max="6" width="7.7109375" customWidth="1"/>
    <col min="7" max="7" width="11.28515625" bestFit="1" customWidth="1"/>
  </cols>
  <sheetData>
    <row r="3" spans="1:7" x14ac:dyDescent="0.25">
      <c r="A3" s="25" t="s">
        <v>37</v>
      </c>
      <c r="B3" s="25" t="s">
        <v>38</v>
      </c>
    </row>
    <row r="4" spans="1:7" x14ac:dyDescent="0.25">
      <c r="A4" s="25" t="s">
        <v>35</v>
      </c>
      <c r="B4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36</v>
      </c>
    </row>
    <row r="5" spans="1:7" x14ac:dyDescent="0.25">
      <c r="A5" s="27" t="s">
        <v>33</v>
      </c>
      <c r="B5" s="1"/>
      <c r="C5" s="1"/>
      <c r="D5" s="1">
        <v>62414</v>
      </c>
      <c r="E5" s="1"/>
      <c r="F5" s="1"/>
      <c r="G5" s="1">
        <v>62414</v>
      </c>
    </row>
    <row r="6" spans="1:7" x14ac:dyDescent="0.25">
      <c r="A6" s="26">
        <v>1036</v>
      </c>
      <c r="B6" s="1"/>
      <c r="C6" s="1"/>
      <c r="D6" s="1">
        <v>30582</v>
      </c>
      <c r="E6" s="1"/>
      <c r="F6" s="1"/>
      <c r="G6" s="1">
        <v>30582</v>
      </c>
    </row>
    <row r="7" spans="1:7" x14ac:dyDescent="0.25">
      <c r="A7" s="26">
        <v>1053</v>
      </c>
      <c r="B7" s="1"/>
      <c r="C7" s="1"/>
      <c r="D7" s="1">
        <v>31832</v>
      </c>
      <c r="E7" s="1"/>
      <c r="F7" s="1"/>
      <c r="G7" s="1">
        <v>31832</v>
      </c>
    </row>
    <row r="8" spans="1:7" x14ac:dyDescent="0.25">
      <c r="A8" s="27" t="s">
        <v>28</v>
      </c>
      <c r="B8" s="1">
        <v>18240</v>
      </c>
      <c r="C8" s="1">
        <v>93909</v>
      </c>
      <c r="D8" s="1">
        <v>16821</v>
      </c>
      <c r="E8" s="1"/>
      <c r="F8" s="1"/>
      <c r="G8" s="1">
        <v>128970</v>
      </c>
    </row>
    <row r="9" spans="1:7" x14ac:dyDescent="0.25">
      <c r="A9" s="26">
        <v>1025</v>
      </c>
      <c r="B9" s="1">
        <v>18240</v>
      </c>
      <c r="C9" s="1"/>
      <c r="D9" s="1"/>
      <c r="E9" s="1"/>
      <c r="F9" s="1"/>
      <c r="G9" s="1">
        <v>18240</v>
      </c>
    </row>
    <row r="10" spans="1:7" x14ac:dyDescent="0.25">
      <c r="A10" s="26">
        <v>1033</v>
      </c>
      <c r="B10" s="1"/>
      <c r="C10" s="1">
        <v>24762</v>
      </c>
      <c r="D10" s="1"/>
      <c r="E10" s="1"/>
      <c r="F10" s="1"/>
      <c r="G10" s="1">
        <v>24762</v>
      </c>
    </row>
    <row r="11" spans="1:7" x14ac:dyDescent="0.25">
      <c r="A11" s="26">
        <v>1042</v>
      </c>
      <c r="B11" s="1"/>
      <c r="C11" s="1">
        <v>21346</v>
      </c>
      <c r="D11" s="1"/>
      <c r="E11" s="1"/>
      <c r="F11" s="1"/>
      <c r="G11" s="1">
        <v>21346</v>
      </c>
    </row>
    <row r="12" spans="1:7" x14ac:dyDescent="0.25">
      <c r="A12" s="26">
        <v>1050</v>
      </c>
      <c r="B12" s="1"/>
      <c r="C12" s="1"/>
      <c r="D12" s="1">
        <v>16821</v>
      </c>
      <c r="E12" s="1"/>
      <c r="F12" s="1"/>
      <c r="G12" s="1">
        <v>16821</v>
      </c>
    </row>
    <row r="13" spans="1:7" x14ac:dyDescent="0.25">
      <c r="A13" s="26">
        <v>1059</v>
      </c>
      <c r="B13" s="1"/>
      <c r="C13" s="1">
        <v>31047</v>
      </c>
      <c r="D13" s="1"/>
      <c r="E13" s="1"/>
      <c r="F13" s="1"/>
      <c r="G13" s="1">
        <v>31047</v>
      </c>
    </row>
    <row r="14" spans="1:7" x14ac:dyDescent="0.25">
      <c r="A14" s="26">
        <v>1067</v>
      </c>
      <c r="B14" s="1"/>
      <c r="C14" s="1">
        <v>16754</v>
      </c>
      <c r="D14" s="1"/>
      <c r="E14" s="1"/>
      <c r="F14" s="1"/>
      <c r="G14" s="1">
        <v>16754</v>
      </c>
    </row>
    <row r="15" spans="1:7" x14ac:dyDescent="0.25">
      <c r="A15" s="27" t="s">
        <v>32</v>
      </c>
      <c r="B15" s="1">
        <v>47964</v>
      </c>
      <c r="C15" s="1"/>
      <c r="D15" s="1">
        <v>31589</v>
      </c>
      <c r="E15" s="1"/>
      <c r="F15" s="1"/>
      <c r="G15" s="1">
        <v>79553</v>
      </c>
    </row>
    <row r="16" spans="1:7" x14ac:dyDescent="0.25">
      <c r="A16" s="26">
        <v>1035</v>
      </c>
      <c r="B16" s="1"/>
      <c r="C16" s="1"/>
      <c r="D16" s="1">
        <v>31589</v>
      </c>
      <c r="E16" s="1"/>
      <c r="F16" s="1"/>
      <c r="G16" s="1">
        <v>31589</v>
      </c>
    </row>
    <row r="17" spans="1:7" x14ac:dyDescent="0.25">
      <c r="A17" s="26">
        <v>1052</v>
      </c>
      <c r="B17" s="1">
        <v>28889</v>
      </c>
      <c r="C17" s="1"/>
      <c r="D17" s="1"/>
      <c r="E17" s="1"/>
      <c r="F17" s="1"/>
      <c r="G17" s="1">
        <v>28889</v>
      </c>
    </row>
    <row r="18" spans="1:7" x14ac:dyDescent="0.25">
      <c r="A18" s="26">
        <v>1069</v>
      </c>
      <c r="B18" s="1">
        <v>19075</v>
      </c>
      <c r="C18" s="1"/>
      <c r="D18" s="1"/>
      <c r="E18" s="1"/>
      <c r="F18" s="1"/>
      <c r="G18" s="1">
        <v>19075</v>
      </c>
    </row>
    <row r="19" spans="1:7" x14ac:dyDescent="0.25">
      <c r="A19" s="27" t="s">
        <v>12</v>
      </c>
      <c r="B19" s="1">
        <v>61776</v>
      </c>
      <c r="C19" s="1">
        <v>35657</v>
      </c>
      <c r="D19" s="1"/>
      <c r="E19" s="1">
        <v>26718</v>
      </c>
      <c r="F19" s="1">
        <v>18977</v>
      </c>
      <c r="G19" s="1">
        <v>143128</v>
      </c>
    </row>
    <row r="20" spans="1:7" x14ac:dyDescent="0.25">
      <c r="A20" s="26">
        <v>1022</v>
      </c>
      <c r="B20" s="1"/>
      <c r="C20" s="1"/>
      <c r="D20" s="1"/>
      <c r="E20" s="1">
        <v>26718</v>
      </c>
      <c r="F20" s="1"/>
      <c r="G20" s="1">
        <v>26718</v>
      </c>
    </row>
    <row r="21" spans="1:7" x14ac:dyDescent="0.25">
      <c r="A21" s="26">
        <v>1030</v>
      </c>
      <c r="B21" s="1"/>
      <c r="C21" s="1"/>
      <c r="D21" s="1"/>
      <c r="E21" s="1"/>
      <c r="F21" s="1">
        <v>18977</v>
      </c>
      <c r="G21" s="1">
        <v>18977</v>
      </c>
    </row>
    <row r="22" spans="1:7" x14ac:dyDescent="0.25">
      <c r="A22" s="26">
        <v>1039</v>
      </c>
      <c r="B22" s="1">
        <v>18481</v>
      </c>
      <c r="C22" s="1"/>
      <c r="D22" s="1"/>
      <c r="E22" s="1"/>
      <c r="F22" s="1"/>
      <c r="G22" s="1">
        <v>18481</v>
      </c>
    </row>
    <row r="23" spans="1:7" x14ac:dyDescent="0.25">
      <c r="A23" s="26">
        <v>1047</v>
      </c>
      <c r="B23" s="1">
        <v>16781</v>
      </c>
      <c r="C23" s="1"/>
      <c r="D23" s="1"/>
      <c r="E23" s="1"/>
      <c r="F23" s="1"/>
      <c r="G23" s="1">
        <v>16781</v>
      </c>
    </row>
    <row r="24" spans="1:7" x14ac:dyDescent="0.25">
      <c r="A24" s="26">
        <v>1056</v>
      </c>
      <c r="B24" s="1"/>
      <c r="C24" s="1">
        <v>35657</v>
      </c>
      <c r="D24" s="1"/>
      <c r="E24" s="1"/>
      <c r="F24" s="1"/>
      <c r="G24" s="1">
        <v>35657</v>
      </c>
    </row>
    <row r="25" spans="1:7" x14ac:dyDescent="0.25">
      <c r="A25" s="26">
        <v>1064</v>
      </c>
      <c r="B25" s="1">
        <v>26514</v>
      </c>
      <c r="C25" s="1"/>
      <c r="D25" s="1"/>
      <c r="E25" s="1"/>
      <c r="F25" s="1"/>
      <c r="G25" s="1">
        <v>26514</v>
      </c>
    </row>
    <row r="26" spans="1:7" x14ac:dyDescent="0.25">
      <c r="A26" s="27" t="s">
        <v>30</v>
      </c>
      <c r="B26" s="1">
        <v>45905</v>
      </c>
      <c r="C26" s="1"/>
      <c r="D26" s="1">
        <v>34984</v>
      </c>
      <c r="E26" s="1"/>
      <c r="F26" s="1"/>
      <c r="G26" s="1">
        <v>80889</v>
      </c>
    </row>
    <row r="27" spans="1:7" x14ac:dyDescent="0.25">
      <c r="A27" s="26">
        <v>1027</v>
      </c>
      <c r="B27" s="1">
        <v>21233</v>
      </c>
      <c r="C27" s="1"/>
      <c r="D27" s="1"/>
      <c r="E27" s="1"/>
      <c r="F27" s="1"/>
      <c r="G27" s="1">
        <v>21233</v>
      </c>
    </row>
    <row r="28" spans="1:7" x14ac:dyDescent="0.25">
      <c r="A28" s="26">
        <v>1044</v>
      </c>
      <c r="B28" s="1"/>
      <c r="C28" s="1"/>
      <c r="D28" s="1">
        <v>34984</v>
      </c>
      <c r="E28" s="1"/>
      <c r="F28" s="1"/>
      <c r="G28" s="1">
        <v>34984</v>
      </c>
    </row>
    <row r="29" spans="1:7" x14ac:dyDescent="0.25">
      <c r="A29" s="26">
        <v>1061</v>
      </c>
      <c r="B29" s="1">
        <v>24672</v>
      </c>
      <c r="C29" s="1"/>
      <c r="D29" s="1"/>
      <c r="E29" s="1"/>
      <c r="F29" s="1"/>
      <c r="G29" s="1">
        <v>24672</v>
      </c>
    </row>
    <row r="30" spans="1:7" x14ac:dyDescent="0.25">
      <c r="A30" s="27" t="s">
        <v>31</v>
      </c>
      <c r="B30" s="1">
        <v>59842</v>
      </c>
      <c r="C30" s="1">
        <v>81806</v>
      </c>
      <c r="D30" s="1">
        <v>26401</v>
      </c>
      <c r="E30" s="1"/>
      <c r="F30" s="1"/>
      <c r="G30" s="1">
        <v>168049</v>
      </c>
    </row>
    <row r="31" spans="1:7" x14ac:dyDescent="0.25">
      <c r="A31" s="26">
        <v>1029</v>
      </c>
      <c r="B31" s="1">
        <v>28173</v>
      </c>
      <c r="C31" s="1"/>
      <c r="D31" s="1"/>
      <c r="E31" s="1"/>
      <c r="F31" s="1"/>
      <c r="G31" s="1">
        <v>28173</v>
      </c>
    </row>
    <row r="32" spans="1:7" x14ac:dyDescent="0.25">
      <c r="A32" s="26">
        <v>1034</v>
      </c>
      <c r="B32" s="1"/>
      <c r="C32" s="1">
        <v>22906</v>
      </c>
      <c r="D32" s="1"/>
      <c r="E32" s="1"/>
      <c r="F32" s="1"/>
      <c r="G32" s="1">
        <v>22906</v>
      </c>
    </row>
    <row r="33" spans="1:7" x14ac:dyDescent="0.25">
      <c r="A33" s="26">
        <v>1046</v>
      </c>
      <c r="B33" s="1"/>
      <c r="C33" s="1"/>
      <c r="D33" s="1">
        <v>26401</v>
      </c>
      <c r="E33" s="1"/>
      <c r="F33" s="1"/>
      <c r="G33" s="1">
        <v>26401</v>
      </c>
    </row>
    <row r="34" spans="1:7" x14ac:dyDescent="0.25">
      <c r="A34" s="26">
        <v>1051</v>
      </c>
      <c r="B34" s="1">
        <v>31669</v>
      </c>
      <c r="C34" s="1"/>
      <c r="D34" s="1"/>
      <c r="E34" s="1"/>
      <c r="F34" s="1"/>
      <c r="G34" s="1">
        <v>31669</v>
      </c>
    </row>
    <row r="35" spans="1:7" x14ac:dyDescent="0.25">
      <c r="A35" s="26">
        <v>1063</v>
      </c>
      <c r="B35" s="1"/>
      <c r="C35" s="1">
        <v>24053</v>
      </c>
      <c r="D35" s="1"/>
      <c r="E35" s="1"/>
      <c r="F35" s="1"/>
      <c r="G35" s="1">
        <v>24053</v>
      </c>
    </row>
    <row r="36" spans="1:7" x14ac:dyDescent="0.25">
      <c r="A36" s="26">
        <v>1068</v>
      </c>
      <c r="B36" s="1"/>
      <c r="C36" s="1">
        <v>34847</v>
      </c>
      <c r="D36" s="1"/>
      <c r="E36" s="1"/>
      <c r="F36" s="1"/>
      <c r="G36" s="1">
        <v>34847</v>
      </c>
    </row>
    <row r="37" spans="1:7" x14ac:dyDescent="0.25">
      <c r="A37" s="27" t="s">
        <v>29</v>
      </c>
      <c r="B37" s="1">
        <v>97209</v>
      </c>
      <c r="C37" s="1">
        <v>17035</v>
      </c>
      <c r="D37" s="1">
        <v>63002</v>
      </c>
      <c r="E37" s="1"/>
      <c r="F37" s="1"/>
      <c r="G37" s="1">
        <v>177246</v>
      </c>
    </row>
    <row r="38" spans="1:7" x14ac:dyDescent="0.25">
      <c r="A38" s="26">
        <v>1026</v>
      </c>
      <c r="B38" s="1">
        <v>35645</v>
      </c>
      <c r="C38" s="1"/>
      <c r="D38" s="1"/>
      <c r="E38" s="1"/>
      <c r="F38" s="1"/>
      <c r="G38" s="1">
        <v>35645</v>
      </c>
    </row>
    <row r="39" spans="1:7" x14ac:dyDescent="0.25">
      <c r="A39" s="26">
        <v>1031</v>
      </c>
      <c r="B39" s="1"/>
      <c r="C39" s="1"/>
      <c r="D39" s="1">
        <v>31133</v>
      </c>
      <c r="E39" s="1"/>
      <c r="F39" s="1"/>
      <c r="G39" s="1">
        <v>31133</v>
      </c>
    </row>
    <row r="40" spans="1:7" x14ac:dyDescent="0.25">
      <c r="A40" s="26">
        <v>1043</v>
      </c>
      <c r="B40" s="1">
        <v>35233</v>
      </c>
      <c r="C40" s="1"/>
      <c r="D40" s="1"/>
      <c r="E40" s="1"/>
      <c r="F40" s="1"/>
      <c r="G40" s="1">
        <v>35233</v>
      </c>
    </row>
    <row r="41" spans="1:7" x14ac:dyDescent="0.25">
      <c r="A41" s="26">
        <v>1048</v>
      </c>
      <c r="B41" s="1"/>
      <c r="C41" s="1"/>
      <c r="D41" s="1">
        <v>31869</v>
      </c>
      <c r="E41" s="1"/>
      <c r="F41" s="1"/>
      <c r="G41" s="1">
        <v>31869</v>
      </c>
    </row>
    <row r="42" spans="1:7" x14ac:dyDescent="0.25">
      <c r="A42" s="26">
        <v>1060</v>
      </c>
      <c r="B42" s="1"/>
      <c r="C42" s="1">
        <v>17035</v>
      </c>
      <c r="D42" s="1"/>
      <c r="E42" s="1"/>
      <c r="F42" s="1"/>
      <c r="G42" s="1">
        <v>17035</v>
      </c>
    </row>
    <row r="43" spans="1:7" x14ac:dyDescent="0.25">
      <c r="A43" s="26">
        <v>1065</v>
      </c>
      <c r="B43" s="1">
        <v>26331</v>
      </c>
      <c r="C43" s="1"/>
      <c r="D43" s="1"/>
      <c r="E43" s="1"/>
      <c r="F43" s="1"/>
      <c r="G43" s="1">
        <v>26331</v>
      </c>
    </row>
    <row r="44" spans="1:7" x14ac:dyDescent="0.25">
      <c r="A44" s="27" t="s">
        <v>27</v>
      </c>
      <c r="B44" s="1">
        <v>65594</v>
      </c>
      <c r="C44" s="1"/>
      <c r="D44" s="1">
        <v>16338</v>
      </c>
      <c r="E44" s="1"/>
      <c r="F44" s="1"/>
      <c r="G44" s="1">
        <v>81932</v>
      </c>
    </row>
    <row r="45" spans="1:7" x14ac:dyDescent="0.25">
      <c r="A45" s="26">
        <v>1024</v>
      </c>
      <c r="B45" s="1">
        <v>33885</v>
      </c>
      <c r="C45" s="1"/>
      <c r="D45" s="1"/>
      <c r="E45" s="1"/>
      <c r="F45" s="1"/>
      <c r="G45" s="1">
        <v>33885</v>
      </c>
    </row>
    <row r="46" spans="1:7" x14ac:dyDescent="0.25">
      <c r="A46" s="26">
        <v>1041</v>
      </c>
      <c r="B46" s="1">
        <v>31709</v>
      </c>
      <c r="C46" s="1"/>
      <c r="D46" s="1"/>
      <c r="E46" s="1"/>
      <c r="F46" s="1"/>
      <c r="G46" s="1">
        <v>31709</v>
      </c>
    </row>
    <row r="47" spans="1:7" x14ac:dyDescent="0.25">
      <c r="A47" s="26">
        <v>1058</v>
      </c>
      <c r="B47" s="1"/>
      <c r="C47" s="1"/>
      <c r="D47" s="1">
        <v>16338</v>
      </c>
      <c r="E47" s="1"/>
      <c r="F47" s="1"/>
      <c r="G47" s="1">
        <v>16338</v>
      </c>
    </row>
    <row r="48" spans="1:7" x14ac:dyDescent="0.25">
      <c r="A48" s="27" t="s">
        <v>13</v>
      </c>
      <c r="B48" s="1">
        <v>30845</v>
      </c>
      <c r="C48" s="1"/>
      <c r="D48" s="1">
        <v>22055</v>
      </c>
      <c r="E48" s="1">
        <v>19831</v>
      </c>
      <c r="F48" s="1"/>
      <c r="G48" s="1">
        <v>72731</v>
      </c>
    </row>
    <row r="49" spans="1:7" x14ac:dyDescent="0.25">
      <c r="A49" s="26">
        <v>1023</v>
      </c>
      <c r="B49" s="1"/>
      <c r="C49" s="1"/>
      <c r="D49" s="1"/>
      <c r="E49" s="1">
        <v>19831</v>
      </c>
      <c r="F49" s="1"/>
      <c r="G49" s="1">
        <v>19831</v>
      </c>
    </row>
    <row r="50" spans="1:7" x14ac:dyDescent="0.25">
      <c r="A50" s="26">
        <v>1040</v>
      </c>
      <c r="B50" s="1"/>
      <c r="C50" s="1"/>
      <c r="D50" s="1">
        <v>22055</v>
      </c>
      <c r="E50" s="1"/>
      <c r="F50" s="1"/>
      <c r="G50" s="1">
        <v>22055</v>
      </c>
    </row>
    <row r="51" spans="1:7" x14ac:dyDescent="0.25">
      <c r="A51" s="26">
        <v>1057</v>
      </c>
      <c r="B51" s="1">
        <v>30845</v>
      </c>
      <c r="C51" s="1"/>
      <c r="D51" s="1"/>
      <c r="E51" s="1"/>
      <c r="F51" s="1"/>
      <c r="G51" s="1">
        <v>30845</v>
      </c>
    </row>
    <row r="52" spans="1:7" x14ac:dyDescent="0.25">
      <c r="A52" s="27" t="s">
        <v>34</v>
      </c>
      <c r="B52" s="1"/>
      <c r="C52" s="1">
        <v>19961</v>
      </c>
      <c r="D52" s="1">
        <v>18727</v>
      </c>
      <c r="E52" s="1"/>
      <c r="F52" s="1"/>
      <c r="G52" s="1">
        <v>38688</v>
      </c>
    </row>
    <row r="53" spans="1:7" x14ac:dyDescent="0.25">
      <c r="A53" s="26">
        <v>1037</v>
      </c>
      <c r="B53" s="1"/>
      <c r="C53" s="1">
        <v>19961</v>
      </c>
      <c r="D53" s="1"/>
      <c r="E53" s="1"/>
      <c r="F53" s="1"/>
      <c r="G53" s="1">
        <v>19961</v>
      </c>
    </row>
    <row r="54" spans="1:7" x14ac:dyDescent="0.25">
      <c r="A54" s="26">
        <v>1054</v>
      </c>
      <c r="B54" s="1"/>
      <c r="C54" s="1"/>
      <c r="D54" s="1">
        <v>18727</v>
      </c>
      <c r="E54" s="1"/>
      <c r="F54" s="1"/>
      <c r="G54" s="1">
        <v>18727</v>
      </c>
    </row>
    <row r="55" spans="1:7" x14ac:dyDescent="0.25">
      <c r="A55" s="27" t="s">
        <v>10</v>
      </c>
      <c r="B55" s="1">
        <v>48206</v>
      </c>
      <c r="C55" s="1">
        <v>87657</v>
      </c>
      <c r="D55" s="1">
        <v>72809</v>
      </c>
      <c r="E55" s="1">
        <v>20950</v>
      </c>
      <c r="F55" s="1"/>
      <c r="G55" s="1">
        <v>229622</v>
      </c>
    </row>
    <row r="56" spans="1:7" x14ac:dyDescent="0.25">
      <c r="A56" s="26">
        <v>1021</v>
      </c>
      <c r="B56" s="1"/>
      <c r="C56" s="1"/>
      <c r="D56" s="1"/>
      <c r="E56" s="1">
        <v>20950</v>
      </c>
      <c r="F56" s="1"/>
      <c r="G56" s="1">
        <v>20950</v>
      </c>
    </row>
    <row r="57" spans="1:7" x14ac:dyDescent="0.25">
      <c r="A57" s="26">
        <v>1028</v>
      </c>
      <c r="B57" s="1">
        <v>20397</v>
      </c>
      <c r="C57" s="1"/>
      <c r="D57" s="1"/>
      <c r="E57" s="1"/>
      <c r="F57" s="1"/>
      <c r="G57" s="1">
        <v>20397</v>
      </c>
    </row>
    <row r="58" spans="1:7" x14ac:dyDescent="0.25">
      <c r="A58" s="26">
        <v>1032</v>
      </c>
      <c r="B58" s="1"/>
      <c r="C58" s="1"/>
      <c r="D58" s="1">
        <v>16539</v>
      </c>
      <c r="E58" s="1"/>
      <c r="F58" s="1"/>
      <c r="G58" s="1">
        <v>16539</v>
      </c>
    </row>
    <row r="59" spans="1:7" x14ac:dyDescent="0.25">
      <c r="A59" s="26">
        <v>1038</v>
      </c>
      <c r="B59" s="1"/>
      <c r="C59" s="1"/>
      <c r="D59" s="1">
        <v>24077</v>
      </c>
      <c r="E59" s="1"/>
      <c r="F59" s="1"/>
      <c r="G59" s="1">
        <v>24077</v>
      </c>
    </row>
    <row r="60" spans="1:7" x14ac:dyDescent="0.25">
      <c r="A60" s="26">
        <v>1045</v>
      </c>
      <c r="B60" s="1">
        <v>27809</v>
      </c>
      <c r="C60" s="1"/>
      <c r="D60" s="1"/>
      <c r="E60" s="1"/>
      <c r="F60" s="1"/>
      <c r="G60" s="1">
        <v>27809</v>
      </c>
    </row>
    <row r="61" spans="1:7" x14ac:dyDescent="0.25">
      <c r="A61" s="26">
        <v>1049</v>
      </c>
      <c r="B61" s="1"/>
      <c r="C61" s="1"/>
      <c r="D61" s="1">
        <v>32193</v>
      </c>
      <c r="E61" s="1"/>
      <c r="F61" s="1"/>
      <c r="G61" s="1">
        <v>32193</v>
      </c>
    </row>
    <row r="62" spans="1:7" x14ac:dyDescent="0.25">
      <c r="A62" s="26">
        <v>1055</v>
      </c>
      <c r="B62" s="1"/>
      <c r="C62" s="1">
        <v>30111</v>
      </c>
      <c r="D62" s="1"/>
      <c r="E62" s="1"/>
      <c r="F62" s="1"/>
      <c r="G62" s="1">
        <v>30111</v>
      </c>
    </row>
    <row r="63" spans="1:7" x14ac:dyDescent="0.25">
      <c r="A63" s="26">
        <v>1062</v>
      </c>
      <c r="B63" s="1"/>
      <c r="C63" s="1">
        <v>29955</v>
      </c>
      <c r="D63" s="1"/>
      <c r="E63" s="1"/>
      <c r="F63" s="1"/>
      <c r="G63" s="1">
        <v>29955</v>
      </c>
    </row>
    <row r="64" spans="1:7" x14ac:dyDescent="0.25">
      <c r="A64" s="26">
        <v>1066</v>
      </c>
      <c r="B64" s="1"/>
      <c r="C64" s="1">
        <v>27591</v>
      </c>
      <c r="D64" s="1"/>
      <c r="E64" s="1"/>
      <c r="F64" s="1"/>
      <c r="G64" s="1">
        <v>27591</v>
      </c>
    </row>
    <row r="65" spans="1:7" x14ac:dyDescent="0.25">
      <c r="A65" s="27" t="s">
        <v>36</v>
      </c>
      <c r="B65" s="1">
        <v>475581</v>
      </c>
      <c r="C65" s="1">
        <v>336025</v>
      </c>
      <c r="D65" s="1">
        <v>365140</v>
      </c>
      <c r="E65" s="1">
        <v>67499</v>
      </c>
      <c r="F65" s="1">
        <v>18977</v>
      </c>
      <c r="G65" s="1">
        <v>1263222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2"/>
  <sheetViews>
    <sheetView tabSelected="1" workbookViewId="0">
      <selection activeCell="H14" sqref="H14"/>
    </sheetView>
  </sheetViews>
  <sheetFormatPr defaultRowHeight="15" x14ac:dyDescent="0.25"/>
  <cols>
    <col min="1" max="1" width="8.85546875" customWidth="1"/>
    <col min="2" max="2" width="15.85546875" customWidth="1"/>
    <col min="3" max="3" width="17.28515625" customWidth="1"/>
    <col min="4" max="4" width="14.140625" customWidth="1"/>
    <col min="5" max="5" width="19.5703125" customWidth="1"/>
    <col min="6" max="6" width="14.5703125" bestFit="1" customWidth="1"/>
    <col min="7" max="7" width="12.28515625" customWidth="1"/>
    <col min="8" max="8" width="11" bestFit="1" customWidth="1"/>
    <col min="10" max="10" width="19.42578125" bestFit="1" customWidth="1"/>
    <col min="11" max="11" width="4.42578125" customWidth="1"/>
    <col min="12" max="12" width="18.85546875" bestFit="1" customWidth="1"/>
    <col min="13" max="13" width="3.85546875" customWidth="1"/>
    <col min="14" max="14" width="4.42578125" bestFit="1" customWidth="1"/>
    <col min="15" max="15" width="16" bestFit="1" customWidth="1"/>
  </cols>
  <sheetData>
    <row r="1" spans="1:15" ht="18.75" x14ac:dyDescent="0.3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L1" s="18" t="s">
        <v>15</v>
      </c>
      <c r="N1" s="39" t="s">
        <v>16</v>
      </c>
      <c r="O1" s="39"/>
    </row>
    <row r="2" spans="1:15" ht="18.75" x14ac:dyDescent="0.3">
      <c r="A2" s="28">
        <v>1</v>
      </c>
      <c r="B2" s="4">
        <v>1021</v>
      </c>
      <c r="C2" s="5">
        <v>43849</v>
      </c>
      <c r="D2" s="3" t="s">
        <v>10</v>
      </c>
      <c r="E2" s="4">
        <v>30</v>
      </c>
      <c r="F2" s="5">
        <v>44217</v>
      </c>
      <c r="G2" s="3">
        <v>20950</v>
      </c>
      <c r="H2" s="3" t="str">
        <f>IF(F2&gt;=$L$2,"Received","Pending")</f>
        <v>Pending</v>
      </c>
      <c r="I2" s="4">
        <f>IF($L$2&gt;F2,$L$2-F2,0)</f>
        <v>69</v>
      </c>
      <c r="J2" s="29" t="str">
        <f>LOOKUP(I2,$N$2:$N$7,$O$2:$O$7)</f>
        <v>61-90 Days</v>
      </c>
      <c r="L2" s="19">
        <v>44286</v>
      </c>
      <c r="N2" s="20">
        <v>0</v>
      </c>
      <c r="O2" s="21" t="s">
        <v>17</v>
      </c>
    </row>
    <row r="3" spans="1:15" ht="18.75" x14ac:dyDescent="0.3">
      <c r="A3" s="28">
        <v>2</v>
      </c>
      <c r="B3" s="4">
        <v>1022</v>
      </c>
      <c r="C3" s="5">
        <v>43850</v>
      </c>
      <c r="D3" s="3" t="s">
        <v>12</v>
      </c>
      <c r="E3" s="4">
        <v>60</v>
      </c>
      <c r="F3" s="5">
        <v>44218</v>
      </c>
      <c r="G3" s="3">
        <v>26718</v>
      </c>
      <c r="H3" s="3" t="str">
        <f t="shared" ref="H3:H50" si="0">IF(F3&gt;=$L$2,"Received","Pending")</f>
        <v>Pending</v>
      </c>
      <c r="I3" s="4">
        <f t="shared" ref="I3:I50" si="1">IF($L$2&gt;F3,$L$2-F3,0)</f>
        <v>68</v>
      </c>
      <c r="J3" s="29" t="str">
        <f t="shared" ref="J3:J50" si="2">LOOKUP(I3,$N$2:$N$7,$O$2:$O$7)</f>
        <v>61-90 Days</v>
      </c>
      <c r="N3" s="20">
        <v>1</v>
      </c>
      <c r="O3" s="21" t="s">
        <v>21</v>
      </c>
    </row>
    <row r="4" spans="1:15" ht="18.75" x14ac:dyDescent="0.3">
      <c r="A4" s="28">
        <v>3</v>
      </c>
      <c r="B4" s="4">
        <v>1023</v>
      </c>
      <c r="C4" s="5">
        <v>43851</v>
      </c>
      <c r="D4" s="3" t="s">
        <v>13</v>
      </c>
      <c r="E4" s="4">
        <v>90</v>
      </c>
      <c r="F4" s="5">
        <v>44219</v>
      </c>
      <c r="G4" s="3">
        <v>19831</v>
      </c>
      <c r="H4" s="3" t="str">
        <f t="shared" si="0"/>
        <v>Pending</v>
      </c>
      <c r="I4" s="4">
        <f t="shared" si="1"/>
        <v>67</v>
      </c>
      <c r="J4" s="29" t="str">
        <f t="shared" si="2"/>
        <v>61-90 Days</v>
      </c>
      <c r="N4" s="20">
        <v>31</v>
      </c>
      <c r="O4" s="21" t="s">
        <v>22</v>
      </c>
    </row>
    <row r="5" spans="1:15" ht="18.75" x14ac:dyDescent="0.3">
      <c r="A5" s="28">
        <v>4</v>
      </c>
      <c r="B5" s="4">
        <v>1024</v>
      </c>
      <c r="C5" s="5">
        <v>43852</v>
      </c>
      <c r="D5" s="3" t="s">
        <v>27</v>
      </c>
      <c r="E5" s="4">
        <v>30</v>
      </c>
      <c r="F5" s="5">
        <v>44616</v>
      </c>
      <c r="G5" s="3">
        <v>33885</v>
      </c>
      <c r="H5" s="3" t="str">
        <f t="shared" si="0"/>
        <v>Received</v>
      </c>
      <c r="I5" s="4">
        <f t="shared" si="1"/>
        <v>0</v>
      </c>
      <c r="J5" s="29" t="str">
        <f t="shared" si="2"/>
        <v>No Due</v>
      </c>
      <c r="N5" s="20">
        <v>61</v>
      </c>
      <c r="O5" s="21" t="s">
        <v>23</v>
      </c>
    </row>
    <row r="6" spans="1:15" ht="18.75" x14ac:dyDescent="0.3">
      <c r="A6" s="28">
        <v>5</v>
      </c>
      <c r="B6" s="4">
        <v>1025</v>
      </c>
      <c r="C6" s="5">
        <v>43853</v>
      </c>
      <c r="D6" s="3" t="s">
        <v>28</v>
      </c>
      <c r="E6" s="4">
        <v>60</v>
      </c>
      <c r="F6" s="5">
        <v>44617</v>
      </c>
      <c r="G6" s="3">
        <v>18240</v>
      </c>
      <c r="H6" s="3" t="str">
        <f t="shared" si="0"/>
        <v>Received</v>
      </c>
      <c r="I6" s="4">
        <f t="shared" si="1"/>
        <v>0</v>
      </c>
      <c r="J6" s="29" t="str">
        <f t="shared" si="2"/>
        <v>No Due</v>
      </c>
      <c r="N6" s="20">
        <v>91</v>
      </c>
      <c r="O6" s="21" t="s">
        <v>24</v>
      </c>
    </row>
    <row r="7" spans="1:15" ht="18.75" x14ac:dyDescent="0.3">
      <c r="A7" s="28">
        <v>6</v>
      </c>
      <c r="B7" s="4">
        <v>1026</v>
      </c>
      <c r="C7" s="5">
        <v>43854</v>
      </c>
      <c r="D7" s="3" t="s">
        <v>29</v>
      </c>
      <c r="E7" s="4">
        <v>30</v>
      </c>
      <c r="F7" s="5">
        <v>44644</v>
      </c>
      <c r="G7" s="3">
        <v>35645</v>
      </c>
      <c r="H7" s="3" t="str">
        <f t="shared" si="0"/>
        <v>Received</v>
      </c>
      <c r="I7" s="4">
        <f t="shared" si="1"/>
        <v>0</v>
      </c>
      <c r="J7" s="29" t="str">
        <f t="shared" si="2"/>
        <v>No Due</v>
      </c>
      <c r="N7" s="20">
        <v>121</v>
      </c>
      <c r="O7" s="21" t="s">
        <v>20</v>
      </c>
    </row>
    <row r="8" spans="1:15" ht="18.75" x14ac:dyDescent="0.3">
      <c r="A8" s="28">
        <v>7</v>
      </c>
      <c r="B8" s="4">
        <v>1027</v>
      </c>
      <c r="C8" s="5">
        <v>43855</v>
      </c>
      <c r="D8" s="3" t="s">
        <v>30</v>
      </c>
      <c r="E8" s="4">
        <v>60</v>
      </c>
      <c r="F8" s="5">
        <v>44616</v>
      </c>
      <c r="G8" s="3">
        <v>21233</v>
      </c>
      <c r="H8" s="3" t="str">
        <f t="shared" si="0"/>
        <v>Received</v>
      </c>
      <c r="I8" s="4">
        <f t="shared" si="1"/>
        <v>0</v>
      </c>
      <c r="J8" s="29" t="str">
        <f t="shared" si="2"/>
        <v>No Due</v>
      </c>
    </row>
    <row r="9" spans="1:15" ht="18.75" x14ac:dyDescent="0.3">
      <c r="A9" s="28">
        <v>8</v>
      </c>
      <c r="B9" s="4">
        <v>1028</v>
      </c>
      <c r="C9" s="5">
        <v>43856</v>
      </c>
      <c r="D9" s="3" t="s">
        <v>10</v>
      </c>
      <c r="E9" s="4">
        <v>90</v>
      </c>
      <c r="F9" s="5">
        <v>44704</v>
      </c>
      <c r="G9" s="3">
        <v>20397</v>
      </c>
      <c r="H9" s="3" t="str">
        <f t="shared" si="0"/>
        <v>Received</v>
      </c>
      <c r="I9" s="4">
        <f t="shared" si="1"/>
        <v>0</v>
      </c>
      <c r="J9" s="29" t="str">
        <f t="shared" si="2"/>
        <v>No Due</v>
      </c>
    </row>
    <row r="10" spans="1:15" ht="18.75" x14ac:dyDescent="0.3">
      <c r="A10" s="28">
        <v>9</v>
      </c>
      <c r="B10" s="4">
        <v>1029</v>
      </c>
      <c r="C10" s="5">
        <v>43857</v>
      </c>
      <c r="D10" s="3" t="s">
        <v>31</v>
      </c>
      <c r="E10" s="4">
        <v>30</v>
      </c>
      <c r="F10" s="5">
        <v>44693</v>
      </c>
      <c r="G10" s="3">
        <v>28173</v>
      </c>
      <c r="H10" s="3" t="str">
        <f t="shared" si="0"/>
        <v>Received</v>
      </c>
      <c r="I10" s="4">
        <f t="shared" si="1"/>
        <v>0</v>
      </c>
      <c r="J10" s="29" t="str">
        <f t="shared" si="2"/>
        <v>No Due</v>
      </c>
    </row>
    <row r="11" spans="1:15" ht="18.75" x14ac:dyDescent="0.3">
      <c r="A11" s="28">
        <v>10</v>
      </c>
      <c r="B11" s="4">
        <v>1030</v>
      </c>
      <c r="C11" s="5">
        <v>43858</v>
      </c>
      <c r="D11" s="3" t="s">
        <v>12</v>
      </c>
      <c r="E11" s="4">
        <v>60</v>
      </c>
      <c r="F11" s="5">
        <v>43948</v>
      </c>
      <c r="G11" s="3">
        <v>18977</v>
      </c>
      <c r="H11" s="3" t="str">
        <f t="shared" si="0"/>
        <v>Pending</v>
      </c>
      <c r="I11" s="4">
        <f t="shared" si="1"/>
        <v>338</v>
      </c>
      <c r="J11" s="29" t="str">
        <f t="shared" si="2"/>
        <v>Above 120 Days</v>
      </c>
    </row>
    <row r="12" spans="1:15" ht="18.75" x14ac:dyDescent="0.3">
      <c r="A12" s="28">
        <v>11</v>
      </c>
      <c r="B12" s="4">
        <v>1031</v>
      </c>
      <c r="C12" s="5">
        <v>43859</v>
      </c>
      <c r="D12" s="3" t="s">
        <v>29</v>
      </c>
      <c r="E12" s="4">
        <v>30</v>
      </c>
      <c r="F12" s="5">
        <v>44227</v>
      </c>
      <c r="G12" s="3">
        <v>31133</v>
      </c>
      <c r="H12" s="3" t="str">
        <f t="shared" si="0"/>
        <v>Pending</v>
      </c>
      <c r="I12" s="4">
        <f t="shared" si="1"/>
        <v>59</v>
      </c>
      <c r="J12" s="29" t="str">
        <f t="shared" si="2"/>
        <v>31-60 Days</v>
      </c>
    </row>
    <row r="13" spans="1:15" ht="18.75" x14ac:dyDescent="0.3">
      <c r="A13" s="28">
        <v>12</v>
      </c>
      <c r="B13" s="4">
        <v>1032</v>
      </c>
      <c r="C13" s="5">
        <v>43860</v>
      </c>
      <c r="D13" s="3" t="s">
        <v>10</v>
      </c>
      <c r="E13" s="4">
        <v>60</v>
      </c>
      <c r="F13" s="5">
        <v>44228</v>
      </c>
      <c r="G13" s="3">
        <v>16539</v>
      </c>
      <c r="H13" s="3" t="str">
        <f t="shared" si="0"/>
        <v>Pending</v>
      </c>
      <c r="I13" s="4">
        <f t="shared" si="1"/>
        <v>58</v>
      </c>
      <c r="J13" s="29" t="str">
        <f t="shared" si="2"/>
        <v>31-60 Days</v>
      </c>
    </row>
    <row r="14" spans="1:15" ht="18.75" x14ac:dyDescent="0.3">
      <c r="A14" s="28">
        <v>13</v>
      </c>
      <c r="B14" s="4">
        <v>1033</v>
      </c>
      <c r="C14" s="5">
        <v>43861</v>
      </c>
      <c r="D14" s="3" t="s">
        <v>28</v>
      </c>
      <c r="E14" s="4">
        <v>90</v>
      </c>
      <c r="F14" s="5">
        <v>44256</v>
      </c>
      <c r="G14" s="3">
        <v>24762</v>
      </c>
      <c r="H14" s="3" t="str">
        <f t="shared" si="0"/>
        <v>Pending</v>
      </c>
      <c r="I14" s="4">
        <f t="shared" si="1"/>
        <v>30</v>
      </c>
      <c r="J14" s="29" t="str">
        <f t="shared" si="2"/>
        <v>0-30 Days</v>
      </c>
    </row>
    <row r="15" spans="1:15" ht="18.75" x14ac:dyDescent="0.3">
      <c r="A15" s="28">
        <v>14</v>
      </c>
      <c r="B15" s="4">
        <v>1034</v>
      </c>
      <c r="C15" s="5">
        <v>43862</v>
      </c>
      <c r="D15" s="3" t="s">
        <v>31</v>
      </c>
      <c r="E15" s="4">
        <v>30</v>
      </c>
      <c r="F15" s="5">
        <v>44279</v>
      </c>
      <c r="G15" s="3">
        <v>22906</v>
      </c>
      <c r="H15" s="3" t="str">
        <f t="shared" si="0"/>
        <v>Pending</v>
      </c>
      <c r="I15" s="4">
        <f t="shared" si="1"/>
        <v>7</v>
      </c>
      <c r="J15" s="29" t="str">
        <f t="shared" si="2"/>
        <v>0-30 Days</v>
      </c>
    </row>
    <row r="16" spans="1:15" ht="18.75" x14ac:dyDescent="0.3">
      <c r="A16" s="28">
        <v>15</v>
      </c>
      <c r="B16" s="4">
        <v>1035</v>
      </c>
      <c r="C16" s="5">
        <v>43863</v>
      </c>
      <c r="D16" s="3" t="s">
        <v>32</v>
      </c>
      <c r="E16" s="4">
        <v>60</v>
      </c>
      <c r="F16" s="5">
        <v>44235</v>
      </c>
      <c r="G16" s="3">
        <v>31589</v>
      </c>
      <c r="H16" s="3" t="str">
        <f t="shared" si="0"/>
        <v>Pending</v>
      </c>
      <c r="I16" s="4">
        <f t="shared" si="1"/>
        <v>51</v>
      </c>
      <c r="J16" s="29" t="str">
        <f t="shared" si="2"/>
        <v>31-60 Days</v>
      </c>
    </row>
    <row r="17" spans="1:10" ht="18.75" x14ac:dyDescent="0.3">
      <c r="A17" s="28">
        <v>16</v>
      </c>
      <c r="B17" s="4">
        <v>1036</v>
      </c>
      <c r="C17" s="5">
        <v>43864</v>
      </c>
      <c r="D17" s="3" t="s">
        <v>33</v>
      </c>
      <c r="E17" s="4">
        <v>30</v>
      </c>
      <c r="F17" s="5">
        <v>44236</v>
      </c>
      <c r="G17" s="3">
        <v>30582</v>
      </c>
      <c r="H17" s="3" t="str">
        <f t="shared" si="0"/>
        <v>Pending</v>
      </c>
      <c r="I17" s="4">
        <f t="shared" si="1"/>
        <v>50</v>
      </c>
      <c r="J17" s="29" t="str">
        <f t="shared" si="2"/>
        <v>31-60 Days</v>
      </c>
    </row>
    <row r="18" spans="1:10" ht="18.75" x14ac:dyDescent="0.3">
      <c r="A18" s="28">
        <v>17</v>
      </c>
      <c r="B18" s="4">
        <v>1037</v>
      </c>
      <c r="C18" s="5">
        <v>43865</v>
      </c>
      <c r="D18" s="3" t="s">
        <v>34</v>
      </c>
      <c r="E18" s="4">
        <v>60</v>
      </c>
      <c r="F18" s="5">
        <v>44278</v>
      </c>
      <c r="G18" s="3">
        <v>19961</v>
      </c>
      <c r="H18" s="3" t="str">
        <f t="shared" si="0"/>
        <v>Pending</v>
      </c>
      <c r="I18" s="4">
        <f t="shared" si="1"/>
        <v>8</v>
      </c>
      <c r="J18" s="29" t="str">
        <f t="shared" si="2"/>
        <v>0-30 Days</v>
      </c>
    </row>
    <row r="19" spans="1:10" ht="18.75" x14ac:dyDescent="0.3">
      <c r="A19" s="28">
        <v>18</v>
      </c>
      <c r="B19" s="4">
        <v>1038</v>
      </c>
      <c r="C19" s="5">
        <v>43866</v>
      </c>
      <c r="D19" s="3" t="s">
        <v>10</v>
      </c>
      <c r="E19" s="4">
        <v>90</v>
      </c>
      <c r="F19" s="5">
        <v>44243</v>
      </c>
      <c r="G19" s="3">
        <v>24077</v>
      </c>
      <c r="H19" s="3" t="str">
        <f t="shared" si="0"/>
        <v>Pending</v>
      </c>
      <c r="I19" s="4">
        <f t="shared" si="1"/>
        <v>43</v>
      </c>
      <c r="J19" s="29" t="str">
        <f t="shared" si="2"/>
        <v>31-60 Days</v>
      </c>
    </row>
    <row r="20" spans="1:10" ht="18.75" x14ac:dyDescent="0.3">
      <c r="A20" s="28">
        <v>19</v>
      </c>
      <c r="B20" s="4">
        <v>1039</v>
      </c>
      <c r="C20" s="5">
        <v>43867</v>
      </c>
      <c r="D20" s="3" t="s">
        <v>12</v>
      </c>
      <c r="E20" s="4">
        <v>30</v>
      </c>
      <c r="F20" s="5">
        <v>44297</v>
      </c>
      <c r="G20" s="3">
        <v>18481</v>
      </c>
      <c r="H20" s="3" t="str">
        <f t="shared" si="0"/>
        <v>Received</v>
      </c>
      <c r="I20" s="4">
        <f t="shared" si="1"/>
        <v>0</v>
      </c>
      <c r="J20" s="29" t="str">
        <f t="shared" si="2"/>
        <v>No Due</v>
      </c>
    </row>
    <row r="21" spans="1:10" ht="18.75" x14ac:dyDescent="0.3">
      <c r="A21" s="28">
        <v>20</v>
      </c>
      <c r="B21" s="4">
        <v>1040</v>
      </c>
      <c r="C21" s="5">
        <v>43868</v>
      </c>
      <c r="D21" s="3" t="s">
        <v>13</v>
      </c>
      <c r="E21" s="4">
        <v>60</v>
      </c>
      <c r="F21" s="5">
        <v>44236</v>
      </c>
      <c r="G21" s="3">
        <v>22055</v>
      </c>
      <c r="H21" s="3" t="str">
        <f t="shared" si="0"/>
        <v>Pending</v>
      </c>
      <c r="I21" s="4">
        <f t="shared" si="1"/>
        <v>50</v>
      </c>
      <c r="J21" s="29" t="str">
        <f t="shared" si="2"/>
        <v>31-60 Days</v>
      </c>
    </row>
    <row r="22" spans="1:10" ht="18.75" x14ac:dyDescent="0.3">
      <c r="A22" s="28">
        <v>21</v>
      </c>
      <c r="B22" s="4">
        <v>1041</v>
      </c>
      <c r="C22" s="5">
        <v>43869</v>
      </c>
      <c r="D22" s="3" t="s">
        <v>27</v>
      </c>
      <c r="E22" s="4">
        <v>30</v>
      </c>
      <c r="F22" s="5">
        <v>44309</v>
      </c>
      <c r="G22" s="3">
        <v>31709</v>
      </c>
      <c r="H22" s="3" t="str">
        <f t="shared" si="0"/>
        <v>Received</v>
      </c>
      <c r="I22" s="4">
        <f t="shared" si="1"/>
        <v>0</v>
      </c>
      <c r="J22" s="29" t="str">
        <f t="shared" si="2"/>
        <v>No Due</v>
      </c>
    </row>
    <row r="23" spans="1:10" ht="18.75" x14ac:dyDescent="0.3">
      <c r="A23" s="28">
        <v>22</v>
      </c>
      <c r="B23" s="4">
        <v>1042</v>
      </c>
      <c r="C23" s="5">
        <v>43870</v>
      </c>
      <c r="D23" s="3" t="s">
        <v>28</v>
      </c>
      <c r="E23" s="4">
        <v>60</v>
      </c>
      <c r="F23" s="5">
        <v>44274</v>
      </c>
      <c r="G23" s="3">
        <v>21346</v>
      </c>
      <c r="H23" s="3" t="str">
        <f t="shared" si="0"/>
        <v>Pending</v>
      </c>
      <c r="I23" s="4">
        <f t="shared" si="1"/>
        <v>12</v>
      </c>
      <c r="J23" s="29" t="str">
        <f t="shared" si="2"/>
        <v>0-30 Days</v>
      </c>
    </row>
    <row r="24" spans="1:10" ht="18.75" x14ac:dyDescent="0.3">
      <c r="A24" s="28">
        <v>23</v>
      </c>
      <c r="B24" s="4">
        <v>1043</v>
      </c>
      <c r="C24" s="5">
        <v>43871</v>
      </c>
      <c r="D24" s="3" t="s">
        <v>29</v>
      </c>
      <c r="E24" s="4">
        <v>90</v>
      </c>
      <c r="F24" s="5">
        <v>44300</v>
      </c>
      <c r="G24" s="3">
        <v>35233</v>
      </c>
      <c r="H24" s="3" t="str">
        <f t="shared" si="0"/>
        <v>Received</v>
      </c>
      <c r="I24" s="4">
        <f t="shared" si="1"/>
        <v>0</v>
      </c>
      <c r="J24" s="29" t="str">
        <f t="shared" si="2"/>
        <v>No Due</v>
      </c>
    </row>
    <row r="25" spans="1:10" ht="18.75" x14ac:dyDescent="0.3">
      <c r="A25" s="28">
        <v>24</v>
      </c>
      <c r="B25" s="4">
        <v>1044</v>
      </c>
      <c r="C25" s="5">
        <v>43872</v>
      </c>
      <c r="D25" s="3" t="s">
        <v>30</v>
      </c>
      <c r="E25" s="4">
        <v>30</v>
      </c>
      <c r="F25" s="5">
        <v>44246</v>
      </c>
      <c r="G25" s="3">
        <v>34984</v>
      </c>
      <c r="H25" s="3" t="str">
        <f t="shared" si="0"/>
        <v>Pending</v>
      </c>
      <c r="I25" s="4">
        <f t="shared" si="1"/>
        <v>40</v>
      </c>
      <c r="J25" s="29" t="str">
        <f t="shared" si="2"/>
        <v>31-60 Days</v>
      </c>
    </row>
    <row r="26" spans="1:10" ht="18.75" x14ac:dyDescent="0.3">
      <c r="A26" s="28">
        <v>25</v>
      </c>
      <c r="B26" s="4">
        <v>1045</v>
      </c>
      <c r="C26" s="5">
        <v>43873</v>
      </c>
      <c r="D26" s="3" t="s">
        <v>10</v>
      </c>
      <c r="E26" s="4">
        <v>60</v>
      </c>
      <c r="F26" s="5">
        <v>44300</v>
      </c>
      <c r="G26" s="3">
        <v>27809</v>
      </c>
      <c r="H26" s="3" t="str">
        <f t="shared" si="0"/>
        <v>Received</v>
      </c>
      <c r="I26" s="4">
        <f t="shared" si="1"/>
        <v>0</v>
      </c>
      <c r="J26" s="29" t="str">
        <f t="shared" si="2"/>
        <v>No Due</v>
      </c>
    </row>
    <row r="27" spans="1:10" ht="18.75" x14ac:dyDescent="0.3">
      <c r="A27" s="28">
        <v>26</v>
      </c>
      <c r="B27" s="4">
        <v>1046</v>
      </c>
      <c r="C27" s="5">
        <v>43874</v>
      </c>
      <c r="D27" s="3" t="s">
        <v>31</v>
      </c>
      <c r="E27" s="4">
        <v>30</v>
      </c>
      <c r="F27" s="5">
        <v>44233</v>
      </c>
      <c r="G27" s="3">
        <v>26401</v>
      </c>
      <c r="H27" s="3" t="str">
        <f t="shared" si="0"/>
        <v>Pending</v>
      </c>
      <c r="I27" s="4">
        <f t="shared" si="1"/>
        <v>53</v>
      </c>
      <c r="J27" s="29" t="str">
        <f t="shared" si="2"/>
        <v>31-60 Days</v>
      </c>
    </row>
    <row r="28" spans="1:10" ht="18.75" x14ac:dyDescent="0.3">
      <c r="A28" s="28">
        <v>27</v>
      </c>
      <c r="B28" s="4">
        <v>1047</v>
      </c>
      <c r="C28" s="5">
        <v>43875</v>
      </c>
      <c r="D28" s="3" t="s">
        <v>12</v>
      </c>
      <c r="E28" s="4">
        <v>60</v>
      </c>
      <c r="F28" s="5">
        <v>44316</v>
      </c>
      <c r="G28" s="3">
        <v>16781</v>
      </c>
      <c r="H28" s="3" t="str">
        <f t="shared" si="0"/>
        <v>Received</v>
      </c>
      <c r="I28" s="4">
        <f t="shared" si="1"/>
        <v>0</v>
      </c>
      <c r="J28" s="29" t="str">
        <f t="shared" si="2"/>
        <v>No Due</v>
      </c>
    </row>
    <row r="29" spans="1:10" ht="18.75" x14ac:dyDescent="0.3">
      <c r="A29" s="28">
        <v>28</v>
      </c>
      <c r="B29" s="4">
        <v>1048</v>
      </c>
      <c r="C29" s="5">
        <v>43876</v>
      </c>
      <c r="D29" s="3" t="s">
        <v>29</v>
      </c>
      <c r="E29" s="4">
        <v>90</v>
      </c>
      <c r="F29" s="5">
        <v>44239</v>
      </c>
      <c r="G29" s="3">
        <v>31869</v>
      </c>
      <c r="H29" s="3" t="str">
        <f t="shared" si="0"/>
        <v>Pending</v>
      </c>
      <c r="I29" s="4">
        <f t="shared" si="1"/>
        <v>47</v>
      </c>
      <c r="J29" s="29" t="str">
        <f t="shared" si="2"/>
        <v>31-60 Days</v>
      </c>
    </row>
    <row r="30" spans="1:10" ht="18.75" x14ac:dyDescent="0.3">
      <c r="A30" s="28">
        <v>29</v>
      </c>
      <c r="B30" s="4">
        <v>1049</v>
      </c>
      <c r="C30" s="5">
        <v>43877</v>
      </c>
      <c r="D30" s="3" t="s">
        <v>10</v>
      </c>
      <c r="E30" s="4">
        <v>30</v>
      </c>
      <c r="F30" s="5">
        <v>44248</v>
      </c>
      <c r="G30" s="3">
        <v>32193</v>
      </c>
      <c r="H30" s="3" t="str">
        <f t="shared" si="0"/>
        <v>Pending</v>
      </c>
      <c r="I30" s="4">
        <f t="shared" si="1"/>
        <v>38</v>
      </c>
      <c r="J30" s="29" t="str">
        <f t="shared" si="2"/>
        <v>31-60 Days</v>
      </c>
    </row>
    <row r="31" spans="1:10" ht="18.75" x14ac:dyDescent="0.3">
      <c r="A31" s="28">
        <v>30</v>
      </c>
      <c r="B31" s="4">
        <v>1050</v>
      </c>
      <c r="C31" s="5">
        <v>43878</v>
      </c>
      <c r="D31" s="3" t="s">
        <v>28</v>
      </c>
      <c r="E31" s="4">
        <v>60</v>
      </c>
      <c r="F31" s="5">
        <v>44238</v>
      </c>
      <c r="G31" s="3">
        <v>16821</v>
      </c>
      <c r="H31" s="3" t="str">
        <f t="shared" si="0"/>
        <v>Pending</v>
      </c>
      <c r="I31" s="4">
        <f t="shared" si="1"/>
        <v>48</v>
      </c>
      <c r="J31" s="29" t="str">
        <f t="shared" si="2"/>
        <v>31-60 Days</v>
      </c>
    </row>
    <row r="32" spans="1:10" ht="18.75" x14ac:dyDescent="0.3">
      <c r="A32" s="28">
        <v>31</v>
      </c>
      <c r="B32" s="4">
        <v>1051</v>
      </c>
      <c r="C32" s="5">
        <v>43879</v>
      </c>
      <c r="D32" s="3" t="s">
        <v>31</v>
      </c>
      <c r="E32" s="4">
        <v>30</v>
      </c>
      <c r="F32" s="5">
        <v>44317</v>
      </c>
      <c r="G32" s="3">
        <v>31669</v>
      </c>
      <c r="H32" s="3" t="str">
        <f t="shared" si="0"/>
        <v>Received</v>
      </c>
      <c r="I32" s="4">
        <f t="shared" si="1"/>
        <v>0</v>
      </c>
      <c r="J32" s="29" t="str">
        <f t="shared" si="2"/>
        <v>No Due</v>
      </c>
    </row>
    <row r="33" spans="1:10" ht="18.75" x14ac:dyDescent="0.3">
      <c r="A33" s="28">
        <v>32</v>
      </c>
      <c r="B33" s="4">
        <v>1052</v>
      </c>
      <c r="C33" s="5">
        <v>43880</v>
      </c>
      <c r="D33" s="3" t="s">
        <v>32</v>
      </c>
      <c r="E33" s="4">
        <v>60</v>
      </c>
      <c r="F33" s="5">
        <v>44307</v>
      </c>
      <c r="G33" s="3">
        <v>28889</v>
      </c>
      <c r="H33" s="3" t="str">
        <f t="shared" si="0"/>
        <v>Received</v>
      </c>
      <c r="I33" s="4">
        <f t="shared" si="1"/>
        <v>0</v>
      </c>
      <c r="J33" s="29" t="str">
        <f t="shared" si="2"/>
        <v>No Due</v>
      </c>
    </row>
    <row r="34" spans="1:10" ht="18.75" x14ac:dyDescent="0.3">
      <c r="A34" s="28">
        <v>33</v>
      </c>
      <c r="B34" s="4">
        <v>1053</v>
      </c>
      <c r="C34" s="5">
        <v>43881</v>
      </c>
      <c r="D34" s="3" t="s">
        <v>33</v>
      </c>
      <c r="E34" s="4">
        <v>90</v>
      </c>
      <c r="F34" s="5">
        <v>44235</v>
      </c>
      <c r="G34" s="3">
        <v>31832</v>
      </c>
      <c r="H34" s="3" t="str">
        <f t="shared" si="0"/>
        <v>Pending</v>
      </c>
      <c r="I34" s="4">
        <f t="shared" si="1"/>
        <v>51</v>
      </c>
      <c r="J34" s="29" t="str">
        <f t="shared" si="2"/>
        <v>31-60 Days</v>
      </c>
    </row>
    <row r="35" spans="1:10" ht="18.75" x14ac:dyDescent="0.3">
      <c r="A35" s="28">
        <v>34</v>
      </c>
      <c r="B35" s="4">
        <v>1054</v>
      </c>
      <c r="C35" s="5">
        <v>43882</v>
      </c>
      <c r="D35" s="3" t="s">
        <v>34</v>
      </c>
      <c r="E35" s="4">
        <v>30</v>
      </c>
      <c r="F35" s="5">
        <v>44250</v>
      </c>
      <c r="G35" s="3">
        <v>18727</v>
      </c>
      <c r="H35" s="3" t="str">
        <f t="shared" si="0"/>
        <v>Pending</v>
      </c>
      <c r="I35" s="4">
        <f t="shared" si="1"/>
        <v>36</v>
      </c>
      <c r="J35" s="29" t="str">
        <f t="shared" si="2"/>
        <v>31-60 Days</v>
      </c>
    </row>
    <row r="36" spans="1:10" ht="18.75" x14ac:dyDescent="0.3">
      <c r="A36" s="28">
        <v>35</v>
      </c>
      <c r="B36" s="4">
        <v>1055</v>
      </c>
      <c r="C36" s="5">
        <v>43883</v>
      </c>
      <c r="D36" s="3" t="s">
        <v>10</v>
      </c>
      <c r="E36" s="4">
        <v>60</v>
      </c>
      <c r="F36" s="5">
        <v>44261</v>
      </c>
      <c r="G36" s="3">
        <v>30111</v>
      </c>
      <c r="H36" s="3" t="str">
        <f t="shared" si="0"/>
        <v>Pending</v>
      </c>
      <c r="I36" s="4">
        <f t="shared" si="1"/>
        <v>25</v>
      </c>
      <c r="J36" s="29" t="str">
        <f t="shared" si="2"/>
        <v>0-30 Days</v>
      </c>
    </row>
    <row r="37" spans="1:10" ht="18.75" x14ac:dyDescent="0.3">
      <c r="A37" s="28">
        <v>36</v>
      </c>
      <c r="B37" s="4">
        <v>1056</v>
      </c>
      <c r="C37" s="5">
        <v>43884</v>
      </c>
      <c r="D37" s="3" t="s">
        <v>12</v>
      </c>
      <c r="E37" s="4">
        <v>30</v>
      </c>
      <c r="F37" s="5">
        <v>44272</v>
      </c>
      <c r="G37" s="3">
        <v>35657</v>
      </c>
      <c r="H37" s="3" t="str">
        <f t="shared" si="0"/>
        <v>Pending</v>
      </c>
      <c r="I37" s="4">
        <f t="shared" si="1"/>
        <v>14</v>
      </c>
      <c r="J37" s="29" t="str">
        <f t="shared" si="2"/>
        <v>0-30 Days</v>
      </c>
    </row>
    <row r="38" spans="1:10" ht="18.75" x14ac:dyDescent="0.3">
      <c r="A38" s="28">
        <v>37</v>
      </c>
      <c r="B38" s="4">
        <v>1057</v>
      </c>
      <c r="C38" s="5">
        <v>43885</v>
      </c>
      <c r="D38" s="3" t="s">
        <v>13</v>
      </c>
      <c r="E38" s="4">
        <v>60</v>
      </c>
      <c r="F38" s="5">
        <v>44311</v>
      </c>
      <c r="G38" s="3">
        <v>30845</v>
      </c>
      <c r="H38" s="3" t="str">
        <f t="shared" si="0"/>
        <v>Received</v>
      </c>
      <c r="I38" s="4">
        <f t="shared" si="1"/>
        <v>0</v>
      </c>
      <c r="J38" s="29" t="str">
        <f t="shared" si="2"/>
        <v>No Due</v>
      </c>
    </row>
    <row r="39" spans="1:10" ht="18.75" x14ac:dyDescent="0.3">
      <c r="A39" s="28">
        <v>38</v>
      </c>
      <c r="B39" s="4">
        <v>1058</v>
      </c>
      <c r="C39" s="5">
        <v>43886</v>
      </c>
      <c r="D39" s="3" t="s">
        <v>27</v>
      </c>
      <c r="E39" s="4">
        <v>90</v>
      </c>
      <c r="F39" s="5">
        <v>44249</v>
      </c>
      <c r="G39" s="3">
        <v>16338</v>
      </c>
      <c r="H39" s="3" t="str">
        <f t="shared" si="0"/>
        <v>Pending</v>
      </c>
      <c r="I39" s="4">
        <f t="shared" si="1"/>
        <v>37</v>
      </c>
      <c r="J39" s="29" t="str">
        <f t="shared" si="2"/>
        <v>31-60 Days</v>
      </c>
    </row>
    <row r="40" spans="1:10" ht="18.75" x14ac:dyDescent="0.3">
      <c r="A40" s="28">
        <v>39</v>
      </c>
      <c r="B40" s="4">
        <v>1059</v>
      </c>
      <c r="C40" s="5">
        <v>43887</v>
      </c>
      <c r="D40" s="3" t="s">
        <v>28</v>
      </c>
      <c r="E40" s="4">
        <v>30</v>
      </c>
      <c r="F40" s="5">
        <v>44270</v>
      </c>
      <c r="G40" s="3">
        <v>31047</v>
      </c>
      <c r="H40" s="3" t="str">
        <f t="shared" si="0"/>
        <v>Pending</v>
      </c>
      <c r="I40" s="4">
        <f t="shared" si="1"/>
        <v>16</v>
      </c>
      <c r="J40" s="29" t="str">
        <f t="shared" si="2"/>
        <v>0-30 Days</v>
      </c>
    </row>
    <row r="41" spans="1:10" ht="18.75" x14ac:dyDescent="0.3">
      <c r="A41" s="28">
        <v>40</v>
      </c>
      <c r="B41" s="4">
        <v>1060</v>
      </c>
      <c r="C41" s="5">
        <v>43888</v>
      </c>
      <c r="D41" s="3" t="s">
        <v>29</v>
      </c>
      <c r="E41" s="4">
        <v>60</v>
      </c>
      <c r="F41" s="5">
        <v>44279</v>
      </c>
      <c r="G41" s="3">
        <v>17035</v>
      </c>
      <c r="H41" s="3" t="str">
        <f t="shared" si="0"/>
        <v>Pending</v>
      </c>
      <c r="I41" s="4">
        <f t="shared" si="1"/>
        <v>7</v>
      </c>
      <c r="J41" s="29" t="str">
        <f t="shared" si="2"/>
        <v>0-30 Days</v>
      </c>
    </row>
    <row r="42" spans="1:10" ht="18.75" x14ac:dyDescent="0.3">
      <c r="A42" s="28">
        <v>41</v>
      </c>
      <c r="B42" s="4">
        <v>1061</v>
      </c>
      <c r="C42" s="5">
        <v>43889</v>
      </c>
      <c r="D42" s="3" t="s">
        <v>30</v>
      </c>
      <c r="E42" s="4">
        <v>30</v>
      </c>
      <c r="F42" s="5">
        <v>44301</v>
      </c>
      <c r="G42" s="3">
        <v>24672</v>
      </c>
      <c r="H42" s="3" t="str">
        <f t="shared" si="0"/>
        <v>Received</v>
      </c>
      <c r="I42" s="4">
        <f t="shared" si="1"/>
        <v>0</v>
      </c>
      <c r="J42" s="29" t="str">
        <f t="shared" si="2"/>
        <v>No Due</v>
      </c>
    </row>
    <row r="43" spans="1:10" ht="18.75" x14ac:dyDescent="0.3">
      <c r="A43" s="28">
        <v>42</v>
      </c>
      <c r="B43" s="4">
        <v>1062</v>
      </c>
      <c r="C43" s="5">
        <v>43890</v>
      </c>
      <c r="D43" s="3" t="s">
        <v>10</v>
      </c>
      <c r="E43" s="4">
        <v>60</v>
      </c>
      <c r="F43" s="5">
        <v>44266</v>
      </c>
      <c r="G43" s="3">
        <v>29955</v>
      </c>
      <c r="H43" s="3" t="str">
        <f t="shared" si="0"/>
        <v>Pending</v>
      </c>
      <c r="I43" s="4">
        <f t="shared" si="1"/>
        <v>20</v>
      </c>
      <c r="J43" s="29" t="str">
        <f t="shared" si="2"/>
        <v>0-30 Days</v>
      </c>
    </row>
    <row r="44" spans="1:10" ht="18.75" x14ac:dyDescent="0.3">
      <c r="A44" s="28">
        <v>43</v>
      </c>
      <c r="B44" s="4">
        <v>1063</v>
      </c>
      <c r="C44" s="5">
        <v>43891</v>
      </c>
      <c r="D44" s="3" t="s">
        <v>31</v>
      </c>
      <c r="E44" s="4">
        <v>90</v>
      </c>
      <c r="F44" s="5">
        <v>44257</v>
      </c>
      <c r="G44" s="3">
        <v>24053</v>
      </c>
      <c r="H44" s="3" t="str">
        <f t="shared" si="0"/>
        <v>Pending</v>
      </c>
      <c r="I44" s="4">
        <f t="shared" si="1"/>
        <v>29</v>
      </c>
      <c r="J44" s="29" t="str">
        <f t="shared" si="2"/>
        <v>0-30 Days</v>
      </c>
    </row>
    <row r="45" spans="1:10" ht="18.75" x14ac:dyDescent="0.3">
      <c r="A45" s="28">
        <v>44</v>
      </c>
      <c r="B45" s="4">
        <v>1064</v>
      </c>
      <c r="C45" s="5">
        <v>43892</v>
      </c>
      <c r="D45" s="3" t="s">
        <v>12</v>
      </c>
      <c r="E45" s="4">
        <v>30</v>
      </c>
      <c r="F45" s="5">
        <v>44295</v>
      </c>
      <c r="G45" s="3">
        <v>26514</v>
      </c>
      <c r="H45" s="3" t="str">
        <f t="shared" si="0"/>
        <v>Received</v>
      </c>
      <c r="I45" s="4">
        <f t="shared" si="1"/>
        <v>0</v>
      </c>
      <c r="J45" s="29" t="str">
        <f t="shared" si="2"/>
        <v>No Due</v>
      </c>
    </row>
    <row r="46" spans="1:10" ht="18.75" x14ac:dyDescent="0.3">
      <c r="A46" s="28">
        <v>45</v>
      </c>
      <c r="B46" s="4">
        <v>1065</v>
      </c>
      <c r="C46" s="5">
        <v>43893</v>
      </c>
      <c r="D46" s="3" t="s">
        <v>29</v>
      </c>
      <c r="E46" s="4">
        <v>30</v>
      </c>
      <c r="F46" s="5">
        <v>44305</v>
      </c>
      <c r="G46" s="3">
        <v>26331</v>
      </c>
      <c r="H46" s="3" t="str">
        <f t="shared" si="0"/>
        <v>Received</v>
      </c>
      <c r="I46" s="4">
        <f t="shared" si="1"/>
        <v>0</v>
      </c>
      <c r="J46" s="29" t="str">
        <f t="shared" si="2"/>
        <v>No Due</v>
      </c>
    </row>
    <row r="47" spans="1:10" ht="18.75" x14ac:dyDescent="0.3">
      <c r="A47" s="28">
        <v>46</v>
      </c>
      <c r="B47" s="4">
        <v>1066</v>
      </c>
      <c r="C47" s="5">
        <v>43894</v>
      </c>
      <c r="D47" s="3" t="s">
        <v>10</v>
      </c>
      <c r="E47" s="4">
        <v>60</v>
      </c>
      <c r="F47" s="5">
        <v>44282</v>
      </c>
      <c r="G47" s="3">
        <v>27591</v>
      </c>
      <c r="H47" s="3" t="str">
        <f t="shared" si="0"/>
        <v>Pending</v>
      </c>
      <c r="I47" s="4">
        <f t="shared" si="1"/>
        <v>4</v>
      </c>
      <c r="J47" s="29" t="str">
        <f t="shared" si="2"/>
        <v>0-30 Days</v>
      </c>
    </row>
    <row r="48" spans="1:10" ht="18.75" x14ac:dyDescent="0.3">
      <c r="A48" s="28">
        <v>47</v>
      </c>
      <c r="B48" s="4">
        <v>1067</v>
      </c>
      <c r="C48" s="5">
        <v>43895</v>
      </c>
      <c r="D48" s="3" t="s">
        <v>28</v>
      </c>
      <c r="E48" s="4">
        <v>90</v>
      </c>
      <c r="F48" s="5">
        <v>44284</v>
      </c>
      <c r="G48" s="3">
        <v>16754</v>
      </c>
      <c r="H48" s="3" t="str">
        <f t="shared" si="0"/>
        <v>Pending</v>
      </c>
      <c r="I48" s="4">
        <f t="shared" si="1"/>
        <v>2</v>
      </c>
      <c r="J48" s="29" t="str">
        <f t="shared" si="2"/>
        <v>0-30 Days</v>
      </c>
    </row>
    <row r="49" spans="1:10" ht="18.75" x14ac:dyDescent="0.3">
      <c r="A49" s="28">
        <v>48</v>
      </c>
      <c r="B49" s="4">
        <v>1068</v>
      </c>
      <c r="C49" s="5">
        <v>43896</v>
      </c>
      <c r="D49" s="3" t="s">
        <v>31</v>
      </c>
      <c r="E49" s="4">
        <v>30</v>
      </c>
      <c r="F49" s="5">
        <v>44276</v>
      </c>
      <c r="G49" s="3">
        <v>34847</v>
      </c>
      <c r="H49" s="3" t="str">
        <f t="shared" si="0"/>
        <v>Pending</v>
      </c>
      <c r="I49" s="4">
        <f t="shared" si="1"/>
        <v>10</v>
      </c>
      <c r="J49" s="29" t="str">
        <f t="shared" si="2"/>
        <v>0-30 Days</v>
      </c>
    </row>
    <row r="50" spans="1:10" ht="18.75" x14ac:dyDescent="0.3">
      <c r="A50" s="33">
        <v>49</v>
      </c>
      <c r="B50" s="34">
        <v>1069</v>
      </c>
      <c r="C50" s="35">
        <v>43897</v>
      </c>
      <c r="D50" s="36" t="s">
        <v>32</v>
      </c>
      <c r="E50" s="34">
        <v>60</v>
      </c>
      <c r="F50" s="35">
        <v>44290</v>
      </c>
      <c r="G50" s="36">
        <v>19075</v>
      </c>
      <c r="H50" s="36" t="str">
        <f t="shared" si="0"/>
        <v>Received</v>
      </c>
      <c r="I50" s="34">
        <f t="shared" si="1"/>
        <v>0</v>
      </c>
      <c r="J50" s="37" t="str">
        <f t="shared" si="2"/>
        <v>No Due</v>
      </c>
    </row>
    <row r="51" spans="1:10" ht="18.75" x14ac:dyDescent="0.3">
      <c r="D51" s="3"/>
    </row>
    <row r="52" spans="1:10" ht="18.75" x14ac:dyDescent="0.3">
      <c r="D52" s="3"/>
    </row>
  </sheetData>
  <mergeCells count="1">
    <mergeCell ref="N1:O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L14"/>
  <sheetViews>
    <sheetView workbookViewId="0">
      <selection activeCell="D5" sqref="D5"/>
    </sheetView>
  </sheetViews>
  <sheetFormatPr defaultRowHeight="15" x14ac:dyDescent="0.25"/>
  <cols>
    <col min="2" max="2" width="3" customWidth="1"/>
    <col min="3" max="3" width="15.140625" bestFit="1" customWidth="1"/>
    <col min="4" max="4" width="14.5703125" bestFit="1" customWidth="1"/>
    <col min="6" max="6" width="19.28515625" bestFit="1" customWidth="1"/>
    <col min="7" max="7" width="18.42578125" customWidth="1"/>
    <col min="8" max="8" width="2.5703125" customWidth="1"/>
  </cols>
  <sheetData>
    <row r="2" spans="2:12" ht="26.25" x14ac:dyDescent="0.4">
      <c r="B2" s="40" t="s">
        <v>14</v>
      </c>
      <c r="C2" s="41"/>
      <c r="D2" s="41"/>
      <c r="E2" s="41"/>
      <c r="F2" s="41"/>
      <c r="G2" s="41"/>
      <c r="H2" s="42"/>
    </row>
    <row r="4" spans="2:12" x14ac:dyDescent="0.25">
      <c r="B4" s="7"/>
      <c r="C4" s="8"/>
      <c r="D4" s="8"/>
      <c r="E4" s="8"/>
      <c r="F4" s="8"/>
      <c r="G4" s="8"/>
      <c r="H4" s="9"/>
    </row>
    <row r="5" spans="2:12" ht="20.25" x14ac:dyDescent="0.3">
      <c r="B5" s="10"/>
      <c r="C5" s="11" t="s">
        <v>1</v>
      </c>
      <c r="D5" s="6">
        <v>1028</v>
      </c>
      <c r="E5" s="11"/>
      <c r="F5" s="17" t="s">
        <v>7</v>
      </c>
      <c r="G5" s="43" t="str">
        <f>IF(F6="Pending","L","J")</f>
        <v>J</v>
      </c>
      <c r="H5" s="13"/>
      <c r="J5" s="38" t="s">
        <v>25</v>
      </c>
    </row>
    <row r="6" spans="2:12" ht="20.25" x14ac:dyDescent="0.3">
      <c r="B6" s="10"/>
      <c r="C6" s="11"/>
      <c r="D6" s="12"/>
      <c r="E6" s="11"/>
      <c r="F6" s="17" t="str">
        <f>IFERROR(VLOOKUP($D$5,Table1[[#All],[Invoice No.]:[Aging]],7,0),"")</f>
        <v>Received</v>
      </c>
      <c r="G6" s="43"/>
      <c r="H6" s="13"/>
      <c r="J6" s="38" t="s">
        <v>26</v>
      </c>
    </row>
    <row r="7" spans="2:12" ht="18.75" x14ac:dyDescent="0.3">
      <c r="B7" s="10"/>
      <c r="C7" s="11"/>
      <c r="D7" s="12"/>
      <c r="E7" s="11"/>
      <c r="F7" s="11"/>
      <c r="G7" s="11"/>
      <c r="H7" s="13"/>
    </row>
    <row r="8" spans="2:12" ht="18.75" x14ac:dyDescent="0.3">
      <c r="B8" s="10"/>
      <c r="C8" s="11" t="s">
        <v>2</v>
      </c>
      <c r="D8" s="23">
        <f>IFERROR(VLOOKUP($D$5,Table1[[#All],[Invoice No.]:[Aging]],2,0),"")</f>
        <v>43856</v>
      </c>
      <c r="E8" s="11"/>
      <c r="F8" s="11" t="s">
        <v>11</v>
      </c>
      <c r="G8" s="22" t="str">
        <f>IFERROR(VLOOKUP($D$5,Table1[[#All],[Invoice No.]:[Aging]],3,0),"")</f>
        <v>Rohan</v>
      </c>
      <c r="H8" s="13"/>
    </row>
    <row r="9" spans="2:12" ht="18.75" x14ac:dyDescent="0.3">
      <c r="B9" s="10"/>
      <c r="C9" s="11" t="s">
        <v>5</v>
      </c>
      <c r="D9" s="23">
        <f>IFERROR(VLOOKUP($D$5,Table1[[#All],[Invoice No.]:[Aging]],5,0),"")</f>
        <v>44704</v>
      </c>
      <c r="E9" s="11"/>
      <c r="F9" s="11" t="s">
        <v>8</v>
      </c>
      <c r="G9" s="22">
        <f>IFERROR(VLOOKUP($D$5,Table1[[#All],[Invoice No.]:[Aging]],8,0),"")</f>
        <v>0</v>
      </c>
      <c r="H9" s="13"/>
      <c r="L9" s="24"/>
    </row>
    <row r="10" spans="2:12" ht="18.75" x14ac:dyDescent="0.3">
      <c r="B10" s="10"/>
      <c r="C10" s="11"/>
      <c r="D10" s="22"/>
      <c r="E10" s="11"/>
      <c r="F10" s="11" t="s">
        <v>9</v>
      </c>
      <c r="G10" s="22" t="str">
        <f>IFERROR(VLOOKUP($D$5,Table1[[#All],[Invoice No.]:[Aging]],9,0),"")</f>
        <v>No Due</v>
      </c>
      <c r="H10" s="13"/>
    </row>
    <row r="11" spans="2:12" ht="18.75" x14ac:dyDescent="0.3">
      <c r="B11" s="10"/>
      <c r="C11" s="11" t="s">
        <v>6</v>
      </c>
      <c r="D11" s="22">
        <f>IFERROR(VLOOKUP($D$5,Table1[[#All],[Invoice No.]:[Aging]],6,0),"")</f>
        <v>20397</v>
      </c>
      <c r="E11" s="11"/>
      <c r="F11" s="11"/>
      <c r="G11" s="11"/>
      <c r="H11" s="13"/>
    </row>
    <row r="12" spans="2:12" ht="18.75" x14ac:dyDescent="0.3">
      <c r="B12" s="14"/>
      <c r="C12" s="15"/>
      <c r="D12" s="15"/>
      <c r="E12" s="15"/>
      <c r="F12" s="15"/>
      <c r="G12" s="15"/>
      <c r="H12" s="16"/>
    </row>
    <row r="13" spans="2:12" ht="18.75" x14ac:dyDescent="0.3">
      <c r="C13" s="2"/>
      <c r="D13" s="2"/>
      <c r="E13" s="2"/>
      <c r="F13" s="2"/>
      <c r="G13" s="2"/>
    </row>
    <row r="14" spans="2:12" ht="18.75" x14ac:dyDescent="0.3">
      <c r="C14" s="2"/>
      <c r="D14" s="2"/>
      <c r="E14" s="2"/>
      <c r="F14" s="2"/>
      <c r="G14" s="2"/>
    </row>
  </sheetData>
  <mergeCells count="2">
    <mergeCell ref="B2:H2"/>
    <mergeCell ref="G5:G6"/>
  </mergeCells>
  <conditionalFormatting sqref="F6">
    <cfRule type="containsText" dxfId="3" priority="4" operator="containsText" text="Received">
      <formula>NOT(ISERROR(SEARCH("Received",F6)))</formula>
    </cfRule>
    <cfRule type="containsText" dxfId="2" priority="3" operator="containsText" text="Pending">
      <formula>NOT(ISERROR(SEARCH("Pending",F6)))</formula>
    </cfRule>
  </conditionalFormatting>
  <conditionalFormatting sqref="G5:G6">
    <cfRule type="containsText" dxfId="1" priority="2" operator="containsText" text="L">
      <formula>NOT(ISERROR(SEARCH("L",G5)))</formula>
    </cfRule>
    <cfRule type="containsText" dxfId="0" priority="1" operator="containsText" text="J">
      <formula>NOT(ISERROR(SEARCH("J",G5)))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Spinner 2">
              <controlPr defaultSize="0" autoPict="0">
                <anchor moveWithCells="1" sizeWithCells="1">
                  <from>
                    <xdr:col>4</xdr:col>
                    <xdr:colOff>95250</xdr:colOff>
                    <xdr:row>3</xdr:row>
                    <xdr:rowOff>123825</xdr:rowOff>
                  </from>
                  <to>
                    <xdr:col>4</xdr:col>
                    <xdr:colOff>438150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</dc:creator>
  <cp:lastModifiedBy>Future</cp:lastModifiedBy>
  <dcterms:created xsi:type="dcterms:W3CDTF">2022-06-19T06:16:42Z</dcterms:created>
  <dcterms:modified xsi:type="dcterms:W3CDTF">2022-06-20T09:26:43Z</dcterms:modified>
</cp:coreProperties>
</file>