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 Scientist Work\"/>
    </mc:Choice>
  </mc:AlternateContent>
  <bookViews>
    <workbookView xWindow="0" yWindow="0" windowWidth="19200" windowHeight="6540" tabRatio="638" firstSheet="4" activeTab="5"/>
  </bookViews>
  <sheets>
    <sheet name="Customers" sheetId="1" r:id="rId1"/>
    <sheet name="Products" sheetId="2" r:id="rId2"/>
    <sheet name="RFM1" sheetId="20" r:id="rId3"/>
    <sheet name="Transactions" sheetId="3" r:id="rId4"/>
    <sheet name="Working Sheet for RFM" sheetId="19" r:id="rId5"/>
    <sheet name="Sales Pivot Table" sheetId="11" r:id="rId6"/>
    <sheet name="Customer Pivot Table" sheetId="17" r:id="rId7"/>
    <sheet name="Sheet5" sheetId="8" r:id="rId8"/>
    <sheet name="Sales Dashoard" sheetId="10" r:id="rId9"/>
    <sheet name="Customer Dashboard" sheetId="13" r:id="rId10"/>
    <sheet name="Sheet8" sheetId="16" r:id="rId11"/>
  </sheets>
  <definedNames>
    <definedName name="_xlnm._FilterDatabase" localSheetId="0" hidden="1">Customers!$A$1:$E$1</definedName>
    <definedName name="_xlnm._FilterDatabase" localSheetId="3" hidden="1">Transactions!$A$1:$H$1</definedName>
    <definedName name="_xlcn.WorksheetConnection_retail_data_pakistan.xlsxMerge21" hidden="1">Merge2[]</definedName>
    <definedName name="ExternalData_1" localSheetId="7" hidden="1">Sheet5!$A$1:$H$301</definedName>
    <definedName name="Slicer_Active_vs_Inactive">#N/A</definedName>
    <definedName name="Slicer_location">#N/A</definedName>
    <definedName name="Slicer_NewColumn.category">#N/A</definedName>
    <definedName name="Slicer_NewColumn.name">#N/A</definedName>
  </definedNames>
  <calcPr calcId="162913"/>
  <pivotCaches>
    <pivotCache cacheId="1" r:id="rId12"/>
    <pivotCache cacheId="2" r:id="rId13"/>
    <pivotCache cacheId="3" r:id="rId14"/>
    <pivotCache cacheId="4" r:id="rId15"/>
    <pivotCache cacheId="5" r:id="rId16"/>
  </pivotCaches>
  <extLst>
    <ext xmlns:x14="http://schemas.microsoft.com/office/spreadsheetml/2009/9/main" uri="{876F7934-8845-4945-9796-88D515C7AA90}">
      <x14:pivotCaches>
        <pivotCache cacheId="6"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s_221ac60e-76ad-4921-9a30-4572c6a0a94d" name="Customers" connection="Query - Customers"/>
          <x15:modelTable id="Products_06c50a40-9b15-4a54-88e1-a7a8d9c08fac" name="Products" connection="Query - Products"/>
          <x15:modelTable id="Transactions_6e0ae5ed-c3b2-4a17-bb28-b43c15c7acb8" name="Transactions" connection="Query - Transactions"/>
          <x15:modelTable id="Merge2" name="Merge2" connection="WorksheetConnection_retail_data_pakistan.xlsx!Merge2"/>
        </x15:modelTables>
        <x15:modelRelationships>
          <x15:modelRelationship fromTable="Transactions" fromColumn="customer_id" toTable="Customers" toColumn="customer_id"/>
          <x15:modelRelationship fromTable="Transactions" fromColumn="product_id" toTable="Products" toColumn="product_id"/>
        </x15:modelRelationships>
      </x15:dataModel>
    </ext>
  </extLst>
</workbook>
</file>

<file path=xl/calcChain.xml><?xml version="1.0" encoding="utf-8"?>
<calcChain xmlns="http://schemas.openxmlformats.org/spreadsheetml/2006/main">
  <c r="H3" i="19" l="1"/>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2" i="19"/>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2" i="19"/>
  <c r="F2"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2" i="19"/>
  <c r="F45" i="1"/>
  <c r="F23" i="1"/>
  <c r="F16" i="1"/>
  <c r="F40" i="1"/>
  <c r="F17" i="1"/>
  <c r="F26" i="1"/>
  <c r="F18" i="1"/>
  <c r="F14" i="1"/>
  <c r="F27" i="1"/>
  <c r="F30" i="1"/>
  <c r="F13" i="1"/>
  <c r="F19" i="1"/>
  <c r="F22" i="1"/>
  <c r="F48" i="1"/>
  <c r="F6" i="1"/>
  <c r="F28" i="1"/>
  <c r="F32" i="1"/>
  <c r="F33" i="1"/>
  <c r="F29" i="1"/>
  <c r="F50" i="1"/>
  <c r="F49" i="1"/>
  <c r="F10" i="1"/>
  <c r="F9" i="1"/>
  <c r="F37" i="1"/>
  <c r="F2" i="1"/>
  <c r="F43" i="1"/>
  <c r="F25" i="1"/>
  <c r="F4" i="1"/>
  <c r="F20" i="1"/>
  <c r="F11" i="1"/>
  <c r="F24" i="1"/>
  <c r="F39" i="1"/>
  <c r="F7" i="1"/>
  <c r="F5" i="1"/>
  <c r="F51" i="1"/>
  <c r="F44" i="1"/>
  <c r="F15" i="1"/>
  <c r="F12" i="1"/>
  <c r="F34" i="1"/>
  <c r="F3" i="1"/>
  <c r="F47" i="1"/>
  <c r="F21" i="1"/>
  <c r="F36" i="1"/>
  <c r="F35" i="1"/>
  <c r="F46" i="1"/>
  <c r="F8" i="1"/>
  <c r="F38" i="1"/>
  <c r="F31" i="1"/>
  <c r="F41" i="1"/>
  <c r="F42" i="1"/>
  <c r="J2" i="8"/>
  <c r="K2" i="8" s="1"/>
  <c r="J3" i="8"/>
  <c r="K3" i="8" s="1"/>
  <c r="J4" i="8"/>
  <c r="K4" i="8" s="1"/>
  <c r="J5" i="8"/>
  <c r="K5" i="8" s="1"/>
  <c r="J6" i="8"/>
  <c r="K6" i="8" s="1"/>
  <c r="J7" i="8"/>
  <c r="K7" i="8" s="1"/>
  <c r="J8" i="8"/>
  <c r="K8" i="8" s="1"/>
  <c r="J9" i="8"/>
  <c r="K9" i="8" s="1"/>
  <c r="J10" i="8"/>
  <c r="K10" i="8" s="1"/>
  <c r="J11" i="8"/>
  <c r="K11" i="8" s="1"/>
  <c r="J12" i="8"/>
  <c r="K12" i="8" s="1"/>
  <c r="J13" i="8"/>
  <c r="K13" i="8" s="1"/>
  <c r="J14" i="8"/>
  <c r="K14" i="8" s="1"/>
  <c r="J15" i="8"/>
  <c r="K15" i="8" s="1"/>
  <c r="J16" i="8"/>
  <c r="K16" i="8" s="1"/>
  <c r="J17" i="8"/>
  <c r="K17" i="8" s="1"/>
  <c r="J18" i="8"/>
  <c r="K18" i="8" s="1"/>
  <c r="J19" i="8"/>
  <c r="K19" i="8" s="1"/>
  <c r="J20" i="8"/>
  <c r="K20" i="8" s="1"/>
  <c r="J21" i="8"/>
  <c r="K21" i="8" s="1"/>
  <c r="J22" i="8"/>
  <c r="K22" i="8" s="1"/>
  <c r="J23" i="8"/>
  <c r="K23" i="8" s="1"/>
  <c r="J24" i="8"/>
  <c r="K24" i="8" s="1"/>
  <c r="J25" i="8"/>
  <c r="K25" i="8" s="1"/>
  <c r="J26" i="8"/>
  <c r="K26" i="8" s="1"/>
  <c r="J27" i="8"/>
  <c r="K27" i="8" s="1"/>
  <c r="J28" i="8"/>
  <c r="K28" i="8" s="1"/>
  <c r="J29" i="8"/>
  <c r="K29" i="8" s="1"/>
  <c r="J30" i="8"/>
  <c r="K30" i="8" s="1"/>
  <c r="J31" i="8"/>
  <c r="K31" i="8" s="1"/>
  <c r="J32" i="8"/>
  <c r="K32" i="8" s="1"/>
  <c r="J33" i="8"/>
  <c r="K33" i="8" s="1"/>
  <c r="J34" i="8"/>
  <c r="K34" i="8" s="1"/>
  <c r="J35" i="8"/>
  <c r="K35" i="8" s="1"/>
  <c r="J36" i="8"/>
  <c r="K36" i="8" s="1"/>
  <c r="J37" i="8"/>
  <c r="K37" i="8" s="1"/>
  <c r="J38" i="8"/>
  <c r="K38" i="8" s="1"/>
  <c r="J39" i="8"/>
  <c r="K39" i="8" s="1"/>
  <c r="J40" i="8"/>
  <c r="K40" i="8" s="1"/>
  <c r="J41" i="8"/>
  <c r="K41" i="8" s="1"/>
  <c r="J42" i="8"/>
  <c r="K42" i="8" s="1"/>
  <c r="J43" i="8"/>
  <c r="K43" i="8" s="1"/>
  <c r="J44" i="8"/>
  <c r="K44" i="8" s="1"/>
  <c r="J45" i="8"/>
  <c r="K45" i="8" s="1"/>
  <c r="J46" i="8"/>
  <c r="K46" i="8" s="1"/>
  <c r="J47" i="8"/>
  <c r="K47" i="8" s="1"/>
  <c r="J48" i="8"/>
  <c r="K48" i="8" s="1"/>
  <c r="J49" i="8"/>
  <c r="K49" i="8" s="1"/>
  <c r="J50" i="8"/>
  <c r="K50" i="8" s="1"/>
  <c r="J51" i="8"/>
  <c r="K51" i="8" s="1"/>
  <c r="J52" i="8"/>
  <c r="K52" i="8" s="1"/>
  <c r="J53" i="8"/>
  <c r="K53" i="8" s="1"/>
  <c r="J54" i="8"/>
  <c r="K54" i="8" s="1"/>
  <c r="J55" i="8"/>
  <c r="K55" i="8" s="1"/>
  <c r="J56" i="8"/>
  <c r="K56" i="8" s="1"/>
  <c r="J57" i="8"/>
  <c r="K57" i="8" s="1"/>
  <c r="J58" i="8"/>
  <c r="K58" i="8" s="1"/>
  <c r="J59" i="8"/>
  <c r="K59" i="8" s="1"/>
  <c r="J60" i="8"/>
  <c r="K60" i="8" s="1"/>
  <c r="J61" i="8"/>
  <c r="K61" i="8" s="1"/>
  <c r="J62" i="8"/>
  <c r="K62" i="8" s="1"/>
  <c r="J63" i="8"/>
  <c r="K63" i="8" s="1"/>
  <c r="J64" i="8"/>
  <c r="K64" i="8" s="1"/>
  <c r="J65" i="8"/>
  <c r="K65" i="8" s="1"/>
  <c r="J66" i="8"/>
  <c r="K66" i="8" s="1"/>
  <c r="J67" i="8"/>
  <c r="K67" i="8" s="1"/>
  <c r="J68" i="8"/>
  <c r="K68" i="8" s="1"/>
  <c r="J69" i="8"/>
  <c r="K69" i="8" s="1"/>
  <c r="J70" i="8"/>
  <c r="K70" i="8" s="1"/>
  <c r="J71" i="8"/>
  <c r="K71" i="8" s="1"/>
  <c r="J72" i="8"/>
  <c r="K72" i="8" s="1"/>
  <c r="J73" i="8"/>
  <c r="K73" i="8" s="1"/>
  <c r="J74" i="8"/>
  <c r="K74" i="8" s="1"/>
  <c r="J75" i="8"/>
  <c r="K75" i="8" s="1"/>
  <c r="J76" i="8"/>
  <c r="K76" i="8" s="1"/>
  <c r="J77" i="8"/>
  <c r="K77" i="8" s="1"/>
  <c r="J78" i="8"/>
  <c r="K78" i="8" s="1"/>
  <c r="J79" i="8"/>
  <c r="K79" i="8" s="1"/>
  <c r="J80" i="8"/>
  <c r="K80" i="8" s="1"/>
  <c r="J81" i="8"/>
  <c r="K81" i="8" s="1"/>
  <c r="J82" i="8"/>
  <c r="K82" i="8" s="1"/>
  <c r="J83" i="8"/>
  <c r="K83" i="8" s="1"/>
  <c r="J84" i="8"/>
  <c r="K84" i="8" s="1"/>
  <c r="J85" i="8"/>
  <c r="K85" i="8" s="1"/>
  <c r="J86" i="8"/>
  <c r="K86" i="8" s="1"/>
  <c r="J87" i="8"/>
  <c r="K87" i="8" s="1"/>
  <c r="J88" i="8"/>
  <c r="K88" i="8" s="1"/>
  <c r="J89" i="8"/>
  <c r="K89" i="8" s="1"/>
  <c r="J90" i="8"/>
  <c r="K90" i="8" s="1"/>
  <c r="J91" i="8"/>
  <c r="K91" i="8" s="1"/>
  <c r="J92" i="8"/>
  <c r="K92" i="8" s="1"/>
  <c r="J93" i="8"/>
  <c r="K93" i="8" s="1"/>
  <c r="J94" i="8"/>
  <c r="K94" i="8" s="1"/>
  <c r="J95" i="8"/>
  <c r="K95" i="8" s="1"/>
  <c r="J96" i="8"/>
  <c r="K96" i="8" s="1"/>
  <c r="J97" i="8"/>
  <c r="K97" i="8" s="1"/>
  <c r="J98" i="8"/>
  <c r="K98" i="8" s="1"/>
  <c r="J99" i="8"/>
  <c r="K99" i="8" s="1"/>
  <c r="J100" i="8"/>
  <c r="K100" i="8" s="1"/>
  <c r="J101" i="8"/>
  <c r="K101" i="8" s="1"/>
  <c r="J102" i="8"/>
  <c r="K102" i="8" s="1"/>
  <c r="J103" i="8"/>
  <c r="K103" i="8" s="1"/>
  <c r="J104" i="8"/>
  <c r="K104" i="8" s="1"/>
  <c r="J105" i="8"/>
  <c r="K105" i="8" s="1"/>
  <c r="J106" i="8"/>
  <c r="K106" i="8" s="1"/>
  <c r="J107" i="8"/>
  <c r="K107" i="8" s="1"/>
  <c r="J108" i="8"/>
  <c r="K108" i="8" s="1"/>
  <c r="J109" i="8"/>
  <c r="K109" i="8" s="1"/>
  <c r="J110" i="8"/>
  <c r="K110" i="8" s="1"/>
  <c r="J111" i="8"/>
  <c r="K111" i="8" s="1"/>
  <c r="J112" i="8"/>
  <c r="K112" i="8" s="1"/>
  <c r="J113" i="8"/>
  <c r="K113" i="8" s="1"/>
  <c r="J114" i="8"/>
  <c r="K114" i="8" s="1"/>
  <c r="J115" i="8"/>
  <c r="K115" i="8" s="1"/>
  <c r="J116" i="8"/>
  <c r="K116" i="8" s="1"/>
  <c r="J117" i="8"/>
  <c r="K117" i="8" s="1"/>
  <c r="J118" i="8"/>
  <c r="K118" i="8" s="1"/>
  <c r="J119" i="8"/>
  <c r="K119" i="8" s="1"/>
  <c r="J120" i="8"/>
  <c r="K120" i="8" s="1"/>
  <c r="J121" i="8"/>
  <c r="K121" i="8" s="1"/>
  <c r="J122" i="8"/>
  <c r="K122" i="8" s="1"/>
  <c r="J123" i="8"/>
  <c r="K123" i="8" s="1"/>
  <c r="J124" i="8"/>
  <c r="K124" i="8" s="1"/>
  <c r="J125" i="8"/>
  <c r="K125" i="8" s="1"/>
  <c r="J126" i="8"/>
  <c r="K126" i="8" s="1"/>
  <c r="J127" i="8"/>
  <c r="K127" i="8" s="1"/>
  <c r="J128" i="8"/>
  <c r="K128" i="8" s="1"/>
  <c r="J129" i="8"/>
  <c r="K129" i="8" s="1"/>
  <c r="J130" i="8"/>
  <c r="K130" i="8" s="1"/>
  <c r="J131" i="8"/>
  <c r="K131" i="8" s="1"/>
  <c r="J132" i="8"/>
  <c r="K132" i="8" s="1"/>
  <c r="J133" i="8"/>
  <c r="K133" i="8" s="1"/>
  <c r="J134" i="8"/>
  <c r="K134" i="8" s="1"/>
  <c r="J135" i="8"/>
  <c r="K135" i="8" s="1"/>
  <c r="J136" i="8"/>
  <c r="K136" i="8" s="1"/>
  <c r="J137" i="8"/>
  <c r="K137" i="8" s="1"/>
  <c r="J138" i="8"/>
  <c r="K138" i="8" s="1"/>
  <c r="J139" i="8"/>
  <c r="K139" i="8" s="1"/>
  <c r="J140" i="8"/>
  <c r="K140" i="8" s="1"/>
  <c r="J141" i="8"/>
  <c r="K141" i="8" s="1"/>
  <c r="J142" i="8"/>
  <c r="K142" i="8" s="1"/>
  <c r="J143" i="8"/>
  <c r="K143" i="8" s="1"/>
  <c r="J144" i="8"/>
  <c r="K144" i="8" s="1"/>
  <c r="J145" i="8"/>
  <c r="K145" i="8" s="1"/>
  <c r="J146" i="8"/>
  <c r="K146" i="8" s="1"/>
  <c r="J147" i="8"/>
  <c r="K147" i="8" s="1"/>
  <c r="J148" i="8"/>
  <c r="K148" i="8" s="1"/>
  <c r="J149" i="8"/>
  <c r="K149" i="8" s="1"/>
  <c r="J150" i="8"/>
  <c r="K150" i="8" s="1"/>
  <c r="J151" i="8"/>
  <c r="K151" i="8" s="1"/>
  <c r="J152" i="8"/>
  <c r="K152" i="8" s="1"/>
  <c r="J153" i="8"/>
  <c r="K153" i="8" s="1"/>
  <c r="J154" i="8"/>
  <c r="K154" i="8" s="1"/>
  <c r="J155" i="8"/>
  <c r="K155" i="8" s="1"/>
  <c r="J156" i="8"/>
  <c r="K156" i="8" s="1"/>
  <c r="J157" i="8"/>
  <c r="K157" i="8" s="1"/>
  <c r="J158" i="8"/>
  <c r="K158" i="8" s="1"/>
  <c r="J159" i="8"/>
  <c r="K159" i="8" s="1"/>
  <c r="J160" i="8"/>
  <c r="K160" i="8" s="1"/>
  <c r="J161" i="8"/>
  <c r="K161" i="8" s="1"/>
  <c r="J162" i="8"/>
  <c r="K162" i="8" s="1"/>
  <c r="J163" i="8"/>
  <c r="K163" i="8" s="1"/>
  <c r="J164" i="8"/>
  <c r="K164" i="8" s="1"/>
  <c r="J165" i="8"/>
  <c r="K165" i="8" s="1"/>
  <c r="J166" i="8"/>
  <c r="K166" i="8" s="1"/>
  <c r="J167" i="8"/>
  <c r="K167" i="8" s="1"/>
  <c r="J168" i="8"/>
  <c r="K168" i="8" s="1"/>
  <c r="J169" i="8"/>
  <c r="K169" i="8" s="1"/>
  <c r="J170" i="8"/>
  <c r="K170" i="8" s="1"/>
  <c r="J171" i="8"/>
  <c r="K171" i="8" s="1"/>
  <c r="J172" i="8"/>
  <c r="K172" i="8" s="1"/>
  <c r="J173" i="8"/>
  <c r="K173" i="8" s="1"/>
  <c r="J174" i="8"/>
  <c r="K174" i="8" s="1"/>
  <c r="J175" i="8"/>
  <c r="K175" i="8" s="1"/>
  <c r="J176" i="8"/>
  <c r="K176" i="8" s="1"/>
  <c r="J177" i="8"/>
  <c r="K177" i="8" s="1"/>
  <c r="J178" i="8"/>
  <c r="K178" i="8" s="1"/>
  <c r="J179" i="8"/>
  <c r="K179" i="8" s="1"/>
  <c r="J180" i="8"/>
  <c r="K180" i="8" s="1"/>
  <c r="J181" i="8"/>
  <c r="K181" i="8" s="1"/>
  <c r="J182" i="8"/>
  <c r="K182" i="8" s="1"/>
  <c r="J183" i="8"/>
  <c r="K183" i="8" s="1"/>
  <c r="J184" i="8"/>
  <c r="K184" i="8" s="1"/>
  <c r="J185" i="8"/>
  <c r="K185" i="8" s="1"/>
  <c r="J186" i="8"/>
  <c r="K186" i="8" s="1"/>
  <c r="J187" i="8"/>
  <c r="K187" i="8" s="1"/>
  <c r="J188" i="8"/>
  <c r="K188" i="8" s="1"/>
  <c r="J189" i="8"/>
  <c r="K189" i="8" s="1"/>
  <c r="J190" i="8"/>
  <c r="K190" i="8" s="1"/>
  <c r="J191" i="8"/>
  <c r="K191" i="8" s="1"/>
  <c r="J192" i="8"/>
  <c r="K192" i="8" s="1"/>
  <c r="J193" i="8"/>
  <c r="K193" i="8" s="1"/>
  <c r="J194" i="8"/>
  <c r="K194" i="8" s="1"/>
  <c r="J195" i="8"/>
  <c r="K195" i="8" s="1"/>
  <c r="J196" i="8"/>
  <c r="K196" i="8" s="1"/>
  <c r="J197" i="8"/>
  <c r="K197" i="8" s="1"/>
  <c r="J198" i="8"/>
  <c r="K198" i="8" s="1"/>
  <c r="J199" i="8"/>
  <c r="K199" i="8" s="1"/>
  <c r="J200" i="8"/>
  <c r="K200" i="8" s="1"/>
  <c r="J201" i="8"/>
  <c r="K201" i="8" s="1"/>
  <c r="J202" i="8"/>
  <c r="K202" i="8" s="1"/>
  <c r="J203" i="8"/>
  <c r="K203" i="8" s="1"/>
  <c r="J204" i="8"/>
  <c r="K204" i="8" s="1"/>
  <c r="J205" i="8"/>
  <c r="K205" i="8" s="1"/>
  <c r="J206" i="8"/>
  <c r="K206" i="8" s="1"/>
  <c r="J207" i="8"/>
  <c r="K207" i="8" s="1"/>
  <c r="J208" i="8"/>
  <c r="K208" i="8" s="1"/>
  <c r="J209" i="8"/>
  <c r="K209" i="8" s="1"/>
  <c r="J210" i="8"/>
  <c r="K210" i="8" s="1"/>
  <c r="J211" i="8"/>
  <c r="K211" i="8" s="1"/>
  <c r="J212" i="8"/>
  <c r="K212" i="8" s="1"/>
  <c r="J213" i="8"/>
  <c r="K213" i="8" s="1"/>
  <c r="J214" i="8"/>
  <c r="K214" i="8" s="1"/>
  <c r="J215" i="8"/>
  <c r="K215" i="8" s="1"/>
  <c r="J216" i="8"/>
  <c r="K216" i="8" s="1"/>
  <c r="J217" i="8"/>
  <c r="K217" i="8" s="1"/>
  <c r="J218" i="8"/>
  <c r="K218" i="8" s="1"/>
  <c r="J219" i="8"/>
  <c r="K219" i="8" s="1"/>
  <c r="J220" i="8"/>
  <c r="K220" i="8" s="1"/>
  <c r="J221" i="8"/>
  <c r="K221" i="8" s="1"/>
  <c r="J222" i="8"/>
  <c r="K222" i="8" s="1"/>
  <c r="J223" i="8"/>
  <c r="K223" i="8" s="1"/>
  <c r="J224" i="8"/>
  <c r="K224" i="8" s="1"/>
  <c r="J225" i="8"/>
  <c r="K225" i="8" s="1"/>
  <c r="J226" i="8"/>
  <c r="K226" i="8" s="1"/>
  <c r="J227" i="8"/>
  <c r="K227" i="8" s="1"/>
  <c r="J228" i="8"/>
  <c r="K228" i="8" s="1"/>
  <c r="J229" i="8"/>
  <c r="K229" i="8" s="1"/>
  <c r="J230" i="8"/>
  <c r="K230" i="8" s="1"/>
  <c r="J231" i="8"/>
  <c r="K231" i="8" s="1"/>
  <c r="J232" i="8"/>
  <c r="K232" i="8" s="1"/>
  <c r="J233" i="8"/>
  <c r="K233" i="8" s="1"/>
  <c r="J234" i="8"/>
  <c r="K234" i="8" s="1"/>
  <c r="J235" i="8"/>
  <c r="K235" i="8" s="1"/>
  <c r="J236" i="8"/>
  <c r="K236" i="8" s="1"/>
  <c r="J237" i="8"/>
  <c r="K237" i="8" s="1"/>
  <c r="J238" i="8"/>
  <c r="K238" i="8" s="1"/>
  <c r="J239" i="8"/>
  <c r="K239" i="8" s="1"/>
  <c r="J240" i="8"/>
  <c r="K240" i="8" s="1"/>
  <c r="J241" i="8"/>
  <c r="K241" i="8" s="1"/>
  <c r="J242" i="8"/>
  <c r="K242" i="8" s="1"/>
  <c r="J243" i="8"/>
  <c r="K243" i="8" s="1"/>
  <c r="J244" i="8"/>
  <c r="K244" i="8" s="1"/>
  <c r="J245" i="8"/>
  <c r="K245" i="8" s="1"/>
  <c r="J246" i="8"/>
  <c r="K246" i="8" s="1"/>
  <c r="J247" i="8"/>
  <c r="K247" i="8" s="1"/>
  <c r="J248" i="8"/>
  <c r="K248" i="8" s="1"/>
  <c r="J249" i="8"/>
  <c r="K249" i="8" s="1"/>
  <c r="J250" i="8"/>
  <c r="K250" i="8" s="1"/>
  <c r="J251" i="8"/>
  <c r="K251" i="8" s="1"/>
  <c r="J252" i="8"/>
  <c r="K252" i="8" s="1"/>
  <c r="J253" i="8"/>
  <c r="K253" i="8" s="1"/>
  <c r="J254" i="8"/>
  <c r="K254" i="8" s="1"/>
  <c r="J255" i="8"/>
  <c r="K255" i="8" s="1"/>
  <c r="J256" i="8"/>
  <c r="K256" i="8" s="1"/>
  <c r="J257" i="8"/>
  <c r="K257" i="8" s="1"/>
  <c r="J258" i="8"/>
  <c r="K258" i="8" s="1"/>
  <c r="J259" i="8"/>
  <c r="K259" i="8" s="1"/>
  <c r="J260" i="8"/>
  <c r="K260" i="8" s="1"/>
  <c r="J261" i="8"/>
  <c r="K261" i="8" s="1"/>
  <c r="J262" i="8"/>
  <c r="K262" i="8" s="1"/>
  <c r="J263" i="8"/>
  <c r="K263" i="8" s="1"/>
  <c r="J264" i="8"/>
  <c r="K264" i="8" s="1"/>
  <c r="J265" i="8"/>
  <c r="K265" i="8" s="1"/>
  <c r="J266" i="8"/>
  <c r="K266" i="8" s="1"/>
  <c r="J267" i="8"/>
  <c r="K267" i="8" s="1"/>
  <c r="J268" i="8"/>
  <c r="K268" i="8" s="1"/>
  <c r="J269" i="8"/>
  <c r="K269" i="8" s="1"/>
  <c r="J270" i="8"/>
  <c r="K270" i="8" s="1"/>
  <c r="J271" i="8"/>
  <c r="K271" i="8" s="1"/>
  <c r="J272" i="8"/>
  <c r="K272" i="8" s="1"/>
  <c r="J273" i="8"/>
  <c r="K273" i="8" s="1"/>
  <c r="J274" i="8"/>
  <c r="K274" i="8" s="1"/>
  <c r="J275" i="8"/>
  <c r="K275" i="8" s="1"/>
  <c r="J276" i="8"/>
  <c r="K276" i="8" s="1"/>
  <c r="J277" i="8"/>
  <c r="K277" i="8" s="1"/>
  <c r="J278" i="8"/>
  <c r="K278" i="8" s="1"/>
  <c r="J279" i="8"/>
  <c r="K279" i="8" s="1"/>
  <c r="J280" i="8"/>
  <c r="K280" i="8" s="1"/>
  <c r="J281" i="8"/>
  <c r="K281" i="8" s="1"/>
  <c r="J282" i="8"/>
  <c r="K282" i="8" s="1"/>
  <c r="J283" i="8"/>
  <c r="K283" i="8" s="1"/>
  <c r="J284" i="8"/>
  <c r="K284" i="8" s="1"/>
  <c r="J285" i="8"/>
  <c r="K285" i="8" s="1"/>
  <c r="J286" i="8"/>
  <c r="K286" i="8" s="1"/>
  <c r="J287" i="8"/>
  <c r="K287" i="8" s="1"/>
  <c r="J288" i="8"/>
  <c r="K288" i="8" s="1"/>
  <c r="J289" i="8"/>
  <c r="K289" i="8" s="1"/>
  <c r="J290" i="8"/>
  <c r="K290" i="8" s="1"/>
  <c r="J291" i="8"/>
  <c r="K291" i="8" s="1"/>
  <c r="J292" i="8"/>
  <c r="K292" i="8" s="1"/>
  <c r="J293" i="8"/>
  <c r="K293" i="8" s="1"/>
  <c r="J294" i="8"/>
  <c r="K294" i="8" s="1"/>
  <c r="J295" i="8"/>
  <c r="K295" i="8" s="1"/>
  <c r="J296" i="8"/>
  <c r="K296" i="8" s="1"/>
  <c r="J297" i="8"/>
  <c r="K297" i="8" s="1"/>
  <c r="J298" i="8"/>
  <c r="K298" i="8" s="1"/>
  <c r="J299" i="8"/>
  <c r="K299" i="8" s="1"/>
  <c r="J300" i="8"/>
  <c r="K300" i="8" s="1"/>
  <c r="J301" i="8"/>
  <c r="K301" i="8" s="1"/>
  <c r="G26" i="1" l="1"/>
  <c r="H26" i="1" s="1"/>
  <c r="G31" i="1"/>
  <c r="H31" i="1" s="1"/>
  <c r="G3" i="1"/>
  <c r="H3" i="1" s="1"/>
  <c r="G44" i="1"/>
  <c r="H44" i="1" s="1"/>
  <c r="G39" i="1"/>
  <c r="H39" i="1" s="1"/>
  <c r="G37" i="1"/>
  <c r="H37" i="1" s="1"/>
  <c r="G50" i="1"/>
  <c r="H50" i="1" s="1"/>
  <c r="G19" i="1"/>
  <c r="H19" i="1" s="1"/>
  <c r="G14" i="1"/>
  <c r="H14" i="1" s="1"/>
  <c r="G38" i="1"/>
  <c r="H38" i="1" s="1"/>
  <c r="G36" i="1"/>
  <c r="H36" i="1" s="1"/>
  <c r="G34" i="1"/>
  <c r="H34" i="1" s="1"/>
  <c r="G51" i="1"/>
  <c r="H51" i="1" s="1"/>
  <c r="G25" i="1"/>
  <c r="H25" i="1" s="1"/>
  <c r="G6" i="1"/>
  <c r="H6" i="1" s="1"/>
  <c r="G13" i="1"/>
  <c r="H13" i="1" s="1"/>
  <c r="G18" i="1"/>
  <c r="H18" i="1" s="1"/>
  <c r="G23" i="1"/>
  <c r="H23" i="1" s="1"/>
  <c r="G42" i="1"/>
  <c r="H42" i="1" s="1"/>
  <c r="G8" i="1"/>
  <c r="H8" i="1" s="1"/>
  <c r="G21" i="1"/>
  <c r="H21" i="1" s="1"/>
  <c r="G12" i="1"/>
  <c r="H12" i="1" s="1"/>
  <c r="G5" i="1"/>
  <c r="H5" i="1" s="1"/>
  <c r="G11" i="1"/>
  <c r="H11" i="1" s="1"/>
  <c r="G43" i="1"/>
  <c r="H43" i="1" s="1"/>
  <c r="G10" i="1"/>
  <c r="H10" i="1" s="1"/>
  <c r="G33" i="1"/>
  <c r="H33" i="1" s="1"/>
  <c r="G48" i="1"/>
  <c r="H48" i="1" s="1"/>
  <c r="G30" i="1"/>
  <c r="H30" i="1" s="1"/>
  <c r="G41" i="1"/>
  <c r="H41" i="1" s="1"/>
  <c r="G47" i="1"/>
  <c r="H47" i="1" s="1"/>
  <c r="G15" i="1"/>
  <c r="H15" i="1" s="1"/>
  <c r="G7" i="1"/>
  <c r="H7" i="1" s="1"/>
  <c r="G2" i="1"/>
  <c r="H2" i="1" s="1"/>
  <c r="G49" i="1"/>
  <c r="H49" i="1" s="1"/>
  <c r="G32" i="1"/>
  <c r="H32" i="1" s="1"/>
  <c r="G22" i="1"/>
  <c r="H22" i="1" s="1"/>
  <c r="G27" i="1"/>
  <c r="H27" i="1" s="1"/>
  <c r="G17" i="1"/>
  <c r="H17" i="1" s="1"/>
  <c r="G40" i="1"/>
  <c r="H40" i="1" s="1"/>
  <c r="G35" i="1"/>
  <c r="H35" i="1" s="1"/>
  <c r="G28" i="1"/>
  <c r="H28" i="1" s="1"/>
  <c r="G16" i="1"/>
  <c r="H16" i="1" s="1"/>
  <c r="G29" i="1"/>
  <c r="H29" i="1" s="1"/>
  <c r="G24" i="1"/>
  <c r="H24" i="1" s="1"/>
  <c r="G9" i="1"/>
  <c r="H9" i="1" s="1"/>
  <c r="G46" i="1"/>
  <c r="H46" i="1" s="1"/>
  <c r="G45" i="1"/>
  <c r="H45" i="1" s="1"/>
  <c r="G20" i="1"/>
  <c r="H20" i="1" s="1"/>
  <c r="G4" i="1"/>
  <c r="H4" i="1" s="1"/>
  <c r="I301" i="8"/>
  <c r="I300" i="8"/>
  <c r="I299" i="8"/>
  <c r="I298" i="8"/>
  <c r="I297" i="8"/>
  <c r="I296" i="8"/>
  <c r="I295" i="8"/>
  <c r="I294" i="8"/>
  <c r="I293" i="8"/>
  <c r="I292" i="8"/>
  <c r="I291" i="8"/>
  <c r="I290" i="8"/>
  <c r="I289" i="8"/>
  <c r="I288" i="8"/>
  <c r="I287" i="8"/>
  <c r="I286" i="8"/>
  <c r="I285" i="8"/>
  <c r="I284" i="8"/>
  <c r="I283" i="8"/>
  <c r="I282" i="8"/>
  <c r="I281" i="8"/>
  <c r="I280" i="8"/>
  <c r="I279" i="8"/>
  <c r="I278" i="8"/>
  <c r="I277" i="8"/>
  <c r="I276" i="8"/>
  <c r="I275" i="8"/>
  <c r="I274" i="8"/>
  <c r="I273" i="8"/>
  <c r="I272" i="8"/>
  <c r="I271" i="8"/>
  <c r="I270" i="8"/>
  <c r="I269" i="8"/>
  <c r="I268" i="8"/>
  <c r="I267" i="8"/>
  <c r="I266" i="8"/>
  <c r="I265" i="8"/>
  <c r="I264" i="8"/>
  <c r="I263" i="8"/>
  <c r="I262" i="8"/>
  <c r="I261" i="8"/>
  <c r="I260" i="8"/>
  <c r="I259" i="8"/>
  <c r="I258" i="8"/>
  <c r="I257" i="8"/>
  <c r="I256" i="8"/>
  <c r="I255" i="8"/>
  <c r="I254" i="8"/>
  <c r="I253" i="8"/>
  <c r="I252" i="8"/>
  <c r="I251" i="8"/>
  <c r="I250" i="8"/>
  <c r="I249" i="8"/>
  <c r="I248" i="8"/>
  <c r="I247" i="8"/>
  <c r="I246" i="8"/>
  <c r="I245" i="8"/>
  <c r="I244" i="8"/>
  <c r="I243" i="8"/>
  <c r="I242" i="8"/>
  <c r="I241" i="8"/>
  <c r="I240" i="8"/>
  <c r="I239" i="8"/>
  <c r="I238" i="8"/>
  <c r="I237" i="8"/>
  <c r="I236" i="8"/>
  <c r="I235" i="8"/>
  <c r="I234" i="8"/>
  <c r="I233" i="8"/>
  <c r="I232" i="8"/>
  <c r="I231" i="8"/>
  <c r="I230" i="8"/>
  <c r="I229" i="8"/>
  <c r="I228" i="8"/>
  <c r="I227" i="8"/>
  <c r="I226" i="8"/>
  <c r="I225" i="8"/>
  <c r="I224" i="8"/>
  <c r="I223" i="8"/>
  <c r="I222" i="8"/>
  <c r="I221" i="8"/>
  <c r="I220" i="8"/>
  <c r="I219" i="8"/>
  <c r="I218" i="8"/>
  <c r="I217" i="8"/>
  <c r="I216" i="8"/>
  <c r="I215" i="8"/>
  <c r="I214" i="8"/>
  <c r="I213" i="8"/>
  <c r="I212" i="8"/>
  <c r="I211" i="8"/>
  <c r="I210" i="8"/>
  <c r="I209" i="8"/>
  <c r="I208" i="8"/>
  <c r="I207" i="8"/>
  <c r="I206" i="8"/>
  <c r="I205" i="8"/>
  <c r="I204" i="8"/>
  <c r="I203" i="8"/>
  <c r="I202" i="8"/>
  <c r="I201" i="8"/>
  <c r="I200" i="8"/>
  <c r="I199" i="8"/>
  <c r="I198" i="8"/>
  <c r="I197" i="8"/>
  <c r="I196" i="8"/>
  <c r="I195" i="8"/>
  <c r="I194" i="8"/>
  <c r="I193" i="8"/>
  <c r="I192" i="8"/>
  <c r="I191" i="8"/>
  <c r="I190" i="8"/>
  <c r="I189" i="8"/>
  <c r="I188" i="8"/>
  <c r="I187" i="8"/>
  <c r="I186" i="8"/>
  <c r="I185" i="8"/>
  <c r="I184" i="8"/>
  <c r="I183" i="8"/>
  <c r="I182" i="8"/>
  <c r="I181" i="8"/>
  <c r="I180" i="8"/>
  <c r="I179" i="8"/>
  <c r="I178" i="8"/>
  <c r="I177" i="8"/>
  <c r="I176" i="8"/>
  <c r="I175" i="8"/>
  <c r="I174" i="8"/>
  <c r="I173" i="8"/>
  <c r="I172" i="8"/>
  <c r="I171" i="8"/>
  <c r="I170" i="8"/>
  <c r="I169" i="8"/>
  <c r="I168" i="8"/>
  <c r="I167" i="8"/>
  <c r="I166" i="8"/>
  <c r="I165" i="8"/>
  <c r="I164" i="8"/>
  <c r="I163" i="8"/>
  <c r="I162" i="8"/>
  <c r="I161" i="8"/>
  <c r="I160" i="8"/>
  <c r="I159" i="8"/>
  <c r="I158" i="8"/>
  <c r="I157" i="8"/>
  <c r="I156" i="8"/>
  <c r="I155" i="8"/>
  <c r="I154" i="8"/>
  <c r="I153" i="8"/>
  <c r="I152" i="8"/>
  <c r="I151" i="8"/>
  <c r="I150" i="8"/>
  <c r="I149" i="8"/>
  <c r="I148" i="8"/>
  <c r="I147" i="8"/>
  <c r="I146" i="8"/>
  <c r="I145" i="8"/>
  <c r="I144" i="8"/>
  <c r="I143" i="8"/>
  <c r="I142" i="8"/>
  <c r="I141" i="8"/>
  <c r="I140" i="8"/>
  <c r="I139" i="8"/>
  <c r="I138" i="8"/>
  <c r="I137" i="8"/>
  <c r="I136" i="8"/>
  <c r="I135" i="8"/>
  <c r="I134" i="8"/>
  <c r="I133" i="8"/>
  <c r="I132" i="8"/>
  <c r="I131" i="8"/>
  <c r="I130" i="8"/>
  <c r="I129" i="8"/>
  <c r="I128" i="8"/>
  <c r="I127" i="8"/>
  <c r="I126" i="8"/>
  <c r="I125" i="8"/>
  <c r="I124" i="8"/>
  <c r="I123" i="8"/>
  <c r="I122" i="8"/>
  <c r="I121" i="8"/>
  <c r="I120" i="8"/>
  <c r="I119" i="8"/>
  <c r="I118" i="8"/>
  <c r="I117" i="8"/>
  <c r="I116" i="8"/>
  <c r="I115" i="8"/>
  <c r="I114" i="8"/>
  <c r="I113" i="8"/>
  <c r="I112" i="8"/>
  <c r="I111" i="8"/>
  <c r="I110" i="8"/>
  <c r="I109" i="8"/>
  <c r="I108" i="8"/>
  <c r="I107" i="8"/>
  <c r="I106" i="8"/>
  <c r="I105" i="8"/>
  <c r="I104" i="8"/>
  <c r="I103" i="8"/>
  <c r="I102" i="8"/>
  <c r="I101" i="8"/>
  <c r="I100" i="8"/>
  <c r="I99" i="8"/>
  <c r="I98" i="8"/>
  <c r="I97" i="8"/>
  <c r="I96" i="8"/>
  <c r="I95" i="8"/>
  <c r="I94" i="8"/>
  <c r="I93" i="8"/>
  <c r="I92" i="8"/>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I2" i="8"/>
  <c r="G237" i="3"/>
  <c r="G96" i="3"/>
  <c r="G56" i="3"/>
  <c r="G20" i="3"/>
  <c r="G169" i="3"/>
  <c r="G55" i="3"/>
  <c r="G211" i="3"/>
  <c r="G186" i="3"/>
  <c r="G299" i="3"/>
  <c r="G159" i="3"/>
  <c r="G168" i="3"/>
  <c r="G199" i="3"/>
  <c r="G273" i="3"/>
  <c r="G87" i="3"/>
  <c r="G177" i="3"/>
  <c r="G125" i="3"/>
  <c r="G132" i="3"/>
  <c r="G185" i="3"/>
  <c r="G298" i="3"/>
  <c r="G219" i="3"/>
  <c r="G73" i="3"/>
  <c r="G286" i="3"/>
  <c r="G121" i="3"/>
  <c r="G246" i="3"/>
  <c r="G14" i="3"/>
  <c r="G158" i="3"/>
  <c r="G230" i="3"/>
  <c r="G105" i="3"/>
  <c r="G262" i="3"/>
  <c r="G124" i="3"/>
  <c r="G261" i="3"/>
  <c r="G285" i="3"/>
  <c r="G284" i="3"/>
  <c r="G191" i="3"/>
  <c r="G229" i="3"/>
  <c r="G113" i="3"/>
  <c r="G24" i="3"/>
  <c r="G13" i="3"/>
  <c r="G279" i="3"/>
  <c r="G63" i="3"/>
  <c r="G272" i="3"/>
  <c r="G104" i="3"/>
  <c r="G297" i="3"/>
  <c r="G3" i="3"/>
  <c r="G68" i="3"/>
  <c r="G141" i="3"/>
  <c r="G103" i="3"/>
  <c r="G112" i="3"/>
  <c r="G204" i="3"/>
  <c r="G72" i="3"/>
  <c r="G167" i="3"/>
  <c r="G62" i="3"/>
  <c r="G12" i="3"/>
  <c r="G34" i="3"/>
  <c r="G11" i="3"/>
  <c r="G10" i="3"/>
  <c r="G111" i="3"/>
  <c r="G54" i="3"/>
  <c r="G268" i="3"/>
  <c r="G61" i="3"/>
  <c r="G116" i="3"/>
  <c r="G9" i="3"/>
  <c r="G254" i="3"/>
  <c r="G110" i="3"/>
  <c r="G80" i="3"/>
  <c r="G91" i="3"/>
  <c r="G123" i="3"/>
  <c r="G267" i="3"/>
  <c r="G236" i="3"/>
  <c r="G198" i="3"/>
  <c r="G260" i="3"/>
  <c r="G271" i="3"/>
  <c r="G90" i="3"/>
  <c r="G36" i="3"/>
  <c r="G296" i="3"/>
  <c r="G184" i="3"/>
  <c r="G225" i="3"/>
  <c r="G183" i="3"/>
  <c r="G60" i="3"/>
  <c r="G270" i="3"/>
  <c r="G197" i="3"/>
  <c r="G30" i="3"/>
  <c r="G152" i="3"/>
  <c r="G148" i="3"/>
  <c r="G19" i="3"/>
  <c r="G224" i="3"/>
  <c r="G208" i="3"/>
  <c r="G71" i="3"/>
  <c r="G8" i="3"/>
  <c r="G253" i="3"/>
  <c r="G7" i="3"/>
  <c r="G176" i="3"/>
  <c r="G29" i="3"/>
  <c r="G182" i="3"/>
  <c r="G239" i="3"/>
  <c r="G175" i="3"/>
  <c r="G203" i="3"/>
  <c r="G259" i="3"/>
  <c r="G202" i="3"/>
  <c r="G235" i="3"/>
  <c r="G292" i="3"/>
  <c r="G218" i="3"/>
  <c r="G245" i="3"/>
  <c r="G109" i="3"/>
  <c r="G223" i="3"/>
  <c r="G102" i="3"/>
  <c r="G70" i="3"/>
  <c r="G210" i="3"/>
  <c r="G140" i="3"/>
  <c r="G238" i="3"/>
  <c r="G139" i="3"/>
  <c r="G252" i="3"/>
  <c r="G147" i="3"/>
  <c r="G196" i="3"/>
  <c r="G258" i="3"/>
  <c r="G53" i="3"/>
  <c r="G52" i="3"/>
  <c r="G101" i="3"/>
  <c r="G86" i="3"/>
  <c r="G291" i="3"/>
  <c r="G33" i="3"/>
  <c r="G266" i="3"/>
  <c r="G278" i="3"/>
  <c r="G244" i="3"/>
  <c r="G41" i="3"/>
  <c r="G95" i="3"/>
  <c r="G40" i="3"/>
  <c r="G157" i="3"/>
  <c r="G146" i="3"/>
  <c r="G301" i="3"/>
  <c r="G69" i="3"/>
  <c r="G295" i="3"/>
  <c r="G89" i="3"/>
  <c r="G100" i="3"/>
  <c r="G265" i="3"/>
  <c r="G217" i="3"/>
  <c r="G283" i="3"/>
  <c r="G79" i="3"/>
  <c r="G207" i="3"/>
  <c r="G78" i="3"/>
  <c r="G300" i="3"/>
  <c r="G46" i="3"/>
  <c r="G32" i="3"/>
  <c r="G88" i="3"/>
  <c r="G108" i="3"/>
  <c r="G277" i="3"/>
  <c r="G94" i="3"/>
  <c r="G156" i="3"/>
  <c r="G31" i="3"/>
  <c r="G151" i="3"/>
  <c r="G93" i="3"/>
  <c r="G138" i="3"/>
  <c r="G18" i="3"/>
  <c r="G234" i="3"/>
  <c r="G190" i="3"/>
  <c r="G137" i="3"/>
  <c r="G23" i="3"/>
  <c r="G282" i="3"/>
  <c r="G120" i="3"/>
  <c r="G233" i="3"/>
  <c r="G17" i="3"/>
  <c r="G77" i="3"/>
  <c r="G189" i="3"/>
  <c r="G6" i="3"/>
  <c r="G206" i="3"/>
  <c r="G136" i="3"/>
  <c r="G251" i="3"/>
  <c r="G115" i="3"/>
  <c r="G5" i="3"/>
  <c r="G195" i="3"/>
  <c r="G276" i="3"/>
  <c r="G28" i="3"/>
  <c r="G59" i="3"/>
  <c r="G131" i="3"/>
  <c r="G222" i="3"/>
  <c r="G51" i="3"/>
  <c r="G155" i="3"/>
  <c r="G119" i="3"/>
  <c r="G150" i="3"/>
  <c r="G45" i="3"/>
  <c r="G205" i="3"/>
  <c r="G130" i="3"/>
  <c r="G281" i="3"/>
  <c r="G174" i="3"/>
  <c r="G99" i="3"/>
  <c r="G50" i="3"/>
  <c r="G216" i="3"/>
  <c r="G294" i="3"/>
  <c r="G290" i="3"/>
  <c r="G58" i="3"/>
  <c r="G85" i="3"/>
  <c r="G215" i="3"/>
  <c r="G250" i="3"/>
  <c r="G154" i="3"/>
  <c r="G16" i="3"/>
  <c r="G249" i="3"/>
  <c r="G173" i="3"/>
  <c r="G194" i="3"/>
  <c r="G84" i="3"/>
  <c r="G49" i="3"/>
  <c r="G257" i="3"/>
  <c r="G181" i="3"/>
  <c r="G107" i="3"/>
  <c r="G214" i="3"/>
  <c r="G118" i="3"/>
  <c r="G188" i="3"/>
  <c r="G15" i="3"/>
  <c r="G166" i="3"/>
  <c r="G243" i="3"/>
  <c r="G135" i="3"/>
  <c r="G4" i="3"/>
  <c r="G48" i="3"/>
  <c r="G172" i="3"/>
  <c r="G201" i="3"/>
  <c r="G232" i="3"/>
  <c r="G129" i="3"/>
  <c r="G98" i="3"/>
  <c r="G117" i="3"/>
  <c r="G39" i="3"/>
  <c r="G22" i="3"/>
  <c r="G228" i="3"/>
  <c r="G256" i="3"/>
  <c r="G27" i="3"/>
  <c r="G128" i="3"/>
  <c r="G275" i="3"/>
  <c r="G193" i="3"/>
  <c r="G187" i="3"/>
  <c r="G57" i="3"/>
  <c r="G213" i="3"/>
  <c r="G21" i="3"/>
  <c r="G289" i="3"/>
  <c r="G209" i="3"/>
  <c r="G288" i="3"/>
  <c r="G280" i="3"/>
  <c r="G221" i="3"/>
  <c r="G134" i="3"/>
  <c r="G293" i="3"/>
  <c r="G35" i="3"/>
  <c r="G67" i="3"/>
  <c r="G287" i="3"/>
  <c r="G165" i="3"/>
  <c r="G220" i="3"/>
  <c r="G149" i="3"/>
  <c r="G145" i="3"/>
  <c r="G164" i="3"/>
  <c r="G180" i="3"/>
  <c r="G264" i="3"/>
  <c r="G26" i="3"/>
  <c r="G255" i="3"/>
  <c r="G144" i="3"/>
  <c r="G114" i="3"/>
  <c r="G47" i="3"/>
  <c r="G200" i="3"/>
  <c r="G163" i="3"/>
  <c r="G44" i="3"/>
  <c r="G242" i="3"/>
  <c r="G227" i="3"/>
  <c r="G162" i="3"/>
  <c r="G76" i="3"/>
  <c r="G171" i="3"/>
  <c r="G2" i="3"/>
  <c r="G43" i="3"/>
  <c r="G179" i="3"/>
  <c r="G241" i="3"/>
  <c r="G153" i="3"/>
  <c r="G240" i="3"/>
  <c r="G170" i="3"/>
  <c r="G143" i="3"/>
  <c r="G83" i="3"/>
  <c r="G38" i="3"/>
  <c r="G42" i="3"/>
  <c r="G106" i="3"/>
  <c r="G269" i="3"/>
  <c r="G274" i="3"/>
  <c r="G37" i="3"/>
  <c r="G127" i="3"/>
  <c r="G161" i="3"/>
  <c r="G92" i="3"/>
  <c r="G66" i="3"/>
  <c r="G192" i="3"/>
  <c r="G178" i="3"/>
  <c r="G122" i="3"/>
  <c r="G231" i="3"/>
  <c r="G226" i="3"/>
  <c r="G65" i="3"/>
  <c r="G263" i="3"/>
  <c r="G142" i="3"/>
  <c r="G82" i="3"/>
  <c r="G160" i="3"/>
  <c r="G75" i="3"/>
  <c r="G97" i="3"/>
  <c r="G81" i="3"/>
  <c r="G212" i="3"/>
  <c r="G25" i="3"/>
  <c r="G248" i="3"/>
  <c r="G64" i="3"/>
  <c r="G74" i="3"/>
  <c r="G133" i="3"/>
  <c r="G247" i="3"/>
  <c r="G126" i="3"/>
  <c r="B10" i="11"/>
</calcChain>
</file>

<file path=xl/connections.xml><?xml version="1.0" encoding="utf-8"?>
<connections xmlns="http://schemas.openxmlformats.org/spreadsheetml/2006/main">
  <connection id="1" name="Query - Customers" description="Connection to the 'Customers' query in the workbook." type="100" refreshedVersion="6" minRefreshableVersion="5">
    <extLst>
      <ext xmlns:x15="http://schemas.microsoft.com/office/spreadsheetml/2010/11/main" uri="{DE250136-89BD-433C-8126-D09CA5730AF9}">
        <x15:connection id="55acf666-5002-4e5a-8cb5-096e376ce277"/>
      </ext>
    </extLst>
  </connection>
  <connection id="2" keepAlive="1" name="Query - Merge2" description="Connection to the 'Merge2' query in the workbook." type="5" refreshedVersion="6" background="1" saveData="1">
    <dbPr connection="Provider=Microsoft.Mashup.OleDb.1;Data Source=$Workbook$;Location=Merge2;Extended Properties=&quot;&quot;" command="SELECT * FROM [Merge2]"/>
  </connection>
  <connection id="3" name="Query - Products" description="Connection to the 'Products' query in the workbook." type="100" refreshedVersion="6" minRefreshableVersion="5">
    <extLst>
      <ext xmlns:x15="http://schemas.microsoft.com/office/spreadsheetml/2010/11/main" uri="{DE250136-89BD-433C-8126-D09CA5730AF9}">
        <x15:connection id="a7199afd-6604-4831-a354-36b7b213b6b9"/>
      </ext>
    </extLst>
  </connection>
  <connection id="4" name="Query - Transactions" description="Connection to the 'Transactions' query in the workbook." type="100" refreshedVersion="6" minRefreshableVersion="5">
    <extLst>
      <ext xmlns:x15="http://schemas.microsoft.com/office/spreadsheetml/2010/11/main" uri="{DE250136-89BD-433C-8126-D09CA5730AF9}">
        <x15:connection id="805944e4-8e46-4c29-b096-ae666d9f2430"/>
      </ext>
    </extLst>
  </connection>
  <connection id="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name="WorksheetConnection_retail_data_pakistan.xlsx!Merge2" type="102" refreshedVersion="6" minRefreshableVersion="5">
    <extLst>
      <ext xmlns:x15="http://schemas.microsoft.com/office/spreadsheetml/2010/11/main" uri="{DE250136-89BD-433C-8126-D09CA5730AF9}">
        <x15:connection id="Merge2">
          <x15:rangePr sourceName="_xlcn.WorksheetConnection_retail_data_pakistan.xlsxMerge21"/>
        </x15:connection>
      </ext>
    </extLst>
  </connection>
</connections>
</file>

<file path=xl/sharedStrings.xml><?xml version="1.0" encoding="utf-8"?>
<sst xmlns="http://schemas.openxmlformats.org/spreadsheetml/2006/main" count="1439" uniqueCount="440">
  <si>
    <t>customer_id</t>
  </si>
  <si>
    <t>name</t>
  </si>
  <si>
    <t>email</t>
  </si>
  <si>
    <t>location</t>
  </si>
  <si>
    <t>signup_date</t>
  </si>
  <si>
    <t>Shahzaib Syed</t>
  </si>
  <si>
    <t>shahzaib.syed87@example.com</t>
  </si>
  <si>
    <t>Islamabad</t>
  </si>
  <si>
    <t>2023-01-03</t>
  </si>
  <si>
    <t>Maryam Akhtar</t>
  </si>
  <si>
    <t>maryam.akhtar26@example.com</t>
  </si>
  <si>
    <t>Lahore</t>
  </si>
  <si>
    <t>2022-01-22</t>
  </si>
  <si>
    <t>Asad Mirza</t>
  </si>
  <si>
    <t>asad.mirza10@example.com</t>
  </si>
  <si>
    <t>2021-09-12</t>
  </si>
  <si>
    <t>Zara Ahmed</t>
  </si>
  <si>
    <t>zara.ahmed71@example.com</t>
  </si>
  <si>
    <t>2022-12-16</t>
  </si>
  <si>
    <t>Rabia Rana</t>
  </si>
  <si>
    <t>rabia.rana99@example.com</t>
  </si>
  <si>
    <t>Rawalpindi</t>
  </si>
  <si>
    <t>2021-11-02</t>
  </si>
  <si>
    <t>Imran Malik</t>
  </si>
  <si>
    <t>imran.malik10@example.com</t>
  </si>
  <si>
    <t>2022-02-10</t>
  </si>
  <si>
    <t>Ayesha Malik</t>
  </si>
  <si>
    <t>ayesha.malik21@example.com</t>
  </si>
  <si>
    <t>Faisalabad</t>
  </si>
  <si>
    <t>2021-11-14</t>
  </si>
  <si>
    <t>Hina Shah</t>
  </si>
  <si>
    <t>hina.shah78@example.com</t>
  </si>
  <si>
    <t>2021-07-03</t>
  </si>
  <si>
    <t>Maham Mirza</t>
  </si>
  <si>
    <t>maham.mirza15@example.com</t>
  </si>
  <si>
    <t>2022-03-08</t>
  </si>
  <si>
    <t>Shahzaib Chaudhry</t>
  </si>
  <si>
    <t>shahzaib.chaudhry63@example.com</t>
  </si>
  <si>
    <t>2022-05-06</t>
  </si>
  <si>
    <t>Zain Qureshi</t>
  </si>
  <si>
    <t>zain.qureshi61@example.com</t>
  </si>
  <si>
    <t>2021-07-22</t>
  </si>
  <si>
    <t>Hina Mughal</t>
  </si>
  <si>
    <t>hina.mughal96@example.com</t>
  </si>
  <si>
    <t>2021-12-10</t>
  </si>
  <si>
    <t>Ahmed Butt</t>
  </si>
  <si>
    <t>ahmed.butt50@example.com</t>
  </si>
  <si>
    <t>2022-01-13</t>
  </si>
  <si>
    <t>Fatima Butt</t>
  </si>
  <si>
    <t>fatima.butt51@example.com</t>
  </si>
  <si>
    <t>Karachi</t>
  </si>
  <si>
    <t>2023-01-12</t>
  </si>
  <si>
    <t>Maham Ansari</t>
  </si>
  <si>
    <t>maham.ansari21@example.com</t>
  </si>
  <si>
    <t>2021-02-12</t>
  </si>
  <si>
    <t>Ayesha Ahmed</t>
  </si>
  <si>
    <t>ayesha.ahmed93@example.com</t>
  </si>
  <si>
    <t>2022-03-21</t>
  </si>
  <si>
    <t>Hamza Khan</t>
  </si>
  <si>
    <t>hamza.khan70@example.com</t>
  </si>
  <si>
    <t>2022-07-01</t>
  </si>
  <si>
    <t>maryam.akhtar25@example.com</t>
  </si>
  <si>
    <t>2022-06-18</t>
  </si>
  <si>
    <t>Asad Ahmed</t>
  </si>
  <si>
    <t>asad.ahmed2@example.com</t>
  </si>
  <si>
    <t>2022-04-23</t>
  </si>
  <si>
    <t>Imran Ansari</t>
  </si>
  <si>
    <t>imran.ansari97@example.com</t>
  </si>
  <si>
    <t>2023-01-28</t>
  </si>
  <si>
    <t>Ayesha Akhtar</t>
  </si>
  <si>
    <t>ayesha.akhtar56@example.com</t>
  </si>
  <si>
    <t>2023-02-27</t>
  </si>
  <si>
    <t>Asad Ansari</t>
  </si>
  <si>
    <t>asad.ansari82@example.com</t>
  </si>
  <si>
    <t>2021-04-19</t>
  </si>
  <si>
    <t>Ayesha Chaudhry</t>
  </si>
  <si>
    <t>ayesha.chaudhry50@example.com</t>
  </si>
  <si>
    <t>2021-06-09</t>
  </si>
  <si>
    <t>Hassan Sheikh</t>
  </si>
  <si>
    <t>hassan.sheikh35@example.com</t>
  </si>
  <si>
    <t>2022-09-08</t>
  </si>
  <si>
    <t>Sana Syed</t>
  </si>
  <si>
    <t>sana.syed91@example.com</t>
  </si>
  <si>
    <t>2021-01-04</t>
  </si>
  <si>
    <t>Ayesha Javed</t>
  </si>
  <si>
    <t>ayesha.javed84@example.com</t>
  </si>
  <si>
    <t>2022-12-17</t>
  </si>
  <si>
    <t>Waleed Ansari</t>
  </si>
  <si>
    <t>waleed.ansari73@example.com</t>
  </si>
  <si>
    <t>2022-02-05</t>
  </si>
  <si>
    <t>hamza.khan27@example.com</t>
  </si>
  <si>
    <t>2021-03-16</t>
  </si>
  <si>
    <t>Imran Rana</t>
  </si>
  <si>
    <t>imran.rana8@example.com</t>
  </si>
  <si>
    <t>2021-12-13</t>
  </si>
  <si>
    <t>Ali Ahmed</t>
  </si>
  <si>
    <t>ali.ahmed90@example.com</t>
  </si>
  <si>
    <t>2021-05-23</t>
  </si>
  <si>
    <t>Waleed Malik</t>
  </si>
  <si>
    <t>waleed.malik31@example.com</t>
  </si>
  <si>
    <t>2022-01-23</t>
  </si>
  <si>
    <t>Farhan Malik</t>
  </si>
  <si>
    <t>farhan.malik77@example.com</t>
  </si>
  <si>
    <t>2022-10-01</t>
  </si>
  <si>
    <t>Hamza Mughal</t>
  </si>
  <si>
    <t>hamza.mughal16@example.com</t>
  </si>
  <si>
    <t>2021-04-17</t>
  </si>
  <si>
    <t>Saad Khan</t>
  </si>
  <si>
    <t>saad.khan91@example.com</t>
  </si>
  <si>
    <t>2021-02-18</t>
  </si>
  <si>
    <t>Khadija Javed</t>
  </si>
  <si>
    <t>khadija.javed85@example.com</t>
  </si>
  <si>
    <t>2023-02-09</t>
  </si>
  <si>
    <t>Rabia Javed</t>
  </si>
  <si>
    <t>rabia.javed52@example.com</t>
  </si>
  <si>
    <t>2022-12-18</t>
  </si>
  <si>
    <t>Bilal Butt</t>
  </si>
  <si>
    <t>bilal.butt75@example.com</t>
  </si>
  <si>
    <t>2021-07-21</t>
  </si>
  <si>
    <t>Imran Javed</t>
  </si>
  <si>
    <t>imran.javed5@example.com</t>
  </si>
  <si>
    <t>2021-06-30</t>
  </si>
  <si>
    <t>Hussain Qureshi</t>
  </si>
  <si>
    <t>hussain.qureshi16@example.com</t>
  </si>
  <si>
    <t>2022-06-07</t>
  </si>
  <si>
    <t>Laiba Sheikh</t>
  </si>
  <si>
    <t>laiba.sheikh36@example.com</t>
  </si>
  <si>
    <t>2021-01-01</t>
  </si>
  <si>
    <t>hamza.khan34@example.com</t>
  </si>
  <si>
    <t>2023-01-16</t>
  </si>
  <si>
    <t>Maryam Sheikh</t>
  </si>
  <si>
    <t>maryam.sheikh33@example.com</t>
  </si>
  <si>
    <t>2021-10-20</t>
  </si>
  <si>
    <t>Ayesha Shah</t>
  </si>
  <si>
    <t>ayesha.shah93@example.com</t>
  </si>
  <si>
    <t>2022-06-30</t>
  </si>
  <si>
    <t>Ali Syed</t>
  </si>
  <si>
    <t>ali.syed36@example.com</t>
  </si>
  <si>
    <t>2022-06-16</t>
  </si>
  <si>
    <t>ali.ahmed13@example.com</t>
  </si>
  <si>
    <t>2023-01-06</t>
  </si>
  <si>
    <t>Zain Butt</t>
  </si>
  <si>
    <t>zain.butt84@example.com</t>
  </si>
  <si>
    <t>2021-05-29</t>
  </si>
  <si>
    <t>Maryam Chaudhry</t>
  </si>
  <si>
    <t>maryam.chaudhry5@example.com</t>
  </si>
  <si>
    <t>2022-08-22</t>
  </si>
  <si>
    <t>Waleed Sheikh</t>
  </si>
  <si>
    <t>waleed.sheikh41@example.com</t>
  </si>
  <si>
    <t>2022-03-22</t>
  </si>
  <si>
    <t>Farhan Rana</t>
  </si>
  <si>
    <t>farhan.rana44@example.com</t>
  </si>
  <si>
    <t>2022-07-23</t>
  </si>
  <si>
    <t>Farhan Syed</t>
  </si>
  <si>
    <t>farhan.syed68@example.com</t>
  </si>
  <si>
    <t>2023-01-10</t>
  </si>
  <si>
    <t>product_id</t>
  </si>
  <si>
    <t>category</t>
  </si>
  <si>
    <t>cost_price</t>
  </si>
  <si>
    <t>selling_price</t>
  </si>
  <si>
    <t>Mobile</t>
  </si>
  <si>
    <t>Samsung Galaxy S21</t>
  </si>
  <si>
    <t>iPhone 13 Pro</t>
  </si>
  <si>
    <t>Infinix Hot 12</t>
  </si>
  <si>
    <t>Oppo F19</t>
  </si>
  <si>
    <t>Vivo Y20</t>
  </si>
  <si>
    <t>Laptop</t>
  </si>
  <si>
    <t>HP Pavilion 15</t>
  </si>
  <si>
    <t>Dell Inspiron 15</t>
  </si>
  <si>
    <t>Lenovo ThinkPad E14</t>
  </si>
  <si>
    <t>Asus VivoBook 14</t>
  </si>
  <si>
    <t>Acer Aspire 7</t>
  </si>
  <si>
    <t>Headphones</t>
  </si>
  <si>
    <t>Audionic Headphones</t>
  </si>
  <si>
    <t>JBL Tune 500BT</t>
  </si>
  <si>
    <t>Sony WH-1000XM4</t>
  </si>
  <si>
    <t>AirPods Pro</t>
  </si>
  <si>
    <t>Charger</t>
  </si>
  <si>
    <t>Samsung Fast Charger</t>
  </si>
  <si>
    <t>Anker PowerPort</t>
  </si>
  <si>
    <t>Apple 20W Charger</t>
  </si>
  <si>
    <t>Smartwatch</t>
  </si>
  <si>
    <t>Apple Watch Series 7</t>
  </si>
  <si>
    <t>Samsung Galaxy Watch 4</t>
  </si>
  <si>
    <t>Huawei Watch GT 3</t>
  </si>
  <si>
    <t>transaction_id</t>
  </si>
  <si>
    <t>quantity</t>
  </si>
  <si>
    <t>price</t>
  </si>
  <si>
    <t>date</t>
  </si>
  <si>
    <t>2022-07-12</t>
  </si>
  <si>
    <t>2022-08-29</t>
  </si>
  <si>
    <t>2023-02-20</t>
  </si>
  <si>
    <t>2022-12-04</t>
  </si>
  <si>
    <t>2022-02-26</t>
  </si>
  <si>
    <t>2022-08-30</t>
  </si>
  <si>
    <t>2022-01-15</t>
  </si>
  <si>
    <t>2023-06-18</t>
  </si>
  <si>
    <t>2023-06-17</t>
  </si>
  <si>
    <t>2022-03-12</t>
  </si>
  <si>
    <t>2022-06-21</t>
  </si>
  <si>
    <t>2022-12-31</t>
  </si>
  <si>
    <t>2023-03-08</t>
  </si>
  <si>
    <t>2022-10-22</t>
  </si>
  <si>
    <t>2022-08-26</t>
  </si>
  <si>
    <t>2022-01-29</t>
  </si>
  <si>
    <t>2022-12-10</t>
  </si>
  <si>
    <t>2023-05-22</t>
  </si>
  <si>
    <t>2023-06-23</t>
  </si>
  <si>
    <t>2022-05-17</t>
  </si>
  <si>
    <t>2022-08-03</t>
  </si>
  <si>
    <t>2022-07-10</t>
  </si>
  <si>
    <t>2022-10-26</t>
  </si>
  <si>
    <t>2023-08-12</t>
  </si>
  <si>
    <t>2023-07-15</t>
  </si>
  <si>
    <t>2022-09-01</t>
  </si>
  <si>
    <t>2023-02-07</t>
  </si>
  <si>
    <t>2022-12-03</t>
  </si>
  <si>
    <t>2022-04-17</t>
  </si>
  <si>
    <t>2023-02-05</t>
  </si>
  <si>
    <t>2022-03-30</t>
  </si>
  <si>
    <t>2023-01-24</t>
  </si>
  <si>
    <t>2023-04-14</t>
  </si>
  <si>
    <t>2022-04-10</t>
  </si>
  <si>
    <t>2023-03-18</t>
  </si>
  <si>
    <t>2023-01-19</t>
  </si>
  <si>
    <t>2022-03-10</t>
  </si>
  <si>
    <t>2022-11-18</t>
  </si>
  <si>
    <t>2023-04-10</t>
  </si>
  <si>
    <t>2023-02-11</t>
  </si>
  <si>
    <t>2022-09-06</t>
  </si>
  <si>
    <t>2022-06-08</t>
  </si>
  <si>
    <t>2022-10-18</t>
  </si>
  <si>
    <t>2023-07-24</t>
  </si>
  <si>
    <t>2022-11-06</t>
  </si>
  <si>
    <t>2023-07-05</t>
  </si>
  <si>
    <t>2023-04-28</t>
  </si>
  <si>
    <t>2022-10-08</t>
  </si>
  <si>
    <t>2022-04-24</t>
  </si>
  <si>
    <t>2023-05-14</t>
  </si>
  <si>
    <t>2022-12-05</t>
  </si>
  <si>
    <t>2022-08-15</t>
  </si>
  <si>
    <t>2023-03-02</t>
  </si>
  <si>
    <t>2022-11-13</t>
  </si>
  <si>
    <t>2022-12-01</t>
  </si>
  <si>
    <t>2022-01-17</t>
  </si>
  <si>
    <t>2023-08-18</t>
  </si>
  <si>
    <t>2022-09-25</t>
  </si>
  <si>
    <t>2023-04-19</t>
  </si>
  <si>
    <t>2022-11-24</t>
  </si>
  <si>
    <t>2022-08-23</t>
  </si>
  <si>
    <t>2023-02-21</t>
  </si>
  <si>
    <t>2022-04-13</t>
  </si>
  <si>
    <t>2023-05-31</t>
  </si>
  <si>
    <t>2023-08-20</t>
  </si>
  <si>
    <t>2023-05-24</t>
  </si>
  <si>
    <t>2022-06-06</t>
  </si>
  <si>
    <t>2023-06-02</t>
  </si>
  <si>
    <t>2022-05-05</t>
  </si>
  <si>
    <t>2022-04-02</t>
  </si>
  <si>
    <t>2022-05-12</t>
  </si>
  <si>
    <t>2022-06-23</t>
  </si>
  <si>
    <t>2022-09-02</t>
  </si>
  <si>
    <t>2022-03-01</t>
  </si>
  <si>
    <t>2022-06-04</t>
  </si>
  <si>
    <t>2023-05-08</t>
  </si>
  <si>
    <t>2023-05-29</t>
  </si>
  <si>
    <t>2023-01-04</t>
  </si>
  <si>
    <t>2022-07-31</t>
  </si>
  <si>
    <t>2023-07-02</t>
  </si>
  <si>
    <t>2023-06-19</t>
  </si>
  <si>
    <t>2022-05-28</t>
  </si>
  <si>
    <t>2023-08-08</t>
  </si>
  <si>
    <t>2022-06-24</t>
  </si>
  <si>
    <t>2023-05-20</t>
  </si>
  <si>
    <t>2022-08-07</t>
  </si>
  <si>
    <t>2022-11-30</t>
  </si>
  <si>
    <t>2022-06-02</t>
  </si>
  <si>
    <t>2023-06-14</t>
  </si>
  <si>
    <t>2022-01-28</t>
  </si>
  <si>
    <t>2023-05-18</t>
  </si>
  <si>
    <t>2023-02-18</t>
  </si>
  <si>
    <t>2022-07-30</t>
  </si>
  <si>
    <t>2022-06-09</t>
  </si>
  <si>
    <t>2023-04-05</t>
  </si>
  <si>
    <t>2022-08-24</t>
  </si>
  <si>
    <t>2022-08-08</t>
  </si>
  <si>
    <t>2022-05-09</t>
  </si>
  <si>
    <t>2023-01-29</t>
  </si>
  <si>
    <t>2023-08-01</t>
  </si>
  <si>
    <t>2022-10-21</t>
  </si>
  <si>
    <t>2022-03-31</t>
  </si>
  <si>
    <t>2023-01-26</t>
  </si>
  <si>
    <t>2022-03-17</t>
  </si>
  <si>
    <t>2023-05-10</t>
  </si>
  <si>
    <t>2023-08-09</t>
  </si>
  <si>
    <t>2023-04-18</t>
  </si>
  <si>
    <t>2023-06-21</t>
  </si>
  <si>
    <t>2023-05-07</t>
  </si>
  <si>
    <t>2022-01-04</t>
  </si>
  <si>
    <t>2023-03-28</t>
  </si>
  <si>
    <t>2022-12-20</t>
  </si>
  <si>
    <t>2022-03-09</t>
  </si>
  <si>
    <t>2022-06-22</t>
  </si>
  <si>
    <t>2023-08-04</t>
  </si>
  <si>
    <t>2023-07-30</t>
  </si>
  <si>
    <t>2022-05-19</t>
  </si>
  <si>
    <t>2022-03-29</t>
  </si>
  <si>
    <t>2022-09-23</t>
  </si>
  <si>
    <t>2022-12-13</t>
  </si>
  <si>
    <t>2023-03-20</t>
  </si>
  <si>
    <t>2022-08-21</t>
  </si>
  <si>
    <t>2022-09-26</t>
  </si>
  <si>
    <t>2023-07-26</t>
  </si>
  <si>
    <t>2022-07-20</t>
  </si>
  <si>
    <t>2023-06-12</t>
  </si>
  <si>
    <t>2022-12-22</t>
  </si>
  <si>
    <t>2023-06-11</t>
  </si>
  <si>
    <t>2023-07-18</t>
  </si>
  <si>
    <t>2022-10-16</t>
  </si>
  <si>
    <t>2023-02-02</t>
  </si>
  <si>
    <t>2022-01-31</t>
  </si>
  <si>
    <t>2022-09-21</t>
  </si>
  <si>
    <t>2023-01-07</t>
  </si>
  <si>
    <t>2023-01-21</t>
  </si>
  <si>
    <t>2022-01-21</t>
  </si>
  <si>
    <t>2022-03-07</t>
  </si>
  <si>
    <t>2022-11-19</t>
  </si>
  <si>
    <t>2023-05-19</t>
  </si>
  <si>
    <t>2022-07-26</t>
  </si>
  <si>
    <t>2022-07-11</t>
  </si>
  <si>
    <t>2023-02-22</t>
  </si>
  <si>
    <t>2022-02-06</t>
  </si>
  <si>
    <t>2022-04-12</t>
  </si>
  <si>
    <t>2022-08-27</t>
  </si>
  <si>
    <t>2023-07-09</t>
  </si>
  <si>
    <t>2023-04-22</t>
  </si>
  <si>
    <t>2022-06-15</t>
  </si>
  <si>
    <t>2022-05-25</t>
  </si>
  <si>
    <t>2022-11-25</t>
  </si>
  <si>
    <t>2023-04-20</t>
  </si>
  <si>
    <t>2022-02-27</t>
  </si>
  <si>
    <t>2022-03-20</t>
  </si>
  <si>
    <t>2023-01-13</t>
  </si>
  <si>
    <t>2022-05-31</t>
  </si>
  <si>
    <t>2023-05-01</t>
  </si>
  <si>
    <t>2023-01-23</t>
  </si>
  <si>
    <t>2023-03-14</t>
  </si>
  <si>
    <t>2023-06-16</t>
  </si>
  <si>
    <t>2023-05-30</t>
  </si>
  <si>
    <t>2022-02-15</t>
  </si>
  <si>
    <t>2023-08-23</t>
  </si>
  <si>
    <t>2022-02-07</t>
  </si>
  <si>
    <t>2022-04-06</t>
  </si>
  <si>
    <t>2023-03-11</t>
  </si>
  <si>
    <t>2023-07-23</t>
  </si>
  <si>
    <t>2023-05-25</t>
  </si>
  <si>
    <t>2022-08-02</t>
  </si>
  <si>
    <t>2022-10-13</t>
  </si>
  <si>
    <t>2022-08-18</t>
  </si>
  <si>
    <t>2022-01-10</t>
  </si>
  <si>
    <t>2022-10-10</t>
  </si>
  <si>
    <t>2022-09-13</t>
  </si>
  <si>
    <t>2022-09-10</t>
  </si>
  <si>
    <t>2023-04-16</t>
  </si>
  <si>
    <t>2022-08-17</t>
  </si>
  <si>
    <t>2023-07-06</t>
  </si>
  <si>
    <t>2022-04-20</t>
  </si>
  <si>
    <t>2022-06-17</t>
  </si>
  <si>
    <t>2022-04-25</t>
  </si>
  <si>
    <t>2023-07-10</t>
  </si>
  <si>
    <t>2023-06-24</t>
  </si>
  <si>
    <t>2022-01-01</t>
  </si>
  <si>
    <t>2022-02-08</t>
  </si>
  <si>
    <t>2022-09-03</t>
  </si>
  <si>
    <t>2022-04-03</t>
  </si>
  <si>
    <t>2022-09-18</t>
  </si>
  <si>
    <t>2023-03-07</t>
  </si>
  <si>
    <t>2023-02-14</t>
  </si>
  <si>
    <t>2022-12-28</t>
  </si>
  <si>
    <t>2022-10-31</t>
  </si>
  <si>
    <t>2022-04-05</t>
  </si>
  <si>
    <t>2023-07-25</t>
  </si>
  <si>
    <t>2022-04-28</t>
  </si>
  <si>
    <t>2023-05-28</t>
  </si>
  <si>
    <t>2022-07-19</t>
  </si>
  <si>
    <t>2023-06-26</t>
  </si>
  <si>
    <t>2022-02-28</t>
  </si>
  <si>
    <t>2022-06-05</t>
  </si>
  <si>
    <t>2023-03-31</t>
  </si>
  <si>
    <t>2022-10-05</t>
  </si>
  <si>
    <t>2022-11-01</t>
  </si>
  <si>
    <t>2022-01-12</t>
  </si>
  <si>
    <t>2022-09-22</t>
  </si>
  <si>
    <t>2022-05-27</t>
  </si>
  <si>
    <t>2022-09-17</t>
  </si>
  <si>
    <t>2022-01-27</t>
  </si>
  <si>
    <t>2022-06-03</t>
  </si>
  <si>
    <t>2023-03-21</t>
  </si>
  <si>
    <t>2023-03-19</t>
  </si>
  <si>
    <t>2023-04-17</t>
  </si>
  <si>
    <t>2022-09-11</t>
  </si>
  <si>
    <t>2022-10-29</t>
  </si>
  <si>
    <t>2022-01-16</t>
  </si>
  <si>
    <t>2023-07-08</t>
  </si>
  <si>
    <t>2023-04-15</t>
  </si>
  <si>
    <t>2022-03-15</t>
  </si>
  <si>
    <t>2022-12-26</t>
  </si>
  <si>
    <t>2023-06-08</t>
  </si>
  <si>
    <t>2023-03-25</t>
  </si>
  <si>
    <t>2022-11-10</t>
  </si>
  <si>
    <t>2022-01-20</t>
  </si>
  <si>
    <t>2022-12-15</t>
  </si>
  <si>
    <t>2023-01-27</t>
  </si>
  <si>
    <t>2023-06-30</t>
  </si>
  <si>
    <t>2023-05-09</t>
  </si>
  <si>
    <t>2022-05-30</t>
  </si>
  <si>
    <t>2022-03-02</t>
  </si>
  <si>
    <t>2022-05-29</t>
  </si>
  <si>
    <t>2022-08-28</t>
  </si>
  <si>
    <t>2022-05-02</t>
  </si>
  <si>
    <t>Row Labels</t>
  </si>
  <si>
    <t>Grand Total</t>
  </si>
  <si>
    <t>revenue</t>
  </si>
  <si>
    <t>Sum of price</t>
  </si>
  <si>
    <t>Sum of revenue</t>
  </si>
  <si>
    <t>Count of product_id</t>
  </si>
  <si>
    <t>Active vs Inactive</t>
  </si>
  <si>
    <t>Recency</t>
  </si>
  <si>
    <t>Active</t>
  </si>
  <si>
    <t>Inactive</t>
  </si>
  <si>
    <t>Count of Active vs Inactive</t>
  </si>
  <si>
    <t>Column Labels</t>
  </si>
  <si>
    <t>Count of customer_id</t>
  </si>
  <si>
    <t>SalesOrder</t>
  </si>
  <si>
    <t>Total Purchasing Price</t>
  </si>
  <si>
    <t>DaysLastOrder</t>
  </si>
  <si>
    <t>Total Orders</t>
  </si>
  <si>
    <t>Count of quantity</t>
  </si>
  <si>
    <t>Frequency</t>
  </si>
  <si>
    <t>Monetary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</si>
</sst>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10" fontId="0" fillId="0" borderId="0" xfId="0" applyNumberFormat="1"/>
    <xf numFmtId="0" fontId="1" fillId="0" borderId="3" xfId="0" applyFont="1" applyBorder="1" applyAlignment="1">
      <alignment horizontal="center" vertical="top"/>
    </xf>
    <xf numFmtId="0" fontId="1" fillId="0" borderId="0" xfId="0" applyFont="1" applyBorder="1" applyAlignment="1">
      <alignment horizontal="center" vertical="top"/>
    </xf>
    <xf numFmtId="14" fontId="1" fillId="0" borderId="0" xfId="0" applyNumberFormat="1" applyFont="1" applyBorder="1" applyAlignment="1">
      <alignment horizontal="center" vertical="top"/>
    </xf>
    <xf numFmtId="0" fontId="1" fillId="0" borderId="0" xfId="0" applyFont="1" applyFill="1" applyBorder="1" applyAlignment="1">
      <alignment horizontal="center" vertical="top"/>
    </xf>
  </cellXfs>
  <cellStyles count="1">
    <cellStyle name="Normal" xfId="0" builtinId="0"/>
  </cellStyles>
  <dxfs count="25">
    <dxf>
      <numFmt numFmtId="19" formatCode="m/d/yyyy"/>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19" formatCode="m/d/yyyy"/>
    </dxf>
    <dxf>
      <numFmt numFmtId="1" formatCode="0"/>
    </dxf>
    <dxf>
      <numFmt numFmtId="164" formatCode="0.0"/>
    </dxf>
    <dxf>
      <numFmt numFmtId="2" formatCode="0.00"/>
    </dxf>
    <dxf>
      <numFmt numFmtId="164" formatCode="0.0"/>
    </dxf>
    <dxf>
      <numFmt numFmtId="15" formatCode="0.00E+00"/>
    </dxf>
    <dxf>
      <numFmt numFmtId="1" formatCode="0"/>
    </dxf>
    <dxf>
      <numFmt numFmtId="164" formatCode="0.0"/>
    </dxf>
    <dxf>
      <numFmt numFmtId="2" formatCode="0.00"/>
    </dxf>
    <dxf>
      <numFmt numFmtId="164" formatCode="0.0"/>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name val="Andalus"/>
        <scheme val="none"/>
      </font>
      <fill>
        <patternFill patternType="darkHorizontal">
          <fgColor theme="5" tint="-0.24994659260841701"/>
        </patternFill>
      </fill>
    </dxf>
  </dxfs>
  <tableStyles count="1" defaultTableStyle="TableStyleMedium9" defaultPivotStyle="PivotStyleLight16">
    <tableStyle name="Slicer Style 1" pivot="0" table="0" count="1">
      <tableStyleElement type="wholeTable" dxfId="2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[retail_data_pakistan.xlsx]Sales Pivot Table!PivotTable7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5349372789817231"/>
          <c:y val="0.16998399914546633"/>
          <c:w val="0.72091771574145558"/>
          <c:h val="0.63304815196264874"/>
        </c:manualLayout>
      </c:layout>
      <c:barChart>
        <c:barDir val="col"/>
        <c:grouping val="clustered"/>
        <c:varyColors val="0"/>
        <c:ser>
          <c:idx val="0"/>
          <c:order val="0"/>
          <c:tx>
            <c:strRef>
              <c:f>'Sales Pivot Table'!$B$3</c:f>
              <c:strCache>
                <c:ptCount val="1"/>
                <c:pt idx="0">
                  <c:v>Total</c:v>
                </c:pt>
              </c:strCache>
            </c:strRef>
          </c:tx>
          <c:spPr>
            <a:solidFill>
              <a:schemeClr val="accent1"/>
            </a:solidFill>
            <a:ln>
              <a:noFill/>
            </a:ln>
            <a:effectLst/>
          </c:spPr>
          <c:invertIfNegative val="0"/>
          <c:cat>
            <c:strRef>
              <c:f>'Sales Pivot Table'!$A$4:$A$9</c:f>
              <c:strCache>
                <c:ptCount val="5"/>
                <c:pt idx="0">
                  <c:v>Charger</c:v>
                </c:pt>
                <c:pt idx="1">
                  <c:v>Headphones</c:v>
                </c:pt>
                <c:pt idx="2">
                  <c:v>Laptop</c:v>
                </c:pt>
                <c:pt idx="3">
                  <c:v>Mobile</c:v>
                </c:pt>
                <c:pt idx="4">
                  <c:v>Smartwatch</c:v>
                </c:pt>
              </c:strCache>
            </c:strRef>
          </c:cat>
          <c:val>
            <c:numRef>
              <c:f>'Sales Pivot Table'!$B$4:$B$9</c:f>
              <c:numCache>
                <c:formatCode>General</c:formatCode>
                <c:ptCount val="5"/>
                <c:pt idx="0">
                  <c:v>8356402</c:v>
                </c:pt>
                <c:pt idx="1">
                  <c:v>9838857</c:v>
                </c:pt>
                <c:pt idx="2">
                  <c:v>22239585</c:v>
                </c:pt>
                <c:pt idx="3">
                  <c:v>19861392</c:v>
                </c:pt>
                <c:pt idx="4">
                  <c:v>14260875</c:v>
                </c:pt>
              </c:numCache>
            </c:numRef>
          </c:val>
          <c:extLst>
            <c:ext xmlns:c16="http://schemas.microsoft.com/office/drawing/2014/chart" uri="{C3380CC4-5D6E-409C-BE32-E72D297353CC}">
              <c16:uniqueId val="{00000000-A5D5-41F4-A0F3-32EFE9BA9099}"/>
            </c:ext>
          </c:extLst>
        </c:ser>
        <c:dLbls>
          <c:showLegendKey val="0"/>
          <c:showVal val="0"/>
          <c:showCatName val="0"/>
          <c:showSerName val="0"/>
          <c:showPercent val="0"/>
          <c:showBubbleSize val="0"/>
        </c:dLbls>
        <c:gapWidth val="219"/>
        <c:overlap val="-27"/>
        <c:axId val="285159152"/>
        <c:axId val="399856376"/>
      </c:barChart>
      <c:catAx>
        <c:axId val="28515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56376"/>
        <c:crosses val="autoZero"/>
        <c:auto val="1"/>
        <c:lblAlgn val="ctr"/>
        <c:lblOffset val="100"/>
        <c:noMultiLvlLbl val="0"/>
      </c:catAx>
      <c:valAx>
        <c:axId val="399856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159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[retail_data_pakistan.xlsx]Sales Pivot Table!PivotTable8</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Pivot Table'!$B$18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Pivot Table'!$A$19:$A$24</c:f>
              <c:strCache>
                <c:ptCount val="5"/>
                <c:pt idx="0">
                  <c:v>Charger</c:v>
                </c:pt>
                <c:pt idx="1">
                  <c:v>Headphones</c:v>
                </c:pt>
                <c:pt idx="2">
                  <c:v>Laptop</c:v>
                </c:pt>
                <c:pt idx="3">
                  <c:v>Mobile</c:v>
                </c:pt>
                <c:pt idx="4">
                  <c:v>Smartwatch</c:v>
                </c:pt>
              </c:strCache>
            </c:strRef>
          </c:cat>
          <c:val>
            <c:numRef>
              <c:f>'Sales Pivot Table'!$B$19:$B$24</c:f>
              <c:numCache>
                <c:formatCode>General</c:formatCode>
                <c:ptCount val="5"/>
                <c:pt idx="0">
                  <c:v>2346138</c:v>
                </c:pt>
                <c:pt idx="1">
                  <c:v>2904141</c:v>
                </c:pt>
                <c:pt idx="2">
                  <c:v>6163329</c:v>
                </c:pt>
                <c:pt idx="3">
                  <c:v>5198948</c:v>
                </c:pt>
                <c:pt idx="4">
                  <c:v>3498123</c:v>
                </c:pt>
              </c:numCache>
            </c:numRef>
          </c:val>
          <c:extLst>
            <c:ext xmlns:c16="http://schemas.microsoft.com/office/drawing/2014/chart" uri="{C3380CC4-5D6E-409C-BE32-E72D297353CC}">
              <c16:uniqueId val="{00000000-8855-40F2-BA29-F72B3D24A766}"/>
            </c:ext>
          </c:extLst>
        </c:ser>
        <c:dLbls>
          <c:dLblPos val="outEnd"/>
          <c:showLegendKey val="0"/>
          <c:showVal val="1"/>
          <c:showCatName val="0"/>
          <c:showSerName val="0"/>
          <c:showPercent val="0"/>
          <c:showBubbleSize val="0"/>
        </c:dLbls>
        <c:gapWidth val="41"/>
        <c:axId val="399863264"/>
        <c:axId val="399864248"/>
      </c:barChart>
      <c:catAx>
        <c:axId val="399863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Categories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99864248"/>
        <c:crosses val="autoZero"/>
        <c:auto val="1"/>
        <c:lblAlgn val="ctr"/>
        <c:lblOffset val="100"/>
        <c:noMultiLvlLbl val="0"/>
      </c:catAx>
      <c:valAx>
        <c:axId val="3998642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Total</a:t>
                </a:r>
                <a:r>
                  <a:rPr lang="en-US" baseline="0"/>
                  <a:t> Price</a:t>
                </a:r>
                <a:endParaRPr lang="en-US"/>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9986326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[retail_data_pakistan.xlsx]Sales Pivot Table!PivotTable9</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a:t>
            </a:r>
            <a:r>
              <a:rPr lang="en-US" baseline="0"/>
              <a:t> Selling Products</a:t>
            </a:r>
            <a:endParaRPr lang="en-US"/>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Pivot Table'!$B$35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Pivot Table'!$A$36:$A$56</c:f>
              <c:strCache>
                <c:ptCount val="20"/>
                <c:pt idx="0">
                  <c:v>Acer Aspire 7</c:v>
                </c:pt>
                <c:pt idx="1">
                  <c:v>AirPods Pro</c:v>
                </c:pt>
                <c:pt idx="2">
                  <c:v>Anker PowerPort</c:v>
                </c:pt>
                <c:pt idx="3">
                  <c:v>Apple 20W Charger</c:v>
                </c:pt>
                <c:pt idx="4">
                  <c:v>Apple Watch Series 7</c:v>
                </c:pt>
                <c:pt idx="5">
                  <c:v>Asus VivoBook 14</c:v>
                </c:pt>
                <c:pt idx="6">
                  <c:v>Audionic Headphones</c:v>
                </c:pt>
                <c:pt idx="7">
                  <c:v>Dell Inspiron 15</c:v>
                </c:pt>
                <c:pt idx="8">
                  <c:v>HP Pavilion 15</c:v>
                </c:pt>
                <c:pt idx="9">
                  <c:v>Huawei Watch GT 3</c:v>
                </c:pt>
                <c:pt idx="10">
                  <c:v>Infinix Hot 12</c:v>
                </c:pt>
                <c:pt idx="11">
                  <c:v>iPhone 13 Pro</c:v>
                </c:pt>
                <c:pt idx="12">
                  <c:v>JBL Tune 500BT</c:v>
                </c:pt>
                <c:pt idx="13">
                  <c:v>Lenovo ThinkPad E14</c:v>
                </c:pt>
                <c:pt idx="14">
                  <c:v>Oppo F19</c:v>
                </c:pt>
                <c:pt idx="15">
                  <c:v>Samsung Fast Charger</c:v>
                </c:pt>
                <c:pt idx="16">
                  <c:v>Samsung Galaxy S21</c:v>
                </c:pt>
                <c:pt idx="17">
                  <c:v>Samsung Galaxy Watch 4</c:v>
                </c:pt>
                <c:pt idx="18">
                  <c:v>Sony WH-1000XM4</c:v>
                </c:pt>
                <c:pt idx="19">
                  <c:v>Vivo Y20</c:v>
                </c:pt>
              </c:strCache>
            </c:strRef>
          </c:cat>
          <c:val>
            <c:numRef>
              <c:f>'Sales Pivot Table'!$B$36:$B$56</c:f>
              <c:numCache>
                <c:formatCode>General</c:formatCode>
                <c:ptCount val="20"/>
                <c:pt idx="0">
                  <c:v>15</c:v>
                </c:pt>
                <c:pt idx="1">
                  <c:v>9</c:v>
                </c:pt>
                <c:pt idx="2">
                  <c:v>11</c:v>
                </c:pt>
                <c:pt idx="3">
                  <c:v>15</c:v>
                </c:pt>
                <c:pt idx="4">
                  <c:v>15</c:v>
                </c:pt>
                <c:pt idx="5">
                  <c:v>22</c:v>
                </c:pt>
                <c:pt idx="6">
                  <c:v>19</c:v>
                </c:pt>
                <c:pt idx="7">
                  <c:v>16</c:v>
                </c:pt>
                <c:pt idx="8">
                  <c:v>20</c:v>
                </c:pt>
                <c:pt idx="9">
                  <c:v>9</c:v>
                </c:pt>
                <c:pt idx="10">
                  <c:v>19</c:v>
                </c:pt>
                <c:pt idx="11">
                  <c:v>12</c:v>
                </c:pt>
                <c:pt idx="12">
                  <c:v>13</c:v>
                </c:pt>
                <c:pt idx="13">
                  <c:v>7</c:v>
                </c:pt>
                <c:pt idx="14">
                  <c:v>18</c:v>
                </c:pt>
                <c:pt idx="15">
                  <c:v>17</c:v>
                </c:pt>
                <c:pt idx="16">
                  <c:v>17</c:v>
                </c:pt>
                <c:pt idx="17">
                  <c:v>10</c:v>
                </c:pt>
                <c:pt idx="18">
                  <c:v>22</c:v>
                </c:pt>
                <c:pt idx="19">
                  <c:v>14</c:v>
                </c:pt>
              </c:numCache>
            </c:numRef>
          </c:val>
          <c:extLst>
            <c:ext xmlns:c16="http://schemas.microsoft.com/office/drawing/2014/chart" uri="{C3380CC4-5D6E-409C-BE32-E72D297353CC}">
              <c16:uniqueId val="{00000000-318E-4A09-8417-BD326FB12A5B}"/>
            </c:ext>
          </c:extLst>
        </c:ser>
        <c:dLbls>
          <c:dLblPos val="outEnd"/>
          <c:showLegendKey val="0"/>
          <c:showVal val="1"/>
          <c:showCatName val="0"/>
          <c:showSerName val="0"/>
          <c:showPercent val="0"/>
          <c:showBubbleSize val="0"/>
        </c:dLbls>
        <c:gapWidth val="41"/>
        <c:axId val="1063486512"/>
        <c:axId val="1063489136"/>
      </c:barChart>
      <c:catAx>
        <c:axId val="1063486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Products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63489136"/>
        <c:crosses val="autoZero"/>
        <c:auto val="1"/>
        <c:lblAlgn val="ctr"/>
        <c:lblOffset val="100"/>
        <c:noMultiLvlLbl val="0"/>
      </c:catAx>
      <c:valAx>
        <c:axId val="10634891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Count</a:t>
                </a:r>
                <a:r>
                  <a:rPr lang="en-US" baseline="0"/>
                  <a:t> of Products</a:t>
                </a:r>
              </a:p>
            </c:rich>
          </c:tx>
          <c:layout>
            <c:manualLayout>
              <c:xMode val="edge"/>
              <c:yMode val="edge"/>
              <c:x val="3.0555548872364637E-2"/>
              <c:y val="0.3100696267133275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6348651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[retail_data_pakistan.xlsx]Customer Pivot Table!PivotTable8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Active</a:t>
            </a:r>
            <a:r>
              <a:rPr lang="en-US" baseline="0"/>
              <a:t> vs Inactive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'Customer Pivot Table'!$B$1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C57-4F3C-A594-A479955C01A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C57-4F3C-A594-A479955C01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'Customer Pivot Table'!$A$2:$A$4</c:f>
              <c:strCache>
                <c:ptCount val="2"/>
                <c:pt idx="0">
                  <c:v>Active</c:v>
                </c:pt>
                <c:pt idx="1">
                  <c:v>Inactive</c:v>
                </c:pt>
              </c:strCache>
            </c:strRef>
          </c:cat>
          <c:val>
            <c:numRef>
              <c:f>'Customer Pivot Table'!$B$2:$B$4</c:f>
              <c:numCache>
                <c:formatCode>0.00%</c:formatCode>
                <c:ptCount val="2"/>
                <c:pt idx="0">
                  <c:v>0.83333333333333337</c:v>
                </c:pt>
                <c:pt idx="1">
                  <c:v>0.16666666666666666</c:v>
                </c:pt>
              </c:numCache>
            </c:numRef>
          </c:val>
          <c:extLst>
            <c:ext xmlns:c16="http://schemas.microsoft.com/office/drawing/2014/chart" uri="{C3380CC4-5D6E-409C-BE32-E72D297353CC}">
              <c16:uniqueId val="{00000000-B603-465B-A96A-0CBA8333D3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[retail_data_pakistan.xlsx]Customer Pivot Table!PivotTable9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Location</a:t>
            </a:r>
            <a:r>
              <a:rPr lang="en-US" baseline="0"/>
              <a:t> Distribution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'Customer Pivot Table'!$B$22:$B$23</c:f>
              <c:strCache>
                <c:ptCount val="1"/>
                <c:pt idx="0">
                  <c:v>Inactive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'Customer Pivot Table'!$A$24:$A$25</c:f>
              <c:strCache>
                <c:ptCount val="1"/>
                <c:pt idx="0">
                  <c:v>Karachi</c:v>
                </c:pt>
              </c:strCache>
            </c:strRef>
          </c:cat>
          <c:val>
            <c:numRef>
              <c:f>'Customer Pivot Table'!$B$24:$B$25</c:f>
              <c:numCache>
                <c:formatCode>General</c:formatCode>
                <c:ptCount val="1"/>
                <c:pt idx="0">
                  <c:v>1</c:v>
                </c:pt>
              </c:numCache>
            </c:numRef>
          </c:val>
          <c:extLst>
            <c:ext xmlns:c16="http://schemas.microsoft.com/office/drawing/2014/chart" uri="{C3380CC4-5D6E-409C-BE32-E72D297353CC}">
              <c16:uniqueId val="{00000000-2662-4B48-A376-CA01D7D33B4D}"/>
            </c:ext>
          </c:extLst>
        </c:ser>
        <c:dLbls>
          <c:dLblPos val="outEnd"/>
          <c:showLegendKey val="0"/>
          <c:showVal val="1"/>
          <c:showCatName val="0"/>
          <c:showSerName val="0"/>
          <c:showPercent val="0"/>
          <c:showBubbleSize val="0"/>
        </c:dLbls>
        <c:gapWidth val="100"/>
        <c:overlap val="-24"/>
        <c:axId val="584209744"/>
        <c:axId val="584214664"/>
      </c:barChart>
      <c:catAx>
        <c:axId val="5842097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Location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214664"/>
        <c:crosses val="autoZero"/>
        <c:auto val="1"/>
        <c:lblAlgn val="ctr"/>
        <c:lblOffset val="100"/>
        <c:noMultiLvlLbl val="0"/>
      </c:catAx>
      <c:valAx>
        <c:axId val="5842146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a:t>
                </a:r>
                <a:r>
                  <a:rPr lang="en-US" baseline="0"/>
                  <a:t> Customers</a:t>
                </a:r>
                <a:endParaRPr lang="en-US"/>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2097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[retail_data_pakistan.xlsx]Sales Pivot Table!PivotTable8</c:name>
    <c:fmtId val="3"/>
  </c:pivotSource>
  <c:chart>
    <c:title>
      <c:tx>
        <c:rich>
          <a:bodyPr rot="0" spcFirstLastPara="1" vertOverflow="ellipsis" vert="horz" wrap="square" anchor="ctr" anchorCtr="1"/>
          <a:lstStyle/>
          <a:p>
            <a:pPr>
              <a:defRPr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Sales</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by Category</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overlay val="0"/>
      <c:spPr>
        <a:noFill/>
        <a:ln>
          <a:noFill/>
        </a:ln>
        <a:effectLst/>
      </c:spPr>
      <c:txPr>
        <a:bodyPr rot="0" spcFirstLastPara="1" vertOverflow="ellipsis" vert="horz" wrap="square" anchor="ctr" anchorCtr="1"/>
        <a:lstStyle/>
        <a:p>
          <a:pPr>
            <a:defRPr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Pivot Table'!$B$18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Pivot Table'!$A$19:$A$24</c:f>
              <c:strCache>
                <c:ptCount val="5"/>
                <c:pt idx="0">
                  <c:v>Charger</c:v>
                </c:pt>
                <c:pt idx="1">
                  <c:v>Headphones</c:v>
                </c:pt>
                <c:pt idx="2">
                  <c:v>Laptop</c:v>
                </c:pt>
                <c:pt idx="3">
                  <c:v>Mobile</c:v>
                </c:pt>
                <c:pt idx="4">
                  <c:v>Smartwatch</c:v>
                </c:pt>
              </c:strCache>
            </c:strRef>
          </c:cat>
          <c:val>
            <c:numRef>
              <c:f>'Sales Pivot Table'!$B$19:$B$24</c:f>
              <c:numCache>
                <c:formatCode>General</c:formatCode>
                <c:ptCount val="5"/>
                <c:pt idx="0">
                  <c:v>2346138</c:v>
                </c:pt>
                <c:pt idx="1">
                  <c:v>2904141</c:v>
                </c:pt>
                <c:pt idx="2">
                  <c:v>6163329</c:v>
                </c:pt>
                <c:pt idx="3">
                  <c:v>5198948</c:v>
                </c:pt>
                <c:pt idx="4">
                  <c:v>3498123</c:v>
                </c:pt>
              </c:numCache>
            </c:numRef>
          </c:val>
          <c:extLst>
            <c:ext xmlns:c16="http://schemas.microsoft.com/office/drawing/2014/chart" uri="{C3380CC4-5D6E-409C-BE32-E72D297353CC}">
              <c16:uniqueId val="{00000000-D3C1-4C6F-B782-E09AA12BE1D5}"/>
            </c:ext>
          </c:extLst>
        </c:ser>
        <c:dLbls>
          <c:dLblPos val="outEnd"/>
          <c:showLegendKey val="0"/>
          <c:showVal val="1"/>
          <c:showCatName val="0"/>
          <c:showSerName val="0"/>
          <c:showPercent val="0"/>
          <c:showBubbleSize val="0"/>
        </c:dLbls>
        <c:gapWidth val="41"/>
        <c:axId val="399863264"/>
        <c:axId val="399864248"/>
      </c:barChart>
      <c:catAx>
        <c:axId val="399863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solidFill>
                      <a:schemeClr val="bg1"/>
                    </a:solidFill>
                  </a:rPr>
                  <a:t>Categories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399864248"/>
        <c:crosses val="autoZero"/>
        <c:auto val="1"/>
        <c:lblAlgn val="ctr"/>
        <c:lblOffset val="100"/>
        <c:noMultiLvlLbl val="0"/>
      </c:catAx>
      <c:valAx>
        <c:axId val="3998642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solidFill>
                      <a:schemeClr val="bg1"/>
                    </a:solidFill>
                  </a:rPr>
                  <a:t>Total</a:t>
                </a:r>
                <a:r>
                  <a:rPr lang="en-US" baseline="0">
                    <a:solidFill>
                      <a:schemeClr val="bg1"/>
                    </a:solidFill>
                  </a:rPr>
                  <a:t> Price</a:t>
                </a:r>
                <a:endParaRPr lang="en-US">
                  <a:solidFill>
                    <a:schemeClr val="bg1"/>
                  </a:solidFill>
                </a:endParaRP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9863264"/>
        <c:crosses val="autoZero"/>
        <c:crossBetween val="between"/>
      </c:valAx>
      <c:spPr>
        <a:noFill/>
        <a:ln>
          <a:noFill/>
        </a:ln>
        <a:effectLst/>
      </c:spPr>
    </c:plotArea>
    <c:plotVisOnly val="1"/>
    <c:dispBlanksAs val="gap"/>
    <c:showDLblsOverMax val="0"/>
  </c:chart>
  <c:spPr>
    <a:noFill/>
    <a:ln w="9525" cap="flat" cmpd="sng" algn="ctr">
      <a:solidFill>
        <a:schemeClr val="dk1">
          <a:lumMod val="15000"/>
          <a:lumOff val="85000"/>
        </a:schemeClr>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[retail_data_pakistan.xlsx]Sales Pivot Table!PivotTable9</c:name>
    <c:fmtId val="2"/>
  </c:pivotSource>
  <c:chart>
    <c:title>
      <c:tx>
        <c:rich>
          <a:bodyPr rot="0" spcFirstLastPara="1" vertOverflow="ellipsis" vert="horz" wrap="square" anchor="ctr" anchorCtr="1"/>
          <a:lstStyle/>
          <a:p>
            <a:pPr>
              <a:defRPr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latin typeface="+mn-lt"/>
                <a:ea typeface="+mn-ea"/>
                <a:cs typeface="+mn-cs"/>
              </a:defRPr>
            </a:pPr>
            <a:r>
              <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Top</a:t>
            </a:r>
            <a:r>
              <a:rPr lang="en-US"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 Selling Products</a:t>
            </a:r>
            <a:endParaRPr lang="en-US">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c:rich>
      </c:tx>
      <c:layout/>
      <c:overlay val="0"/>
      <c:spPr>
        <a:noFill/>
        <a:ln>
          <a:noFill/>
        </a:ln>
        <a:effectLst/>
      </c:spPr>
      <c:txPr>
        <a:bodyPr rot="0" spcFirstLastPara="1" vertOverflow="ellipsis" vert="horz" wrap="square" anchor="ctr" anchorCtr="1"/>
        <a:lstStyle/>
        <a:p>
          <a:pPr>
            <a:defRPr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latin typeface="+mn-lt"/>
              <a:ea typeface="+mn-ea"/>
              <a:cs typeface="+mn-cs"/>
            </a:defRPr>
          </a:pPr>
          <a:endParaRPr lang="en-US"/>
        </a:p>
      </c:txPr>
    </c:title>
    <c:autoTitleDeleted val="0"/>
    <c:pivotFmts>
      <c:pivotFmt>
        <c:idx val="0"/>
      </c:pivotFmt>
      <c:pivotFmt>
        <c:idx val="1"/>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 Pivot Table'!$B$35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Pivot Table'!$A$36:$A$56</c:f>
              <c:strCache>
                <c:ptCount val="20"/>
                <c:pt idx="0">
                  <c:v>Acer Aspire 7</c:v>
                </c:pt>
                <c:pt idx="1">
                  <c:v>AirPods Pro</c:v>
                </c:pt>
                <c:pt idx="2">
                  <c:v>Anker PowerPort</c:v>
                </c:pt>
                <c:pt idx="3">
                  <c:v>Apple 20W Charger</c:v>
                </c:pt>
                <c:pt idx="4">
                  <c:v>Apple Watch Series 7</c:v>
                </c:pt>
                <c:pt idx="5">
                  <c:v>Asus VivoBook 14</c:v>
                </c:pt>
                <c:pt idx="6">
                  <c:v>Audionic Headphones</c:v>
                </c:pt>
                <c:pt idx="7">
                  <c:v>Dell Inspiron 15</c:v>
                </c:pt>
                <c:pt idx="8">
                  <c:v>HP Pavilion 15</c:v>
                </c:pt>
                <c:pt idx="9">
                  <c:v>Huawei Watch GT 3</c:v>
                </c:pt>
                <c:pt idx="10">
                  <c:v>Infinix Hot 12</c:v>
                </c:pt>
                <c:pt idx="11">
                  <c:v>iPhone 13 Pro</c:v>
                </c:pt>
                <c:pt idx="12">
                  <c:v>JBL Tune 500BT</c:v>
                </c:pt>
                <c:pt idx="13">
                  <c:v>Lenovo ThinkPad E14</c:v>
                </c:pt>
                <c:pt idx="14">
                  <c:v>Oppo F19</c:v>
                </c:pt>
                <c:pt idx="15">
                  <c:v>Samsung Fast Charger</c:v>
                </c:pt>
                <c:pt idx="16">
                  <c:v>Samsung Galaxy S21</c:v>
                </c:pt>
                <c:pt idx="17">
                  <c:v>Samsung Galaxy Watch 4</c:v>
                </c:pt>
                <c:pt idx="18">
                  <c:v>Sony WH-1000XM4</c:v>
                </c:pt>
                <c:pt idx="19">
                  <c:v>Vivo Y20</c:v>
                </c:pt>
              </c:strCache>
            </c:strRef>
          </c:cat>
          <c:val>
            <c:numRef>
              <c:f>'Sales Pivot Table'!$B$36:$B$56</c:f>
              <c:numCache>
                <c:formatCode>General</c:formatCode>
                <c:ptCount val="20"/>
                <c:pt idx="0">
                  <c:v>15</c:v>
                </c:pt>
                <c:pt idx="1">
                  <c:v>9</c:v>
                </c:pt>
                <c:pt idx="2">
                  <c:v>11</c:v>
                </c:pt>
                <c:pt idx="3">
                  <c:v>15</c:v>
                </c:pt>
                <c:pt idx="4">
                  <c:v>15</c:v>
                </c:pt>
                <c:pt idx="5">
                  <c:v>22</c:v>
                </c:pt>
                <c:pt idx="6">
                  <c:v>19</c:v>
                </c:pt>
                <c:pt idx="7">
                  <c:v>16</c:v>
                </c:pt>
                <c:pt idx="8">
                  <c:v>20</c:v>
                </c:pt>
                <c:pt idx="9">
                  <c:v>9</c:v>
                </c:pt>
                <c:pt idx="10">
                  <c:v>19</c:v>
                </c:pt>
                <c:pt idx="11">
                  <c:v>12</c:v>
                </c:pt>
                <c:pt idx="12">
                  <c:v>13</c:v>
                </c:pt>
                <c:pt idx="13">
                  <c:v>7</c:v>
                </c:pt>
                <c:pt idx="14">
                  <c:v>18</c:v>
                </c:pt>
                <c:pt idx="15">
                  <c:v>17</c:v>
                </c:pt>
                <c:pt idx="16">
                  <c:v>17</c:v>
                </c:pt>
                <c:pt idx="17">
                  <c:v>10</c:v>
                </c:pt>
                <c:pt idx="18">
                  <c:v>22</c:v>
                </c:pt>
                <c:pt idx="19">
                  <c:v>14</c:v>
                </c:pt>
              </c:numCache>
            </c:numRef>
          </c:val>
          <c:extLst>
            <c:ext xmlns:c16="http://schemas.microsoft.com/office/drawing/2014/chart" uri="{C3380CC4-5D6E-409C-BE32-E72D297353CC}">
              <c16:uniqueId val="{00000001-82CC-4939-AC8D-6DD7CC60E72A}"/>
            </c:ext>
          </c:extLst>
        </c:ser>
        <c:dLbls>
          <c:dLblPos val="outEnd"/>
          <c:showLegendKey val="0"/>
          <c:showVal val="1"/>
          <c:showCatName val="0"/>
          <c:showSerName val="0"/>
          <c:showPercent val="0"/>
          <c:showBubbleSize val="0"/>
        </c:dLbls>
        <c:gapWidth val="41"/>
        <c:axId val="1063486512"/>
        <c:axId val="1063489136"/>
      </c:barChart>
      <c:catAx>
        <c:axId val="1063486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baseline="0">
                    <a:solidFill>
                      <a:schemeClr val="bg1"/>
                    </a:solidFill>
                  </a:rPr>
                  <a:t>Products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063489136"/>
        <c:crosses val="autoZero"/>
        <c:auto val="1"/>
        <c:lblAlgn val="ctr"/>
        <c:lblOffset val="100"/>
        <c:noMultiLvlLbl val="0"/>
      </c:catAx>
      <c:valAx>
        <c:axId val="10634891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baseline="0">
                    <a:solidFill>
                      <a:schemeClr val="bg1"/>
                    </a:solidFill>
                  </a:rPr>
                  <a:t>Count of Products</a:t>
                </a:r>
              </a:p>
            </c:rich>
          </c:tx>
          <c:layout>
            <c:manualLayout>
              <c:xMode val="edge"/>
              <c:yMode val="edge"/>
              <c:x val="3.0555548872364637E-2"/>
              <c:y val="0.3100696267133275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3486512"/>
        <c:crosses val="autoZero"/>
        <c:crossBetween val="between"/>
      </c:valAx>
      <c:spPr>
        <a:noFill/>
        <a:ln>
          <a:noFill/>
        </a:ln>
        <a:effectLst/>
      </c:spPr>
    </c:plotArea>
    <c:plotVisOnly val="1"/>
    <c:dispBlanksAs val="gap"/>
    <c:showDLblsOverMax val="0"/>
  </c:chart>
  <c:spPr>
    <a:noFill/>
    <a:ln w="9525" cap="flat" cmpd="sng" algn="ctr">
      <a:solidFill>
        <a:schemeClr val="dk1">
          <a:lumMod val="15000"/>
          <a:lumOff val="85000"/>
        </a:schemeClr>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[retail_data_pakistan.xlsx]Customer Pivot Table!PivotTable9</c:name>
    <c:fmtId val="7"/>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Location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 Table'!$B$22:$B$23</c:f>
              <c:strCache>
                <c:ptCount val="1"/>
                <c:pt idx="0">
                  <c:v>Inactive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Pivot Table'!$A$24:$A$25</c:f>
              <c:strCache>
                <c:ptCount val="1"/>
                <c:pt idx="0">
                  <c:v>Karachi</c:v>
                </c:pt>
              </c:strCache>
            </c:strRef>
          </c:cat>
          <c:val>
            <c:numRef>
              <c:f>'Customer Pivot Table'!$B$24:$B$25</c:f>
              <c:numCache>
                <c:formatCode>General</c:formatCode>
                <c:ptCount val="1"/>
                <c:pt idx="0">
                  <c:v>1</c:v>
                </c:pt>
              </c:numCache>
            </c:numRef>
          </c:val>
          <c:extLst>
            <c:ext xmlns:c16="http://schemas.microsoft.com/office/drawing/2014/chart" uri="{C3380CC4-5D6E-409C-BE32-E72D297353CC}">
              <c16:uniqueId val="{00000000-753E-44CB-B685-F6B832C482A2}"/>
            </c:ext>
          </c:extLst>
        </c:ser>
        <c:dLbls>
          <c:dLblPos val="outEnd"/>
          <c:showLegendKey val="0"/>
          <c:showVal val="1"/>
          <c:showCatName val="0"/>
          <c:showSerName val="0"/>
          <c:showPercent val="0"/>
          <c:showBubbleSize val="0"/>
        </c:dLbls>
        <c:gapWidth val="100"/>
        <c:overlap val="-24"/>
        <c:axId val="584209744"/>
        <c:axId val="584214664"/>
      </c:barChart>
      <c:catAx>
        <c:axId val="5842097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4214664"/>
        <c:crosses val="autoZero"/>
        <c:auto val="1"/>
        <c:lblAlgn val="ctr"/>
        <c:lblOffset val="100"/>
        <c:noMultiLvlLbl val="0"/>
      </c:catAx>
      <c:valAx>
        <c:axId val="5842146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r>
                  <a:rPr lang="en-US"/>
                  <a:t>Total Customers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42097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chart>
  <c:spPr>
    <a:solidFill>
      <a:schemeClr val="accent1"/>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[retail_data_pakistan.xlsx]Customer 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Active vs Inactive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'Customer Pivot Table'!$B$1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621-4F8A-807E-47CE8C1F834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621-4F8A-807E-47CE8C1F8346}"/>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Pivot Table'!$A$2:$A$4</c:f>
              <c:strCache>
                <c:ptCount val="2"/>
                <c:pt idx="0">
                  <c:v>Active</c:v>
                </c:pt>
                <c:pt idx="1">
                  <c:v>Inactive</c:v>
                </c:pt>
              </c:strCache>
            </c:strRef>
          </c:cat>
          <c:val>
            <c:numRef>
              <c:f>'Customer Pivot Table'!$B$2:$B$4</c:f>
              <c:numCache>
                <c:formatCode>0.00%</c:formatCode>
                <c:ptCount val="2"/>
                <c:pt idx="0">
                  <c:v>0.83333333333333337</c:v>
                </c:pt>
                <c:pt idx="1">
                  <c:v>0.16666666666666666</c:v>
                </c:pt>
              </c:numCache>
            </c:numRef>
          </c:val>
          <c:extLst>
            <c:ext xmlns:c16="http://schemas.microsoft.com/office/drawing/2014/chart" uri="{C3380CC4-5D6E-409C-BE32-E72D297353CC}">
              <c16:uniqueId val="{00000004-E621-4F8A-807E-47CE8C1F83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3.png"/><Relationship Id="rId5" Type="http://schemas.microsoft.com/office/2007/relationships/hdphoto" Target="../media/hdphoto2.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57150</xdr:colOff>
      <xdr:row>0</xdr:row>
      <xdr:rowOff>19050</xdr:rowOff>
    </xdr:from>
    <xdr:to>
      <xdr:col>9</xdr:col>
      <xdr:colOff>361950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168275</xdr:colOff>
      <xdr:row>16</xdr:row>
      <xdr:rowOff>152208</xdr:rowOff>
    </xdr:from>
    <xdr:to>
      <xdr:col>9</xdr:col>
      <xdr:colOff>790575</xdr:colOff>
      <xdr:row>31</xdr:row>
      <xdr:rowOff>133158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241170</xdr:colOff>
      <xdr:row>33</xdr:row>
      <xdr:rowOff>135724</xdr:rowOff>
    </xdr:from>
    <xdr:to>
      <xdr:col>9</xdr:col>
      <xdr:colOff>374585</xdr:colOff>
      <xdr:row>48</xdr:row>
      <xdr:rowOff>88772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0</xdr:row>
      <xdr:rowOff>0</xdr:rowOff>
    </xdr:from>
    <xdr:to>
      <xdr:col>7</xdr:col>
      <xdr:colOff>482600</xdr:colOff>
      <xdr:row>14</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34925</xdr:colOff>
      <xdr:row>20</xdr:row>
      <xdr:rowOff>171450</xdr:rowOff>
    </xdr:from>
    <xdr:to>
      <xdr:col>10</xdr:col>
      <xdr:colOff>352425</xdr:colOff>
      <xdr:row>35</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19</xdr:col>
      <xdr:colOff>336550</xdr:colOff>
      <xdr:row>29</xdr:row>
      <xdr:rowOff>131762</xdr:rowOff>
    </xdr:to>
    <xdr:pic>
      <xdr:nvPicPr>
        <xdr:cNvPr id="4" name="Picture 3" descr="74,200+ Sales Background Stock Videos and Royalty-Free Footage - iStock | Sales  background vector, Abstract sales background, Online sales background"/>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rcRect/>
        <a:stretch>
          <a:fillRect/>
        </a:stretch>
      </xdr:blipFill>
      <xdr:spPr bwMode="auto">
        <a:xfrm>
          <a:off x="19050" y="0"/>
          <a:ext cx="11899900" cy="5472112"/>
        </a:xfrm>
        <a:prstGeom prst="rect">
          <a:avLst/>
        </a:prstGeom>
        <a:noFill/>
        <a:effectLst>
          <a:outerShdw blurRad="50800" dist="50800" dir="5400000" algn="ctr" rotWithShape="0">
            <a:srgbClr val="000000">
              <a:alpha val="54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95250</xdr:colOff>
      <xdr:row>13</xdr:row>
      <xdr:rowOff>88900</xdr:rowOff>
    </xdr:from>
    <xdr:to>
      <xdr:col>10</xdr:col>
      <xdr:colOff>596900</xdr:colOff>
      <xdr:row>28</xdr:row>
      <xdr:rowOff>82550</xdr:rowOff>
    </xdr:to>
    <xdr:sp macro="" textlink="">
      <xdr:nvSpPr>
        <xdr:cNvPr id="14" name="Rounded Rectangle 13"/>
        <xdr:cNvSpPr/>
      </xdr:nvSpPr>
      <xdr:spPr>
        <a:xfrm>
          <a:off x="1924050" y="2482850"/>
          <a:ext cx="4768850" cy="2755900"/>
        </a:xfrm>
        <a:prstGeom prst="roundRect">
          <a:avLst>
            <a:gd name="adj" fmla="val 2612"/>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158750</xdr:rowOff>
    </xdr:from>
    <xdr:to>
      <xdr:col>18</xdr:col>
      <xdr:colOff>590550</xdr:colOff>
      <xdr:row>3</xdr:row>
      <xdr:rowOff>107950</xdr:rowOff>
    </xdr:to>
    <xdr:sp macro="" textlink="">
      <xdr:nvSpPr>
        <xdr:cNvPr id="6" name="TextBox 5"/>
        <xdr:cNvSpPr txBox="1"/>
      </xdr:nvSpPr>
      <xdr:spPr>
        <a:xfrm>
          <a:off x="152400" y="158750"/>
          <a:ext cx="11410950" cy="50165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US" sz="2400">
              <a:solidFill>
                <a:schemeClr val="bg1"/>
              </a:solidFill>
            </a:rPr>
            <a:t>Sales Overview</a:t>
          </a:r>
        </a:p>
      </xdr:txBody>
    </xdr:sp>
    <xdr:clientData/>
  </xdr:twoCellAnchor>
  <xdr:twoCellAnchor editAs="oneCell">
    <xdr:from>
      <xdr:col>15</xdr:col>
      <xdr:colOff>469173</xdr:colOff>
      <xdr:row>4</xdr:row>
      <xdr:rowOff>93000</xdr:rowOff>
    </xdr:from>
    <xdr:to>
      <xdr:col>19</xdr:col>
      <xdr:colOff>107791</xdr:colOff>
      <xdr:row>12</xdr:row>
      <xdr:rowOff>139700</xdr:rowOff>
    </xdr:to>
    <xdr:pic>
      <xdr:nvPicPr>
        <xdr:cNvPr id="11" name="Picture 10"/>
        <xdr:cNvPicPr>
          <a:picLocks noChangeAspect="1"/>
        </xdr:cNvPicPr>
      </xdr:nvPicPr>
      <xdr:blipFill rotWithShape="1">
        <a:blip xmlns:r="http://schemas.openxmlformats.org/officeDocument/2006/relationships" r:embed="rId3"/>
        <a:srcRect t="14974" b="11849"/>
        <a:stretch/>
      </xdr:blipFill>
      <xdr:spPr>
        <a:xfrm>
          <a:off x="9613173" y="829600"/>
          <a:ext cx="2077018" cy="1519900"/>
        </a:xfrm>
        <a:prstGeom prst="rect">
          <a:avLst/>
        </a:prstGeom>
      </xdr:spPr>
    </xdr:pic>
    <xdr:clientData/>
  </xdr:twoCellAnchor>
  <xdr:twoCellAnchor>
    <xdr:from>
      <xdr:col>3</xdr:col>
      <xdr:colOff>133350</xdr:colOff>
      <xdr:row>13</xdr:row>
      <xdr:rowOff>165100</xdr:rowOff>
    </xdr:from>
    <xdr:to>
      <xdr:col>10</xdr:col>
      <xdr:colOff>546100</xdr:colOff>
      <xdr:row>28</xdr:row>
      <xdr:rowOff>173951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63500</xdr:colOff>
      <xdr:row>13</xdr:row>
      <xdr:rowOff>82550</xdr:rowOff>
    </xdr:from>
    <xdr:to>
      <xdr:col>18</xdr:col>
      <xdr:colOff>565150</xdr:colOff>
      <xdr:row>28</xdr:row>
      <xdr:rowOff>76200</xdr:rowOff>
    </xdr:to>
    <xdr:sp macro="" textlink="">
      <xdr:nvSpPr>
        <xdr:cNvPr id="15" name="Rounded Rectangle 14"/>
        <xdr:cNvSpPr/>
      </xdr:nvSpPr>
      <xdr:spPr>
        <a:xfrm>
          <a:off x="6769100" y="2476500"/>
          <a:ext cx="4768850" cy="2755900"/>
        </a:xfrm>
        <a:prstGeom prst="roundRect">
          <a:avLst>
            <a:gd name="adj" fmla="val 2381"/>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165100</xdr:colOff>
      <xdr:row>13</xdr:row>
      <xdr:rowOff>165100</xdr:rowOff>
    </xdr:from>
    <xdr:to>
      <xdr:col>18</xdr:col>
      <xdr:colOff>469901</xdr:colOff>
      <xdr:row>28</xdr:row>
      <xdr:rowOff>146050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158750</xdr:colOff>
      <xdr:row>13</xdr:row>
      <xdr:rowOff>76200</xdr:rowOff>
    </xdr:from>
    <xdr:to>
      <xdr:col>3</xdr:col>
      <xdr:colOff>0</xdr:colOff>
      <xdr:row>28</xdr:row>
      <xdr:rowOff>19050</xdr:rowOff>
    </xdr:to>
    <xdr:sp macro="" textlink="">
      <xdr:nvSpPr>
        <xdr:cNvPr id="16" name="Rounded Rectangle 15"/>
        <xdr:cNvSpPr/>
      </xdr:nvSpPr>
      <xdr:spPr>
        <a:xfrm>
          <a:off x="158750" y="2470150"/>
          <a:ext cx="1670050" cy="2705100"/>
        </a:xfrm>
        <a:prstGeom prst="roundRect">
          <a:avLst>
            <a:gd name="adj" fmla="val 2381"/>
          </a:avLst>
        </a:prstGeom>
        <a:solidFill>
          <a:schemeClr val="tx2">
            <a:lumMod val="5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165100</xdr:colOff>
      <xdr:row>4</xdr:row>
      <xdr:rowOff>114301</xdr:rowOff>
    </xdr:from>
    <xdr:to>
      <xdr:col>15</xdr:col>
      <xdr:colOff>323850</xdr:colOff>
      <xdr:row>6</xdr:row>
      <xdr:rowOff>133350</xdr:rowOff>
    </xdr:to>
    <mc:AlternateContent xmlns:mc="http://schemas.openxmlformats.org/markup-compatibility/2006" xmlns:a14="http://schemas.microsoft.com/office/drawing/2010/main">
      <mc:Choice Requires="a14">
        <xdr:graphicFrame macro="">
          <xdr:nvGraphicFramePr>
            <xdr:cNvPr id="18" name="NewColumn.category"/>
            <xdr:cNvGraphicFramePr>
              <a:graphicFrameLocks/>
            </xdr:cNvGraphicFramePr>
          </xdr:nvGraphicFramePr>
          <xdr:xfrm>
            <a:off x="0" y="0"/>
            <a:ext cx="0" cy="0"/>
          </xdr:xfrm>
          <a:graphic>
            <a:graphicData uri="http://schemas.microsoft.com/office/drawing/2010/slicer">
              <sle:slicer xmlns:sle="http://schemas.microsoft.com/office/drawing/2010/slicer" name="NewColumn.category"/>
            </a:graphicData>
          </a:graphic>
        </xdr:graphicFrame>
      </mc:Choice>
      <mc:Fallback xmlns="">
        <xdr:sp macro="" textlink="">
          <xdr:nvSpPr>
            <xdr:cNvPr id="0" name=""/>
            <xdr:cNvSpPr>
              <a:spLocks noTextEdit="1"/>
            </xdr:cNvSpPr>
          </xdr:nvSpPr>
          <xdr:spPr>
            <a:xfrm>
              <a:off x="165100" y="850901"/>
              <a:ext cx="9302750" cy="387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22</xdr:row>
      <xdr:rowOff>76200</xdr:rowOff>
    </xdr:from>
    <xdr:to>
      <xdr:col>3</xdr:col>
      <xdr:colOff>450850</xdr:colOff>
      <xdr:row>25</xdr:row>
      <xdr:rowOff>82550</xdr:rowOff>
    </xdr:to>
    <xdr:sp macro="" textlink="'Sales Pivot Table'!B10">
      <xdr:nvSpPr>
        <xdr:cNvPr id="19" name="TextBox 18"/>
        <xdr:cNvSpPr txBox="1"/>
      </xdr:nvSpPr>
      <xdr:spPr>
        <a:xfrm>
          <a:off x="209550" y="4127500"/>
          <a:ext cx="20701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6D0366-12CA-4BC5-A49A-E7BC4F738DB0}" type="TxLink">
            <a:rPr lang="en-US" sz="2800" b="0" i="0" u="none" strike="noStrike">
              <a:solidFill>
                <a:schemeClr val="accent5">
                  <a:lumMod val="20000"/>
                  <a:lumOff val="80000"/>
                </a:schemeClr>
              </a:solidFill>
              <a:latin typeface="Calibri"/>
              <a:cs typeface="Calibri"/>
            </a:rPr>
            <a:pPr/>
            <a:t>74557111</a:t>
          </a:fld>
          <a:endParaRPr lang="en-US" sz="2800">
            <a:solidFill>
              <a:schemeClr val="accent5">
                <a:lumMod val="20000"/>
                <a:lumOff val="80000"/>
              </a:schemeClr>
            </a:solidFill>
          </a:endParaRPr>
        </a:p>
      </xdr:txBody>
    </xdr:sp>
    <xdr:clientData/>
  </xdr:twoCellAnchor>
  <xdr:twoCellAnchor editAs="oneCell">
    <xdr:from>
      <xdr:col>0</xdr:col>
      <xdr:colOff>165100</xdr:colOff>
      <xdr:row>7</xdr:row>
      <xdr:rowOff>177801</xdr:rowOff>
    </xdr:from>
    <xdr:to>
      <xdr:col>15</xdr:col>
      <xdr:colOff>330200</xdr:colOff>
      <xdr:row>11</xdr:row>
      <xdr:rowOff>63501</xdr:rowOff>
    </xdr:to>
    <mc:AlternateContent xmlns:mc="http://schemas.openxmlformats.org/markup-compatibility/2006" xmlns:a14="http://schemas.microsoft.com/office/drawing/2010/main">
      <mc:Choice Requires="a14">
        <xdr:graphicFrame macro="">
          <xdr:nvGraphicFramePr>
            <xdr:cNvPr id="20" name="NewColumn.name"/>
            <xdr:cNvGraphicFramePr/>
          </xdr:nvGraphicFramePr>
          <xdr:xfrm>
            <a:off x="0" y="0"/>
            <a:ext cx="0" cy="0"/>
          </xdr:xfrm>
          <a:graphic>
            <a:graphicData uri="http://schemas.microsoft.com/office/drawing/2010/slicer">
              <sle:slicer xmlns:sle="http://schemas.microsoft.com/office/drawing/2010/slicer" name="NewColumn.name"/>
            </a:graphicData>
          </a:graphic>
        </xdr:graphicFrame>
      </mc:Choice>
      <mc:Fallback xmlns="">
        <xdr:sp macro="" textlink="">
          <xdr:nvSpPr>
            <xdr:cNvPr id="0" name=""/>
            <xdr:cNvSpPr>
              <a:spLocks noTextEdit="1"/>
            </xdr:cNvSpPr>
          </xdr:nvSpPr>
          <xdr:spPr>
            <a:xfrm>
              <a:off x="165100" y="1466851"/>
              <a:ext cx="9309100" cy="62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184150</xdr:colOff>
      <xdr:row>14</xdr:row>
      <xdr:rowOff>152400</xdr:rowOff>
    </xdr:from>
    <xdr:to>
      <xdr:col>3</xdr:col>
      <xdr:colOff>209550</xdr:colOff>
      <xdr:row>22</xdr:row>
      <xdr:rowOff>69850</xdr:rowOff>
    </xdr:to>
    <xdr:sp macro="" textlink="">
      <xdr:nvSpPr>
        <xdr:cNvPr id="22" name="TextBox 21"/>
        <xdr:cNvSpPr txBox="1"/>
      </xdr:nvSpPr>
      <xdr:spPr>
        <a:xfrm>
          <a:off x="184150" y="2730500"/>
          <a:ext cx="1854200" cy="1390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rPr>
            <a:t>TOTAL</a:t>
          </a:r>
          <a:r>
            <a:rPr lang="en-US" sz="2800" baseline="0">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rPr>
            <a:t> REVENUE</a:t>
          </a:r>
          <a:endParaRPr lang="en-US" sz="4400">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a:endParaRPr>
        </a:p>
      </xdr:txBody>
    </xdr:sp>
    <xdr:clientData/>
  </xdr:twoCellAnchor>
  <xdr:twoCellAnchor>
    <xdr:from>
      <xdr:col>0</xdr:col>
      <xdr:colOff>215900</xdr:colOff>
      <xdr:row>21</xdr:row>
      <xdr:rowOff>31750</xdr:rowOff>
    </xdr:from>
    <xdr:to>
      <xdr:col>1</xdr:col>
      <xdr:colOff>279400</xdr:colOff>
      <xdr:row>23</xdr:row>
      <xdr:rowOff>6350</xdr:rowOff>
    </xdr:to>
    <xdr:sp macro="" textlink="">
      <xdr:nvSpPr>
        <xdr:cNvPr id="24" name="TextBox 23"/>
        <xdr:cNvSpPr txBox="1"/>
      </xdr:nvSpPr>
      <xdr:spPr>
        <a:xfrm>
          <a:off x="215900" y="3898900"/>
          <a:ext cx="673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PKR</a:t>
          </a:r>
          <a:endParaRPr lang="en-US" sz="28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7018</xdr:colOff>
      <xdr:row>26</xdr:row>
      <xdr:rowOff>15294</xdr:rowOff>
    </xdr:to>
    <xdr:pic>
      <xdr:nvPicPr>
        <xdr:cNvPr id="17" name="Picture 16"/>
        <xdr:cNvPicPr>
          <a:picLocks noChangeAspect="1"/>
        </xdr:cNvPicPr>
      </xdr:nvPicPr>
      <xdr:blipFill>
        <a:blip xmlns:r="http://schemas.openxmlformats.org/officeDocument/2006/relationships" r:embed="rId1"/>
        <a:stretch>
          <a:fillRect/>
        </a:stretch>
      </xdr:blipFill>
      <xdr:spPr>
        <a:xfrm>
          <a:off x="0" y="0"/>
          <a:ext cx="10328553" cy="4794505"/>
        </a:xfrm>
        <a:prstGeom prst="rect">
          <a:avLst/>
        </a:prstGeom>
      </xdr:spPr>
    </xdr:pic>
    <xdr:clientData/>
  </xdr:twoCellAnchor>
  <xdr:twoCellAnchor>
    <xdr:from>
      <xdr:col>10</xdr:col>
      <xdr:colOff>523597</xdr:colOff>
      <xdr:row>7</xdr:row>
      <xdr:rowOff>99929</xdr:rowOff>
    </xdr:from>
    <xdr:to>
      <xdr:col>16</xdr:col>
      <xdr:colOff>373201</xdr:colOff>
      <xdr:row>23</xdr:row>
      <xdr:rowOff>131680</xdr:rowOff>
    </xdr:to>
    <xdr:sp macro="" textlink="">
      <xdr:nvSpPr>
        <xdr:cNvPr id="8" name="Rounded Rectangle 7"/>
        <xdr:cNvSpPr/>
      </xdr:nvSpPr>
      <xdr:spPr>
        <a:xfrm>
          <a:off x="6595088" y="1386640"/>
          <a:ext cx="3492499" cy="2972803"/>
        </a:xfrm>
        <a:prstGeom prst="roundRect">
          <a:avLst>
            <a:gd name="adj" fmla="val 4437"/>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244087</xdr:colOff>
      <xdr:row>7</xdr:row>
      <xdr:rowOff>82438</xdr:rowOff>
    </xdr:from>
    <xdr:to>
      <xdr:col>10</xdr:col>
      <xdr:colOff>284079</xdr:colOff>
      <xdr:row>23</xdr:row>
      <xdr:rowOff>158304</xdr:rowOff>
    </xdr:to>
    <xdr:sp macro="" textlink="">
      <xdr:nvSpPr>
        <xdr:cNvPr id="9" name="Rounded Rectangle 8"/>
        <xdr:cNvSpPr/>
      </xdr:nvSpPr>
      <xdr:spPr>
        <a:xfrm>
          <a:off x="2065534" y="1369149"/>
          <a:ext cx="4290036" cy="3016918"/>
        </a:xfrm>
        <a:prstGeom prst="roundRect">
          <a:avLst>
            <a:gd name="adj" fmla="val 4437"/>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387462</xdr:colOff>
      <xdr:row>8</xdr:row>
      <xdr:rowOff>61051</xdr:rowOff>
    </xdr:from>
    <xdr:to>
      <xdr:col>10</xdr:col>
      <xdr:colOff>105833</xdr:colOff>
      <xdr:row>23</xdr:row>
      <xdr:rowOff>30299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54701</xdr:colOff>
      <xdr:row>8</xdr:row>
      <xdr:rowOff>36430</xdr:rowOff>
    </xdr:from>
    <xdr:to>
      <xdr:col>16</xdr:col>
      <xdr:colOff>233948</xdr:colOff>
      <xdr:row>23</xdr:row>
      <xdr:rowOff>17380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297781</xdr:colOff>
      <xdr:row>13</xdr:row>
      <xdr:rowOff>115749</xdr:rowOff>
    </xdr:from>
    <xdr:to>
      <xdr:col>2</xdr:col>
      <xdr:colOff>590438</xdr:colOff>
      <xdr:row>22</xdr:row>
      <xdr:rowOff>172676</xdr:rowOff>
    </xdr:to>
    <mc:AlternateContent xmlns:mc="http://schemas.openxmlformats.org/markup-compatibility/2006" xmlns:a14="http://schemas.microsoft.com/office/drawing/2010/main">
      <mc:Choice Requires="a14">
        <xdr:graphicFrame macro="">
          <xdr:nvGraphicFramePr>
            <xdr:cNvPr id="12"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97781" y="2505354"/>
              <a:ext cx="1506955" cy="1711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291431</xdr:colOff>
      <xdr:row>7</xdr:row>
      <xdr:rowOff>85558</xdr:rowOff>
    </xdr:from>
    <xdr:to>
      <xdr:col>2</xdr:col>
      <xdr:colOff>579298</xdr:colOff>
      <xdr:row>12</xdr:row>
      <xdr:rowOff>94693</xdr:rowOff>
    </xdr:to>
    <mc:AlternateContent xmlns:mc="http://schemas.openxmlformats.org/markup-compatibility/2006" xmlns:a14="http://schemas.microsoft.com/office/drawing/2010/main">
      <mc:Choice Requires="a14">
        <xdr:graphicFrame macro="">
          <xdr:nvGraphicFramePr>
            <xdr:cNvPr id="13" name="Active vs Inactive"/>
            <xdr:cNvGraphicFramePr/>
          </xdr:nvGraphicFramePr>
          <xdr:xfrm>
            <a:off x="0" y="0"/>
            <a:ext cx="0" cy="0"/>
          </xdr:xfrm>
          <a:graphic>
            <a:graphicData uri="http://schemas.microsoft.com/office/drawing/2010/slicer">
              <sle:slicer xmlns:sle="http://schemas.microsoft.com/office/drawing/2010/slicer" name="Active vs Inactive"/>
            </a:graphicData>
          </a:graphic>
        </xdr:graphicFrame>
      </mc:Choice>
      <mc:Fallback xmlns="">
        <xdr:sp macro="" textlink="">
          <xdr:nvSpPr>
            <xdr:cNvPr id="0" name=""/>
            <xdr:cNvSpPr>
              <a:spLocks noTextEdit="1"/>
            </xdr:cNvSpPr>
          </xdr:nvSpPr>
          <xdr:spPr>
            <a:xfrm>
              <a:off x="291431" y="1372269"/>
              <a:ext cx="1502165" cy="928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0</xdr:row>
      <xdr:rowOff>139700</xdr:rowOff>
    </xdr:from>
    <xdr:to>
      <xdr:col>18</xdr:col>
      <xdr:colOff>596900</xdr:colOff>
      <xdr:row>4</xdr:row>
      <xdr:rowOff>69850</xdr:rowOff>
    </xdr:to>
    <xdr:sp macro="" textlink="">
      <xdr:nvSpPr>
        <xdr:cNvPr id="6" name="TextBox 5"/>
        <xdr:cNvSpPr txBox="1"/>
      </xdr:nvSpPr>
      <xdr:spPr>
        <a:xfrm>
          <a:off x="158750" y="139700"/>
          <a:ext cx="11410950" cy="666750"/>
        </a:xfrm>
        <a:prstGeom prst="rect">
          <a:avLst/>
        </a:prstGeom>
        <a:noFill/>
        <a:ln>
          <a:noFill/>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t"/>
        <a:lstStyle/>
        <a:p>
          <a:r>
            <a:rPr lang="en-US" sz="4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Customer Overview</a:t>
          </a:r>
        </a:p>
      </xdr:txBody>
    </xdr:sp>
    <xdr:clientData/>
  </xdr:twoCellAnchor>
  <xdr:twoCellAnchor editAs="oneCell">
    <xdr:from>
      <xdr:col>7</xdr:col>
      <xdr:colOff>392770</xdr:colOff>
      <xdr:row>1</xdr:row>
      <xdr:rowOff>3792</xdr:rowOff>
    </xdr:from>
    <xdr:to>
      <xdr:col>8</xdr:col>
      <xdr:colOff>440044</xdr:colOff>
      <xdr:row>4</xdr:row>
      <xdr:rowOff>123551</xdr:rowOff>
    </xdr:to>
    <xdr:pic>
      <xdr:nvPicPr>
        <xdr:cNvPr id="23" name="Picture 22" descr="Digicloudsolutions - Solutions - Sales And Service Ico PNG Transparent With  Clear Background ID 189752 | TOPpng"/>
        <xdr:cNvPicPr>
          <a:picLocks noChangeAspect="1" noChangeArrowheads="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281" b="98836" l="0" r="100000">
                      <a14:backgroundMark x1="89762" y1="81257" x2="89762" y2="81257"/>
                      <a14:backgroundMark x1="91667" y1="79278" x2="91667" y2="79278"/>
                      <a14:backgroundMark x1="93333" y1="75669" x2="93333" y2="75669"/>
                    </a14:backgroundRemoval>
                  </a14:imgEffect>
                </a14:imgLayer>
              </a14:imgProps>
            </a:ext>
            <a:ext uri="{28A0092B-C50C-407E-A947-70E740481C1C}">
              <a14:useLocalDpi xmlns:a14="http://schemas.microsoft.com/office/drawing/2010/main" val="0"/>
            </a:ext>
          </a:extLst>
        </a:blip>
        <a:srcRect/>
        <a:stretch>
          <a:fillRect/>
        </a:stretch>
      </xdr:blipFill>
      <xdr:spPr bwMode="auto">
        <a:xfrm>
          <a:off x="4642814" y="187608"/>
          <a:ext cx="654423" cy="671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saveData="0" refreshedBy="hp" refreshedDate="45915.780639467594" backgroundQuery="1" createdVersion="6" refreshedVersion="6" minRefreshableVersion="3" recordCount="0" supportSubquery="1" supportAdvancedDrill="1">
  <cacheSource type="external" connectionId="5"/>
  <cacheFields count="3">
    <cacheField name="[Measures].[Sum of revenue]" caption="Sum of revenue" numFmtId="0" hierarchy="30" level="32767"/>
    <cacheField name="[Merge2].[NewColumn.category].[NewColumn.category]" caption="NewColumn.category" numFmtId="0" hierarchy="11" level="1">
      <sharedItems count="5">
        <s v="Charger"/>
        <s v="Headphones"/>
        <s v="Laptop"/>
        <s v="Mobile"/>
        <s v="Smartwatch"/>
      </sharedItems>
    </cacheField>
    <cacheField name="[Merge2].[NewColumn.name].[NewColumn.name]" caption="NewColumn.name" numFmtId="0" hierarchy="12"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Merge2].[transaction_id]" caption="transaction_id" attribute="1" defaultMemberUniqueName="[Merge2].[transaction_id].[All]" allUniqueName="[Merge2].[transaction_id].[All]" dimensionUniqueName="[Merge2]" displayFolder="" count="0" memberValueDatatype="20" unbalanced="0"/>
    <cacheHierarchy uniqueName="[Merge2].[customer_id]" caption="customer_id" attribute="1" defaultMemberUniqueName="[Merge2].[customer_id].[All]" allUniqueName="[Merge2].[customer_id].[All]" dimensionUniqueName="[Merge2]" displayFolder="" count="0" memberValueDatatype="20" unbalanced="0"/>
    <cacheHierarchy uniqueName="[Merge2].[product_id]" caption="product_id" attribute="1" defaultMemberUniqueName="[Merge2].[product_id].[All]" allUniqueName="[Merge2].[product_id].[All]" dimensionUniqueName="[Merge2]" displayFolder="" count="0" memberValueDatatype="20" unbalanced="0"/>
    <cacheHierarchy uniqueName="[Merge2].[quantity]" caption="quantity" attribute="1" defaultMemberUniqueName="[Merge2].[quantity].[All]" allUniqueName="[Merge2].[quantity].[All]" dimensionUniqueName="[Merge2]" displayFolder="" count="0" memberValueDatatype="20" unbalanced="0"/>
    <cacheHierarchy uniqueName="[Merge2].[price]" caption="price" attribute="1" defaultMemberUniqueName="[Merge2].[price].[All]" allUniqueName="[Merge2].[price].[All]" dimensionUniqueName="[Merge2]" displayFolder="" count="0" memberValueDatatype="20" unbalanced="0"/>
    <cacheHierarchy uniqueName="[Merge2].[date]" caption="date" attribute="1" time="1" defaultMemberUniqueName="[Merge2].[date].[All]" allUniqueName="[Merge2].[date].[All]" dimensionUniqueName="[Merge2]" displayFolder="" count="0" memberValueDatatype="7" unbalanced="0"/>
    <cacheHierarchy uniqueName="[Merge2].[NewColumn.category]" caption="NewColumn.category" attribute="1" defaultMemberUniqueName="[Merge2].[NewColumn.category].[All]" allUniqueName="[Merge2].[NewColumn.category].[All]" dimensionUniqueName="[Merge2]" displayFolder="" count="2" memberValueDatatype="130" unbalanced="0">
      <fieldsUsage count="2">
        <fieldUsage x="-1"/>
        <fieldUsage x="1"/>
      </fieldsUsage>
    </cacheHierarchy>
    <cacheHierarchy uniqueName="[Merge2].[NewColumn.name]" caption="NewColumn.name" attribute="1" defaultMemberUniqueName="[Merge2].[NewColumn.name].[All]" allUniqueName="[Merge2].[NewColumn.name].[All]" dimensionUniqueName="[Merge2]" displayFolder="" count="2" memberValueDatatype="130" unbalanced="0">
      <fieldsUsage count="2">
        <fieldUsage x="-1"/>
        <fieldUsage x="2"/>
      </fieldsUsage>
    </cacheHierarchy>
    <cacheHierarchy uniqueName="[Merge2].[revenue]" caption="revenue" attribute="1" defaultMemberUniqueName="[Merge2].[revenue].[All]" allUniqueName="[Merge2].[revenue].[All]" dimensionUniqueName="[Merge2]"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elling_price]" caption="selling_price" attribute="1" defaultMemberUniqueName="[Products].[selling_price].[All]" allUniqueName="[Products].[selling_price].[All]" dimensionUniqueName="[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price]" caption="price" attribute="1" defaultMemberUniqueName="[Transactions].[price].[All]" allUniqueName="[Transactions].[price].[All]" dimensionUniqueName="[Transactions]"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revenue]" caption="Sum of revenue" measure="1" displayFolder="" measureGroup="Merge2"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Merge2"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Merge2" count="0" hidden="1">
      <extLst>
        <ext xmlns:x15="http://schemas.microsoft.com/office/spreadsheetml/2010/11/main" uri="{B97F6D7D-B522-45F9-BDA1-12C45D357490}">
          <x15:cacheHierarchy aggregatedColumn="7"/>
        </ext>
      </extLst>
    </cacheHierarchy>
    <cacheHierarchy uniqueName="[Measures].[Sum of transaction_id]" caption="Sum of transaction_id" measure="1" displayFolder="" measureGroup="Merge2"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Merge2" count="0" hidden="1">
      <extLst>
        <ext xmlns:x15="http://schemas.microsoft.com/office/spreadsheetml/2010/11/main" uri="{B97F6D7D-B522-45F9-BDA1-12C45D357490}">
          <x15:cacheHierarchy aggregatedColumn="9"/>
        </ext>
      </extLst>
    </cacheHierarchy>
  </cacheHierarchies>
  <kpis count="0"/>
  <dimensions count="5">
    <dimension name="Customers" uniqueName="[Customers]" caption="Customers"/>
    <dimension measure="1" name="Measures" uniqueName="[Measures]" caption="Measures"/>
    <dimension name="Merge2" uniqueName="[Merge2]" caption="Merge2"/>
    <dimension name="Products" uniqueName="[Products]" caption="Products"/>
    <dimension name="Transactions" uniqueName="[Transactions]" caption="Transactions"/>
  </dimensions>
  <measureGroups count="4">
    <measureGroup name="Customers" caption="Customers"/>
    <measureGroup name="Merge2" caption="Merge2"/>
    <measureGroup name="Products" caption="Products"/>
    <measureGroup name="Transactions" caption="Transactions"/>
  </measureGroups>
  <maps count="6">
    <map measureGroup="0" dimension="0"/>
    <map measureGroup="1" dimension="2"/>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915.780639004632" backgroundQuery="1" createdVersion="6" refreshedVersion="6" minRefreshableVersion="3" recordCount="0" supportSubquery="1" supportAdvancedDrill="1">
  <cacheSource type="external" connectionId="5"/>
  <cacheFields count="2">
    <cacheField name="[Measures].[Count of product_id]" caption="Count of product_id" numFmtId="0" hierarchy="32" level="32767"/>
    <cacheField name="[Merge2].[NewColumn.name].[NewColumn.name]" caption="NewColumn.name" numFmtId="0" hierarchy="12" level="1">
      <sharedItems count="20">
        <s v="Acer Aspire 7"/>
        <s v="AirPods Pro"/>
        <s v="Anker PowerPort"/>
        <s v="Apple 20W Charger"/>
        <s v="Apple Watch Series 7"/>
        <s v="Asus VivoBook 14"/>
        <s v="Audionic Headphones"/>
        <s v="Dell Inspiron 15"/>
        <s v="HP Pavilion 15"/>
        <s v="Huawei Watch GT 3"/>
        <s v="Infinix Hot 12"/>
        <s v="iPhone 13 Pro"/>
        <s v="JBL Tune 500BT"/>
        <s v="Lenovo ThinkPad E14"/>
        <s v="Oppo F19"/>
        <s v="Samsung Fast Charger"/>
        <s v="Samsung Galaxy S21"/>
        <s v="Samsung Galaxy Watch 4"/>
        <s v="Sony WH-1000XM4"/>
        <s v="Vivo Y20"/>
      </sharedItems>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Merge2].[transaction_id]" caption="transaction_id" attribute="1" defaultMemberUniqueName="[Merge2].[transaction_id].[All]" allUniqueName="[Merge2].[transaction_id].[All]" dimensionUniqueName="[Merge2]" displayFolder="" count="0" memberValueDatatype="20" unbalanced="0"/>
    <cacheHierarchy uniqueName="[Merge2].[customer_id]" caption="customer_id" attribute="1" defaultMemberUniqueName="[Merge2].[customer_id].[All]" allUniqueName="[Merge2].[customer_id].[All]" dimensionUniqueName="[Merge2]" displayFolder="" count="0" memberValueDatatype="20" unbalanced="0"/>
    <cacheHierarchy uniqueName="[Merge2].[product_id]" caption="product_id" attribute="1" defaultMemberUniqueName="[Merge2].[product_id].[All]" allUniqueName="[Merge2].[product_id].[All]" dimensionUniqueName="[Merge2]" displayFolder="" count="0" memberValueDatatype="20" unbalanced="0"/>
    <cacheHierarchy uniqueName="[Merge2].[quantity]" caption="quantity" attribute="1" defaultMemberUniqueName="[Merge2].[quantity].[All]" allUniqueName="[Merge2].[quantity].[All]" dimensionUniqueName="[Merge2]" displayFolder="" count="0" memberValueDatatype="20" unbalanced="0"/>
    <cacheHierarchy uniqueName="[Merge2].[price]" caption="price" attribute="1" defaultMemberUniqueName="[Merge2].[price].[All]" allUniqueName="[Merge2].[price].[All]" dimensionUniqueName="[Merge2]" displayFolder="" count="0" memberValueDatatype="20" unbalanced="0"/>
    <cacheHierarchy uniqueName="[Merge2].[date]" caption="date" attribute="1" time="1" defaultMemberUniqueName="[Merge2].[date].[All]" allUniqueName="[Merge2].[date].[All]" dimensionUniqueName="[Merge2]" displayFolder="" count="0" memberValueDatatype="7" unbalanced="0"/>
    <cacheHierarchy uniqueName="[Merge2].[NewColumn.category]" caption="NewColumn.category" attribute="1" defaultMemberUniqueName="[Merge2].[NewColumn.category].[All]" allUniqueName="[Merge2].[NewColumn.category].[All]" dimensionUniqueName="[Merge2]" displayFolder="" count="0" memberValueDatatype="130" unbalanced="0"/>
    <cacheHierarchy uniqueName="[Merge2].[NewColumn.name]" caption="NewColumn.name" attribute="1" defaultMemberUniqueName="[Merge2].[NewColumn.name].[All]" allUniqueName="[Merge2].[NewColumn.name].[All]" dimensionUniqueName="[Merge2]" displayFolder="" count="2" memberValueDatatype="130" unbalanced="0">
      <fieldsUsage count="2">
        <fieldUsage x="-1"/>
        <fieldUsage x="1"/>
      </fieldsUsage>
    </cacheHierarchy>
    <cacheHierarchy uniqueName="[Merge2].[revenue]" caption="revenue" attribute="1" defaultMemberUniqueName="[Merge2].[revenue].[All]" allUniqueName="[Merge2].[revenue].[All]" dimensionUniqueName="[Merge2]"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elling_price]" caption="selling_price" attribute="1" defaultMemberUniqueName="[Products].[selling_price].[All]" allUniqueName="[Products].[selling_price].[All]" dimensionUniqueName="[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price]" caption="price" attribute="1" defaultMemberUniqueName="[Transactions].[price].[All]" allUniqueName="[Transactions].[price].[All]" dimensionUniqueName="[Transactions]"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revenue]" caption="Sum of revenue" measure="1" displayFolder="" measureGroup="Merge2"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Merge2"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Merge2"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transaction_id]" caption="Sum of transaction_id" measure="1" displayFolder="" measureGroup="Merge2"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Merge2" count="0" hidden="1">
      <extLst>
        <ext xmlns:x15="http://schemas.microsoft.com/office/spreadsheetml/2010/11/main" uri="{B97F6D7D-B522-45F9-BDA1-12C45D357490}">
          <x15:cacheHierarchy aggregatedColumn="9"/>
        </ext>
      </extLst>
    </cacheHierarchy>
  </cacheHierarchies>
  <kpis count="0"/>
  <dimensions count="5">
    <dimension name="Customers" uniqueName="[Customers]" caption="Customers"/>
    <dimension measure="1" name="Measures" uniqueName="[Measures]" caption="Measures"/>
    <dimension name="Merge2" uniqueName="[Merge2]" caption="Merge2"/>
    <dimension name="Products" uniqueName="[Products]" caption="Products"/>
    <dimension name="Transactions" uniqueName="[Transactions]" caption="Transactions"/>
  </dimensions>
  <measureGroups count="4">
    <measureGroup name="Customers" caption="Customers"/>
    <measureGroup name="Merge2" caption="Merge2"/>
    <measureGroup name="Products" caption="Products"/>
    <measureGroup name="Transactions" caption="Transactions"/>
  </measureGroups>
  <maps count="6">
    <map measureGroup="0" dimension="0"/>
    <map measureGroup="1" dimension="2"/>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5915.780639814817" backgroundQuery="1" createdVersion="6" refreshedVersion="6" minRefreshableVersion="3" recordCount="0" supportSubquery="1" supportAdvancedDrill="1">
  <cacheSource type="external" connectionId="5"/>
  <cacheFields count="3">
    <cacheField name="[Merge2].[NewColumn.category].[NewColumn.category]" caption="NewColumn.category" numFmtId="0" hierarchy="11" level="1">
      <sharedItems count="5">
        <s v="Charger"/>
        <s v="Headphones"/>
        <s v="Laptop"/>
        <s v="Mobile"/>
        <s v="Smartwatch"/>
      </sharedItems>
    </cacheField>
    <cacheField name="[Measures].[Sum of price]" caption="Sum of price" numFmtId="0" hierarchy="34" level="32767"/>
    <cacheField name="[Merge2].[NewColumn.name].[NewColumn.name]" caption="NewColumn.name" numFmtId="0" hierarchy="12"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Merge2].[transaction_id]" caption="transaction_id" attribute="1" defaultMemberUniqueName="[Merge2].[transaction_id].[All]" allUniqueName="[Merge2].[transaction_id].[All]" dimensionUniqueName="[Merge2]" displayFolder="" count="0" memberValueDatatype="20" unbalanced="0"/>
    <cacheHierarchy uniqueName="[Merge2].[customer_id]" caption="customer_id" attribute="1" defaultMemberUniqueName="[Merge2].[customer_id].[All]" allUniqueName="[Merge2].[customer_id].[All]" dimensionUniqueName="[Merge2]" displayFolder="" count="0" memberValueDatatype="20" unbalanced="0"/>
    <cacheHierarchy uniqueName="[Merge2].[product_id]" caption="product_id" attribute="1" defaultMemberUniqueName="[Merge2].[product_id].[All]" allUniqueName="[Merge2].[product_id].[All]" dimensionUniqueName="[Merge2]" displayFolder="" count="0" memberValueDatatype="20" unbalanced="0"/>
    <cacheHierarchy uniqueName="[Merge2].[quantity]" caption="quantity" attribute="1" defaultMemberUniqueName="[Merge2].[quantity].[All]" allUniqueName="[Merge2].[quantity].[All]" dimensionUniqueName="[Merge2]" displayFolder="" count="0" memberValueDatatype="20" unbalanced="0"/>
    <cacheHierarchy uniqueName="[Merge2].[price]" caption="price" attribute="1" defaultMemberUniqueName="[Merge2].[price].[All]" allUniqueName="[Merge2].[price].[All]" dimensionUniqueName="[Merge2]" displayFolder="" count="0" memberValueDatatype="20" unbalanced="0"/>
    <cacheHierarchy uniqueName="[Merge2].[date]" caption="date" attribute="1" time="1" defaultMemberUniqueName="[Merge2].[date].[All]" allUniqueName="[Merge2].[date].[All]" dimensionUniqueName="[Merge2]" displayFolder="" count="0" memberValueDatatype="7" unbalanced="0"/>
    <cacheHierarchy uniqueName="[Merge2].[NewColumn.category]" caption="NewColumn.category" attribute="1" defaultMemberUniqueName="[Merge2].[NewColumn.category].[All]" allUniqueName="[Merge2].[NewColumn.category].[All]" dimensionUniqueName="[Merge2]" displayFolder="" count="2" memberValueDatatype="130" unbalanced="0">
      <fieldsUsage count="2">
        <fieldUsage x="-1"/>
        <fieldUsage x="0"/>
      </fieldsUsage>
    </cacheHierarchy>
    <cacheHierarchy uniqueName="[Merge2].[NewColumn.name]" caption="NewColumn.name" attribute="1" defaultMemberUniqueName="[Merge2].[NewColumn.name].[All]" allUniqueName="[Merge2].[NewColumn.name].[All]" dimensionUniqueName="[Merge2]" displayFolder="" count="2" memberValueDatatype="130" unbalanced="0">
      <fieldsUsage count="2">
        <fieldUsage x="-1"/>
        <fieldUsage x="2"/>
      </fieldsUsage>
    </cacheHierarchy>
    <cacheHierarchy uniqueName="[Merge2].[revenue]" caption="revenue" attribute="1" defaultMemberUniqueName="[Merge2].[revenue].[All]" allUniqueName="[Merge2].[revenue].[All]" dimensionUniqueName="[Merge2]"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elling_price]" caption="selling_price" attribute="1" defaultMemberUniqueName="[Products].[selling_price].[All]" allUniqueName="[Products].[selling_price].[All]" dimensionUniqueName="[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price]" caption="price" attribute="1" defaultMemberUniqueName="[Transactions].[price].[All]" allUniqueName="[Transactions].[price].[All]" dimensionUniqueName="[Transactions]"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revenue]" caption="Sum of revenue" measure="1" displayFolder="" measureGroup="Merge2"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Merge2"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Merge2" count="0" hidden="1">
      <extLst>
        <ext xmlns:x15="http://schemas.microsoft.com/office/spreadsheetml/2010/11/main" uri="{B97F6D7D-B522-45F9-BDA1-12C45D357490}">
          <x15:cacheHierarchy aggregatedColumn="7"/>
        </ext>
      </extLst>
    </cacheHierarchy>
    <cacheHierarchy uniqueName="[Measures].[Sum of transaction_id]" caption="Sum of transaction_id" measure="1" displayFolder="" measureGroup="Merge2"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Merge2"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5">
    <dimension name="Customers" uniqueName="[Customers]" caption="Customers"/>
    <dimension measure="1" name="Measures" uniqueName="[Measures]" caption="Measures"/>
    <dimension name="Merge2" uniqueName="[Merge2]" caption="Merge2"/>
    <dimension name="Products" uniqueName="[Products]" caption="Products"/>
    <dimension name="Transactions" uniqueName="[Transactions]" caption="Transactions"/>
  </dimensions>
  <measureGroups count="4">
    <measureGroup name="Customers" caption="Customers"/>
    <measureGroup name="Merge2" caption="Merge2"/>
    <measureGroup name="Products" caption="Products"/>
    <measureGroup name="Transactions" caption="Transactions"/>
  </measureGroups>
  <maps count="6">
    <map measureGroup="0" dimension="0"/>
    <map measureGroup="1" dimension="2"/>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r:id="rId1" refreshedBy="hp" refreshedDate="45915.848454166669" createdVersion="6" refreshedVersion="6" minRefreshableVersion="3" recordCount="50">
  <cacheSource type="worksheet">
    <worksheetSource name="Table5"/>
  </cacheSource>
  <cacheFields count="8">
    <cacheField name="customer_id" numFmtId="0">
      <sharedItems containsSemiMixedTypes="0" containsString="0" containsNumber="1" containsInteger="1" minValue="1" maxValue="50" count="50">
        <n v="50"/>
        <n v="25"/>
        <n v="40"/>
        <n v="28"/>
        <n v="33"/>
        <n v="34"/>
        <n v="46"/>
        <n v="23"/>
        <n v="38"/>
        <n v="11"/>
        <n v="15"/>
        <n v="22"/>
        <n v="30"/>
        <n v="8"/>
        <n v="37"/>
        <n v="3"/>
        <n v="5"/>
        <n v="7"/>
        <n v="12"/>
        <n v="29"/>
        <n v="13"/>
        <n v="2"/>
        <n v="42"/>
        <n v="31"/>
        <n v="27"/>
        <n v="6"/>
        <n v="9"/>
        <n v="16"/>
        <n v="26"/>
        <n v="24"/>
        <n v="36"/>
        <n v="1"/>
        <n v="17"/>
        <n v="47"/>
        <n v="18"/>
        <n v="19"/>
        <n v="10"/>
        <n v="39"/>
        <n v="48"/>
        <n v="44"/>
        <n v="41"/>
        <n v="14"/>
        <n v="21"/>
        <n v="45"/>
        <n v="20"/>
        <n v="35"/>
        <n v="32"/>
        <n v="4"/>
        <n v="43"/>
        <n v="49"/>
      </sharedItems>
    </cacheField>
    <cacheField name="name" numFmtId="0">
      <sharedItems/>
    </cacheField>
    <cacheField name="email" numFmtId="0">
      <sharedItems/>
    </cacheField>
    <cacheField name="location" numFmtId="0">
      <sharedItems count="5">
        <s v="Islamabad"/>
        <s v="Karachi"/>
        <s v="Rawalpindi"/>
        <s v="Lahore"/>
        <s v="Faisalabad"/>
      </sharedItems>
    </cacheField>
    <cacheField name="signup_date" numFmtId="0">
      <sharedItems/>
    </cacheField>
    <cacheField name="SalesOrder" numFmtId="0">
      <sharedItems containsSemiMixedTypes="0" containsString="0" containsNumber="1" containsInteger="1" minValue="931" maxValue="1718"/>
    </cacheField>
    <cacheField name="Recency" numFmtId="0">
      <sharedItems containsSemiMixedTypes="0" containsString="0" containsNumber="1" containsInteger="1" minValue="0" maxValue="9"/>
    </cacheField>
    <cacheField name="Active vs Inactive" numFmtId="0">
      <sharedItems count="2">
        <s v="Active"/>
        <s v="Inactive"/>
      </sharedItems>
    </cacheField>
  </cacheFields>
  <extLst>
    <ext xmlns:x14="http://schemas.microsoft.com/office/spreadsheetml/2009/9/main" uri="{725AE2AE-9491-48be-B2B4-4EB974FC3084}">
      <x14:pivotCacheDefinition pivotCacheId="2"/>
    </ext>
  </extLst>
</pivotCacheDefinition>
</file>

<file path=xl/pivotCache/pivotCacheDefinition5.xml><?xml version="1.0" encoding="utf-8"?>
<pivotCacheDefinition xmlns="http://schemas.openxmlformats.org/spreadsheetml/2006/main" xmlns:r="http://schemas.openxmlformats.org/officeDocument/2006/relationships" r:id="rId1" refreshedBy="hp" refreshedDate="45916.010929050928" createdVersion="6" refreshedVersion="6" minRefreshableVersion="3" recordCount="300">
  <cacheSource type="worksheet">
    <worksheetSource ref="A1:G301" sheet="Transactions"/>
  </cacheSource>
  <cacheFields count="7">
    <cacheField name="transaction_id" numFmtId="0">
      <sharedItems containsSemiMixedTypes="0" containsString="0" containsNumber="1" containsInteger="1" minValue="1" maxValue="300"/>
    </cacheField>
    <cacheField name="customer_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product_id" numFmtId="0">
      <sharedItems containsSemiMixedTypes="0" containsString="0" containsNumber="1" containsInteger="1" minValue="1" maxValue="20"/>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761" maxValue="193935"/>
    </cacheField>
    <cacheField name="date" numFmtId="14">
      <sharedItems/>
    </cacheField>
    <cacheField name="revenue" numFmtId="0">
      <sharedItems containsSemiMixedTypes="0" containsString="0" containsNumber="1" containsInteger="1" minValue="8761" maxValue="96967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5915.072034027777" backgroundQuery="1" createdVersion="3"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Merge2].[transaction_id]" caption="transaction_id" attribute="1" defaultMemberUniqueName="[Merge2].[transaction_id].[All]" allUniqueName="[Merge2].[transaction_id].[All]" dimensionUniqueName="[Merge2]" displayFolder="" count="0" memberValueDatatype="20" unbalanced="0"/>
    <cacheHierarchy uniqueName="[Merge2].[customer_id]" caption="customer_id" attribute="1" defaultMemberUniqueName="[Merge2].[customer_id].[All]" allUniqueName="[Merge2].[customer_id].[All]" dimensionUniqueName="[Merge2]" displayFolder="" count="0" memberValueDatatype="20" unbalanced="0"/>
    <cacheHierarchy uniqueName="[Merge2].[product_id]" caption="product_id" attribute="1" defaultMemberUniqueName="[Merge2].[product_id].[All]" allUniqueName="[Merge2].[product_id].[All]" dimensionUniqueName="[Merge2]" displayFolder="" count="0" memberValueDatatype="20" unbalanced="0"/>
    <cacheHierarchy uniqueName="[Merge2].[quantity]" caption="quantity" attribute="1" defaultMemberUniqueName="[Merge2].[quantity].[All]" allUniqueName="[Merge2].[quantity].[All]" dimensionUniqueName="[Merge2]" displayFolder="" count="0" memberValueDatatype="20" unbalanced="0"/>
    <cacheHierarchy uniqueName="[Merge2].[price]" caption="price" attribute="1" defaultMemberUniqueName="[Merge2].[price].[All]" allUniqueName="[Merge2].[price].[All]" dimensionUniqueName="[Merge2]" displayFolder="" count="0" memberValueDatatype="20" unbalanced="0"/>
    <cacheHierarchy uniqueName="[Merge2].[date]" caption="date" attribute="1" time="1" defaultMemberUniqueName="[Merge2].[date].[All]" allUniqueName="[Merge2].[date].[All]" dimensionUniqueName="[Merge2]" displayFolder="" count="0" memberValueDatatype="7" unbalanced="0"/>
    <cacheHierarchy uniqueName="[Merge2].[NewColumn.category]" caption="NewColumn.category" attribute="1" defaultMemberUniqueName="[Merge2].[NewColumn.category].[All]" allUniqueName="[Merge2].[NewColumn.category].[All]" dimensionUniqueName="[Merge2]" displayFolder="" count="0" memberValueDatatype="130" unbalanced="0"/>
    <cacheHierarchy uniqueName="[Merge2].[NewColumn.name]" caption="NewColumn.name" attribute="1" defaultMemberUniqueName="[Merge2].[NewColumn.name].[All]" allUniqueName="[Merge2].[NewColumn.name].[All]" dimensionUniqueName="[Merge2]" displayFolder="" count="0" memberValueDatatype="130" unbalanced="0"/>
    <cacheHierarchy uniqueName="[Merge2].[revenue]" caption="revenue" attribute="1" defaultMemberUniqueName="[Merge2].[revenue].[All]" allUniqueName="[Merge2].[revenue].[All]" dimensionUniqueName="[Merge2]"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name]" caption="name" attribute="1" defaultMemberUniqueName="[Products].[name].[All]" allUniqueName="[Products].[name].[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20" unbalanced="0"/>
    <cacheHierarchy uniqueName="[Products].[selling_price]" caption="selling_price" attribute="1" defaultMemberUniqueName="[Products].[selling_price].[All]" allUniqueName="[Products].[selling_price].[All]" dimensionUniqueName="[Products]"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Transactions].[price]" caption="price" attribute="1" defaultMemberUniqueName="[Transactions].[price].[All]" allUniqueName="[Transactions].[price].[All]" dimensionUniqueName="[Transactions]"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ransactions]" caption="__XL_Count Transactions" measure="1" displayFolder="" measureGroup="Transactions" count="0" hidden="1"/>
    <cacheHierarchy uniqueName="[Measures].[__XL_Count Merge2]" caption="__XL_Count Merge2" measure="1" displayFolder="" measureGroup="Merge2" count="0" hidden="1"/>
    <cacheHierarchy uniqueName="[Measures].[__No measures defined]" caption="__No measures defined" measure="1" displayFolder="" count="0" hidden="1"/>
    <cacheHierarchy uniqueName="[Measures].[Sum of revenue]" caption="Sum of revenue" measure="1" displayFolder="" measureGroup="Merge2"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Merge2" count="0" hidden="1">
      <extLst>
        <ext xmlns:x15="http://schemas.microsoft.com/office/spreadsheetml/2010/11/main" uri="{B97F6D7D-B522-45F9-BDA1-12C45D357490}">
          <x15:cacheHierarchy aggregatedColumn="7"/>
        </ext>
      </extLst>
    </cacheHierarchy>
    <cacheHierarchy uniqueName="[Measures].[Count of product_id]" caption="Count of product_id" measure="1" displayFolder="" measureGroup="Merge2" count="0" hidden="1">
      <extLst>
        <ext xmlns:x15="http://schemas.microsoft.com/office/spreadsheetml/2010/11/main" uri="{B97F6D7D-B522-45F9-BDA1-12C45D357490}">
          <x15:cacheHierarchy aggregatedColumn="7"/>
        </ext>
      </extLst>
    </cacheHierarchy>
    <cacheHierarchy uniqueName="[Measures].[Sum of transaction_id]" caption="Sum of transaction_id" measure="1" displayFolder="" measureGroup="Merge2"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Merge2" count="0" hidden="1">
      <extLst>
        <ext xmlns:x15="http://schemas.microsoft.com/office/spreadsheetml/2010/11/main" uri="{B97F6D7D-B522-45F9-BDA1-12C45D357490}">
          <x15:cacheHierarchy aggregatedColumn="9"/>
        </ext>
      </extLst>
    </cacheHierarchy>
  </cacheHierarchies>
  <kpis count="0"/>
  <dimensions count="5">
    <dimension name="Customers" uniqueName="[Customers]" caption="Customers"/>
    <dimension measure="1" name="Measures" uniqueName="[Measures]" caption="Measures"/>
    <dimension name="Merge2" uniqueName="[Merge2]" caption="Merge2"/>
    <dimension name="Products" uniqueName="[Products]" caption="Products"/>
    <dimension name="Transactions" uniqueName="[Transactions]" caption="Transactions"/>
  </dimensions>
  <measureGroups count="4">
    <measureGroup name="Customers" caption="Customers"/>
    <measureGroup name="Merge2" caption="Merge2"/>
    <measureGroup name="Products" caption="Products"/>
    <measureGroup name="Transactions" caption="Transactions"/>
  </measureGroups>
  <maps count="6">
    <map measureGroup="0" dimension="0"/>
    <map measureGroup="1" dimension="2"/>
    <map measureGroup="2" dimension="3"/>
    <map measureGroup="3" dimension="0"/>
    <map measureGroup="3" dimension="3"/>
    <map measureGroup="3" dimension="4"/>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0">
  <r>
    <x v="0"/>
    <s v="Farhan Syed"/>
    <s v="farhan.syed68@example.com"/>
    <x v="0"/>
    <s v="2023-01-10"/>
    <n v="979"/>
    <n v="1"/>
    <x v="0"/>
  </r>
  <r>
    <x v="1"/>
    <s v="Sana Syed"/>
    <s v="sana.syed91@example.com"/>
    <x v="1"/>
    <s v="2021-01-04"/>
    <n v="1715"/>
    <n v="9"/>
    <x v="1"/>
  </r>
  <r>
    <x v="2"/>
    <s v="Laiba Sheikh"/>
    <s v="laiba.sheikh36@example.com"/>
    <x v="0"/>
    <s v="2021-01-01"/>
    <n v="1718"/>
    <n v="9"/>
    <x v="1"/>
  </r>
  <r>
    <x v="3"/>
    <s v="Hamza Khan"/>
    <s v="hamza.khan27@example.com"/>
    <x v="2"/>
    <s v="2021-03-16"/>
    <n v="1644"/>
    <n v="9"/>
    <x v="1"/>
  </r>
  <r>
    <x v="4"/>
    <s v="Hamza Mughal"/>
    <s v="hamza.mughal16@example.com"/>
    <x v="3"/>
    <s v="2021-04-17"/>
    <n v="1612"/>
    <n v="8"/>
    <x v="1"/>
  </r>
  <r>
    <x v="5"/>
    <s v="Saad Khan"/>
    <s v="saad.khan91@example.com"/>
    <x v="4"/>
    <s v="2021-02-18"/>
    <n v="1670"/>
    <n v="9"/>
    <x v="1"/>
  </r>
  <r>
    <x v="6"/>
    <s v="Zain Butt"/>
    <s v="zain.butt84@example.com"/>
    <x v="3"/>
    <s v="2021-05-29"/>
    <n v="1570"/>
    <n v="8"/>
    <x v="1"/>
  </r>
  <r>
    <x v="7"/>
    <s v="Ayesha Chaudhry"/>
    <s v="ayesha.chaudhry50@example.com"/>
    <x v="2"/>
    <s v="2021-06-09"/>
    <n v="1559"/>
    <n v="8"/>
    <x v="1"/>
  </r>
  <r>
    <x v="8"/>
    <s v="Imran Javed"/>
    <s v="imran.javed5@example.com"/>
    <x v="4"/>
    <s v="2021-06-30"/>
    <n v="1538"/>
    <n v="7"/>
    <x v="1"/>
  </r>
  <r>
    <x v="9"/>
    <s v="Zain Qureshi"/>
    <s v="zain.qureshi61@example.com"/>
    <x v="0"/>
    <s v="2021-07-22"/>
    <n v="1516"/>
    <n v="7"/>
    <x v="1"/>
  </r>
  <r>
    <x v="10"/>
    <s v="Maham Ansari"/>
    <s v="maham.ansari21@example.com"/>
    <x v="3"/>
    <s v="2021-02-12"/>
    <n v="1676"/>
    <n v="9"/>
    <x v="1"/>
  </r>
  <r>
    <x v="11"/>
    <s v="Asad Ansari"/>
    <s v="asad.ansari82@example.com"/>
    <x v="3"/>
    <s v="2021-04-19"/>
    <n v="1610"/>
    <n v="8"/>
    <x v="1"/>
  </r>
  <r>
    <x v="12"/>
    <s v="Ali Ahmed"/>
    <s v="ali.ahmed90@example.com"/>
    <x v="3"/>
    <s v="2021-05-23"/>
    <n v="1576"/>
    <n v="8"/>
    <x v="1"/>
  </r>
  <r>
    <x v="13"/>
    <s v="Hina Shah"/>
    <s v="hina.shah78@example.com"/>
    <x v="0"/>
    <s v="2021-07-03"/>
    <n v="1535"/>
    <n v="7"/>
    <x v="1"/>
  </r>
  <r>
    <x v="14"/>
    <s v="Bilal Butt"/>
    <s v="bilal.butt75@example.com"/>
    <x v="0"/>
    <s v="2021-07-21"/>
    <n v="1517"/>
    <n v="7"/>
    <x v="1"/>
  </r>
  <r>
    <x v="15"/>
    <s v="Asad Mirza"/>
    <s v="asad.mirza10@example.com"/>
    <x v="3"/>
    <s v="2021-09-12"/>
    <n v="1464"/>
    <n v="7"/>
    <x v="1"/>
  </r>
  <r>
    <x v="16"/>
    <s v="Rabia Rana"/>
    <s v="rabia.rana99@example.com"/>
    <x v="2"/>
    <s v="2021-11-02"/>
    <n v="1413"/>
    <n v="6"/>
    <x v="1"/>
  </r>
  <r>
    <x v="17"/>
    <s v="Ayesha Malik"/>
    <s v="ayesha.malik21@example.com"/>
    <x v="4"/>
    <s v="2021-11-14"/>
    <n v="1401"/>
    <n v="6"/>
    <x v="1"/>
  </r>
  <r>
    <x v="18"/>
    <s v="Hina Mughal"/>
    <s v="hina.mughal96@example.com"/>
    <x v="0"/>
    <s v="2021-12-10"/>
    <n v="1375"/>
    <n v="6"/>
    <x v="1"/>
  </r>
  <r>
    <x v="19"/>
    <s v="Imran Rana"/>
    <s v="imran.rana8@example.com"/>
    <x v="4"/>
    <s v="2021-12-13"/>
    <n v="1372"/>
    <n v="6"/>
    <x v="1"/>
  </r>
  <r>
    <x v="20"/>
    <s v="Ahmed Butt"/>
    <s v="ahmed.butt50@example.com"/>
    <x v="0"/>
    <s v="2022-01-13"/>
    <n v="1341"/>
    <n v="5"/>
    <x v="1"/>
  </r>
  <r>
    <x v="21"/>
    <s v="Maryam Akhtar"/>
    <s v="maryam.akhtar26@example.com"/>
    <x v="3"/>
    <s v="2022-01-22"/>
    <n v="1332"/>
    <n v="5"/>
    <x v="1"/>
  </r>
  <r>
    <x v="22"/>
    <s v="Maryam Sheikh"/>
    <s v="maryam.sheikh33@example.com"/>
    <x v="3"/>
    <s v="2021-10-20"/>
    <n v="1426"/>
    <n v="6"/>
    <x v="1"/>
  </r>
  <r>
    <x v="23"/>
    <s v="Waleed Malik"/>
    <s v="waleed.malik31@example.com"/>
    <x v="4"/>
    <s v="2022-01-23"/>
    <n v="1331"/>
    <n v="5"/>
    <x v="1"/>
  </r>
  <r>
    <x v="24"/>
    <s v="Waleed Ansari"/>
    <s v="waleed.ansari73@example.com"/>
    <x v="0"/>
    <s v="2022-02-05"/>
    <n v="1318"/>
    <n v="5"/>
    <x v="1"/>
  </r>
  <r>
    <x v="25"/>
    <s v="Imran Malik"/>
    <s v="imran.malik10@example.com"/>
    <x v="3"/>
    <s v="2022-02-10"/>
    <n v="1313"/>
    <n v="5"/>
    <x v="1"/>
  </r>
  <r>
    <x v="26"/>
    <s v="Maham Mirza"/>
    <s v="maham.mirza15@example.com"/>
    <x v="2"/>
    <s v="2022-03-08"/>
    <n v="1287"/>
    <n v="4"/>
    <x v="1"/>
  </r>
  <r>
    <x v="27"/>
    <s v="Ayesha Ahmed"/>
    <s v="ayesha.ahmed93@example.com"/>
    <x v="2"/>
    <s v="2022-03-21"/>
    <n v="1274"/>
    <n v="4"/>
    <x v="1"/>
  </r>
  <r>
    <x v="28"/>
    <s v="Ayesha Javed"/>
    <s v="ayesha.javed84@example.com"/>
    <x v="2"/>
    <s v="2022-12-17"/>
    <n v="1003"/>
    <n v="1"/>
    <x v="0"/>
  </r>
  <r>
    <x v="29"/>
    <s v="Hassan Sheikh"/>
    <s v="hassan.sheikh35@example.com"/>
    <x v="2"/>
    <s v="2022-09-08"/>
    <n v="1103"/>
    <n v="2"/>
    <x v="0"/>
  </r>
  <r>
    <x v="30"/>
    <s v="Rabia Javed"/>
    <s v="rabia.javed52@example.com"/>
    <x v="1"/>
    <s v="2022-12-18"/>
    <n v="1002"/>
    <n v="1"/>
    <x v="0"/>
  </r>
  <r>
    <x v="31"/>
    <s v="Shahzaib Syed"/>
    <s v="shahzaib.syed87@example.com"/>
    <x v="0"/>
    <s v="2023-01-03"/>
    <n v="986"/>
    <n v="1"/>
    <x v="0"/>
  </r>
  <r>
    <x v="32"/>
    <s v="Hamza Khan"/>
    <s v="hamza.khan70@example.com"/>
    <x v="4"/>
    <s v="2022-07-01"/>
    <n v="1172"/>
    <n v="3"/>
    <x v="0"/>
  </r>
  <r>
    <x v="33"/>
    <s v="Maryam Chaudhry"/>
    <s v="maryam.chaudhry5@example.com"/>
    <x v="2"/>
    <s v="2022-08-22"/>
    <n v="1120"/>
    <n v="2"/>
    <x v="0"/>
  </r>
  <r>
    <x v="34"/>
    <s v="Maryam Akhtar"/>
    <s v="maryam.akhtar25@example.com"/>
    <x v="3"/>
    <s v="2022-06-18"/>
    <n v="1185"/>
    <n v="3"/>
    <x v="0"/>
  </r>
  <r>
    <x v="35"/>
    <s v="Asad Ahmed"/>
    <s v="asad.ahmed2@example.com"/>
    <x v="2"/>
    <s v="2022-04-23"/>
    <n v="1241"/>
    <n v="4"/>
    <x v="1"/>
  </r>
  <r>
    <x v="36"/>
    <s v="Shahzaib Chaudhry"/>
    <s v="shahzaib.chaudhry63@example.com"/>
    <x v="3"/>
    <s v="2022-05-06"/>
    <n v="1228"/>
    <n v="4"/>
    <x v="1"/>
  </r>
  <r>
    <x v="37"/>
    <s v="Hussain Qureshi"/>
    <s v="hussain.qureshi16@example.com"/>
    <x v="3"/>
    <s v="2022-06-07"/>
    <n v="1196"/>
    <n v="3"/>
    <x v="0"/>
  </r>
  <r>
    <x v="38"/>
    <s v="Waleed Sheikh"/>
    <s v="waleed.sheikh41@example.com"/>
    <x v="3"/>
    <s v="2022-03-22"/>
    <n v="1273"/>
    <n v="4"/>
    <x v="1"/>
  </r>
  <r>
    <x v="39"/>
    <s v="Ali Syed"/>
    <s v="ali.syed36@example.com"/>
    <x v="3"/>
    <s v="2022-06-16"/>
    <n v="1187"/>
    <n v="3"/>
    <x v="0"/>
  </r>
  <r>
    <x v="40"/>
    <s v="Hamza Khan"/>
    <s v="hamza.khan34@example.com"/>
    <x v="3"/>
    <s v="2023-01-16"/>
    <n v="973"/>
    <n v="0"/>
    <x v="0"/>
  </r>
  <r>
    <x v="41"/>
    <s v="Fatima Butt"/>
    <s v="fatima.butt51@example.com"/>
    <x v="1"/>
    <s v="2023-01-12"/>
    <n v="977"/>
    <n v="0"/>
    <x v="0"/>
  </r>
  <r>
    <x v="42"/>
    <s v="Ayesha Akhtar"/>
    <s v="ayesha.akhtar56@example.com"/>
    <x v="1"/>
    <s v="2023-02-27"/>
    <n v="931"/>
    <n v="0"/>
    <x v="0"/>
  </r>
  <r>
    <x v="43"/>
    <s v="Ali Ahmed"/>
    <s v="ali.ahmed13@example.com"/>
    <x v="3"/>
    <s v="2023-01-06"/>
    <n v="983"/>
    <n v="1"/>
    <x v="0"/>
  </r>
  <r>
    <x v="44"/>
    <s v="Imran Ansari"/>
    <s v="imran.ansari97@example.com"/>
    <x v="1"/>
    <s v="2023-01-28"/>
    <n v="961"/>
    <n v="0"/>
    <x v="0"/>
  </r>
  <r>
    <x v="45"/>
    <s v="Khadija Javed"/>
    <s v="khadija.javed85@example.com"/>
    <x v="4"/>
    <s v="2023-02-09"/>
    <n v="949"/>
    <n v="0"/>
    <x v="0"/>
  </r>
  <r>
    <x v="46"/>
    <s v="Farhan Malik"/>
    <s v="farhan.malik77@example.com"/>
    <x v="1"/>
    <s v="2022-10-01"/>
    <n v="1080"/>
    <n v="2"/>
    <x v="0"/>
  </r>
  <r>
    <x v="47"/>
    <s v="Zara Ahmed"/>
    <s v="zara.ahmed71@example.com"/>
    <x v="3"/>
    <s v="2022-12-16"/>
    <n v="1004"/>
    <n v="2"/>
    <x v="0"/>
  </r>
  <r>
    <x v="48"/>
    <s v="Ayesha Shah"/>
    <s v="ayesha.shah93@example.com"/>
    <x v="2"/>
    <s v="2022-06-30"/>
    <n v="1173"/>
    <n v="3"/>
    <x v="0"/>
  </r>
  <r>
    <x v="49"/>
    <s v="Farhan Rana"/>
    <s v="farhan.rana44@example.com"/>
    <x v="4"/>
    <s v="2022-07-23"/>
    <n v="1150"/>
    <n v="2"/>
    <x v="0"/>
  </r>
</pivotCacheRecords>
</file>

<file path=xl/pivotCache/pivotCacheRecords2.xml><?xml version="1.0" encoding="utf-8"?>
<pivotCacheRecords xmlns="http://schemas.openxmlformats.org/spreadsheetml/2006/main" xmlns:r="http://schemas.openxmlformats.org/officeDocument/2006/relationships" count="300">
  <r>
    <n v="40"/>
    <x v="0"/>
    <n v="6"/>
    <n v="2"/>
    <n v="55516"/>
    <s v="2023-04-10"/>
    <n v="111032"/>
  </r>
  <r>
    <n v="257"/>
    <x v="0"/>
    <n v="11"/>
    <n v="4"/>
    <n v="72348"/>
    <s v="2022-11-01"/>
    <n v="289392"/>
  </r>
  <r>
    <n v="90"/>
    <x v="1"/>
    <n v="12"/>
    <n v="4"/>
    <n v="126528"/>
    <s v="2022-06-24"/>
    <n v="506112"/>
  </r>
  <r>
    <n v="132"/>
    <x v="1"/>
    <n v="14"/>
    <n v="2"/>
    <n v="28776"/>
    <s v="2022-09-23"/>
    <n v="57552"/>
  </r>
  <r>
    <n v="137"/>
    <x v="1"/>
    <n v="15"/>
    <n v="1"/>
    <n v="10882"/>
    <s v="2022-06-22"/>
    <n v="10882"/>
  </r>
  <r>
    <n v="210"/>
    <x v="1"/>
    <n v="20"/>
    <n v="5"/>
    <n v="143895"/>
    <s v="2022-01-10"/>
    <n v="719475"/>
  </r>
  <r>
    <n v="212"/>
    <x v="1"/>
    <n v="14"/>
    <n v="4"/>
    <n v="57552"/>
    <s v="2022-09-13"/>
    <n v="230208"/>
  </r>
  <r>
    <n v="239"/>
    <x v="1"/>
    <n v="12"/>
    <n v="3"/>
    <n v="94896"/>
    <s v="2023-07-25"/>
    <n v="284688"/>
  </r>
  <r>
    <n v="245"/>
    <x v="1"/>
    <n v="11"/>
    <n v="3"/>
    <n v="54261"/>
    <s v="2023-06-26"/>
    <n v="162783"/>
  </r>
  <r>
    <n v="246"/>
    <x v="1"/>
    <n v="8"/>
    <n v="3"/>
    <n v="54894"/>
    <s v="2023-01-28"/>
    <n v="164682"/>
  </r>
  <r>
    <n v="248"/>
    <x v="1"/>
    <n v="3"/>
    <n v="3"/>
    <n v="66915"/>
    <s v="2022-02-28"/>
    <n v="200745"/>
  </r>
  <r>
    <n v="263"/>
    <x v="1"/>
    <n v="13"/>
    <n v="4"/>
    <n v="32892"/>
    <s v="2022-09-17"/>
    <n v="131568"/>
  </r>
  <r>
    <n v="276"/>
    <x v="1"/>
    <n v="6"/>
    <n v="4"/>
    <n v="111032"/>
    <s v="2023-04-15"/>
    <n v="444128"/>
  </r>
  <r>
    <n v="94"/>
    <x v="2"/>
    <n v="9"/>
    <n v="2"/>
    <n v="61102"/>
    <s v="2022-10-22"/>
    <n v="122204"/>
  </r>
  <r>
    <n v="106"/>
    <x v="2"/>
    <n v="2"/>
    <n v="4"/>
    <n v="66728"/>
    <s v="2022-01-17"/>
    <n v="266912"/>
  </r>
  <r>
    <n v="140"/>
    <x v="2"/>
    <n v="15"/>
    <n v="5"/>
    <n v="54410"/>
    <s v="2022-09-26"/>
    <n v="272050"/>
  </r>
  <r>
    <n v="148"/>
    <x v="2"/>
    <n v="20"/>
    <n v="1"/>
    <n v="28779"/>
    <s v="2022-10-16"/>
    <n v="28779"/>
  </r>
  <r>
    <n v="216"/>
    <x v="2"/>
    <n v="17"/>
    <n v="3"/>
    <n v="85404"/>
    <s v="2022-08-17"/>
    <n v="256212"/>
  </r>
  <r>
    <n v="297"/>
    <x v="2"/>
    <n v="4"/>
    <n v="3"/>
    <n v="55851"/>
    <s v="2022-08-28"/>
    <n v="167553"/>
  </r>
  <r>
    <n v="71"/>
    <x v="3"/>
    <n v="1"/>
    <n v="4"/>
    <n v="138440"/>
    <s v="2022-06-21"/>
    <n v="553760"/>
  </r>
  <r>
    <n v="81"/>
    <x v="3"/>
    <n v="3"/>
    <n v="5"/>
    <n v="111525"/>
    <s v="2022-06-04"/>
    <n v="557625"/>
  </r>
  <r>
    <n v="144"/>
    <x v="3"/>
    <n v="2"/>
    <n v="4"/>
    <n v="66728"/>
    <s v="2022-12-22"/>
    <n v="266912"/>
  </r>
  <r>
    <n v="264"/>
    <x v="3"/>
    <n v="7"/>
    <n v="4"/>
    <n v="95440"/>
    <s v="2022-01-27"/>
    <n v="381760"/>
  </r>
  <r>
    <n v="7"/>
    <x v="4"/>
    <n v="10"/>
    <n v="2"/>
    <n v="42622"/>
    <s v="2022-01-15"/>
    <n v="85244"/>
  </r>
  <r>
    <n v="53"/>
    <x v="4"/>
    <n v="17"/>
    <n v="1"/>
    <n v="28468"/>
    <s v="2022-12-05"/>
    <n v="28468"/>
  </r>
  <r>
    <n v="78"/>
    <x v="4"/>
    <n v="13"/>
    <n v="3"/>
    <n v="24669"/>
    <s v="2022-06-23"/>
    <n v="74007"/>
  </r>
  <r>
    <n v="129"/>
    <x v="4"/>
    <n v="11"/>
    <n v="5"/>
    <n v="90435"/>
    <s v="2023-07-30"/>
    <n v="452175"/>
  </r>
  <r>
    <n v="208"/>
    <x v="4"/>
    <n v="19"/>
    <n v="5"/>
    <n v="193935"/>
    <s v="2022-08-18"/>
    <n v="969675"/>
  </r>
  <r>
    <n v="219"/>
    <x v="4"/>
    <n v="17"/>
    <n v="1"/>
    <n v="28468"/>
    <s v="2023-02-22"/>
    <n v="28468"/>
  </r>
  <r>
    <n v="152"/>
    <x v="5"/>
    <n v="1"/>
    <n v="1"/>
    <n v="34610"/>
    <s v="2022-09-21"/>
    <n v="34610"/>
  </r>
  <r>
    <n v="158"/>
    <x v="5"/>
    <n v="6"/>
    <n v="1"/>
    <n v="27758"/>
    <s v="2022-11-19"/>
    <n v="27758"/>
  </r>
  <r>
    <n v="180"/>
    <x v="5"/>
    <n v="12"/>
    <n v="3"/>
    <n v="94896"/>
    <s v="2022-02-27"/>
    <n v="284688"/>
  </r>
  <r>
    <n v="247"/>
    <x v="5"/>
    <n v="7"/>
    <n v="2"/>
    <n v="47720"/>
    <s v="2022-01-29"/>
    <n v="95440"/>
  </r>
  <r>
    <n v="63"/>
    <x v="6"/>
    <n v="15"/>
    <n v="4"/>
    <n v="43528"/>
    <s v="2022-11-24"/>
    <n v="174112"/>
  </r>
  <r>
    <n v="227"/>
    <x v="6"/>
    <n v="12"/>
    <n v="1"/>
    <n v="31632"/>
    <s v="2022-09-01"/>
    <n v="31632"/>
  </r>
  <r>
    <n v="26"/>
    <x v="7"/>
    <n v="19"/>
    <n v="1"/>
    <n v="38787"/>
    <s v="2023-07-15"/>
    <n v="38787"/>
  </r>
  <r>
    <n v="31"/>
    <x v="7"/>
    <n v="4"/>
    <n v="5"/>
    <n v="93085"/>
    <s v="2023-02-05"/>
    <n v="465425"/>
  </r>
  <r>
    <n v="82"/>
    <x v="7"/>
    <n v="13"/>
    <n v="5"/>
    <n v="41115"/>
    <s v="2023-05-08"/>
    <n v="205575"/>
  </r>
  <r>
    <n v="174"/>
    <x v="7"/>
    <n v="3"/>
    <n v="3"/>
    <n v="66915"/>
    <s v="2023-02-09"/>
    <n v="200745"/>
  </r>
  <r>
    <n v="176"/>
    <x v="7"/>
    <n v="8"/>
    <n v="3"/>
    <n v="54894"/>
    <s v="2023-04-20"/>
    <n v="164682"/>
  </r>
  <r>
    <n v="30"/>
    <x v="8"/>
    <n v="7"/>
    <n v="3"/>
    <n v="71580"/>
    <s v="2022-04-17"/>
    <n v="214740"/>
  </r>
  <r>
    <n v="39"/>
    <x v="8"/>
    <n v="15"/>
    <n v="5"/>
    <n v="54410"/>
    <s v="2022-11-18"/>
    <n v="272050"/>
  </r>
  <r>
    <n v="46"/>
    <x v="8"/>
    <n v="3"/>
    <n v="3"/>
    <n v="66915"/>
    <s v="2022-11-06"/>
    <n v="200745"/>
  </r>
  <r>
    <n v="121"/>
    <x v="8"/>
    <n v="7"/>
    <n v="2"/>
    <n v="47720"/>
    <s v="2023-03-28"/>
    <n v="95440"/>
  </r>
  <r>
    <n v="159"/>
    <x v="8"/>
    <n v="7"/>
    <n v="4"/>
    <n v="95440"/>
    <s v="2023-05-19"/>
    <n v="381760"/>
  </r>
  <r>
    <n v="49"/>
    <x v="9"/>
    <n v="4"/>
    <n v="4"/>
    <n v="74468"/>
    <s v="2022-10-08"/>
    <n v="297872"/>
  </r>
  <r>
    <n v="89"/>
    <x v="9"/>
    <n v="18"/>
    <n v="3"/>
    <n v="79749"/>
    <s v="2023-08-08"/>
    <n v="239247"/>
  </r>
  <r>
    <n v="101"/>
    <x v="9"/>
    <n v="4"/>
    <n v="2"/>
    <n v="37234"/>
    <s v="2022-06-09"/>
    <n v="74468"/>
  </r>
  <r>
    <n v="115"/>
    <x v="9"/>
    <n v="11"/>
    <n v="1"/>
    <n v="18087"/>
    <s v="2023-08-09"/>
    <n v="18087"/>
  </r>
  <r>
    <n v="125"/>
    <x v="9"/>
    <n v="13"/>
    <n v="3"/>
    <n v="24669"/>
    <s v="2022-06-22"/>
    <n v="74007"/>
  </r>
  <r>
    <n v="184"/>
    <x v="9"/>
    <n v="15"/>
    <n v="4"/>
    <n v="43528"/>
    <s v="2023-05-01"/>
    <n v="174112"/>
  </r>
  <r>
    <n v="185"/>
    <x v="9"/>
    <n v="3"/>
    <n v="5"/>
    <n v="111525"/>
    <s v="2022-10-18"/>
    <n v="557625"/>
  </r>
  <r>
    <n v="243"/>
    <x v="9"/>
    <n v="20"/>
    <n v="5"/>
    <n v="143895"/>
    <s v="2022-07-19"/>
    <n v="719475"/>
  </r>
  <r>
    <n v="295"/>
    <x v="9"/>
    <n v="4"/>
    <n v="3"/>
    <n v="55851"/>
    <s v="2023-05-29"/>
    <n v="167553"/>
  </r>
  <r>
    <n v="298"/>
    <x v="9"/>
    <n v="10"/>
    <n v="2"/>
    <n v="42622"/>
    <s v="2023-07-26"/>
    <n v="85244"/>
  </r>
  <r>
    <n v="73"/>
    <x v="10"/>
    <n v="5"/>
    <n v="5"/>
    <n v="43805"/>
    <s v="2022-06-06"/>
    <n v="219025"/>
  </r>
  <r>
    <n v="111"/>
    <x v="10"/>
    <n v="12"/>
    <n v="1"/>
    <n v="31632"/>
    <s v="2022-03-31"/>
    <n v="31632"/>
  </r>
  <r>
    <n v="128"/>
    <x v="10"/>
    <n v="20"/>
    <n v="2"/>
    <n v="57558"/>
    <s v="2023-06-14"/>
    <n v="115116"/>
  </r>
  <r>
    <n v="222"/>
    <x v="10"/>
    <n v="1"/>
    <n v="1"/>
    <n v="34610"/>
    <s v="2023-02-22"/>
    <n v="34610"/>
  </r>
  <r>
    <n v="241"/>
    <x v="10"/>
    <n v="9"/>
    <n v="4"/>
    <n v="122204"/>
    <s v="2022-04-24"/>
    <n v="488816"/>
  </r>
  <r>
    <n v="249"/>
    <x v="10"/>
    <n v="10"/>
    <n v="3"/>
    <n v="63933"/>
    <s v="2022-06-05"/>
    <n v="191799"/>
  </r>
  <r>
    <n v="261"/>
    <x v="10"/>
    <n v="4"/>
    <n v="1"/>
    <n v="18617"/>
    <s v="2022-09-22"/>
    <n v="18617"/>
  </r>
  <r>
    <n v="5"/>
    <x v="11"/>
    <n v="1"/>
    <n v="3"/>
    <n v="103830"/>
    <s v="2022-02-26"/>
    <n v="311490"/>
  </r>
  <r>
    <n v="16"/>
    <x v="11"/>
    <n v="5"/>
    <n v="5"/>
    <n v="43805"/>
    <s v="2022-01-29"/>
    <n v="219025"/>
  </r>
  <r>
    <n v="22"/>
    <x v="11"/>
    <n v="11"/>
    <n v="1"/>
    <n v="18087"/>
    <s v="2022-08-03"/>
    <n v="18087"/>
  </r>
  <r>
    <n v="62"/>
    <x v="11"/>
    <n v="13"/>
    <n v="4"/>
    <n v="32892"/>
    <s v="2023-04-19"/>
    <n v="131568"/>
  </r>
  <r>
    <n v="256"/>
    <x v="11"/>
    <n v="11"/>
    <n v="1"/>
    <n v="18087"/>
    <s v="2023-05-20"/>
    <n v="18087"/>
  </r>
  <r>
    <n v="170"/>
    <x v="12"/>
    <n v="5"/>
    <n v="4"/>
    <n v="35044"/>
    <s v="2023-07-09"/>
    <n v="140176"/>
  </r>
  <r>
    <n v="194"/>
    <x v="12"/>
    <n v="20"/>
    <n v="3"/>
    <n v="86337"/>
    <s v="2022-03-08"/>
    <n v="259011"/>
  </r>
  <r>
    <n v="213"/>
    <x v="12"/>
    <n v="10"/>
    <n v="5"/>
    <n v="106555"/>
    <s v="2022-09-10"/>
    <n v="532775"/>
  </r>
  <r>
    <n v="251"/>
    <x v="12"/>
    <n v="3"/>
    <n v="1"/>
    <n v="22305"/>
    <s v="2023-03-31"/>
    <n v="22305"/>
  </r>
  <r>
    <n v="280"/>
    <x v="12"/>
    <n v="17"/>
    <n v="3"/>
    <n v="85404"/>
    <s v="2023-03-25"/>
    <n v="256212"/>
  </r>
  <r>
    <n v="4"/>
    <x v="13"/>
    <n v="9"/>
    <n v="1"/>
    <n v="30551"/>
    <s v="2022-12-04"/>
    <n v="30551"/>
  </r>
  <r>
    <n v="11"/>
    <x v="13"/>
    <n v="18"/>
    <n v="4"/>
    <n v="106332"/>
    <s v="2022-06-21"/>
    <n v="425328"/>
  </r>
  <r>
    <n v="42"/>
    <x v="13"/>
    <n v="7"/>
    <n v="3"/>
    <n v="71580"/>
    <s v="2022-09-06"/>
    <n v="214740"/>
  </r>
  <r>
    <n v="139"/>
    <x v="13"/>
    <n v="9"/>
    <n v="3"/>
    <n v="91653"/>
    <s v="2022-08-21"/>
    <n v="274959"/>
  </r>
  <r>
    <n v="161"/>
    <x v="13"/>
    <n v="9"/>
    <n v="1"/>
    <n v="30551"/>
    <s v="2022-03-31"/>
    <n v="30551"/>
  </r>
  <r>
    <n v="163"/>
    <x v="13"/>
    <n v="15"/>
    <n v="4"/>
    <n v="43528"/>
    <s v="2023-06-17"/>
    <n v="174112"/>
  </r>
  <r>
    <n v="236"/>
    <x v="13"/>
    <n v="5"/>
    <n v="1"/>
    <n v="8761"/>
    <s v="2022-12-28"/>
    <n v="8761"/>
  </r>
  <r>
    <n v="9"/>
    <x v="14"/>
    <n v="10"/>
    <n v="5"/>
    <n v="106555"/>
    <s v="2023-06-17"/>
    <n v="532775"/>
  </r>
  <r>
    <n v="13"/>
    <x v="14"/>
    <n v="11"/>
    <n v="3"/>
    <n v="54261"/>
    <s v="2023-03-08"/>
    <n v="162783"/>
  </r>
  <r>
    <n v="32"/>
    <x v="14"/>
    <n v="7"/>
    <n v="3"/>
    <n v="71580"/>
    <s v="2022-03-30"/>
    <n v="214740"/>
  </r>
  <r>
    <n v="102"/>
    <x v="14"/>
    <n v="15"/>
    <n v="2"/>
    <n v="21764"/>
    <s v="2023-04-05"/>
    <n v="43528"/>
  </r>
  <r>
    <n v="110"/>
    <x v="14"/>
    <n v="10"/>
    <n v="3"/>
    <n v="63933"/>
    <s v="2022-10-21"/>
    <n v="191799"/>
  </r>
  <r>
    <n v="182"/>
    <x v="14"/>
    <n v="6"/>
    <n v="2"/>
    <n v="55516"/>
    <s v="2023-01-13"/>
    <n v="111032"/>
  </r>
  <r>
    <n v="287"/>
    <x v="14"/>
    <n v="1"/>
    <n v="1"/>
    <n v="34610"/>
    <s v="2022-04-10"/>
    <n v="34610"/>
  </r>
  <r>
    <n v="157"/>
    <x v="15"/>
    <n v="8"/>
    <n v="3"/>
    <n v="54894"/>
    <s v="2022-03-07"/>
    <n v="164682"/>
  </r>
  <r>
    <n v="168"/>
    <x v="15"/>
    <n v="14"/>
    <n v="3"/>
    <n v="43164"/>
    <s v="2022-04-12"/>
    <n v="129492"/>
  </r>
  <r>
    <n v="228"/>
    <x v="15"/>
    <n v="9"/>
    <n v="5"/>
    <n v="152755"/>
    <s v="2022-02-08"/>
    <n v="763775"/>
  </r>
  <r>
    <n v="235"/>
    <x v="15"/>
    <n v="2"/>
    <n v="4"/>
    <n v="66728"/>
    <s v="2023-02-14"/>
    <n v="266912"/>
  </r>
  <r>
    <n v="23"/>
    <x v="16"/>
    <n v="4"/>
    <n v="4"/>
    <n v="74468"/>
    <s v="2022-07-10"/>
    <n v="297872"/>
  </r>
  <r>
    <n v="150"/>
    <x v="16"/>
    <n v="13"/>
    <n v="2"/>
    <n v="16446"/>
    <s v="2022-12-03"/>
    <n v="32892"/>
  </r>
  <r>
    <n v="154"/>
    <x v="16"/>
    <n v="15"/>
    <n v="1"/>
    <n v="10882"/>
    <s v="2023-01-21"/>
    <n v="10882"/>
  </r>
  <r>
    <n v="175"/>
    <x v="16"/>
    <n v="19"/>
    <n v="1"/>
    <n v="38787"/>
    <s v="2022-11-25"/>
    <n v="38787"/>
  </r>
  <r>
    <n v="299"/>
    <x v="16"/>
    <n v="5"/>
    <n v="1"/>
    <n v="8761"/>
    <s v="2023-08-18"/>
    <n v="8761"/>
  </r>
  <r>
    <n v="10"/>
    <x v="17"/>
    <n v="2"/>
    <n v="2"/>
    <n v="33364"/>
    <s v="2022-03-12"/>
    <n v="66728"/>
  </r>
  <r>
    <n v="84"/>
    <x v="17"/>
    <n v="17"/>
    <n v="3"/>
    <n v="85404"/>
    <s v="2023-01-04"/>
    <n v="256212"/>
  </r>
  <r>
    <n v="116"/>
    <x v="17"/>
    <n v="9"/>
    <n v="1"/>
    <n v="30551"/>
    <s v="2023-04-18"/>
    <n v="30551"/>
  </r>
  <r>
    <n v="167"/>
    <x v="17"/>
    <n v="4"/>
    <n v="2"/>
    <n v="37234"/>
    <s v="2022-01-04"/>
    <n v="74468"/>
  </r>
  <r>
    <n v="183"/>
    <x v="17"/>
    <n v="17"/>
    <n v="3"/>
    <n v="85404"/>
    <s v="2022-05-31"/>
    <n v="256212"/>
  </r>
  <r>
    <n v="195"/>
    <x v="17"/>
    <n v="13"/>
    <n v="5"/>
    <n v="41115"/>
    <s v="2023-06-16"/>
    <n v="205575"/>
  </r>
  <r>
    <n v="254"/>
    <x v="17"/>
    <n v="9"/>
    <n v="5"/>
    <n v="152755"/>
    <s v="2022-12-03"/>
    <n v="763775"/>
  </r>
  <r>
    <n v="259"/>
    <x v="17"/>
    <n v="15"/>
    <n v="4"/>
    <n v="43528"/>
    <s v="2022-01-12"/>
    <n v="174112"/>
  </r>
  <r>
    <n v="273"/>
    <x v="17"/>
    <n v="4"/>
    <n v="4"/>
    <n v="74468"/>
    <s v="2023-07-15"/>
    <n v="297872"/>
  </r>
  <r>
    <n v="29"/>
    <x v="18"/>
    <n v="1"/>
    <n v="1"/>
    <n v="34610"/>
    <s v="2022-12-03"/>
    <n v="34610"/>
  </r>
  <r>
    <n v="98"/>
    <x v="18"/>
    <n v="9"/>
    <n v="3"/>
    <n v="91653"/>
    <s v="2023-05-18"/>
    <n v="274959"/>
  </r>
  <r>
    <n v="156"/>
    <x v="18"/>
    <n v="8"/>
    <n v="2"/>
    <n v="36596"/>
    <s v="2022-01-21"/>
    <n v="73192"/>
  </r>
  <r>
    <n v="197"/>
    <x v="18"/>
    <n v="13"/>
    <n v="4"/>
    <n v="32892"/>
    <s v="2023-01-28"/>
    <n v="131568"/>
  </r>
  <r>
    <n v="237"/>
    <x v="18"/>
    <n v="3"/>
    <n v="4"/>
    <n v="89220"/>
    <s v="2022-10-31"/>
    <n v="356880"/>
  </r>
  <r>
    <n v="244"/>
    <x v="18"/>
    <n v="18"/>
    <n v="5"/>
    <n v="132915"/>
    <s v="2023-06-14"/>
    <n v="664575"/>
  </r>
  <r>
    <n v="253"/>
    <x v="18"/>
    <n v="16"/>
    <n v="2"/>
    <n v="33728"/>
    <s v="2023-05-07"/>
    <n v="67456"/>
  </r>
  <r>
    <n v="265"/>
    <x v="18"/>
    <n v="10"/>
    <n v="3"/>
    <n v="63933"/>
    <s v="2022-06-03"/>
    <n v="191799"/>
  </r>
  <r>
    <n v="50"/>
    <x v="19"/>
    <n v="10"/>
    <n v="5"/>
    <n v="106555"/>
    <s v="2022-04-24"/>
    <n v="532775"/>
  </r>
  <r>
    <n v="133"/>
    <x v="19"/>
    <n v="13"/>
    <n v="2"/>
    <n v="16446"/>
    <s v="2023-08-08"/>
    <n v="32892"/>
  </r>
  <r>
    <n v="240"/>
    <x v="19"/>
    <n v="2"/>
    <n v="2"/>
    <n v="33364"/>
    <s v="2022-04-28"/>
    <n v="66728"/>
  </r>
  <r>
    <n v="83"/>
    <x v="20"/>
    <n v="18"/>
    <n v="4"/>
    <n v="106332"/>
    <s v="2023-05-29"/>
    <n v="425328"/>
  </r>
  <r>
    <n v="96"/>
    <x v="20"/>
    <n v="7"/>
    <n v="3"/>
    <n v="71580"/>
    <s v="2023-06-14"/>
    <n v="214740"/>
  </r>
  <r>
    <n v="123"/>
    <x v="20"/>
    <n v="17"/>
    <n v="4"/>
    <n v="113872"/>
    <s v="2022-03-09"/>
    <n v="455488"/>
  </r>
  <r>
    <n v="142"/>
    <x v="20"/>
    <n v="2"/>
    <n v="5"/>
    <n v="83410"/>
    <s v="2022-07-20"/>
    <n v="417050"/>
  </r>
  <r>
    <n v="278"/>
    <x v="20"/>
    <n v="10"/>
    <n v="5"/>
    <n v="106555"/>
    <s v="2022-12-26"/>
    <n v="532775"/>
  </r>
  <r>
    <n v="19"/>
    <x v="21"/>
    <n v="13"/>
    <n v="5"/>
    <n v="41115"/>
    <s v="2023-06-23"/>
    <n v="205575"/>
  </r>
  <r>
    <n v="234"/>
    <x v="21"/>
    <n v="16"/>
    <n v="4"/>
    <n v="67456"/>
    <s v="2023-04-16"/>
    <n v="269824"/>
  </r>
  <r>
    <n v="271"/>
    <x v="21"/>
    <n v="6"/>
    <n v="2"/>
    <n v="55516"/>
    <s v="2022-10-29"/>
    <n v="111032"/>
  </r>
  <r>
    <n v="285"/>
    <x v="21"/>
    <n v="6"/>
    <n v="5"/>
    <n v="138790"/>
    <s v="2023-01-27"/>
    <n v="693950"/>
  </r>
  <r>
    <n v="1"/>
    <x v="22"/>
    <n v="12"/>
    <n v="3"/>
    <n v="94896"/>
    <s v="2022-07-12"/>
    <n v="284688"/>
  </r>
  <r>
    <n v="25"/>
    <x v="22"/>
    <n v="1"/>
    <n v="4"/>
    <n v="138440"/>
    <s v="2023-08-12"/>
    <n v="553760"/>
  </r>
  <r>
    <n v="77"/>
    <x v="22"/>
    <n v="16"/>
    <n v="3"/>
    <n v="50592"/>
    <s v="2022-05-12"/>
    <n v="151776"/>
  </r>
  <r>
    <n v="85"/>
    <x v="22"/>
    <n v="14"/>
    <n v="2"/>
    <n v="28776"/>
    <s v="2022-07-31"/>
    <n v="57552"/>
  </r>
  <r>
    <n v="119"/>
    <x v="22"/>
    <n v="18"/>
    <n v="5"/>
    <n v="132915"/>
    <s v="2022-01-04"/>
    <n v="664575"/>
  </r>
  <r>
    <n v="127"/>
    <x v="22"/>
    <n v="11"/>
    <n v="5"/>
    <n v="90435"/>
    <s v="2022-10-18"/>
    <n v="452175"/>
  </r>
  <r>
    <n v="284"/>
    <x v="22"/>
    <n v="13"/>
    <n v="3"/>
    <n v="24669"/>
    <s v="2023-01-24"/>
    <n v="74007"/>
  </r>
  <r>
    <n v="3"/>
    <x v="23"/>
    <n v="13"/>
    <n v="4"/>
    <n v="32892"/>
    <s v="2023-02-20"/>
    <n v="131568"/>
  </r>
  <r>
    <n v="65"/>
    <x v="23"/>
    <n v="15"/>
    <n v="5"/>
    <n v="54410"/>
    <s v="2022-08-23"/>
    <n v="272050"/>
  </r>
  <r>
    <n v="91"/>
    <x v="23"/>
    <n v="11"/>
    <n v="4"/>
    <n v="72348"/>
    <s v="2023-05-20"/>
    <n v="289392"/>
  </r>
  <r>
    <n v="135"/>
    <x v="23"/>
    <n v="11"/>
    <n v="2"/>
    <n v="36174"/>
    <s v="2022-06-07"/>
    <n v="72348"/>
  </r>
  <r>
    <n v="145"/>
    <x v="23"/>
    <n v="18"/>
    <n v="2"/>
    <n v="53166"/>
    <s v="2023-06-11"/>
    <n v="106332"/>
  </r>
  <r>
    <n v="149"/>
    <x v="23"/>
    <n v="16"/>
    <n v="4"/>
    <n v="67456"/>
    <s v="2023-02-02"/>
    <n v="269824"/>
  </r>
  <r>
    <n v="190"/>
    <x v="23"/>
    <n v="6"/>
    <n v="2"/>
    <n v="55516"/>
    <s v="2022-09-01"/>
    <n v="111032"/>
  </r>
  <r>
    <n v="192"/>
    <x v="23"/>
    <n v="7"/>
    <n v="4"/>
    <n v="95440"/>
    <s v="2023-07-02"/>
    <n v="381760"/>
  </r>
  <r>
    <n v="255"/>
    <x v="23"/>
    <n v="5"/>
    <n v="5"/>
    <n v="43805"/>
    <s v="2022-10-05"/>
    <n v="219025"/>
  </r>
  <r>
    <n v="14"/>
    <x v="24"/>
    <n v="14"/>
    <n v="4"/>
    <n v="57552"/>
    <s v="2022-10-22"/>
    <n v="230208"/>
  </r>
  <r>
    <n v="33"/>
    <x v="24"/>
    <n v="19"/>
    <n v="3"/>
    <n v="116361"/>
    <s v="2023-01-24"/>
    <n v="349083"/>
  </r>
  <r>
    <n v="51"/>
    <x v="24"/>
    <n v="7"/>
    <n v="3"/>
    <n v="71580"/>
    <s v="2022-12-10"/>
    <n v="214740"/>
  </r>
  <r>
    <n v="57"/>
    <x v="24"/>
    <n v="5"/>
    <n v="5"/>
    <n v="43805"/>
    <s v="2022-11-13"/>
    <n v="219025"/>
  </r>
  <r>
    <n v="172"/>
    <x v="24"/>
    <n v="4"/>
    <n v="1"/>
    <n v="18617"/>
    <s v="2022-06-15"/>
    <n v="18617"/>
  </r>
  <r>
    <n v="188"/>
    <x v="24"/>
    <n v="13"/>
    <n v="2"/>
    <n v="16446"/>
    <s v="2022-11-06"/>
    <n v="32892"/>
  </r>
  <r>
    <n v="217"/>
    <x v="24"/>
    <n v="5"/>
    <n v="2"/>
    <n v="17522"/>
    <s v="2023-07-06"/>
    <n v="35044"/>
  </r>
  <r>
    <n v="58"/>
    <x v="25"/>
    <n v="3"/>
    <n v="2"/>
    <n v="44610"/>
    <s v="2022-12-01"/>
    <n v="89220"/>
  </r>
  <r>
    <n v="122"/>
    <x v="25"/>
    <n v="6"/>
    <n v="4"/>
    <n v="111032"/>
    <s v="2022-12-20"/>
    <n v="444128"/>
  </r>
  <r>
    <n v="151"/>
    <x v="25"/>
    <n v="10"/>
    <n v="2"/>
    <n v="42622"/>
    <s v="2022-01-31"/>
    <n v="85244"/>
  </r>
  <r>
    <n v="218"/>
    <x v="25"/>
    <n v="18"/>
    <n v="5"/>
    <n v="132915"/>
    <s v="2022-04-20"/>
    <n v="664575"/>
  </r>
  <r>
    <n v="36"/>
    <x v="26"/>
    <n v="12"/>
    <n v="1"/>
    <n v="31632"/>
    <s v="2023-03-18"/>
    <n v="31632"/>
  </r>
  <r>
    <n v="107"/>
    <x v="26"/>
    <n v="7"/>
    <n v="3"/>
    <n v="71580"/>
    <s v="2022-05-09"/>
    <n v="214740"/>
  </r>
  <r>
    <n v="124"/>
    <x v="26"/>
    <n v="6"/>
    <n v="2"/>
    <n v="55516"/>
    <s v="2022-12-03"/>
    <n v="111032"/>
  </r>
  <r>
    <n v="153"/>
    <x v="26"/>
    <n v="4"/>
    <n v="2"/>
    <n v="37234"/>
    <s v="2023-01-07"/>
    <n v="74468"/>
  </r>
  <r>
    <n v="173"/>
    <x v="26"/>
    <n v="3"/>
    <n v="3"/>
    <n v="66915"/>
    <s v="2022-05-25"/>
    <n v="200745"/>
  </r>
  <r>
    <n v="275"/>
    <x v="26"/>
    <n v="5"/>
    <n v="1"/>
    <n v="8761"/>
    <s v="2023-07-08"/>
    <n v="8761"/>
  </r>
  <r>
    <n v="291"/>
    <x v="26"/>
    <n v="12"/>
    <n v="1"/>
    <n v="31632"/>
    <s v="2022-05-30"/>
    <n v="31632"/>
  </r>
  <r>
    <n v="12"/>
    <x v="27"/>
    <n v="4"/>
    <n v="2"/>
    <n v="37234"/>
    <s v="2022-12-31"/>
    <n v="74468"/>
  </r>
  <r>
    <n v="24"/>
    <x v="27"/>
    <n v="3"/>
    <n v="4"/>
    <n v="89220"/>
    <s v="2022-10-26"/>
    <n v="356880"/>
  </r>
  <r>
    <n v="43"/>
    <x v="27"/>
    <n v="1"/>
    <n v="5"/>
    <n v="173050"/>
    <s v="2022-06-08"/>
    <n v="865250"/>
  </r>
  <r>
    <n v="47"/>
    <x v="27"/>
    <n v="11"/>
    <n v="5"/>
    <n v="90435"/>
    <s v="2023-07-05"/>
    <n v="452175"/>
  </r>
  <r>
    <n v="56"/>
    <x v="27"/>
    <n v="18"/>
    <n v="4"/>
    <n v="106332"/>
    <s v="2023-03-02"/>
    <n v="425328"/>
  </r>
  <r>
    <n v="60"/>
    <x v="27"/>
    <n v="3"/>
    <n v="5"/>
    <n v="111525"/>
    <s v="2023-08-18"/>
    <n v="557625"/>
  </r>
  <r>
    <n v="93"/>
    <x v="27"/>
    <n v="3"/>
    <n v="5"/>
    <n v="111525"/>
    <s v="2022-11-30"/>
    <n v="557625"/>
  </r>
  <r>
    <n v="250"/>
    <x v="27"/>
    <n v="18"/>
    <n v="3"/>
    <n v="79749"/>
    <s v="2022-12-17"/>
    <n v="239247"/>
  </r>
  <r>
    <n v="290"/>
    <x v="27"/>
    <n v="17"/>
    <n v="1"/>
    <n v="28468"/>
    <s v="2022-06-22"/>
    <n v="28468"/>
  </r>
  <r>
    <n v="296"/>
    <x v="27"/>
    <n v="6"/>
    <n v="5"/>
    <n v="138790"/>
    <s v="2022-09-18"/>
    <n v="693950"/>
  </r>
  <r>
    <n v="34"/>
    <x v="28"/>
    <n v="1"/>
    <n v="5"/>
    <n v="173050"/>
    <s v="2023-04-14"/>
    <n v="865250"/>
  </r>
  <r>
    <n v="41"/>
    <x v="28"/>
    <n v="15"/>
    <n v="1"/>
    <n v="10882"/>
    <s v="2023-02-11"/>
    <n v="10882"/>
  </r>
  <r>
    <n v="88"/>
    <x v="28"/>
    <n v="13"/>
    <n v="2"/>
    <n v="16446"/>
    <s v="2022-05-28"/>
    <n v="32892"/>
  </r>
  <r>
    <n v="104"/>
    <x v="28"/>
    <n v="4"/>
    <n v="5"/>
    <n v="93085"/>
    <s v="2022-08-24"/>
    <n v="465425"/>
  </r>
  <r>
    <n v="117"/>
    <x v="28"/>
    <n v="4"/>
    <n v="1"/>
    <n v="18617"/>
    <s v="2023-06-21"/>
    <n v="18617"/>
  </r>
  <r>
    <n v="205"/>
    <x v="28"/>
    <n v="10"/>
    <n v="2"/>
    <n v="42622"/>
    <s v="2023-05-25"/>
    <n v="85244"/>
  </r>
  <r>
    <n v="209"/>
    <x v="28"/>
    <n v="3"/>
    <n v="5"/>
    <n v="111525"/>
    <s v="2022-10-18"/>
    <n v="557625"/>
  </r>
  <r>
    <n v="286"/>
    <x v="28"/>
    <n v="20"/>
    <n v="2"/>
    <n v="57558"/>
    <s v="2023-06-30"/>
    <n v="115116"/>
  </r>
  <r>
    <n v="20"/>
    <x v="29"/>
    <n v="6"/>
    <n v="1"/>
    <n v="27758"/>
    <s v="2022-05-17"/>
    <n v="27758"/>
  </r>
  <r>
    <n v="38"/>
    <x v="29"/>
    <n v="2"/>
    <n v="3"/>
    <n v="50046"/>
    <s v="2022-03-10"/>
    <n v="150138"/>
  </r>
  <r>
    <n v="55"/>
    <x v="29"/>
    <n v="16"/>
    <n v="5"/>
    <n v="84320"/>
    <s v="2023-02-09"/>
    <n v="421600"/>
  </r>
  <r>
    <n v="99"/>
    <x v="29"/>
    <n v="18"/>
    <n v="1"/>
    <n v="26583"/>
    <s v="2023-02-18"/>
    <n v="26583"/>
  </r>
  <r>
    <n v="207"/>
    <x v="29"/>
    <n v="13"/>
    <n v="5"/>
    <n v="41115"/>
    <s v="2022-10-13"/>
    <n v="205575"/>
  </r>
  <r>
    <n v="223"/>
    <x v="29"/>
    <n v="6"/>
    <n v="3"/>
    <n v="83274"/>
    <s v="2023-07-10"/>
    <n v="249822"/>
  </r>
  <r>
    <n v="225"/>
    <x v="29"/>
    <n v="9"/>
    <n v="5"/>
    <n v="152755"/>
    <s v="2023-06-24"/>
    <n v="763775"/>
  </r>
  <r>
    <n v="283"/>
    <x v="29"/>
    <n v="19"/>
    <n v="5"/>
    <n v="193935"/>
    <s v="2022-12-15"/>
    <n v="969675"/>
  </r>
  <r>
    <n v="293"/>
    <x v="29"/>
    <n v="17"/>
    <n v="2"/>
    <n v="56936"/>
    <s v="2022-04-24"/>
    <n v="113872"/>
  </r>
  <r>
    <n v="74"/>
    <x v="30"/>
    <n v="17"/>
    <n v="5"/>
    <n v="142340"/>
    <s v="2023-06-02"/>
    <n v="711700"/>
  </r>
  <r>
    <n v="95"/>
    <x v="30"/>
    <n v="12"/>
    <n v="5"/>
    <n v="158160"/>
    <s v="2022-06-02"/>
    <n v="790800"/>
  </r>
  <r>
    <n v="138"/>
    <x v="30"/>
    <n v="7"/>
    <n v="2"/>
    <n v="47720"/>
    <s v="2023-03-20"/>
    <n v="95440"/>
  </r>
  <r>
    <n v="146"/>
    <x v="30"/>
    <n v="6"/>
    <n v="1"/>
    <n v="27758"/>
    <s v="2023-07-18"/>
    <n v="27758"/>
  </r>
  <r>
    <n v="267"/>
    <x v="30"/>
    <n v="12"/>
    <n v="1"/>
    <n v="31632"/>
    <s v="2023-03-19"/>
    <n v="31632"/>
  </r>
  <r>
    <n v="21"/>
    <x v="31"/>
    <n v="9"/>
    <n v="3"/>
    <n v="91653"/>
    <s v="2022-03-22"/>
    <n v="274959"/>
  </r>
  <r>
    <n v="75"/>
    <x v="31"/>
    <n v="13"/>
    <n v="3"/>
    <n v="24669"/>
    <s v="2022-05-05"/>
    <n v="74007"/>
  </r>
  <r>
    <n v="103"/>
    <x v="31"/>
    <n v="1"/>
    <n v="4"/>
    <n v="138440"/>
    <s v="2023-05-18"/>
    <n v="553760"/>
  </r>
  <r>
    <n v="131"/>
    <x v="31"/>
    <n v="10"/>
    <n v="4"/>
    <n v="85244"/>
    <s v="2022-03-29"/>
    <n v="340976"/>
  </r>
  <r>
    <n v="187"/>
    <x v="31"/>
    <n v="19"/>
    <n v="2"/>
    <n v="77574"/>
    <s v="2023-01-23"/>
    <n v="155148"/>
  </r>
  <r>
    <n v="220"/>
    <x v="31"/>
    <n v="9"/>
    <n v="1"/>
    <n v="30551"/>
    <s v="2022-06-17"/>
    <n v="30551"/>
  </r>
  <r>
    <n v="231"/>
    <x v="31"/>
    <n v="17"/>
    <n v="1"/>
    <n v="28468"/>
    <s v="2022-04-03"/>
    <n v="28468"/>
  </r>
  <r>
    <n v="289"/>
    <x v="31"/>
    <n v="16"/>
    <n v="2"/>
    <n v="33728"/>
    <s v="2023-05-18"/>
    <n v="67456"/>
  </r>
  <r>
    <n v="48"/>
    <x v="32"/>
    <n v="1"/>
    <n v="1"/>
    <n v="34610"/>
    <s v="2023-04-28"/>
    <n v="34610"/>
  </r>
  <r>
    <n v="87"/>
    <x v="32"/>
    <n v="18"/>
    <n v="3"/>
    <n v="79749"/>
    <s v="2023-06-19"/>
    <n v="239247"/>
  </r>
  <r>
    <n v="202"/>
    <x v="32"/>
    <n v="10"/>
    <n v="2"/>
    <n v="42622"/>
    <s v="2023-03-11"/>
    <n v="85244"/>
  </r>
  <r>
    <n v="204"/>
    <x v="32"/>
    <n v="13"/>
    <n v="2"/>
    <n v="16446"/>
    <s v="2022-03-31"/>
    <n v="32892"/>
  </r>
  <r>
    <n v="252"/>
    <x v="32"/>
    <n v="17"/>
    <n v="4"/>
    <n v="113872"/>
    <s v="2022-03-20"/>
    <n v="455488"/>
  </r>
  <r>
    <n v="120"/>
    <x v="33"/>
    <n v="17"/>
    <n v="4"/>
    <n v="113872"/>
    <s v="2022-05-12"/>
    <n v="455488"/>
  </r>
  <r>
    <n v="136"/>
    <x v="33"/>
    <n v="6"/>
    <n v="5"/>
    <n v="138790"/>
    <s v="2022-08-22"/>
    <n v="693950"/>
  </r>
  <r>
    <n v="162"/>
    <x v="33"/>
    <n v="15"/>
    <n v="2"/>
    <n v="21764"/>
    <s v="2022-07-11"/>
    <n v="43528"/>
  </r>
  <r>
    <n v="214"/>
    <x v="33"/>
    <n v="15"/>
    <n v="2"/>
    <n v="21764"/>
    <s v="2023-04-16"/>
    <n v="43528"/>
  </r>
  <r>
    <n v="69"/>
    <x v="34"/>
    <n v="6"/>
    <n v="4"/>
    <n v="111032"/>
    <s v="2023-05-31"/>
    <n v="444128"/>
  </r>
  <r>
    <n v="193"/>
    <x v="34"/>
    <n v="18"/>
    <n v="5"/>
    <n v="132915"/>
    <s v="2023-03-14"/>
    <n v="664575"/>
  </r>
  <r>
    <n v="294"/>
    <x v="34"/>
    <n v="14"/>
    <n v="4"/>
    <n v="57552"/>
    <s v="2022-05-29"/>
    <n v="230208"/>
  </r>
  <r>
    <n v="8"/>
    <x v="35"/>
    <n v="5"/>
    <n v="2"/>
    <n v="17522"/>
    <s v="2023-06-18"/>
    <n v="35044"/>
  </r>
  <r>
    <n v="72"/>
    <x v="35"/>
    <n v="20"/>
    <n v="1"/>
    <n v="28779"/>
    <s v="2023-05-24"/>
    <n v="28779"/>
  </r>
  <r>
    <n v="97"/>
    <x v="35"/>
    <n v="16"/>
    <n v="4"/>
    <n v="67456"/>
    <s v="2022-01-28"/>
    <n v="269824"/>
  </r>
  <r>
    <n v="109"/>
    <x v="35"/>
    <n v="9"/>
    <n v="5"/>
    <n v="152755"/>
    <s v="2023-08-01"/>
    <n v="763775"/>
  </r>
  <r>
    <n v="114"/>
    <x v="35"/>
    <n v="14"/>
    <n v="1"/>
    <n v="14388"/>
    <s v="2023-05-10"/>
    <n v="14388"/>
  </r>
  <r>
    <n v="165"/>
    <x v="35"/>
    <n v="5"/>
    <n v="4"/>
    <n v="35044"/>
    <s v="2023-05-08"/>
    <n v="140176"/>
  </r>
  <r>
    <n v="199"/>
    <x v="35"/>
    <n v="2"/>
    <n v="4"/>
    <n v="66728"/>
    <s v="2023-08-23"/>
    <n v="266912"/>
  </r>
  <r>
    <n v="281"/>
    <x v="35"/>
    <n v="2"/>
    <n v="4"/>
    <n v="66728"/>
    <s v="2022-11-10"/>
    <n v="266912"/>
  </r>
  <r>
    <n v="59"/>
    <x v="36"/>
    <n v="13"/>
    <n v="5"/>
    <n v="41115"/>
    <s v="2022-01-17"/>
    <n v="205575"/>
  </r>
  <r>
    <n v="66"/>
    <x v="36"/>
    <n v="10"/>
    <n v="5"/>
    <n v="106555"/>
    <s v="2023-02-21"/>
    <n v="532775"/>
  </r>
  <r>
    <n v="126"/>
    <x v="36"/>
    <n v="5"/>
    <n v="1"/>
    <n v="8761"/>
    <s v="2023-08-04"/>
    <n v="8761"/>
  </r>
  <r>
    <n v="196"/>
    <x v="36"/>
    <n v="15"/>
    <n v="1"/>
    <n v="10882"/>
    <s v="2023-05-30"/>
    <n v="10882"/>
  </r>
  <r>
    <n v="215"/>
    <x v="36"/>
    <n v="16"/>
    <n v="1"/>
    <n v="16864"/>
    <s v="2022-08-26"/>
    <n v="16864"/>
  </r>
  <r>
    <n v="224"/>
    <x v="36"/>
    <n v="15"/>
    <n v="2"/>
    <n v="21764"/>
    <s v="2023-05-30"/>
    <n v="43528"/>
  </r>
  <r>
    <n v="17"/>
    <x v="37"/>
    <n v="9"/>
    <n v="5"/>
    <n v="152755"/>
    <s v="2022-12-10"/>
    <n v="763775"/>
  </r>
  <r>
    <n v="44"/>
    <x v="37"/>
    <n v="8"/>
    <n v="1"/>
    <n v="18298"/>
    <s v="2022-10-18"/>
    <n v="18298"/>
  </r>
  <r>
    <n v="80"/>
    <x v="37"/>
    <n v="19"/>
    <n v="5"/>
    <n v="193935"/>
    <s v="2022-03-01"/>
    <n v="969675"/>
  </r>
  <r>
    <n v="266"/>
    <x v="37"/>
    <n v="9"/>
    <n v="1"/>
    <n v="30551"/>
    <s v="2023-03-21"/>
    <n v="30551"/>
  </r>
  <r>
    <n v="274"/>
    <x v="37"/>
    <n v="11"/>
    <n v="2"/>
    <n v="36174"/>
    <s v="2022-01-16"/>
    <n v="72348"/>
  </r>
  <r>
    <n v="18"/>
    <x v="38"/>
    <n v="11"/>
    <n v="3"/>
    <n v="54261"/>
    <s v="2023-05-22"/>
    <n v="162783"/>
  </r>
  <r>
    <n v="86"/>
    <x v="38"/>
    <n v="20"/>
    <n v="1"/>
    <n v="28779"/>
    <s v="2023-07-02"/>
    <n v="28779"/>
  </r>
  <r>
    <n v="141"/>
    <x v="38"/>
    <n v="5"/>
    <n v="4"/>
    <n v="35044"/>
    <s v="2023-07-26"/>
    <n v="140176"/>
  </r>
  <r>
    <n v="147"/>
    <x v="38"/>
    <n v="1"/>
    <n v="4"/>
    <n v="138440"/>
    <s v="2022-03-30"/>
    <n v="553760"/>
  </r>
  <r>
    <n v="201"/>
    <x v="38"/>
    <n v="6"/>
    <n v="4"/>
    <n v="111032"/>
    <s v="2022-04-06"/>
    <n v="444128"/>
  </r>
  <r>
    <n v="232"/>
    <x v="38"/>
    <n v="16"/>
    <n v="5"/>
    <n v="84320"/>
    <s v="2022-09-18"/>
    <n v="421600"/>
  </r>
  <r>
    <n v="300"/>
    <x v="38"/>
    <n v="13"/>
    <n v="3"/>
    <n v="24669"/>
    <s v="2022-05-02"/>
    <n v="74007"/>
  </r>
  <r>
    <n v="191"/>
    <x v="39"/>
    <n v="7"/>
    <n v="2"/>
    <n v="47720"/>
    <s v="2022-11-06"/>
    <n v="95440"/>
  </r>
  <r>
    <n v="206"/>
    <x v="39"/>
    <n v="11"/>
    <n v="4"/>
    <n v="72348"/>
    <s v="2022-08-02"/>
    <n v="289392"/>
  </r>
  <r>
    <n v="35"/>
    <x v="40"/>
    <n v="13"/>
    <n v="4"/>
    <n v="32892"/>
    <s v="2022-04-10"/>
    <n v="131568"/>
  </r>
  <r>
    <n v="37"/>
    <x v="40"/>
    <n v="9"/>
    <n v="1"/>
    <n v="30551"/>
    <s v="2023-01-19"/>
    <n v="30551"/>
  </r>
  <r>
    <n v="45"/>
    <x v="40"/>
    <n v="3"/>
    <n v="5"/>
    <n v="111525"/>
    <s v="2023-07-24"/>
    <n v="557625"/>
  </r>
  <r>
    <n v="92"/>
    <x v="40"/>
    <n v="15"/>
    <n v="4"/>
    <n v="43528"/>
    <s v="2022-08-07"/>
    <n v="174112"/>
  </r>
  <r>
    <n v="177"/>
    <x v="40"/>
    <n v="19"/>
    <n v="4"/>
    <n v="155148"/>
    <s v="2022-11-24"/>
    <n v="620592"/>
  </r>
  <r>
    <n v="198"/>
    <x v="40"/>
    <n v="12"/>
    <n v="3"/>
    <n v="94896"/>
    <s v="2022-02-15"/>
    <n v="284688"/>
  </r>
  <r>
    <n v="277"/>
    <x v="40"/>
    <n v="14"/>
    <n v="1"/>
    <n v="14388"/>
    <s v="2022-03-15"/>
    <n v="14388"/>
  </r>
  <r>
    <n v="2"/>
    <x v="41"/>
    <n v="3"/>
    <n v="3"/>
    <n v="66915"/>
    <s v="2022-08-29"/>
    <n v="200745"/>
  </r>
  <r>
    <n v="6"/>
    <x v="41"/>
    <n v="19"/>
    <n v="5"/>
    <n v="193935"/>
    <s v="2022-08-30"/>
    <n v="969675"/>
  </r>
  <r>
    <n v="105"/>
    <x v="41"/>
    <n v="7"/>
    <n v="5"/>
    <n v="119300"/>
    <s v="2022-08-08"/>
    <n v="596500"/>
  </r>
  <r>
    <n v="108"/>
    <x v="41"/>
    <n v="4"/>
    <n v="4"/>
    <n v="74468"/>
    <s v="2023-01-29"/>
    <n v="297872"/>
  </r>
  <r>
    <n v="134"/>
    <x v="41"/>
    <n v="9"/>
    <n v="1"/>
    <n v="30551"/>
    <s v="2022-12-13"/>
    <n v="30551"/>
  </r>
  <r>
    <n v="189"/>
    <x v="41"/>
    <n v="4"/>
    <n v="5"/>
    <n v="93085"/>
    <s v="2023-01-06"/>
    <n v="465425"/>
  </r>
  <r>
    <n v="211"/>
    <x v="41"/>
    <n v="19"/>
    <n v="5"/>
    <n v="193935"/>
    <s v="2022-10-10"/>
    <n v="969675"/>
  </r>
  <r>
    <n v="238"/>
    <x v="41"/>
    <n v="17"/>
    <n v="4"/>
    <n v="113872"/>
    <s v="2022-04-05"/>
    <n v="455488"/>
  </r>
  <r>
    <n v="52"/>
    <x v="42"/>
    <n v="3"/>
    <n v="2"/>
    <n v="44610"/>
    <s v="2023-05-14"/>
    <n v="89220"/>
  </r>
  <r>
    <n v="79"/>
    <x v="42"/>
    <n v="5"/>
    <n v="1"/>
    <n v="8761"/>
    <s v="2022-09-02"/>
    <n v="8761"/>
  </r>
  <r>
    <n v="100"/>
    <x v="42"/>
    <n v="12"/>
    <n v="2"/>
    <n v="63264"/>
    <s v="2022-07-30"/>
    <n v="126528"/>
  </r>
  <r>
    <n v="186"/>
    <x v="42"/>
    <n v="17"/>
    <n v="2"/>
    <n v="56936"/>
    <s v="2022-01-31"/>
    <n v="113872"/>
  </r>
  <r>
    <n v="203"/>
    <x v="42"/>
    <n v="15"/>
    <n v="4"/>
    <n v="43528"/>
    <s v="2023-07-23"/>
    <n v="174112"/>
  </r>
  <r>
    <n v="230"/>
    <x v="42"/>
    <n v="1"/>
    <n v="4"/>
    <n v="138440"/>
    <s v="2023-05-07"/>
    <n v="553760"/>
  </r>
  <r>
    <n v="270"/>
    <x v="42"/>
    <n v="10"/>
    <n v="3"/>
    <n v="63933"/>
    <s v="2022-09-11"/>
    <n v="191799"/>
  </r>
  <r>
    <n v="272"/>
    <x v="42"/>
    <n v="6"/>
    <n v="1"/>
    <n v="27758"/>
    <s v="2022-06-09"/>
    <n v="27758"/>
  </r>
  <r>
    <n v="15"/>
    <x v="43"/>
    <n v="11"/>
    <n v="4"/>
    <n v="72348"/>
    <s v="2022-08-26"/>
    <n v="289392"/>
  </r>
  <r>
    <n v="54"/>
    <x v="43"/>
    <n v="11"/>
    <n v="1"/>
    <n v="18087"/>
    <s v="2022-08-15"/>
    <n v="18087"/>
  </r>
  <r>
    <n v="166"/>
    <x v="43"/>
    <n v="1"/>
    <n v="1"/>
    <n v="34610"/>
    <s v="2022-02-06"/>
    <n v="34610"/>
  </r>
  <r>
    <n v="179"/>
    <x v="43"/>
    <n v="6"/>
    <n v="3"/>
    <n v="83274"/>
    <s v="2022-11-30"/>
    <n v="249822"/>
  </r>
  <r>
    <n v="233"/>
    <x v="43"/>
    <n v="3"/>
    <n v="3"/>
    <n v="66915"/>
    <s v="2023-03-07"/>
    <n v="200745"/>
  </r>
  <r>
    <n v="242"/>
    <x v="43"/>
    <n v="9"/>
    <n v="5"/>
    <n v="152755"/>
    <s v="2023-05-28"/>
    <n v="763775"/>
  </r>
  <r>
    <n v="28"/>
    <x v="44"/>
    <n v="13"/>
    <n v="3"/>
    <n v="24669"/>
    <s v="2023-02-07"/>
    <n v="74007"/>
  </r>
  <r>
    <n v="221"/>
    <x v="44"/>
    <n v="12"/>
    <n v="2"/>
    <n v="63264"/>
    <s v="2022-04-25"/>
    <n v="126528"/>
  </r>
  <r>
    <n v="229"/>
    <x v="44"/>
    <n v="18"/>
    <n v="3"/>
    <n v="79749"/>
    <s v="2022-09-03"/>
    <n v="239247"/>
  </r>
  <r>
    <n v="260"/>
    <x v="44"/>
    <n v="2"/>
    <n v="4"/>
    <n v="66728"/>
    <s v="2022-03-22"/>
    <n v="266912"/>
  </r>
  <r>
    <n v="288"/>
    <x v="44"/>
    <n v="14"/>
    <n v="3"/>
    <n v="43164"/>
    <s v="2023-05-09"/>
    <n v="129492"/>
  </r>
  <r>
    <n v="27"/>
    <x v="45"/>
    <n v="16"/>
    <n v="4"/>
    <n v="67456"/>
    <s v="2022-09-01"/>
    <n v="269824"/>
  </r>
  <r>
    <n v="76"/>
    <x v="45"/>
    <n v="3"/>
    <n v="5"/>
    <n v="111525"/>
    <s v="2022-04-02"/>
    <n v="557625"/>
  </r>
  <r>
    <n v="130"/>
    <x v="45"/>
    <n v="9"/>
    <n v="3"/>
    <n v="91653"/>
    <s v="2022-05-19"/>
    <n v="274959"/>
  </r>
  <r>
    <n v="155"/>
    <x v="45"/>
    <n v="3"/>
    <n v="1"/>
    <n v="22305"/>
    <s v="2023-01-04"/>
    <n v="22305"/>
  </r>
  <r>
    <n v="178"/>
    <x v="45"/>
    <n v="9"/>
    <n v="2"/>
    <n v="61102"/>
    <s v="2022-08-30"/>
    <n v="122204"/>
  </r>
  <r>
    <n v="262"/>
    <x v="45"/>
    <n v="18"/>
    <n v="1"/>
    <n v="26583"/>
    <s v="2022-05-27"/>
    <n v="26583"/>
  </r>
  <r>
    <n v="67"/>
    <x v="46"/>
    <n v="6"/>
    <n v="4"/>
    <n v="111032"/>
    <s v="2022-01-15"/>
    <n v="444128"/>
  </r>
  <r>
    <n v="118"/>
    <x v="46"/>
    <n v="13"/>
    <n v="4"/>
    <n v="32892"/>
    <s v="2023-05-07"/>
    <n v="131568"/>
  </r>
  <r>
    <n v="143"/>
    <x v="46"/>
    <n v="18"/>
    <n v="4"/>
    <n v="106332"/>
    <s v="2023-06-12"/>
    <n v="425328"/>
  </r>
  <r>
    <n v="164"/>
    <x v="46"/>
    <n v="2"/>
    <n v="1"/>
    <n v="16682"/>
    <s v="2023-02-22"/>
    <n v="16682"/>
  </r>
  <r>
    <n v="268"/>
    <x v="46"/>
    <n v="1"/>
    <n v="5"/>
    <n v="173050"/>
    <s v="2022-07-26"/>
    <n v="865250"/>
  </r>
  <r>
    <n v="269"/>
    <x v="46"/>
    <n v="9"/>
    <n v="3"/>
    <n v="91653"/>
    <s v="2023-04-17"/>
    <n v="274959"/>
  </r>
  <r>
    <n v="279"/>
    <x v="46"/>
    <n v="1"/>
    <n v="3"/>
    <n v="103830"/>
    <s v="2023-06-08"/>
    <n v="311490"/>
  </r>
  <r>
    <n v="61"/>
    <x v="47"/>
    <n v="11"/>
    <n v="3"/>
    <n v="54261"/>
    <s v="2022-09-25"/>
    <n v="162783"/>
  </r>
  <r>
    <n v="68"/>
    <x v="47"/>
    <n v="6"/>
    <n v="3"/>
    <n v="83274"/>
    <s v="2022-04-13"/>
    <n v="249822"/>
  </r>
  <r>
    <n v="70"/>
    <x v="47"/>
    <n v="8"/>
    <n v="5"/>
    <n v="91490"/>
    <s v="2023-08-20"/>
    <n v="457450"/>
  </r>
  <r>
    <n v="112"/>
    <x v="47"/>
    <n v="20"/>
    <n v="5"/>
    <n v="143895"/>
    <s v="2023-01-26"/>
    <n v="719475"/>
  </r>
  <r>
    <n v="181"/>
    <x v="47"/>
    <n v="4"/>
    <n v="1"/>
    <n v="18617"/>
    <s v="2022-03-20"/>
    <n v="18617"/>
  </r>
  <r>
    <n v="200"/>
    <x v="47"/>
    <n v="1"/>
    <n v="3"/>
    <n v="103830"/>
    <s v="2022-02-07"/>
    <n v="311490"/>
  </r>
  <r>
    <n v="64"/>
    <x v="48"/>
    <n v="11"/>
    <n v="2"/>
    <n v="36174"/>
    <s v="2022-08-23"/>
    <n v="72348"/>
  </r>
  <r>
    <n v="113"/>
    <x v="48"/>
    <n v="2"/>
    <n v="4"/>
    <n v="66728"/>
    <s v="2022-03-17"/>
    <n v="266912"/>
  </r>
  <r>
    <n v="169"/>
    <x v="48"/>
    <n v="16"/>
    <n v="3"/>
    <n v="50592"/>
    <s v="2022-08-27"/>
    <n v="151776"/>
  </r>
  <r>
    <n v="226"/>
    <x v="48"/>
    <n v="4"/>
    <n v="1"/>
    <n v="18617"/>
    <s v="2022-01-01"/>
    <n v="18617"/>
  </r>
  <r>
    <n v="258"/>
    <x v="48"/>
    <n v="7"/>
    <n v="3"/>
    <n v="71580"/>
    <s v="2022-03-12"/>
    <n v="214740"/>
  </r>
  <r>
    <n v="282"/>
    <x v="48"/>
    <n v="9"/>
    <n v="4"/>
    <n v="122204"/>
    <s v="2022-01-20"/>
    <n v="488816"/>
  </r>
  <r>
    <n v="292"/>
    <x v="48"/>
    <n v="11"/>
    <n v="1"/>
    <n v="18087"/>
    <s v="2022-03-02"/>
    <n v="18087"/>
  </r>
  <r>
    <n v="160"/>
    <x v="49"/>
    <n v="8"/>
    <n v="3"/>
    <n v="54894"/>
    <s v="2022-07-26"/>
    <n v="164682"/>
  </r>
  <r>
    <n v="171"/>
    <x v="49"/>
    <n v="7"/>
    <n v="2"/>
    <n v="47720"/>
    <s v="2023-04-22"/>
    <n v="954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54" firstHeaderRow="0" firstDataRow="1" firstDataCol="1"/>
  <pivotFields count="7">
    <pivotField showAll="0"/>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dataField="1" showAll="0"/>
    <pivotField showAll="0"/>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price" fld="4" baseField="0" baseItem="0"/>
    <dataField name="Count of quantity" fld="3"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2" applyNumberFormats="0" applyBorderFormats="0" applyFontFormats="0" applyPatternFormats="0" applyAlignmentFormats="0" applyWidthHeightFormats="1" dataCaption="Values" tag="d92c5adf-95c6-4751-b1eb-8b916c6d19a6" updatedVersion="6" minRefreshableVersion="3" useAutoFormatting="1" subtotalHiddenItems="1" itemPrintTitles="1" createdVersion="6" indent="0" outline="1" outlineData="1" multipleFieldFilters="0" chartFormat="3">
  <location ref="A35:B56" firstHeaderRow="1" firstDataRow="1" firstDataCol="1"/>
  <pivotFields count="2">
    <pivotField dataField="1" showAll="0"/>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_id" fld="0" subtotal="count" baseField="1" baseItem="0"/>
  </dataFields>
  <chartFormats count="2">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Lst>
</pivotTableDefinition>
</file>

<file path=xl/pivotTables/pivotTable3.xml><?xml version="1.0" encoding="utf-8"?>
<pivotTableDefinition xmlns="http://schemas.openxmlformats.org/spreadsheetml/2006/main" name="PivotTable8" cacheId="3" applyNumberFormats="0" applyBorderFormats="0" applyFontFormats="0" applyPatternFormats="0" applyAlignmentFormats="0" applyWidthHeightFormats="1" dataCaption="Values" tag="8f88f020-33b2-4dc9-b1dd-dd046bc40dc0" updatedVersion="6" minRefreshableVersion="3" useAutoFormatting="1" subtotalHiddenItems="1" itemPrintTitles="1" createdVersion="6" indent="0" outline="1" outlineData="1" multipleFieldFilters="0" chartFormat="4">
  <location ref="A18:B24"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Sum of price" fld="1" baseField="0" baseItem="0"/>
  </dataFields>
  <chartFormats count="3">
    <chartFormat chart="0" format="1"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tag="56c4f82d-55e6-4760-bc14-8aa3dd329202" updatedVersion="6" minRefreshableVersion="3" useAutoFormatting="1" subtotalHiddenItems="1" itemPrintTitles="1" createdVersion="6" indent="0" outline="1" outlineData="1" multipleFieldFilters="0" chartFormat="1">
  <location ref="A3:B9"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revenue" fld="0" baseField="0" baseItem="0"/>
  </dataFields>
  <formats count="9">
    <format dxfId="17">
      <pivotArea grandRow="1" outline="0" collapsedLevelsAreSubtotals="1" fieldPosition="0"/>
    </format>
    <format dxfId="16">
      <pivotArea grandRow="1" outline="0" collapsedLevelsAreSubtotals="1" fieldPosition="0"/>
    </format>
    <format dxfId="15">
      <pivotArea grandRow="1" outline="0" collapsedLevelsAreSubtotals="1" fieldPosition="0"/>
    </format>
    <format dxfId="14">
      <pivotArea grandRow="1" outline="0" collapsedLevelsAreSubtotals="1" fieldPosition="0"/>
    </format>
    <format dxfId="13">
      <pivotArea grandRow="1" outline="0" collapsedLevelsAreSubtotals="1" fieldPosition="0"/>
    </format>
    <format dxfId="12">
      <pivotArea grandRow="1" outline="0" collapsedLevelsAreSubtotals="1" fieldPosition="0"/>
    </format>
    <format dxfId="11">
      <pivotArea grandRow="1" outline="0" collapsedLevelsAreSubtotals="1" fieldPosition="0"/>
    </format>
    <format dxfId="10">
      <pivotArea grandRow="1" outline="0" collapsedLevelsAreSubtotals="1" fieldPosition="0"/>
    </format>
    <format dxfId="9">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2]"/>
      </x15:pivotTableUISettings>
    </ext>
  </extLst>
</pivotTableDefinition>
</file>

<file path=xl/pivotTables/pivotTable5.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2:C25" firstHeaderRow="1" firstDataRow="2" firstDataCol="1"/>
  <pivotFields count="8">
    <pivotField dataField="1" showAll="0">
      <items count="51">
        <item x="31"/>
        <item x="21"/>
        <item x="15"/>
        <item x="47"/>
        <item x="16"/>
        <item x="25"/>
        <item x="17"/>
        <item x="13"/>
        <item x="26"/>
        <item x="36"/>
        <item x="9"/>
        <item x="18"/>
        <item x="20"/>
        <item x="41"/>
        <item x="10"/>
        <item x="27"/>
        <item x="32"/>
        <item x="34"/>
        <item x="35"/>
        <item x="44"/>
        <item x="42"/>
        <item x="11"/>
        <item x="7"/>
        <item x="29"/>
        <item x="1"/>
        <item x="28"/>
        <item x="24"/>
        <item x="3"/>
        <item x="19"/>
        <item x="12"/>
        <item x="23"/>
        <item x="46"/>
        <item x="4"/>
        <item x="5"/>
        <item x="45"/>
        <item x="30"/>
        <item x="14"/>
        <item x="8"/>
        <item x="37"/>
        <item x="2"/>
        <item x="40"/>
        <item x="22"/>
        <item x="48"/>
        <item x="39"/>
        <item x="43"/>
        <item x="6"/>
        <item x="33"/>
        <item x="38"/>
        <item x="49"/>
        <item x="0"/>
        <item t="default"/>
      </items>
    </pivotField>
    <pivotField showAll="0"/>
    <pivotField showAll="0"/>
    <pivotField axis="axisRow" showAll="0">
      <items count="6">
        <item h="1" x="4"/>
        <item h="1" x="0"/>
        <item x="1"/>
        <item h="1" x="3"/>
        <item h="1" x="2"/>
        <item t="default"/>
      </items>
    </pivotField>
    <pivotField showAll="0"/>
    <pivotField showAll="0"/>
    <pivotField showAll="0"/>
    <pivotField axis="axisCol" showAll="0">
      <items count="3">
        <item h="1" x="0"/>
        <item x="1"/>
        <item t="default"/>
      </items>
    </pivotField>
  </pivotFields>
  <rowFields count="1">
    <field x="3"/>
  </rowFields>
  <rowItems count="2">
    <i>
      <x v="2"/>
    </i>
    <i t="grand">
      <x/>
    </i>
  </rowItems>
  <colFields count="1">
    <field x="7"/>
  </colFields>
  <colItems count="2">
    <i>
      <x v="1"/>
    </i>
    <i t="grand">
      <x/>
    </i>
  </colItems>
  <dataFields count="1">
    <dataField name="Count of customer_id" fld="0" subtotal="count" baseField="3" baseItem="0"/>
  </dataFields>
  <chartFormats count="4">
    <chartFormat chart="5" format="2" series="1">
      <pivotArea type="data" outline="0" fieldPosition="0">
        <references count="2">
          <reference field="4294967294" count="1" selected="0">
            <x v="0"/>
          </reference>
          <reference field="7" count="1" selected="0">
            <x v="0"/>
          </reference>
        </references>
      </pivotArea>
    </chartFormat>
    <chartFormat chart="7" format="8" series="1">
      <pivotArea type="data" outline="0" fieldPosition="0">
        <references count="2">
          <reference field="4294967294" count="1" selected="0">
            <x v="0"/>
          </reference>
          <reference field="7" count="1" selected="0">
            <x v="0"/>
          </reference>
        </references>
      </pivotArea>
    </chartFormat>
    <chartFormat chart="7" format="9"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4" firstHeaderRow="1" firstDataRow="1" firstDataCol="1"/>
  <pivotFields count="8">
    <pivotField showAll="0"/>
    <pivotField showAll="0"/>
    <pivotField showAll="0"/>
    <pivotField showAll="0">
      <items count="6">
        <item h="1" x="4"/>
        <item h="1" x="0"/>
        <item x="1"/>
        <item h="1" x="3"/>
        <item h="1" x="2"/>
        <item t="default"/>
      </items>
    </pivotField>
    <pivotField showAll="0"/>
    <pivotField showAll="0"/>
    <pivotField showAll="0"/>
    <pivotField axis="axisRow" dataField="1" showAll="0">
      <items count="3">
        <item x="0"/>
        <item x="1"/>
        <item t="default"/>
      </items>
    </pivotField>
  </pivotFields>
  <rowFields count="1">
    <field x="7"/>
  </rowFields>
  <rowItems count="3">
    <i>
      <x/>
    </i>
    <i>
      <x v="1"/>
    </i>
    <i t="grand">
      <x/>
    </i>
  </rowItems>
  <colItems count="1">
    <i/>
  </colItems>
  <dataFields count="1">
    <dataField name="Count of Active vs Inactive" fld="7" subtotal="count" showDataAs="percentOfTotal" baseField="7" baseItem="0" numFmtId="10"/>
  </dataFields>
  <chartFormats count="6">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2" unboundColumnsRight="3">
    <queryTableFields count="11">
      <queryTableField id="1" name="transaction_id" tableColumnId="17"/>
      <queryTableField id="2" name="customer_id" tableColumnId="18"/>
      <queryTableField id="3" name="product_id" tableColumnId="19"/>
      <queryTableField id="4" name="quantity" tableColumnId="20"/>
      <queryTableField id="5" name="price" tableColumnId="21"/>
      <queryTableField id="6" name="date" tableColumnId="22"/>
      <queryTableField id="7" name="NewColumn.category" tableColumnId="23"/>
      <queryTableField id="8" name="NewColumn.name" tableColumnId="24"/>
      <queryTableField id="9" dataBound="0" tableColumnId="25"/>
      <queryTableField id="10" dataBound="0" tableColumnId="1"/>
      <queryTableField id="11" dataBound="0"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ewColumn.category" sourceName="[Merge2].[NewColumn.category]">
  <pivotTables>
    <pivotTable tabId="11" name="PivotTable8"/>
    <pivotTable tabId="11" name="PivotTable7"/>
    <pivotTable tabId="11" name="PivotTable9"/>
  </pivotTables>
  <data>
    <olap pivotCacheId="1">
      <levels count="2">
        <level uniqueName="[Merge2].[NewColumn.category].[(All)]" sourceCaption="(All)" count="0"/>
        <level uniqueName="[Merge2].[NewColumn.category].[NewColumn.category]" sourceCaption="NewColumn.category" count="5">
          <ranges>
            <range startItem="0">
              <i n="[Merge2].[NewColumn.category].&amp;[Charger]" c="Charger"/>
              <i n="[Merge2].[NewColumn.category].&amp;[Headphones]" c="Headphones"/>
              <i n="[Merge2].[NewColumn.category].&amp;[Laptop]" c="Laptop"/>
              <i n="[Merge2].[NewColumn.category].&amp;[Mobile]" c="Mobile"/>
              <i n="[Merge2].[NewColumn.category].&amp;[Smartwatch]" c="Smartwatch"/>
            </range>
          </ranges>
        </level>
      </levels>
      <selections count="1">
        <selection n="[Merge2].[NewColumn.category].[All]"/>
      </selections>
    </olap>
  </data>
  <extLst>
    <x:ext xmlns:x15="http://schemas.microsoft.com/office/spreadsheetml/2010/11/main" uri="{470722E0-AACD-4C17-9CDC-17EF765DBC7E}">
      <x15:slicerCacheHideItemsWithNoData count="1">
        <x15:slicerCacheOlapLevelName uniqueName="[Merge2].[NewColumn.category].[NewColumn.categor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ewColumn.name" sourceName="[Merge2].[NewColumn.name]">
  <pivotTables>
    <pivotTable tabId="11" name="PivotTable9"/>
    <pivotTable tabId="11" name="PivotTable7"/>
    <pivotTable tabId="11" name="PivotTable8"/>
  </pivotTables>
  <data>
    <olap pivotCacheId="1">
      <levels count="2">
        <level uniqueName="[Merge2].[NewColumn.name].[(All)]" sourceCaption="(All)" count="0"/>
        <level uniqueName="[Merge2].[NewColumn.name].[NewColumn.name]" sourceCaption="NewColumn.name" count="20">
          <ranges>
            <range startItem="0">
              <i n="[Merge2].[NewColumn.name].&amp;[Acer Aspire 7]" c="Acer Aspire 7"/>
              <i n="[Merge2].[NewColumn.name].&amp;[AirPods Pro]" c="AirPods Pro"/>
              <i n="[Merge2].[NewColumn.name].&amp;[Anker PowerPort]" c="Anker PowerPort"/>
              <i n="[Merge2].[NewColumn.name].&amp;[Apple 20W Charger]" c="Apple 20W Charger"/>
              <i n="[Merge2].[NewColumn.name].&amp;[Apple Watch Series 7]" c="Apple Watch Series 7"/>
              <i n="[Merge2].[NewColumn.name].&amp;[Asus VivoBook 14]" c="Asus VivoBook 14"/>
              <i n="[Merge2].[NewColumn.name].&amp;[Audionic Headphones]" c="Audionic Headphones"/>
              <i n="[Merge2].[NewColumn.name].&amp;[Dell Inspiron 15]" c="Dell Inspiron 15"/>
              <i n="[Merge2].[NewColumn.name].&amp;[HP Pavilion 15]" c="HP Pavilion 15"/>
              <i n="[Merge2].[NewColumn.name].&amp;[Huawei Watch GT 3]" c="Huawei Watch GT 3"/>
              <i n="[Merge2].[NewColumn.name].&amp;[Infinix Hot 12]" c="Infinix Hot 12"/>
              <i n="[Merge2].[NewColumn.name].&amp;[iPhone 13 Pro]" c="iPhone 13 Pro"/>
              <i n="[Merge2].[NewColumn.name].&amp;[JBL Tune 500BT]" c="JBL Tune 500BT"/>
              <i n="[Merge2].[NewColumn.name].&amp;[Lenovo ThinkPad E14]" c="Lenovo ThinkPad E14"/>
              <i n="[Merge2].[NewColumn.name].&amp;[Oppo F19]" c="Oppo F19"/>
              <i n="[Merge2].[NewColumn.name].&amp;[Samsung Fast Charger]" c="Samsung Fast Charger"/>
              <i n="[Merge2].[NewColumn.name].&amp;[Samsung Galaxy S21]" c="Samsung Galaxy S21"/>
              <i n="[Merge2].[NewColumn.name].&amp;[Samsung Galaxy Watch 4]" c="Samsung Galaxy Watch 4"/>
              <i n="[Merge2].[NewColumn.name].&amp;[Sony WH-1000XM4]" c="Sony WH-1000XM4"/>
              <i n="[Merge2].[NewColumn.name].&amp;[Vivo Y20]" c="Vivo Y20"/>
            </range>
          </ranges>
        </level>
      </levels>
      <selections count="1">
        <selection n="[Merge2].[NewColumn.name].[All]"/>
      </selections>
    </olap>
  </data>
  <extLst>
    <x:ext xmlns:x15="http://schemas.microsoft.com/office/spreadsheetml/2010/11/main" uri="{470722E0-AACD-4C17-9CDC-17EF765DBC7E}">
      <x15:slicerCacheHideItemsWithNoData count="1">
        <x15:slicerCacheOlapLevelName uniqueName="[Merge2].[NewColumn.name].[NewColumn.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17" name="PivotTable9"/>
    <pivotTable tabId="17" name="PivotTable8"/>
  </pivotTables>
  <data>
    <tabular pivotCacheId="2">
      <items count="5">
        <i x="4"/>
        <i x="0"/>
        <i x="1" s="1"/>
        <i x="3"/>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ctive_vs_Inactive" sourceName="Active vs Inactive">
  <pivotTables>
    <pivotTable tabId="17" name="PivotTable9"/>
  </pivotTables>
  <data>
    <tabular pivotCacheId="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ewColumn.category" cache="Slicer_NewColumn.category" caption="Category" columnCount="5" showCaption="0" level="1" style="SlicerStyleDark1" rowHeight="219456"/>
  <slicer name="NewColumn.name" cache="Slicer_NewColumn.name" caption="NewColumn.name" columnCount="10" showCaption="0" level="1" style="SlicerStyleDark1" rowHeight="210312"/>
</slicers>
</file>

<file path=xl/slicers/slicer2.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style="SlicerStyleDark2" rowHeight="241300"/>
  <slicer name="Active vs Inactive" cache="Slicer_Active_vs_Inactive" caption="Active vs Inactive" style="SlicerStyleDark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5" name="Table5" displayName="Table5" ref="A1:H51" totalsRowShown="0" headerRowDxfId="23" headerRowBorderDxfId="22" tableBorderDxfId="21">
  <autoFilter ref="A1:H51">
    <filterColumn colId="0">
      <filters>
        <filter val="2"/>
      </filters>
    </filterColumn>
  </autoFilter>
  <sortState ref="A2:H51">
    <sortCondition descending="1" ref="G1:G51"/>
  </sortState>
  <tableColumns count="8">
    <tableColumn id="1" name="customer_id"/>
    <tableColumn id="2" name="name"/>
    <tableColumn id="3" name="email"/>
    <tableColumn id="4" name="location"/>
    <tableColumn id="5" name="signup_date"/>
    <tableColumn id="6" name="SalesOrder" dataDxfId="20">
      <calculatedColumnFormula>_xlfn.DAYS(TODAY(),Table5[[#This Row],[signup_date]])</calculatedColumnFormula>
    </tableColumn>
    <tableColumn id="7" name="Recency" dataDxfId="19">
      <calculatedColumnFormula>_xlfn.PERCENTRANK.EXC(Table5[SalesOrder],F2,1)*10</calculatedColumnFormula>
    </tableColumn>
    <tableColumn id="8" name="Active vs Inactive" dataDxfId="18">
      <calculatedColumnFormula>IF(Table5[[#This Row],[Recency]]&gt;=4, "Inactive", "Active")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Merge2" displayName="Merge2" ref="A1:K301" tableType="queryTable" totalsRowShown="0">
  <autoFilter ref="A1:K301"/>
  <tableColumns count="11">
    <tableColumn id="17" uniqueName="17" name="transaction_id" queryTableFieldId="1"/>
    <tableColumn id="18" uniqueName="18" name="customer_id" queryTableFieldId="2"/>
    <tableColumn id="19" uniqueName="19" name="product_id" queryTableFieldId="3"/>
    <tableColumn id="20" uniqueName="20" name="quantity" queryTableFieldId="4"/>
    <tableColumn id="21" uniqueName="21" name="price" queryTableFieldId="5"/>
    <tableColumn id="22" uniqueName="22" name="date" queryTableFieldId="6" dataDxfId="8"/>
    <tableColumn id="23" uniqueName="23" name="category" queryTableFieldId="7"/>
    <tableColumn id="24" uniqueName="24" name="name" queryTableFieldId="8"/>
    <tableColumn id="25" uniqueName="25" name="revenue" queryTableFieldId="9" dataDxfId="7">
      <calculatedColumnFormula>Merge2[[#This Row],[price]]*Merge2[[#This Row],[quantity]]</calculatedColumnFormula>
    </tableColumn>
    <tableColumn id="1" uniqueName="1" name="Recency" queryTableFieldId="10" dataDxfId="6">
      <calculatedColumnFormula>_xlfn.PERCENTRANK.EXC(Merge2[date],F2,1)*10</calculatedColumnFormula>
    </tableColumn>
    <tableColumn id="2" uniqueName="2" name="Active vs Inactive" queryTableFieldId="11" dataDxfId="5">
      <calculatedColumnFormula>IF(Merge2[[#This Row],[Recency]] &gt;= 6, "Active", "Inactive")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id="4" name="Merge3" displayName="Merge3" ref="A1:E51" totalsRowShown="0">
  <autoFilter ref="A1:E51"/>
  <tableColumns count="5">
    <tableColumn id="11" name="customer_id" dataDxfId="4"/>
    <tableColumn id="12" name="name" dataDxfId="3"/>
    <tableColumn id="13" name="email" dataDxfId="2"/>
    <tableColumn id="14" name="location" dataDxfId="1"/>
    <tableColumn id="15" name="signup_date"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G1" sqref="G1:G51"/>
    </sheetView>
  </sheetViews>
  <sheetFormatPr defaultRowHeight="14.5" x14ac:dyDescent="0.35"/>
  <cols>
    <col min="1" max="1" width="13.26953125" customWidth="1"/>
    <col min="2" max="2" width="17" bestFit="1" customWidth="1"/>
    <col min="3" max="3" width="32" bestFit="1" customWidth="1"/>
    <col min="4" max="4" width="10" bestFit="1" customWidth="1"/>
    <col min="5" max="5" width="13.08984375" customWidth="1"/>
  </cols>
  <sheetData>
    <row r="1" spans="1:8" x14ac:dyDescent="0.35">
      <c r="A1" s="11" t="s">
        <v>0</v>
      </c>
      <c r="B1" s="11" t="s">
        <v>1</v>
      </c>
      <c r="C1" s="11" t="s">
        <v>2</v>
      </c>
      <c r="D1" s="11" t="s">
        <v>3</v>
      </c>
      <c r="E1" s="11" t="s">
        <v>4</v>
      </c>
      <c r="F1" s="11" t="s">
        <v>433</v>
      </c>
      <c r="G1" s="11" t="s">
        <v>427</v>
      </c>
      <c r="H1" s="11" t="s">
        <v>426</v>
      </c>
    </row>
    <row r="2" spans="1:8" hidden="1" x14ac:dyDescent="0.35">
      <c r="A2">
        <v>25</v>
      </c>
      <c r="B2" t="s">
        <v>81</v>
      </c>
      <c r="C2" t="s">
        <v>82</v>
      </c>
      <c r="D2" t="s">
        <v>50</v>
      </c>
      <c r="E2" t="s">
        <v>83</v>
      </c>
      <c r="F2">
        <f ca="1">_xlfn.DAYS(TODAY(),Table5[[#This Row],[signup_date]])</f>
        <v>1717</v>
      </c>
      <c r="G2">
        <f ca="1">_xlfn.PERCENTRANK.EXC(Table5[SalesOrder],F2,1)*10</f>
        <v>9</v>
      </c>
      <c r="H2" t="str">
        <f ca="1">IF(Table5[[#This Row],[Recency]]&gt;=4, "Inactive", "Active")</f>
        <v>Inactive</v>
      </c>
    </row>
    <row r="3" spans="1:8" hidden="1" x14ac:dyDescent="0.35">
      <c r="A3">
        <v>40</v>
      </c>
      <c r="B3" t="s">
        <v>125</v>
      </c>
      <c r="C3" t="s">
        <v>126</v>
      </c>
      <c r="D3" t="s">
        <v>7</v>
      </c>
      <c r="E3" t="s">
        <v>127</v>
      </c>
      <c r="F3">
        <f ca="1">_xlfn.DAYS(TODAY(),Table5[[#This Row],[signup_date]])</f>
        <v>1720</v>
      </c>
      <c r="G3">
        <f ca="1">_xlfn.PERCENTRANK.EXC(Table5[SalesOrder],F3,1)*10</f>
        <v>9</v>
      </c>
      <c r="H3" t="str">
        <f ca="1">IF(Table5[[#This Row],[Recency]]&gt;=4, "Inactive", "Active")</f>
        <v>Inactive</v>
      </c>
    </row>
    <row r="4" spans="1:8" hidden="1" x14ac:dyDescent="0.35">
      <c r="A4">
        <v>28</v>
      </c>
      <c r="B4" t="s">
        <v>58</v>
      </c>
      <c r="C4" t="s">
        <v>90</v>
      </c>
      <c r="D4" t="s">
        <v>21</v>
      </c>
      <c r="E4" t="s">
        <v>91</v>
      </c>
      <c r="F4">
        <f ca="1">_xlfn.DAYS(TODAY(),Table5[[#This Row],[signup_date]])</f>
        <v>1646</v>
      </c>
      <c r="G4">
        <f ca="1">_xlfn.PERCENTRANK.EXC(Table5[SalesOrder],F4,1)*10</f>
        <v>9</v>
      </c>
      <c r="H4" t="str">
        <f ca="1">IF(Table5[[#This Row],[Recency]]&gt;=4, "Inactive", "Active")</f>
        <v>Inactive</v>
      </c>
    </row>
    <row r="5" spans="1:8" hidden="1" x14ac:dyDescent="0.35">
      <c r="A5">
        <v>34</v>
      </c>
      <c r="B5" t="s">
        <v>107</v>
      </c>
      <c r="C5" t="s">
        <v>108</v>
      </c>
      <c r="D5" t="s">
        <v>28</v>
      </c>
      <c r="E5" t="s">
        <v>109</v>
      </c>
      <c r="F5">
        <f ca="1">_xlfn.DAYS(TODAY(),Table5[[#This Row],[signup_date]])</f>
        <v>1672</v>
      </c>
      <c r="G5">
        <f ca="1">_xlfn.PERCENTRANK.EXC(Table5[SalesOrder],F5,1)*10</f>
        <v>9</v>
      </c>
      <c r="H5" t="str">
        <f ca="1">IF(Table5[[#This Row],[Recency]]&gt;=4, "Inactive", "Active")</f>
        <v>Inactive</v>
      </c>
    </row>
    <row r="6" spans="1:8" hidden="1" x14ac:dyDescent="0.35">
      <c r="A6">
        <v>15</v>
      </c>
      <c r="B6" t="s">
        <v>52</v>
      </c>
      <c r="C6" t="s">
        <v>53</v>
      </c>
      <c r="D6" t="s">
        <v>11</v>
      </c>
      <c r="E6" t="s">
        <v>54</v>
      </c>
      <c r="F6">
        <f ca="1">_xlfn.DAYS(TODAY(),Table5[[#This Row],[signup_date]])</f>
        <v>1678</v>
      </c>
      <c r="G6">
        <f ca="1">_xlfn.PERCENTRANK.EXC(Table5[SalesOrder],F6,1)*10</f>
        <v>9</v>
      </c>
      <c r="H6" t="str">
        <f ca="1">IF(Table5[[#This Row],[Recency]]&gt;=4, "Inactive", "Active")</f>
        <v>Inactive</v>
      </c>
    </row>
    <row r="7" spans="1:8" hidden="1" x14ac:dyDescent="0.35">
      <c r="A7">
        <v>33</v>
      </c>
      <c r="B7" t="s">
        <v>104</v>
      </c>
      <c r="C7" t="s">
        <v>105</v>
      </c>
      <c r="D7" t="s">
        <v>11</v>
      </c>
      <c r="E7" t="s">
        <v>106</v>
      </c>
      <c r="F7">
        <f ca="1">_xlfn.DAYS(TODAY(),Table5[[#This Row],[signup_date]])</f>
        <v>1614</v>
      </c>
      <c r="G7">
        <f ca="1">_xlfn.PERCENTRANK.EXC(Table5[SalesOrder],F7,1)*10</f>
        <v>8</v>
      </c>
      <c r="H7" t="str">
        <f ca="1">IF(Table5[[#This Row],[Recency]]&gt;=4, "Inactive", "Active")</f>
        <v>Inactive</v>
      </c>
    </row>
    <row r="8" spans="1:8" hidden="1" x14ac:dyDescent="0.35">
      <c r="A8">
        <v>46</v>
      </c>
      <c r="B8" t="s">
        <v>141</v>
      </c>
      <c r="C8" t="s">
        <v>142</v>
      </c>
      <c r="D8" t="s">
        <v>11</v>
      </c>
      <c r="E8" t="s">
        <v>143</v>
      </c>
      <c r="F8">
        <f ca="1">_xlfn.DAYS(TODAY(),Table5[[#This Row],[signup_date]])</f>
        <v>1572</v>
      </c>
      <c r="G8">
        <f ca="1">_xlfn.PERCENTRANK.EXC(Table5[SalesOrder],F8,1)*10</f>
        <v>8</v>
      </c>
      <c r="H8" t="str">
        <f ca="1">IF(Table5[[#This Row],[Recency]]&gt;=4, "Inactive", "Active")</f>
        <v>Inactive</v>
      </c>
    </row>
    <row r="9" spans="1:8" hidden="1" x14ac:dyDescent="0.35">
      <c r="A9">
        <v>23</v>
      </c>
      <c r="B9" t="s">
        <v>75</v>
      </c>
      <c r="C9" t="s">
        <v>76</v>
      </c>
      <c r="D9" t="s">
        <v>21</v>
      </c>
      <c r="E9" t="s">
        <v>77</v>
      </c>
      <c r="F9">
        <f ca="1">_xlfn.DAYS(TODAY(),Table5[[#This Row],[signup_date]])</f>
        <v>1561</v>
      </c>
      <c r="G9">
        <f ca="1">_xlfn.PERCENTRANK.EXC(Table5[SalesOrder],F9,1)*10</f>
        <v>8</v>
      </c>
      <c r="H9" t="str">
        <f ca="1">IF(Table5[[#This Row],[Recency]]&gt;=4, "Inactive", "Active")</f>
        <v>Inactive</v>
      </c>
    </row>
    <row r="10" spans="1:8" hidden="1" x14ac:dyDescent="0.35">
      <c r="A10">
        <v>22</v>
      </c>
      <c r="B10" t="s">
        <v>72</v>
      </c>
      <c r="C10" t="s">
        <v>73</v>
      </c>
      <c r="D10" t="s">
        <v>11</v>
      </c>
      <c r="E10" t="s">
        <v>74</v>
      </c>
      <c r="F10">
        <f ca="1">_xlfn.DAYS(TODAY(),Table5[[#This Row],[signup_date]])</f>
        <v>1612</v>
      </c>
      <c r="G10">
        <f ca="1">_xlfn.PERCENTRANK.EXC(Table5[SalesOrder],F10,1)*10</f>
        <v>8</v>
      </c>
      <c r="H10" t="str">
        <f ca="1">IF(Table5[[#This Row],[Recency]]&gt;=4, "Inactive", "Active")</f>
        <v>Inactive</v>
      </c>
    </row>
    <row r="11" spans="1:8" hidden="1" x14ac:dyDescent="0.35">
      <c r="A11">
        <v>30</v>
      </c>
      <c r="B11" t="s">
        <v>95</v>
      </c>
      <c r="C11" t="s">
        <v>96</v>
      </c>
      <c r="D11" t="s">
        <v>11</v>
      </c>
      <c r="E11" t="s">
        <v>97</v>
      </c>
      <c r="F11">
        <f ca="1">_xlfn.DAYS(TODAY(),Table5[[#This Row],[signup_date]])</f>
        <v>1578</v>
      </c>
      <c r="G11">
        <f ca="1">_xlfn.PERCENTRANK.EXC(Table5[SalesOrder],F11,1)*10</f>
        <v>8</v>
      </c>
      <c r="H11" t="str">
        <f ca="1">IF(Table5[[#This Row],[Recency]]&gt;=4, "Inactive", "Active")</f>
        <v>Inactive</v>
      </c>
    </row>
    <row r="12" spans="1:8" hidden="1" x14ac:dyDescent="0.35">
      <c r="A12">
        <v>38</v>
      </c>
      <c r="B12" t="s">
        <v>119</v>
      </c>
      <c r="C12" t="s">
        <v>120</v>
      </c>
      <c r="D12" t="s">
        <v>28</v>
      </c>
      <c r="E12" t="s">
        <v>121</v>
      </c>
      <c r="F12">
        <f ca="1">_xlfn.DAYS(TODAY(),Table5[[#This Row],[signup_date]])</f>
        <v>1540</v>
      </c>
      <c r="G12">
        <f ca="1">_xlfn.PERCENTRANK.EXC(Table5[SalesOrder],F12,1)*10</f>
        <v>7</v>
      </c>
      <c r="H12" t="str">
        <f ca="1">IF(Table5[[#This Row],[Recency]]&gt;=4, "Inactive", "Active")</f>
        <v>Inactive</v>
      </c>
    </row>
    <row r="13" spans="1:8" hidden="1" x14ac:dyDescent="0.35">
      <c r="A13">
        <v>11</v>
      </c>
      <c r="B13" t="s">
        <v>39</v>
      </c>
      <c r="C13" t="s">
        <v>40</v>
      </c>
      <c r="D13" t="s">
        <v>7</v>
      </c>
      <c r="E13" t="s">
        <v>41</v>
      </c>
      <c r="F13">
        <f ca="1">_xlfn.DAYS(TODAY(),Table5[[#This Row],[signup_date]])</f>
        <v>1518</v>
      </c>
      <c r="G13">
        <f ca="1">_xlfn.PERCENTRANK.EXC(Table5[SalesOrder],F13,1)*10</f>
        <v>7</v>
      </c>
      <c r="H13" t="str">
        <f ca="1">IF(Table5[[#This Row],[Recency]]&gt;=4, "Inactive", "Active")</f>
        <v>Inactive</v>
      </c>
    </row>
    <row r="14" spans="1:8" hidden="1" x14ac:dyDescent="0.35">
      <c r="A14">
        <v>8</v>
      </c>
      <c r="B14" t="s">
        <v>30</v>
      </c>
      <c r="C14" t="s">
        <v>31</v>
      </c>
      <c r="D14" t="s">
        <v>7</v>
      </c>
      <c r="E14" t="s">
        <v>32</v>
      </c>
      <c r="F14">
        <f ca="1">_xlfn.DAYS(TODAY(),Table5[[#This Row],[signup_date]])</f>
        <v>1537</v>
      </c>
      <c r="G14">
        <f ca="1">_xlfn.PERCENTRANK.EXC(Table5[SalesOrder],F14,1)*10</f>
        <v>7</v>
      </c>
      <c r="H14" t="str">
        <f ca="1">IF(Table5[[#This Row],[Recency]]&gt;=4, "Inactive", "Active")</f>
        <v>Inactive</v>
      </c>
    </row>
    <row r="15" spans="1:8" hidden="1" x14ac:dyDescent="0.35">
      <c r="A15">
        <v>37</v>
      </c>
      <c r="B15" t="s">
        <v>116</v>
      </c>
      <c r="C15" t="s">
        <v>117</v>
      </c>
      <c r="D15" t="s">
        <v>7</v>
      </c>
      <c r="E15" t="s">
        <v>118</v>
      </c>
      <c r="F15">
        <f ca="1">_xlfn.DAYS(TODAY(),Table5[[#This Row],[signup_date]])</f>
        <v>1519</v>
      </c>
      <c r="G15">
        <f ca="1">_xlfn.PERCENTRANK.EXC(Table5[SalesOrder],F15,1)*10</f>
        <v>7</v>
      </c>
      <c r="H15" t="str">
        <f ca="1">IF(Table5[[#This Row],[Recency]]&gt;=4, "Inactive", "Active")</f>
        <v>Inactive</v>
      </c>
    </row>
    <row r="16" spans="1:8" hidden="1" x14ac:dyDescent="0.35">
      <c r="A16">
        <v>3</v>
      </c>
      <c r="B16" t="s">
        <v>13</v>
      </c>
      <c r="C16" t="s">
        <v>14</v>
      </c>
      <c r="D16" t="s">
        <v>11</v>
      </c>
      <c r="E16" t="s">
        <v>15</v>
      </c>
      <c r="F16">
        <f ca="1">_xlfn.DAYS(TODAY(),Table5[[#This Row],[signup_date]])</f>
        <v>1466</v>
      </c>
      <c r="G16">
        <f ca="1">_xlfn.PERCENTRANK.EXC(Table5[SalesOrder],F16,1)*10</f>
        <v>7</v>
      </c>
      <c r="H16" t="str">
        <f ca="1">IF(Table5[[#This Row],[Recency]]&gt;=4, "Inactive", "Active")</f>
        <v>Inactive</v>
      </c>
    </row>
    <row r="17" spans="1:8" hidden="1" x14ac:dyDescent="0.35">
      <c r="A17">
        <v>5</v>
      </c>
      <c r="B17" t="s">
        <v>19</v>
      </c>
      <c r="C17" t="s">
        <v>20</v>
      </c>
      <c r="D17" t="s">
        <v>21</v>
      </c>
      <c r="E17" t="s">
        <v>22</v>
      </c>
      <c r="F17">
        <f ca="1">_xlfn.DAYS(TODAY(),Table5[[#This Row],[signup_date]])</f>
        <v>1415</v>
      </c>
      <c r="G17">
        <f ca="1">_xlfn.PERCENTRANK.EXC(Table5[SalesOrder],F17,1)*10</f>
        <v>6</v>
      </c>
      <c r="H17" t="str">
        <f ca="1">IF(Table5[[#This Row],[Recency]]&gt;=4, "Inactive", "Active")</f>
        <v>Inactive</v>
      </c>
    </row>
    <row r="18" spans="1:8" hidden="1" x14ac:dyDescent="0.35">
      <c r="A18">
        <v>7</v>
      </c>
      <c r="B18" t="s">
        <v>26</v>
      </c>
      <c r="C18" t="s">
        <v>27</v>
      </c>
      <c r="D18" t="s">
        <v>28</v>
      </c>
      <c r="E18" t="s">
        <v>29</v>
      </c>
      <c r="F18">
        <f ca="1">_xlfn.DAYS(TODAY(),Table5[[#This Row],[signup_date]])</f>
        <v>1403</v>
      </c>
      <c r="G18">
        <f ca="1">_xlfn.PERCENTRANK.EXC(Table5[SalesOrder],F18,1)*10</f>
        <v>6</v>
      </c>
      <c r="H18" t="str">
        <f ca="1">IF(Table5[[#This Row],[Recency]]&gt;=4, "Inactive", "Active")</f>
        <v>Inactive</v>
      </c>
    </row>
    <row r="19" spans="1:8" hidden="1" x14ac:dyDescent="0.35">
      <c r="A19">
        <v>12</v>
      </c>
      <c r="B19" t="s">
        <v>42</v>
      </c>
      <c r="C19" t="s">
        <v>43</v>
      </c>
      <c r="D19" t="s">
        <v>7</v>
      </c>
      <c r="E19" t="s">
        <v>44</v>
      </c>
      <c r="F19">
        <f ca="1">_xlfn.DAYS(TODAY(),Table5[[#This Row],[signup_date]])</f>
        <v>1377</v>
      </c>
      <c r="G19">
        <f ca="1">_xlfn.PERCENTRANK.EXC(Table5[SalesOrder],F19,1)*10</f>
        <v>6</v>
      </c>
      <c r="H19" t="str">
        <f ca="1">IF(Table5[[#This Row],[Recency]]&gt;=4, "Inactive", "Active")</f>
        <v>Inactive</v>
      </c>
    </row>
    <row r="20" spans="1:8" hidden="1" x14ac:dyDescent="0.35">
      <c r="A20">
        <v>29</v>
      </c>
      <c r="B20" t="s">
        <v>92</v>
      </c>
      <c r="C20" t="s">
        <v>93</v>
      </c>
      <c r="D20" t="s">
        <v>28</v>
      </c>
      <c r="E20" t="s">
        <v>94</v>
      </c>
      <c r="F20">
        <f ca="1">_xlfn.DAYS(TODAY(),Table5[[#This Row],[signup_date]])</f>
        <v>1374</v>
      </c>
      <c r="G20">
        <f ca="1">_xlfn.PERCENTRANK.EXC(Table5[SalesOrder],F20,1)*10</f>
        <v>6</v>
      </c>
      <c r="H20" t="str">
        <f ca="1">IF(Table5[[#This Row],[Recency]]&gt;=4, "Inactive", "Active")</f>
        <v>Inactive</v>
      </c>
    </row>
    <row r="21" spans="1:8" hidden="1" x14ac:dyDescent="0.35">
      <c r="A21">
        <v>42</v>
      </c>
      <c r="B21" t="s">
        <v>130</v>
      </c>
      <c r="C21" t="s">
        <v>131</v>
      </c>
      <c r="D21" t="s">
        <v>11</v>
      </c>
      <c r="E21" t="s">
        <v>132</v>
      </c>
      <c r="F21">
        <f ca="1">_xlfn.DAYS(TODAY(),Table5[[#This Row],[signup_date]])</f>
        <v>1428</v>
      </c>
      <c r="G21">
        <f ca="1">_xlfn.PERCENTRANK.EXC(Table5[SalesOrder],F21,1)*10</f>
        <v>6</v>
      </c>
      <c r="H21" t="str">
        <f ca="1">IF(Table5[[#This Row],[Recency]]&gt;=4, "Inactive", "Active")</f>
        <v>Inactive</v>
      </c>
    </row>
    <row r="22" spans="1:8" hidden="1" x14ac:dyDescent="0.35">
      <c r="A22">
        <v>13</v>
      </c>
      <c r="B22" t="s">
        <v>45</v>
      </c>
      <c r="C22" t="s">
        <v>46</v>
      </c>
      <c r="D22" t="s">
        <v>7</v>
      </c>
      <c r="E22" t="s">
        <v>47</v>
      </c>
      <c r="F22">
        <f ca="1">_xlfn.DAYS(TODAY(),Table5[[#This Row],[signup_date]])</f>
        <v>1343</v>
      </c>
      <c r="G22">
        <f ca="1">_xlfn.PERCENTRANK.EXC(Table5[SalesOrder],F22,1)*10</f>
        <v>5</v>
      </c>
      <c r="H22" t="str">
        <f ca="1">IF(Table5[[#This Row],[Recency]]&gt;=4, "Inactive", "Active")</f>
        <v>Inactive</v>
      </c>
    </row>
    <row r="23" spans="1:8" x14ac:dyDescent="0.35">
      <c r="A23">
        <v>2</v>
      </c>
      <c r="B23" t="s">
        <v>9</v>
      </c>
      <c r="C23" t="s">
        <v>10</v>
      </c>
      <c r="D23" t="s">
        <v>11</v>
      </c>
      <c r="E23" t="s">
        <v>12</v>
      </c>
      <c r="F23">
        <f ca="1">_xlfn.DAYS(TODAY(),Table5[[#This Row],[signup_date]])</f>
        <v>1334</v>
      </c>
      <c r="G23">
        <f ca="1">_xlfn.PERCENTRANK.EXC(Table5[SalesOrder],F23,1)*10</f>
        <v>5</v>
      </c>
      <c r="H23" t="str">
        <f ca="1">IF(Table5[[#This Row],[Recency]]&gt;=4, "Inactive", "Active")</f>
        <v>Inactive</v>
      </c>
    </row>
    <row r="24" spans="1:8" hidden="1" x14ac:dyDescent="0.35">
      <c r="A24">
        <v>31</v>
      </c>
      <c r="B24" t="s">
        <v>98</v>
      </c>
      <c r="C24" t="s">
        <v>99</v>
      </c>
      <c r="D24" t="s">
        <v>28</v>
      </c>
      <c r="E24" t="s">
        <v>100</v>
      </c>
      <c r="F24">
        <f ca="1">_xlfn.DAYS(TODAY(),Table5[[#This Row],[signup_date]])</f>
        <v>1333</v>
      </c>
      <c r="G24">
        <f ca="1">_xlfn.PERCENTRANK.EXC(Table5[SalesOrder],F24,1)*10</f>
        <v>5</v>
      </c>
      <c r="H24" t="str">
        <f ca="1">IF(Table5[[#This Row],[Recency]]&gt;=4, "Inactive", "Active")</f>
        <v>Inactive</v>
      </c>
    </row>
    <row r="25" spans="1:8" hidden="1" x14ac:dyDescent="0.35">
      <c r="A25">
        <v>27</v>
      </c>
      <c r="B25" t="s">
        <v>87</v>
      </c>
      <c r="C25" t="s">
        <v>88</v>
      </c>
      <c r="D25" t="s">
        <v>7</v>
      </c>
      <c r="E25" t="s">
        <v>89</v>
      </c>
      <c r="F25">
        <f ca="1">_xlfn.DAYS(TODAY(),Table5[[#This Row],[signup_date]])</f>
        <v>1320</v>
      </c>
      <c r="G25">
        <f ca="1">_xlfn.PERCENTRANK.EXC(Table5[SalesOrder],F25,1)*10</f>
        <v>5</v>
      </c>
      <c r="H25" t="str">
        <f ca="1">IF(Table5[[#This Row],[Recency]]&gt;=4, "Inactive", "Active")</f>
        <v>Inactive</v>
      </c>
    </row>
    <row r="26" spans="1:8" hidden="1" x14ac:dyDescent="0.35">
      <c r="A26">
        <v>6</v>
      </c>
      <c r="B26" t="s">
        <v>23</v>
      </c>
      <c r="C26" t="s">
        <v>24</v>
      </c>
      <c r="D26" t="s">
        <v>11</v>
      </c>
      <c r="E26" t="s">
        <v>25</v>
      </c>
      <c r="F26">
        <f ca="1">_xlfn.DAYS(TODAY(),Table5[[#This Row],[signup_date]])</f>
        <v>1315</v>
      </c>
      <c r="G26">
        <f ca="1">_xlfn.PERCENTRANK.EXC(Table5[SalesOrder],F26,1)*10</f>
        <v>5</v>
      </c>
      <c r="H26" t="str">
        <f ca="1">IF(Table5[[#This Row],[Recency]]&gt;=4, "Inactive", "Active")</f>
        <v>Inactive</v>
      </c>
    </row>
    <row r="27" spans="1:8" hidden="1" x14ac:dyDescent="0.35">
      <c r="A27">
        <v>9</v>
      </c>
      <c r="B27" t="s">
        <v>33</v>
      </c>
      <c r="C27" t="s">
        <v>34</v>
      </c>
      <c r="D27" t="s">
        <v>21</v>
      </c>
      <c r="E27" t="s">
        <v>35</v>
      </c>
      <c r="F27">
        <f ca="1">_xlfn.DAYS(TODAY(),Table5[[#This Row],[signup_date]])</f>
        <v>1289</v>
      </c>
      <c r="G27">
        <f ca="1">_xlfn.PERCENTRANK.EXC(Table5[SalesOrder],F27,1)*10</f>
        <v>4</v>
      </c>
      <c r="H27" t="str">
        <f ca="1">IF(Table5[[#This Row],[Recency]]&gt;=4, "Inactive", "Active")</f>
        <v>Inactive</v>
      </c>
    </row>
    <row r="28" spans="1:8" hidden="1" x14ac:dyDescent="0.35">
      <c r="A28">
        <v>16</v>
      </c>
      <c r="B28" t="s">
        <v>55</v>
      </c>
      <c r="C28" t="s">
        <v>56</v>
      </c>
      <c r="D28" t="s">
        <v>21</v>
      </c>
      <c r="E28" t="s">
        <v>57</v>
      </c>
      <c r="F28">
        <f ca="1">_xlfn.DAYS(TODAY(),Table5[[#This Row],[signup_date]])</f>
        <v>1276</v>
      </c>
      <c r="G28">
        <f ca="1">_xlfn.PERCENTRANK.EXC(Table5[SalesOrder],F28,1)*10</f>
        <v>4</v>
      </c>
      <c r="H28" t="str">
        <f ca="1">IF(Table5[[#This Row],[Recency]]&gt;=4, "Inactive", "Active")</f>
        <v>Inactive</v>
      </c>
    </row>
    <row r="29" spans="1:8" hidden="1" x14ac:dyDescent="0.35">
      <c r="A29">
        <v>19</v>
      </c>
      <c r="B29" t="s">
        <v>63</v>
      </c>
      <c r="C29" t="s">
        <v>64</v>
      </c>
      <c r="D29" t="s">
        <v>21</v>
      </c>
      <c r="E29" t="s">
        <v>65</v>
      </c>
      <c r="F29">
        <f ca="1">_xlfn.DAYS(TODAY(),Table5[[#This Row],[signup_date]])</f>
        <v>1243</v>
      </c>
      <c r="G29">
        <f ca="1">_xlfn.PERCENTRANK.EXC(Table5[SalesOrder],F29,1)*10</f>
        <v>4</v>
      </c>
      <c r="H29" t="str">
        <f ca="1">IF(Table5[[#This Row],[Recency]]&gt;=4, "Inactive", "Active")</f>
        <v>Inactive</v>
      </c>
    </row>
    <row r="30" spans="1:8" hidden="1" x14ac:dyDescent="0.35">
      <c r="A30">
        <v>10</v>
      </c>
      <c r="B30" t="s">
        <v>36</v>
      </c>
      <c r="C30" t="s">
        <v>37</v>
      </c>
      <c r="D30" t="s">
        <v>11</v>
      </c>
      <c r="E30" t="s">
        <v>38</v>
      </c>
      <c r="F30">
        <f ca="1">_xlfn.DAYS(TODAY(),Table5[[#This Row],[signup_date]])</f>
        <v>1230</v>
      </c>
      <c r="G30">
        <f ca="1">_xlfn.PERCENTRANK.EXC(Table5[SalesOrder],F30,1)*10</f>
        <v>4</v>
      </c>
      <c r="H30" t="str">
        <f ca="1">IF(Table5[[#This Row],[Recency]]&gt;=4, "Inactive", "Active")</f>
        <v>Inactive</v>
      </c>
    </row>
    <row r="31" spans="1:8" hidden="1" x14ac:dyDescent="0.35">
      <c r="A31">
        <v>48</v>
      </c>
      <c r="B31" t="s">
        <v>147</v>
      </c>
      <c r="C31" t="s">
        <v>148</v>
      </c>
      <c r="D31" t="s">
        <v>11</v>
      </c>
      <c r="E31" t="s">
        <v>149</v>
      </c>
      <c r="F31">
        <f ca="1">_xlfn.DAYS(TODAY(),Table5[[#This Row],[signup_date]])</f>
        <v>1275</v>
      </c>
      <c r="G31">
        <f ca="1">_xlfn.PERCENTRANK.EXC(Table5[SalesOrder],F31,1)*10</f>
        <v>4</v>
      </c>
      <c r="H31" t="str">
        <f ca="1">IF(Table5[[#This Row],[Recency]]&gt;=4, "Inactive", "Active")</f>
        <v>Inactive</v>
      </c>
    </row>
    <row r="32" spans="1:8" hidden="1" x14ac:dyDescent="0.35">
      <c r="A32">
        <v>17</v>
      </c>
      <c r="B32" t="s">
        <v>58</v>
      </c>
      <c r="C32" t="s">
        <v>59</v>
      </c>
      <c r="D32" t="s">
        <v>28</v>
      </c>
      <c r="E32" t="s">
        <v>60</v>
      </c>
      <c r="F32">
        <f ca="1">_xlfn.DAYS(TODAY(),Table5[[#This Row],[signup_date]])</f>
        <v>1174</v>
      </c>
      <c r="G32">
        <f ca="1">_xlfn.PERCENTRANK.EXC(Table5[SalesOrder],F32,1)*10</f>
        <v>3</v>
      </c>
      <c r="H32" t="str">
        <f ca="1">IF(Table5[[#This Row],[Recency]]&gt;=4, "Inactive", "Active")</f>
        <v>Active</v>
      </c>
    </row>
    <row r="33" spans="1:8" hidden="1" x14ac:dyDescent="0.35">
      <c r="A33">
        <v>18</v>
      </c>
      <c r="B33" t="s">
        <v>9</v>
      </c>
      <c r="C33" t="s">
        <v>61</v>
      </c>
      <c r="D33" t="s">
        <v>11</v>
      </c>
      <c r="E33" t="s">
        <v>62</v>
      </c>
      <c r="F33">
        <f ca="1">_xlfn.DAYS(TODAY(),Table5[[#This Row],[signup_date]])</f>
        <v>1187</v>
      </c>
      <c r="G33">
        <f ca="1">_xlfn.PERCENTRANK.EXC(Table5[SalesOrder],F33,1)*10</f>
        <v>3</v>
      </c>
      <c r="H33" t="str">
        <f ca="1">IF(Table5[[#This Row],[Recency]]&gt;=4, "Inactive", "Active")</f>
        <v>Active</v>
      </c>
    </row>
    <row r="34" spans="1:8" hidden="1" x14ac:dyDescent="0.35">
      <c r="A34">
        <v>39</v>
      </c>
      <c r="B34" t="s">
        <v>122</v>
      </c>
      <c r="C34" t="s">
        <v>123</v>
      </c>
      <c r="D34" t="s">
        <v>11</v>
      </c>
      <c r="E34" t="s">
        <v>124</v>
      </c>
      <c r="F34">
        <f ca="1">_xlfn.DAYS(TODAY(),Table5[[#This Row],[signup_date]])</f>
        <v>1198</v>
      </c>
      <c r="G34">
        <f ca="1">_xlfn.PERCENTRANK.EXC(Table5[SalesOrder],F34,1)*10</f>
        <v>3</v>
      </c>
      <c r="H34" t="str">
        <f ca="1">IF(Table5[[#This Row],[Recency]]&gt;=4, "Inactive", "Active")</f>
        <v>Active</v>
      </c>
    </row>
    <row r="35" spans="1:8" hidden="1" x14ac:dyDescent="0.35">
      <c r="A35">
        <v>44</v>
      </c>
      <c r="B35" t="s">
        <v>136</v>
      </c>
      <c r="C35" t="s">
        <v>137</v>
      </c>
      <c r="D35" t="s">
        <v>11</v>
      </c>
      <c r="E35" t="s">
        <v>138</v>
      </c>
      <c r="F35">
        <f ca="1">_xlfn.DAYS(TODAY(),Table5[[#This Row],[signup_date]])</f>
        <v>1189</v>
      </c>
      <c r="G35">
        <f ca="1">_xlfn.PERCENTRANK.EXC(Table5[SalesOrder],F35,1)*10</f>
        <v>3</v>
      </c>
      <c r="H35" t="str">
        <f ca="1">IF(Table5[[#This Row],[Recency]]&gt;=4, "Inactive", "Active")</f>
        <v>Active</v>
      </c>
    </row>
    <row r="36" spans="1:8" hidden="1" x14ac:dyDescent="0.35">
      <c r="A36">
        <v>43</v>
      </c>
      <c r="B36" t="s">
        <v>133</v>
      </c>
      <c r="C36" t="s">
        <v>134</v>
      </c>
      <c r="D36" t="s">
        <v>21</v>
      </c>
      <c r="E36" t="s">
        <v>135</v>
      </c>
      <c r="F36">
        <f ca="1">_xlfn.DAYS(TODAY(),Table5[[#This Row],[signup_date]])</f>
        <v>1175</v>
      </c>
      <c r="G36">
        <f ca="1">_xlfn.PERCENTRANK.EXC(Table5[SalesOrder],F36,1)*10</f>
        <v>3</v>
      </c>
      <c r="H36" t="str">
        <f ca="1">IF(Table5[[#This Row],[Recency]]&gt;=4, "Inactive", "Active")</f>
        <v>Active</v>
      </c>
    </row>
    <row r="37" spans="1:8" hidden="1" x14ac:dyDescent="0.35">
      <c r="A37">
        <v>24</v>
      </c>
      <c r="B37" t="s">
        <v>78</v>
      </c>
      <c r="C37" t="s">
        <v>79</v>
      </c>
      <c r="D37" t="s">
        <v>21</v>
      </c>
      <c r="E37" t="s">
        <v>80</v>
      </c>
      <c r="F37">
        <f ca="1">_xlfn.DAYS(TODAY(),Table5[[#This Row],[signup_date]])</f>
        <v>1105</v>
      </c>
      <c r="G37">
        <f ca="1">_xlfn.PERCENTRANK.EXC(Table5[SalesOrder],F37,1)*10</f>
        <v>2</v>
      </c>
      <c r="H37" t="str">
        <f ca="1">IF(Table5[[#This Row],[Recency]]&gt;=4, "Inactive", "Active")</f>
        <v>Active</v>
      </c>
    </row>
    <row r="38" spans="1:8" hidden="1" x14ac:dyDescent="0.35">
      <c r="A38">
        <v>47</v>
      </c>
      <c r="B38" t="s">
        <v>144</v>
      </c>
      <c r="C38" t="s">
        <v>145</v>
      </c>
      <c r="D38" t="s">
        <v>21</v>
      </c>
      <c r="E38" t="s">
        <v>146</v>
      </c>
      <c r="F38">
        <f ca="1">_xlfn.DAYS(TODAY(),Table5[[#This Row],[signup_date]])</f>
        <v>1122</v>
      </c>
      <c r="G38">
        <f ca="1">_xlfn.PERCENTRANK.EXC(Table5[SalesOrder],F38,1)*10</f>
        <v>2</v>
      </c>
      <c r="H38" t="str">
        <f ca="1">IF(Table5[[#This Row],[Recency]]&gt;=4, "Inactive", "Active")</f>
        <v>Active</v>
      </c>
    </row>
    <row r="39" spans="1:8" hidden="1" x14ac:dyDescent="0.35">
      <c r="A39">
        <v>32</v>
      </c>
      <c r="B39" t="s">
        <v>101</v>
      </c>
      <c r="C39" t="s">
        <v>102</v>
      </c>
      <c r="D39" t="s">
        <v>50</v>
      </c>
      <c r="E39" t="s">
        <v>103</v>
      </c>
      <c r="F39">
        <f ca="1">_xlfn.DAYS(TODAY(),Table5[[#This Row],[signup_date]])</f>
        <v>1082</v>
      </c>
      <c r="G39">
        <f ca="1">_xlfn.PERCENTRANK.EXC(Table5[SalesOrder],F39,1)*10</f>
        <v>2</v>
      </c>
      <c r="H39" t="str">
        <f ca="1">IF(Table5[[#This Row],[Recency]]&gt;=4, "Inactive", "Active")</f>
        <v>Active</v>
      </c>
    </row>
    <row r="40" spans="1:8" hidden="1" x14ac:dyDescent="0.35">
      <c r="A40">
        <v>4</v>
      </c>
      <c r="B40" t="s">
        <v>16</v>
      </c>
      <c r="C40" t="s">
        <v>17</v>
      </c>
      <c r="D40" t="s">
        <v>11</v>
      </c>
      <c r="E40" t="s">
        <v>18</v>
      </c>
      <c r="F40">
        <f ca="1">_xlfn.DAYS(TODAY(),Table5[[#This Row],[signup_date]])</f>
        <v>1006</v>
      </c>
      <c r="G40">
        <f ca="1">_xlfn.PERCENTRANK.EXC(Table5[SalesOrder],F40,1)*10</f>
        <v>2</v>
      </c>
      <c r="H40" t="str">
        <f ca="1">IF(Table5[[#This Row],[Recency]]&gt;=4, "Inactive", "Active")</f>
        <v>Active</v>
      </c>
    </row>
    <row r="41" spans="1:8" hidden="1" x14ac:dyDescent="0.35">
      <c r="A41">
        <v>49</v>
      </c>
      <c r="B41" t="s">
        <v>150</v>
      </c>
      <c r="C41" t="s">
        <v>151</v>
      </c>
      <c r="D41" t="s">
        <v>28</v>
      </c>
      <c r="E41" t="s">
        <v>152</v>
      </c>
      <c r="F41">
        <f ca="1">_xlfn.DAYS(TODAY(),Table5[[#This Row],[signup_date]])</f>
        <v>1152</v>
      </c>
      <c r="G41">
        <f ca="1">_xlfn.PERCENTRANK.EXC(Table5[SalesOrder],F41,1)*10</f>
        <v>2</v>
      </c>
      <c r="H41" t="str">
        <f ca="1">IF(Table5[[#This Row],[Recency]]&gt;=4, "Inactive", "Active")</f>
        <v>Active</v>
      </c>
    </row>
    <row r="42" spans="1:8" hidden="1" x14ac:dyDescent="0.35">
      <c r="A42">
        <v>50</v>
      </c>
      <c r="B42" t="s">
        <v>153</v>
      </c>
      <c r="C42" t="s">
        <v>154</v>
      </c>
      <c r="D42" t="s">
        <v>7</v>
      </c>
      <c r="E42" t="s">
        <v>155</v>
      </c>
      <c r="F42">
        <f ca="1">_xlfn.DAYS(TODAY(),Table5[[#This Row],[signup_date]])</f>
        <v>981</v>
      </c>
      <c r="G42">
        <f ca="1">_xlfn.PERCENTRANK.EXC(Table5[SalesOrder],F42,1)*10</f>
        <v>1</v>
      </c>
      <c r="H42" t="str">
        <f ca="1">IF(Table5[[#This Row],[Recency]]&gt;=4, "Inactive", "Active")</f>
        <v>Active</v>
      </c>
    </row>
    <row r="43" spans="1:8" hidden="1" x14ac:dyDescent="0.35">
      <c r="A43">
        <v>26</v>
      </c>
      <c r="B43" t="s">
        <v>84</v>
      </c>
      <c r="C43" t="s">
        <v>85</v>
      </c>
      <c r="D43" t="s">
        <v>21</v>
      </c>
      <c r="E43" t="s">
        <v>86</v>
      </c>
      <c r="F43">
        <f ca="1">_xlfn.DAYS(TODAY(),Table5[[#This Row],[signup_date]])</f>
        <v>1005</v>
      </c>
      <c r="G43">
        <f ca="1">_xlfn.PERCENTRANK.EXC(Table5[SalesOrder],F43,1)*10</f>
        <v>1</v>
      </c>
      <c r="H43" t="str">
        <f ca="1">IF(Table5[[#This Row],[Recency]]&gt;=4, "Inactive", "Active")</f>
        <v>Active</v>
      </c>
    </row>
    <row r="44" spans="1:8" hidden="1" x14ac:dyDescent="0.35">
      <c r="A44">
        <v>36</v>
      </c>
      <c r="B44" t="s">
        <v>113</v>
      </c>
      <c r="C44" t="s">
        <v>114</v>
      </c>
      <c r="D44" t="s">
        <v>50</v>
      </c>
      <c r="E44" t="s">
        <v>115</v>
      </c>
      <c r="F44">
        <f ca="1">_xlfn.DAYS(TODAY(),Table5[[#This Row],[signup_date]])</f>
        <v>1004</v>
      </c>
      <c r="G44">
        <f ca="1">_xlfn.PERCENTRANK.EXC(Table5[SalesOrder],F44,1)*10</f>
        <v>1</v>
      </c>
      <c r="H44" t="str">
        <f ca="1">IF(Table5[[#This Row],[Recency]]&gt;=4, "Inactive", "Active")</f>
        <v>Active</v>
      </c>
    </row>
    <row r="45" spans="1:8" hidden="1" x14ac:dyDescent="0.35">
      <c r="A45">
        <v>1</v>
      </c>
      <c r="B45" t="s">
        <v>5</v>
      </c>
      <c r="C45" t="s">
        <v>6</v>
      </c>
      <c r="D45" t="s">
        <v>7</v>
      </c>
      <c r="E45" t="s">
        <v>8</v>
      </c>
      <c r="F45">
        <f ca="1">_xlfn.DAYS(TODAY(),Table5[[#This Row],[signup_date]])</f>
        <v>988</v>
      </c>
      <c r="G45">
        <f ca="1">_xlfn.PERCENTRANK.EXC(Table5[SalesOrder],F45,1)*10</f>
        <v>1</v>
      </c>
      <c r="H45" t="str">
        <f ca="1">IF(Table5[[#This Row],[Recency]]&gt;=4, "Inactive", "Active")</f>
        <v>Active</v>
      </c>
    </row>
    <row r="46" spans="1:8" hidden="1" x14ac:dyDescent="0.35">
      <c r="A46">
        <v>45</v>
      </c>
      <c r="B46" t="s">
        <v>95</v>
      </c>
      <c r="C46" t="s">
        <v>139</v>
      </c>
      <c r="D46" t="s">
        <v>11</v>
      </c>
      <c r="E46" t="s">
        <v>140</v>
      </c>
      <c r="F46">
        <f ca="1">_xlfn.DAYS(TODAY(),Table5[[#This Row],[signup_date]])</f>
        <v>985</v>
      </c>
      <c r="G46">
        <f ca="1">_xlfn.PERCENTRANK.EXC(Table5[SalesOrder],F46,1)*10</f>
        <v>1</v>
      </c>
      <c r="H46" t="str">
        <f ca="1">IF(Table5[[#This Row],[Recency]]&gt;=4, "Inactive", "Active")</f>
        <v>Active</v>
      </c>
    </row>
    <row r="47" spans="1:8" hidden="1" x14ac:dyDescent="0.35">
      <c r="A47">
        <v>41</v>
      </c>
      <c r="B47" t="s">
        <v>58</v>
      </c>
      <c r="C47" t="s">
        <v>128</v>
      </c>
      <c r="D47" t="s">
        <v>11</v>
      </c>
      <c r="E47" t="s">
        <v>129</v>
      </c>
      <c r="F47">
        <f ca="1">_xlfn.DAYS(TODAY(),Table5[[#This Row],[signup_date]])</f>
        <v>975</v>
      </c>
      <c r="G47">
        <f ca="1">_xlfn.PERCENTRANK.EXC(Table5[SalesOrder],F47,1)*10</f>
        <v>0</v>
      </c>
      <c r="H47" t="str">
        <f ca="1">IF(Table5[[#This Row],[Recency]]&gt;=4, "Inactive", "Active")</f>
        <v>Active</v>
      </c>
    </row>
    <row r="48" spans="1:8" hidden="1" x14ac:dyDescent="0.35">
      <c r="A48">
        <v>14</v>
      </c>
      <c r="B48" t="s">
        <v>48</v>
      </c>
      <c r="C48" t="s">
        <v>49</v>
      </c>
      <c r="D48" t="s">
        <v>50</v>
      </c>
      <c r="E48" t="s">
        <v>51</v>
      </c>
      <c r="F48">
        <f ca="1">_xlfn.DAYS(TODAY(),Table5[[#This Row],[signup_date]])</f>
        <v>979</v>
      </c>
      <c r="G48">
        <f ca="1">_xlfn.PERCENTRANK.EXC(Table5[SalesOrder],F48,1)*10</f>
        <v>0</v>
      </c>
      <c r="H48" t="str">
        <f ca="1">IF(Table5[[#This Row],[Recency]]&gt;=4, "Inactive", "Active")</f>
        <v>Active</v>
      </c>
    </row>
    <row r="49" spans="1:8" hidden="1" x14ac:dyDescent="0.35">
      <c r="A49">
        <v>21</v>
      </c>
      <c r="B49" t="s">
        <v>69</v>
      </c>
      <c r="C49" t="s">
        <v>70</v>
      </c>
      <c r="D49" t="s">
        <v>50</v>
      </c>
      <c r="E49" t="s">
        <v>71</v>
      </c>
      <c r="F49">
        <f ca="1">_xlfn.DAYS(TODAY(),Table5[[#This Row],[signup_date]])</f>
        <v>933</v>
      </c>
      <c r="G49">
        <f ca="1">_xlfn.PERCENTRANK.EXC(Table5[SalesOrder],F49,1)*10</f>
        <v>0</v>
      </c>
      <c r="H49" t="str">
        <f ca="1">IF(Table5[[#This Row],[Recency]]&gt;=4, "Inactive", "Active")</f>
        <v>Active</v>
      </c>
    </row>
    <row r="50" spans="1:8" hidden="1" x14ac:dyDescent="0.35">
      <c r="A50">
        <v>20</v>
      </c>
      <c r="B50" t="s">
        <v>66</v>
      </c>
      <c r="C50" t="s">
        <v>67</v>
      </c>
      <c r="D50" t="s">
        <v>50</v>
      </c>
      <c r="E50" t="s">
        <v>68</v>
      </c>
      <c r="F50">
        <f ca="1">_xlfn.DAYS(TODAY(),Table5[[#This Row],[signup_date]])</f>
        <v>963</v>
      </c>
      <c r="G50">
        <f ca="1">_xlfn.PERCENTRANK.EXC(Table5[SalesOrder],F50,1)*10</f>
        <v>0</v>
      </c>
      <c r="H50" t="str">
        <f ca="1">IF(Table5[[#This Row],[Recency]]&gt;=4, "Inactive", "Active")</f>
        <v>Active</v>
      </c>
    </row>
    <row r="51" spans="1:8" hidden="1" x14ac:dyDescent="0.35">
      <c r="A51">
        <v>35</v>
      </c>
      <c r="B51" t="s">
        <v>110</v>
      </c>
      <c r="C51" t="s">
        <v>111</v>
      </c>
      <c r="D51" t="s">
        <v>28</v>
      </c>
      <c r="E51" t="s">
        <v>112</v>
      </c>
      <c r="F51">
        <f ca="1">_xlfn.DAYS(TODAY(),Table5[[#This Row],[signup_date]])</f>
        <v>951</v>
      </c>
      <c r="G51">
        <f ca="1">_xlfn.PERCENTRANK.EXC(Table5[SalesOrder],F51,1)*10</f>
        <v>0</v>
      </c>
      <c r="H51" t="str">
        <f ca="1">IF(Table5[[#This Row],[Recency]]&gt;=4, "Inactive", "Active")</f>
        <v>Active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heetViews>
  <sheetFormatPr defaultRowHeight="14.5" x14ac:dyDescent="0.35"/>
  <sheetData>
    <row r="1" spans="1:5" x14ac:dyDescent="0.35">
      <c r="A1" s="1" t="s">
        <v>156</v>
      </c>
      <c r="B1" s="1" t="s">
        <v>157</v>
      </c>
      <c r="C1" s="1" t="s">
        <v>1</v>
      </c>
      <c r="D1" s="1" t="s">
        <v>158</v>
      </c>
      <c r="E1" s="1" t="s">
        <v>159</v>
      </c>
    </row>
    <row r="2" spans="1:5" x14ac:dyDescent="0.35">
      <c r="A2">
        <v>1</v>
      </c>
      <c r="B2" t="s">
        <v>160</v>
      </c>
      <c r="C2" t="s">
        <v>161</v>
      </c>
      <c r="D2">
        <v>25343</v>
      </c>
      <c r="E2">
        <v>34610</v>
      </c>
    </row>
    <row r="3" spans="1:5" x14ac:dyDescent="0.35">
      <c r="A3">
        <v>2</v>
      </c>
      <c r="B3" t="s">
        <v>160</v>
      </c>
      <c r="C3" t="s">
        <v>162</v>
      </c>
      <c r="D3">
        <v>9945</v>
      </c>
      <c r="E3">
        <v>16682</v>
      </c>
    </row>
    <row r="4" spans="1:5" x14ac:dyDescent="0.35">
      <c r="A4">
        <v>3</v>
      </c>
      <c r="B4" t="s">
        <v>160</v>
      </c>
      <c r="C4" t="s">
        <v>163</v>
      </c>
      <c r="D4">
        <v>14043</v>
      </c>
      <c r="E4">
        <v>22305</v>
      </c>
    </row>
    <row r="5" spans="1:5" x14ac:dyDescent="0.35">
      <c r="A5">
        <v>4</v>
      </c>
      <c r="B5" t="s">
        <v>160</v>
      </c>
      <c r="C5" t="s">
        <v>164</v>
      </c>
      <c r="D5">
        <v>11140</v>
      </c>
      <c r="E5">
        <v>18617</v>
      </c>
    </row>
    <row r="6" spans="1:5" x14ac:dyDescent="0.35">
      <c r="A6">
        <v>5</v>
      </c>
      <c r="B6" t="s">
        <v>160</v>
      </c>
      <c r="C6" t="s">
        <v>165</v>
      </c>
      <c r="D6">
        <v>3867</v>
      </c>
      <c r="E6">
        <v>8761</v>
      </c>
    </row>
    <row r="7" spans="1:5" x14ac:dyDescent="0.35">
      <c r="A7">
        <v>6</v>
      </c>
      <c r="B7" t="s">
        <v>166</v>
      </c>
      <c r="C7" t="s">
        <v>167</v>
      </c>
      <c r="D7">
        <v>26950</v>
      </c>
      <c r="E7">
        <v>27758</v>
      </c>
    </row>
    <row r="8" spans="1:5" x14ac:dyDescent="0.35">
      <c r="A8">
        <v>7</v>
      </c>
      <c r="B8" t="s">
        <v>166</v>
      </c>
      <c r="C8" t="s">
        <v>168</v>
      </c>
      <c r="D8">
        <v>15239</v>
      </c>
      <c r="E8">
        <v>23860</v>
      </c>
    </row>
    <row r="9" spans="1:5" x14ac:dyDescent="0.35">
      <c r="A9">
        <v>8</v>
      </c>
      <c r="B9" t="s">
        <v>166</v>
      </c>
      <c r="C9" t="s">
        <v>169</v>
      </c>
      <c r="D9">
        <v>9182</v>
      </c>
      <c r="E9">
        <v>18298</v>
      </c>
    </row>
    <row r="10" spans="1:5" x14ac:dyDescent="0.35">
      <c r="A10">
        <v>9</v>
      </c>
      <c r="B10" t="s">
        <v>166</v>
      </c>
      <c r="C10" t="s">
        <v>170</v>
      </c>
      <c r="D10">
        <v>24143</v>
      </c>
      <c r="E10">
        <v>30551</v>
      </c>
    </row>
    <row r="11" spans="1:5" x14ac:dyDescent="0.35">
      <c r="A11">
        <v>10</v>
      </c>
      <c r="B11" t="s">
        <v>166</v>
      </c>
      <c r="C11" t="s">
        <v>171</v>
      </c>
      <c r="D11">
        <v>13531</v>
      </c>
      <c r="E11">
        <v>21311</v>
      </c>
    </row>
    <row r="12" spans="1:5" x14ac:dyDescent="0.35">
      <c r="A12">
        <v>11</v>
      </c>
      <c r="B12" t="s">
        <v>172</v>
      </c>
      <c r="C12" t="s">
        <v>173</v>
      </c>
      <c r="D12">
        <v>12469</v>
      </c>
      <c r="E12">
        <v>18087</v>
      </c>
    </row>
    <row r="13" spans="1:5" x14ac:dyDescent="0.35">
      <c r="A13">
        <v>12</v>
      </c>
      <c r="B13" t="s">
        <v>172</v>
      </c>
      <c r="C13" t="s">
        <v>174</v>
      </c>
      <c r="D13">
        <v>27223</v>
      </c>
      <c r="E13">
        <v>31632</v>
      </c>
    </row>
    <row r="14" spans="1:5" x14ac:dyDescent="0.35">
      <c r="A14">
        <v>13</v>
      </c>
      <c r="B14" t="s">
        <v>172</v>
      </c>
      <c r="C14" t="s">
        <v>175</v>
      </c>
      <c r="D14">
        <v>1846</v>
      </c>
      <c r="E14">
        <v>8223</v>
      </c>
    </row>
    <row r="15" spans="1:5" x14ac:dyDescent="0.35">
      <c r="A15">
        <v>14</v>
      </c>
      <c r="B15" t="s">
        <v>172</v>
      </c>
      <c r="C15" t="s">
        <v>176</v>
      </c>
      <c r="D15">
        <v>7801</v>
      </c>
      <c r="E15">
        <v>14388</v>
      </c>
    </row>
    <row r="16" spans="1:5" x14ac:dyDescent="0.35">
      <c r="A16">
        <v>15</v>
      </c>
      <c r="B16" t="s">
        <v>177</v>
      </c>
      <c r="C16" t="s">
        <v>178</v>
      </c>
      <c r="D16">
        <v>10341</v>
      </c>
      <c r="E16">
        <v>10882</v>
      </c>
    </row>
    <row r="17" spans="1:5" x14ac:dyDescent="0.35">
      <c r="A17">
        <v>16</v>
      </c>
      <c r="B17" t="s">
        <v>177</v>
      </c>
      <c r="C17" t="s">
        <v>179</v>
      </c>
      <c r="D17">
        <v>8997</v>
      </c>
      <c r="E17">
        <v>16864</v>
      </c>
    </row>
    <row r="18" spans="1:5" x14ac:dyDescent="0.35">
      <c r="A18">
        <v>17</v>
      </c>
      <c r="B18" t="s">
        <v>177</v>
      </c>
      <c r="C18" t="s">
        <v>180</v>
      </c>
      <c r="D18">
        <v>26058</v>
      </c>
      <c r="E18">
        <v>28468</v>
      </c>
    </row>
    <row r="19" spans="1:5" x14ac:dyDescent="0.35">
      <c r="A19">
        <v>18</v>
      </c>
      <c r="B19" t="s">
        <v>181</v>
      </c>
      <c r="C19" t="s">
        <v>182</v>
      </c>
      <c r="D19">
        <v>24271</v>
      </c>
      <c r="E19">
        <v>26583</v>
      </c>
    </row>
    <row r="20" spans="1:5" x14ac:dyDescent="0.35">
      <c r="A20">
        <v>19</v>
      </c>
      <c r="B20" t="s">
        <v>181</v>
      </c>
      <c r="C20" t="s">
        <v>183</v>
      </c>
      <c r="D20">
        <v>29865</v>
      </c>
      <c r="E20">
        <v>38787</v>
      </c>
    </row>
    <row r="21" spans="1:5" x14ac:dyDescent="0.35">
      <c r="A21">
        <v>20</v>
      </c>
      <c r="B21" t="s">
        <v>181</v>
      </c>
      <c r="C21" t="s">
        <v>184</v>
      </c>
      <c r="D21">
        <v>19655</v>
      </c>
      <c r="E21">
        <v>28779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4"/>
  <sheetViews>
    <sheetView topLeftCell="A3" workbookViewId="0">
      <selection activeCell="F23" sqref="F23"/>
    </sheetView>
  </sheetViews>
  <sheetFormatPr defaultRowHeight="14.5" x14ac:dyDescent="0.35"/>
  <cols>
    <col min="1" max="1" width="12.36328125" bestFit="1" customWidth="1"/>
    <col min="2" max="2" width="11.1796875" bestFit="1" customWidth="1"/>
    <col min="3" max="3" width="15.7265625" bestFit="1" customWidth="1"/>
  </cols>
  <sheetData>
    <row r="3" spans="1:3" x14ac:dyDescent="0.35">
      <c r="A3" s="6" t="s">
        <v>420</v>
      </c>
      <c r="B3" t="s">
        <v>423</v>
      </c>
      <c r="C3" t="s">
        <v>437</v>
      </c>
    </row>
    <row r="4" spans="1:3" x14ac:dyDescent="0.35">
      <c r="A4" s="7">
        <v>1</v>
      </c>
      <c r="B4" s="5">
        <v>127864</v>
      </c>
      <c r="C4" s="5">
        <v>2</v>
      </c>
    </row>
    <row r="5" spans="1:3" x14ac:dyDescent="0.35">
      <c r="A5" s="7">
        <v>2</v>
      </c>
      <c r="B5" s="5">
        <v>782523</v>
      </c>
      <c r="C5" s="5">
        <v>11</v>
      </c>
    </row>
    <row r="6" spans="1:3" x14ac:dyDescent="0.35">
      <c r="A6" s="7">
        <v>3</v>
      </c>
      <c r="B6" s="5">
        <v>352274</v>
      </c>
      <c r="C6" s="5">
        <v>6</v>
      </c>
    </row>
    <row r="7" spans="1:3" x14ac:dyDescent="0.35">
      <c r="A7" s="7">
        <v>4</v>
      </c>
      <c r="B7" s="5">
        <v>412133</v>
      </c>
      <c r="C7" s="5">
        <v>4</v>
      </c>
    </row>
    <row r="8" spans="1:3" x14ac:dyDescent="0.35">
      <c r="A8" s="7">
        <v>5</v>
      </c>
      <c r="B8" s="5">
        <v>408597</v>
      </c>
      <c r="C8" s="5">
        <v>6</v>
      </c>
    </row>
    <row r="9" spans="1:3" x14ac:dyDescent="0.35">
      <c r="A9" s="7">
        <v>6</v>
      </c>
      <c r="B9" s="5">
        <v>204984</v>
      </c>
      <c r="C9" s="5">
        <v>4</v>
      </c>
    </row>
    <row r="10" spans="1:3" x14ac:dyDescent="0.35">
      <c r="A10" s="7">
        <v>7</v>
      </c>
      <c r="B10" s="5">
        <v>75160</v>
      </c>
      <c r="C10" s="5">
        <v>2</v>
      </c>
    </row>
    <row r="11" spans="1:3" x14ac:dyDescent="0.35">
      <c r="A11" s="7">
        <v>8</v>
      </c>
      <c r="B11" s="5">
        <v>294796</v>
      </c>
      <c r="C11" s="5">
        <v>5</v>
      </c>
    </row>
    <row r="12" spans="1:3" x14ac:dyDescent="0.35">
      <c r="A12" s="7">
        <v>9</v>
      </c>
      <c r="B12" s="5">
        <v>336065</v>
      </c>
      <c r="C12" s="5">
        <v>5</v>
      </c>
    </row>
    <row r="13" spans="1:3" x14ac:dyDescent="0.35">
      <c r="A13" s="7">
        <v>10</v>
      </c>
      <c r="B13" s="5">
        <v>631628</v>
      </c>
      <c r="C13" s="5">
        <v>10</v>
      </c>
    </row>
    <row r="14" spans="1:3" x14ac:dyDescent="0.35">
      <c r="A14" s="7">
        <v>11</v>
      </c>
      <c r="B14" s="5">
        <v>372359</v>
      </c>
      <c r="C14" s="5">
        <v>7</v>
      </c>
    </row>
    <row r="15" spans="1:3" x14ac:dyDescent="0.35">
      <c r="A15" s="7">
        <v>12</v>
      </c>
      <c r="B15" s="5">
        <v>216701</v>
      </c>
      <c r="C15" s="5">
        <v>5</v>
      </c>
    </row>
    <row r="16" spans="1:3" x14ac:dyDescent="0.35">
      <c r="A16" s="7">
        <v>13</v>
      </c>
      <c r="B16" s="5">
        <v>335645</v>
      </c>
      <c r="C16" s="5">
        <v>5</v>
      </c>
    </row>
    <row r="17" spans="1:3" x14ac:dyDescent="0.35">
      <c r="A17" s="7">
        <v>14</v>
      </c>
      <c r="B17" s="5">
        <v>382956</v>
      </c>
      <c r="C17" s="5">
        <v>7</v>
      </c>
    </row>
    <row r="18" spans="1:3" x14ac:dyDescent="0.35">
      <c r="A18" s="7">
        <v>15</v>
      </c>
      <c r="B18" s="5">
        <v>408219</v>
      </c>
      <c r="C18" s="5">
        <v>7</v>
      </c>
    </row>
    <row r="19" spans="1:3" x14ac:dyDescent="0.35">
      <c r="A19" s="7">
        <v>16</v>
      </c>
      <c r="B19" s="5">
        <v>317541</v>
      </c>
      <c r="C19" s="5">
        <v>4</v>
      </c>
    </row>
    <row r="20" spans="1:3" x14ac:dyDescent="0.35">
      <c r="A20" s="7">
        <v>17</v>
      </c>
      <c r="B20" s="5">
        <v>149344</v>
      </c>
      <c r="C20" s="5">
        <v>5</v>
      </c>
    </row>
    <row r="21" spans="1:3" x14ac:dyDescent="0.35">
      <c r="A21" s="7">
        <v>18</v>
      </c>
      <c r="B21" s="5">
        <v>583823</v>
      </c>
      <c r="C21" s="5">
        <v>9</v>
      </c>
    </row>
    <row r="22" spans="1:3" x14ac:dyDescent="0.35">
      <c r="A22" s="7">
        <v>19</v>
      </c>
      <c r="B22" s="5">
        <v>515547</v>
      </c>
      <c r="C22" s="5">
        <v>8</v>
      </c>
    </row>
    <row r="23" spans="1:3" x14ac:dyDescent="0.35">
      <c r="A23" s="7">
        <v>20</v>
      </c>
      <c r="B23" s="5">
        <v>156365</v>
      </c>
      <c r="C23" s="5">
        <v>3</v>
      </c>
    </row>
    <row r="24" spans="1:3" x14ac:dyDescent="0.35">
      <c r="A24" s="7">
        <v>21</v>
      </c>
      <c r="B24" s="5">
        <v>481749</v>
      </c>
      <c r="C24" s="5">
        <v>5</v>
      </c>
    </row>
    <row r="25" spans="1:3" x14ac:dyDescent="0.35">
      <c r="A25" s="7">
        <v>22</v>
      </c>
      <c r="B25" s="5">
        <v>302877</v>
      </c>
      <c r="C25" s="5">
        <v>4</v>
      </c>
    </row>
    <row r="26" spans="1:3" x14ac:dyDescent="0.35">
      <c r="A26" s="7">
        <v>23</v>
      </c>
      <c r="B26" s="5">
        <v>560723</v>
      </c>
      <c r="C26" s="5">
        <v>7</v>
      </c>
    </row>
    <row r="27" spans="1:3" x14ac:dyDescent="0.35">
      <c r="A27" s="7">
        <v>24</v>
      </c>
      <c r="B27" s="5">
        <v>511207</v>
      </c>
      <c r="C27" s="5">
        <v>9</v>
      </c>
    </row>
    <row r="28" spans="1:3" x14ac:dyDescent="0.35">
      <c r="A28" s="7">
        <v>25</v>
      </c>
      <c r="B28" s="5">
        <v>341883</v>
      </c>
      <c r="C28" s="5">
        <v>7</v>
      </c>
    </row>
    <row r="29" spans="1:3" x14ac:dyDescent="0.35">
      <c r="A29" s="7">
        <v>26</v>
      </c>
      <c r="B29" s="5">
        <v>331179</v>
      </c>
      <c r="C29" s="5">
        <v>4</v>
      </c>
    </row>
    <row r="30" spans="1:3" x14ac:dyDescent="0.35">
      <c r="A30" s="7">
        <v>27</v>
      </c>
      <c r="B30" s="5">
        <v>303270</v>
      </c>
      <c r="C30" s="5">
        <v>7</v>
      </c>
    </row>
    <row r="31" spans="1:3" x14ac:dyDescent="0.35">
      <c r="A31" s="7">
        <v>28</v>
      </c>
      <c r="B31" s="5">
        <v>966328</v>
      </c>
      <c r="C31" s="5">
        <v>10</v>
      </c>
    </row>
    <row r="32" spans="1:3" x14ac:dyDescent="0.35">
      <c r="A32" s="7">
        <v>29</v>
      </c>
      <c r="B32" s="5">
        <v>523785</v>
      </c>
      <c r="C32" s="5">
        <v>8</v>
      </c>
    </row>
    <row r="33" spans="1:3" x14ac:dyDescent="0.35">
      <c r="A33" s="7">
        <v>30</v>
      </c>
      <c r="B33" s="5">
        <v>716722</v>
      </c>
      <c r="C33" s="5">
        <v>9</v>
      </c>
    </row>
    <row r="34" spans="1:3" x14ac:dyDescent="0.35">
      <c r="A34" s="7">
        <v>31</v>
      </c>
      <c r="B34" s="5">
        <v>407610</v>
      </c>
      <c r="C34" s="5">
        <v>5</v>
      </c>
    </row>
    <row r="35" spans="1:3" x14ac:dyDescent="0.35">
      <c r="A35" s="7">
        <v>32</v>
      </c>
      <c r="B35" s="5">
        <v>510327</v>
      </c>
      <c r="C35" s="5">
        <v>8</v>
      </c>
    </row>
    <row r="36" spans="1:3" x14ac:dyDescent="0.35">
      <c r="A36" s="7">
        <v>33</v>
      </c>
      <c r="B36" s="5">
        <v>287299</v>
      </c>
      <c r="C36" s="5">
        <v>5</v>
      </c>
    </row>
    <row r="37" spans="1:3" x14ac:dyDescent="0.35">
      <c r="A37" s="7">
        <v>34</v>
      </c>
      <c r="B37" s="5">
        <v>296190</v>
      </c>
      <c r="C37" s="5">
        <v>4</v>
      </c>
    </row>
    <row r="38" spans="1:3" x14ac:dyDescent="0.35">
      <c r="A38" s="7">
        <v>35</v>
      </c>
      <c r="B38" s="5">
        <v>301499</v>
      </c>
      <c r="C38" s="5">
        <v>3</v>
      </c>
    </row>
    <row r="39" spans="1:3" x14ac:dyDescent="0.35">
      <c r="A39" s="7">
        <v>36</v>
      </c>
      <c r="B39" s="5">
        <v>449400</v>
      </c>
      <c r="C39" s="5">
        <v>8</v>
      </c>
    </row>
    <row r="40" spans="1:3" x14ac:dyDescent="0.35">
      <c r="A40" s="7">
        <v>37</v>
      </c>
      <c r="B40" s="5">
        <v>205941</v>
      </c>
      <c r="C40" s="5">
        <v>6</v>
      </c>
    </row>
    <row r="41" spans="1:3" x14ac:dyDescent="0.35">
      <c r="A41" s="7">
        <v>38</v>
      </c>
      <c r="B41" s="5">
        <v>431713</v>
      </c>
      <c r="C41" s="5">
        <v>5</v>
      </c>
    </row>
    <row r="42" spans="1:3" x14ac:dyDescent="0.35">
      <c r="A42" s="7">
        <v>39</v>
      </c>
      <c r="B42" s="5">
        <v>476545</v>
      </c>
      <c r="C42" s="5">
        <v>7</v>
      </c>
    </row>
    <row r="43" spans="1:3" x14ac:dyDescent="0.35">
      <c r="A43" s="7">
        <v>40</v>
      </c>
      <c r="B43" s="5">
        <v>120068</v>
      </c>
      <c r="C43" s="5">
        <v>2</v>
      </c>
    </row>
    <row r="44" spans="1:3" x14ac:dyDescent="0.35">
      <c r="A44" s="7">
        <v>41</v>
      </c>
      <c r="B44" s="5">
        <v>482928</v>
      </c>
      <c r="C44" s="5">
        <v>7</v>
      </c>
    </row>
    <row r="45" spans="1:3" x14ac:dyDescent="0.35">
      <c r="A45" s="7">
        <v>42</v>
      </c>
      <c r="B45" s="5">
        <v>886061</v>
      </c>
      <c r="C45" s="5">
        <v>8</v>
      </c>
    </row>
    <row r="46" spans="1:3" x14ac:dyDescent="0.35">
      <c r="A46" s="7">
        <v>43</v>
      </c>
      <c r="B46" s="5">
        <v>447230</v>
      </c>
      <c r="C46" s="5">
        <v>8</v>
      </c>
    </row>
    <row r="47" spans="1:3" x14ac:dyDescent="0.35">
      <c r="A47" s="7">
        <v>44</v>
      </c>
      <c r="B47" s="5">
        <v>427989</v>
      </c>
      <c r="C47" s="5">
        <v>6</v>
      </c>
    </row>
    <row r="48" spans="1:3" x14ac:dyDescent="0.35">
      <c r="A48" s="7">
        <v>45</v>
      </c>
      <c r="B48" s="5">
        <v>277574</v>
      </c>
      <c r="C48" s="5">
        <v>5</v>
      </c>
    </row>
    <row r="49" spans="1:3" x14ac:dyDescent="0.35">
      <c r="A49" s="7">
        <v>46</v>
      </c>
      <c r="B49" s="5">
        <v>380624</v>
      </c>
      <c r="C49" s="5">
        <v>6</v>
      </c>
    </row>
    <row r="50" spans="1:3" x14ac:dyDescent="0.35">
      <c r="A50" s="7">
        <v>47</v>
      </c>
      <c r="B50" s="5">
        <v>635471</v>
      </c>
      <c r="C50" s="5">
        <v>7</v>
      </c>
    </row>
    <row r="51" spans="1:3" x14ac:dyDescent="0.35">
      <c r="A51" s="7">
        <v>48</v>
      </c>
      <c r="B51" s="5">
        <v>495367</v>
      </c>
      <c r="C51" s="5">
        <v>6</v>
      </c>
    </row>
    <row r="52" spans="1:3" x14ac:dyDescent="0.35">
      <c r="A52" s="7">
        <v>49</v>
      </c>
      <c r="B52" s="5">
        <v>383982</v>
      </c>
      <c r="C52" s="5">
        <v>7</v>
      </c>
    </row>
    <row r="53" spans="1:3" x14ac:dyDescent="0.35">
      <c r="A53" s="7">
        <v>50</v>
      </c>
      <c r="B53" s="5">
        <v>102614</v>
      </c>
      <c r="C53" s="5">
        <v>2</v>
      </c>
    </row>
    <row r="54" spans="1:3" x14ac:dyDescent="0.35">
      <c r="A54" s="7" t="s">
        <v>421</v>
      </c>
      <c r="B54" s="5">
        <v>20110679</v>
      </c>
      <c r="C54" s="5">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1"/>
  <sheetViews>
    <sheetView workbookViewId="0">
      <selection activeCell="G21" sqref="G21"/>
    </sheetView>
  </sheetViews>
  <sheetFormatPr defaultRowHeight="14.5" x14ac:dyDescent="0.35"/>
  <cols>
    <col min="1" max="1" width="13" bestFit="1" customWidth="1"/>
    <col min="2" max="2" width="11.26953125" bestFit="1" customWidth="1"/>
    <col min="3" max="3" width="10" bestFit="1" customWidth="1"/>
    <col min="6" max="6" width="10.08984375" style="4" bestFit="1" customWidth="1"/>
  </cols>
  <sheetData>
    <row r="1" spans="1:8" x14ac:dyDescent="0.35">
      <c r="A1" s="1" t="s">
        <v>185</v>
      </c>
      <c r="B1" s="1" t="s">
        <v>0</v>
      </c>
      <c r="C1" s="1" t="s">
        <v>156</v>
      </c>
      <c r="D1" s="1" t="s">
        <v>186</v>
      </c>
      <c r="E1" s="1" t="s">
        <v>187</v>
      </c>
      <c r="F1" s="3" t="s">
        <v>188</v>
      </c>
      <c r="G1" s="2" t="s">
        <v>422</v>
      </c>
      <c r="H1" s="2"/>
    </row>
    <row r="2" spans="1:8" x14ac:dyDescent="0.35">
      <c r="A2">
        <v>40</v>
      </c>
      <c r="B2">
        <v>1</v>
      </c>
      <c r="C2">
        <v>6</v>
      </c>
      <c r="D2">
        <v>2</v>
      </c>
      <c r="E2">
        <v>55516</v>
      </c>
      <c r="F2" s="4" t="s">
        <v>227</v>
      </c>
      <c r="G2">
        <f t="shared" ref="G2:G65" si="0">E2*D2</f>
        <v>111032</v>
      </c>
    </row>
    <row r="3" spans="1:8" x14ac:dyDescent="0.35">
      <c r="A3">
        <v>257</v>
      </c>
      <c r="B3">
        <v>1</v>
      </c>
      <c r="C3">
        <v>11</v>
      </c>
      <c r="D3">
        <v>4</v>
      </c>
      <c r="E3">
        <v>72348</v>
      </c>
      <c r="F3" s="4" t="s">
        <v>390</v>
      </c>
      <c r="G3">
        <f t="shared" si="0"/>
        <v>289392</v>
      </c>
    </row>
    <row r="4" spans="1:8" x14ac:dyDescent="0.35">
      <c r="A4">
        <v>90</v>
      </c>
      <c r="B4">
        <v>2</v>
      </c>
      <c r="C4">
        <v>12</v>
      </c>
      <c r="D4">
        <v>4</v>
      </c>
      <c r="E4">
        <v>126528</v>
      </c>
      <c r="F4" s="4" t="s">
        <v>272</v>
      </c>
      <c r="G4">
        <f t="shared" si="0"/>
        <v>506112</v>
      </c>
    </row>
    <row r="5" spans="1:8" x14ac:dyDescent="0.35">
      <c r="A5">
        <v>132</v>
      </c>
      <c r="B5">
        <v>2</v>
      </c>
      <c r="C5">
        <v>14</v>
      </c>
      <c r="D5">
        <v>2</v>
      </c>
      <c r="E5">
        <v>28776</v>
      </c>
      <c r="F5" s="4" t="s">
        <v>307</v>
      </c>
      <c r="G5">
        <f t="shared" si="0"/>
        <v>57552</v>
      </c>
    </row>
    <row r="6" spans="1:8" x14ac:dyDescent="0.35">
      <c r="A6">
        <v>137</v>
      </c>
      <c r="B6">
        <v>2</v>
      </c>
      <c r="C6">
        <v>15</v>
      </c>
      <c r="D6">
        <v>1</v>
      </c>
      <c r="E6">
        <v>10882</v>
      </c>
      <c r="F6" s="4" t="s">
        <v>302</v>
      </c>
      <c r="G6">
        <f t="shared" si="0"/>
        <v>10882</v>
      </c>
    </row>
    <row r="7" spans="1:8" x14ac:dyDescent="0.35">
      <c r="A7">
        <v>210</v>
      </c>
      <c r="B7">
        <v>2</v>
      </c>
      <c r="C7">
        <v>20</v>
      </c>
      <c r="D7">
        <v>5</v>
      </c>
      <c r="E7">
        <v>143895</v>
      </c>
      <c r="F7" s="4" t="s">
        <v>359</v>
      </c>
      <c r="G7">
        <f t="shared" si="0"/>
        <v>719475</v>
      </c>
    </row>
    <row r="8" spans="1:8" x14ac:dyDescent="0.35">
      <c r="A8">
        <v>212</v>
      </c>
      <c r="B8">
        <v>2</v>
      </c>
      <c r="C8">
        <v>14</v>
      </c>
      <c r="D8">
        <v>4</v>
      </c>
      <c r="E8">
        <v>57552</v>
      </c>
      <c r="F8" s="4" t="s">
        <v>361</v>
      </c>
      <c r="G8">
        <f t="shared" si="0"/>
        <v>230208</v>
      </c>
    </row>
    <row r="9" spans="1:8" x14ac:dyDescent="0.35">
      <c r="A9">
        <v>239</v>
      </c>
      <c r="B9">
        <v>2</v>
      </c>
      <c r="C9">
        <v>12</v>
      </c>
      <c r="D9">
        <v>3</v>
      </c>
      <c r="E9">
        <v>94896</v>
      </c>
      <c r="F9" s="4" t="s">
        <v>381</v>
      </c>
      <c r="G9">
        <f t="shared" si="0"/>
        <v>284688</v>
      </c>
    </row>
    <row r="10" spans="1:8" x14ac:dyDescent="0.35">
      <c r="A10">
        <v>245</v>
      </c>
      <c r="B10">
        <v>2</v>
      </c>
      <c r="C10">
        <v>11</v>
      </c>
      <c r="D10">
        <v>3</v>
      </c>
      <c r="E10">
        <v>54261</v>
      </c>
      <c r="F10" s="4" t="s">
        <v>385</v>
      </c>
      <c r="G10">
        <f t="shared" si="0"/>
        <v>162783</v>
      </c>
    </row>
    <row r="11" spans="1:8" x14ac:dyDescent="0.35">
      <c r="A11">
        <v>246</v>
      </c>
      <c r="B11">
        <v>2</v>
      </c>
      <c r="C11">
        <v>8</v>
      </c>
      <c r="D11">
        <v>3</v>
      </c>
      <c r="E11">
        <v>54894</v>
      </c>
      <c r="F11" s="4" t="s">
        <v>68</v>
      </c>
      <c r="G11">
        <f t="shared" si="0"/>
        <v>164682</v>
      </c>
    </row>
    <row r="12" spans="1:8" x14ac:dyDescent="0.35">
      <c r="A12">
        <v>248</v>
      </c>
      <c r="B12">
        <v>2</v>
      </c>
      <c r="C12">
        <v>3</v>
      </c>
      <c r="D12">
        <v>3</v>
      </c>
      <c r="E12">
        <v>66915</v>
      </c>
      <c r="F12" s="4" t="s">
        <v>386</v>
      </c>
      <c r="G12">
        <f t="shared" si="0"/>
        <v>200745</v>
      </c>
    </row>
    <row r="13" spans="1:8" x14ac:dyDescent="0.35">
      <c r="A13">
        <v>263</v>
      </c>
      <c r="B13">
        <v>2</v>
      </c>
      <c r="C13">
        <v>13</v>
      </c>
      <c r="D13">
        <v>4</v>
      </c>
      <c r="E13">
        <v>32892</v>
      </c>
      <c r="F13" s="4" t="s">
        <v>394</v>
      </c>
      <c r="G13">
        <f t="shared" si="0"/>
        <v>131568</v>
      </c>
    </row>
    <row r="14" spans="1:8" x14ac:dyDescent="0.35">
      <c r="A14">
        <v>276</v>
      </c>
      <c r="B14">
        <v>2</v>
      </c>
      <c r="C14">
        <v>6</v>
      </c>
      <c r="D14">
        <v>4</v>
      </c>
      <c r="E14">
        <v>111032</v>
      </c>
      <c r="F14" s="4" t="s">
        <v>404</v>
      </c>
      <c r="G14">
        <f t="shared" si="0"/>
        <v>444128</v>
      </c>
    </row>
    <row r="15" spans="1:8" x14ac:dyDescent="0.35">
      <c r="A15">
        <v>94</v>
      </c>
      <c r="B15">
        <v>3</v>
      </c>
      <c r="C15">
        <v>9</v>
      </c>
      <c r="D15">
        <v>2</v>
      </c>
      <c r="E15">
        <v>61102</v>
      </c>
      <c r="F15" s="4" t="s">
        <v>202</v>
      </c>
      <c r="G15">
        <f t="shared" si="0"/>
        <v>122204</v>
      </c>
    </row>
    <row r="16" spans="1:8" x14ac:dyDescent="0.35">
      <c r="A16">
        <v>106</v>
      </c>
      <c r="B16">
        <v>3</v>
      </c>
      <c r="C16">
        <v>2</v>
      </c>
      <c r="D16">
        <v>4</v>
      </c>
      <c r="E16">
        <v>66728</v>
      </c>
      <c r="F16" s="4" t="s">
        <v>244</v>
      </c>
      <c r="G16">
        <f t="shared" si="0"/>
        <v>266912</v>
      </c>
    </row>
    <row r="17" spans="1:7" x14ac:dyDescent="0.35">
      <c r="A17">
        <v>140</v>
      </c>
      <c r="B17">
        <v>3</v>
      </c>
      <c r="C17">
        <v>15</v>
      </c>
      <c r="D17">
        <v>5</v>
      </c>
      <c r="E17">
        <v>54410</v>
      </c>
      <c r="F17" s="4" t="s">
        <v>311</v>
      </c>
      <c r="G17">
        <f t="shared" si="0"/>
        <v>272050</v>
      </c>
    </row>
    <row r="18" spans="1:7" x14ac:dyDescent="0.35">
      <c r="A18">
        <v>148</v>
      </c>
      <c r="B18">
        <v>3</v>
      </c>
      <c r="C18">
        <v>20</v>
      </c>
      <c r="D18">
        <v>1</v>
      </c>
      <c r="E18">
        <v>28779</v>
      </c>
      <c r="F18" s="4" t="s">
        <v>318</v>
      </c>
      <c r="G18">
        <f t="shared" si="0"/>
        <v>28779</v>
      </c>
    </row>
    <row r="19" spans="1:7" x14ac:dyDescent="0.35">
      <c r="A19">
        <v>216</v>
      </c>
      <c r="B19">
        <v>3</v>
      </c>
      <c r="C19">
        <v>17</v>
      </c>
      <c r="D19">
        <v>3</v>
      </c>
      <c r="E19">
        <v>85404</v>
      </c>
      <c r="F19" s="4" t="s">
        <v>364</v>
      </c>
      <c r="G19">
        <f t="shared" si="0"/>
        <v>256212</v>
      </c>
    </row>
    <row r="20" spans="1:7" x14ac:dyDescent="0.35">
      <c r="A20">
        <v>297</v>
      </c>
      <c r="B20">
        <v>3</v>
      </c>
      <c r="C20">
        <v>4</v>
      </c>
      <c r="D20">
        <v>3</v>
      </c>
      <c r="E20">
        <v>55851</v>
      </c>
      <c r="F20" s="4" t="s">
        <v>418</v>
      </c>
      <c r="G20">
        <f t="shared" si="0"/>
        <v>167553</v>
      </c>
    </row>
    <row r="21" spans="1:7" x14ac:dyDescent="0.35">
      <c r="A21">
        <v>71</v>
      </c>
      <c r="B21">
        <v>4</v>
      </c>
      <c r="C21">
        <v>1</v>
      </c>
      <c r="D21">
        <v>4</v>
      </c>
      <c r="E21">
        <v>138440</v>
      </c>
      <c r="F21" s="4" t="s">
        <v>199</v>
      </c>
      <c r="G21">
        <f t="shared" si="0"/>
        <v>553760</v>
      </c>
    </row>
    <row r="22" spans="1:7" x14ac:dyDescent="0.35">
      <c r="A22">
        <v>81</v>
      </c>
      <c r="B22">
        <v>4</v>
      </c>
      <c r="C22">
        <v>3</v>
      </c>
      <c r="D22">
        <v>5</v>
      </c>
      <c r="E22">
        <v>111525</v>
      </c>
      <c r="F22" s="4" t="s">
        <v>263</v>
      </c>
      <c r="G22">
        <f t="shared" si="0"/>
        <v>557625</v>
      </c>
    </row>
    <row r="23" spans="1:7" x14ac:dyDescent="0.35">
      <c r="A23">
        <v>144</v>
      </c>
      <c r="B23">
        <v>4</v>
      </c>
      <c r="C23">
        <v>2</v>
      </c>
      <c r="D23">
        <v>4</v>
      </c>
      <c r="E23">
        <v>66728</v>
      </c>
      <c r="F23" s="4" t="s">
        <v>315</v>
      </c>
      <c r="G23">
        <f t="shared" si="0"/>
        <v>266912</v>
      </c>
    </row>
    <row r="24" spans="1:7" x14ac:dyDescent="0.35">
      <c r="A24">
        <v>264</v>
      </c>
      <c r="B24">
        <v>4</v>
      </c>
      <c r="C24">
        <v>7</v>
      </c>
      <c r="D24">
        <v>4</v>
      </c>
      <c r="E24">
        <v>95440</v>
      </c>
      <c r="F24" s="4" t="s">
        <v>395</v>
      </c>
      <c r="G24">
        <f t="shared" si="0"/>
        <v>381760</v>
      </c>
    </row>
    <row r="25" spans="1:7" x14ac:dyDescent="0.35">
      <c r="A25">
        <v>7</v>
      </c>
      <c r="B25">
        <v>5</v>
      </c>
      <c r="C25">
        <v>10</v>
      </c>
      <c r="D25">
        <v>2</v>
      </c>
      <c r="E25">
        <v>42622</v>
      </c>
      <c r="F25" s="4" t="s">
        <v>195</v>
      </c>
      <c r="G25">
        <f t="shared" si="0"/>
        <v>85244</v>
      </c>
    </row>
    <row r="26" spans="1:7" x14ac:dyDescent="0.35">
      <c r="A26">
        <v>53</v>
      </c>
      <c r="B26">
        <v>5</v>
      </c>
      <c r="C26">
        <v>17</v>
      </c>
      <c r="D26">
        <v>1</v>
      </c>
      <c r="E26">
        <v>28468</v>
      </c>
      <c r="F26" s="4" t="s">
        <v>239</v>
      </c>
      <c r="G26">
        <f t="shared" si="0"/>
        <v>28468</v>
      </c>
    </row>
    <row r="27" spans="1:7" x14ac:dyDescent="0.35">
      <c r="A27">
        <v>78</v>
      </c>
      <c r="B27">
        <v>5</v>
      </c>
      <c r="C27">
        <v>13</v>
      </c>
      <c r="D27">
        <v>3</v>
      </c>
      <c r="E27">
        <v>24669</v>
      </c>
      <c r="F27" s="4" t="s">
        <v>260</v>
      </c>
      <c r="G27">
        <f t="shared" si="0"/>
        <v>74007</v>
      </c>
    </row>
    <row r="28" spans="1:7" x14ac:dyDescent="0.35">
      <c r="A28">
        <v>129</v>
      </c>
      <c r="B28">
        <v>5</v>
      </c>
      <c r="C28">
        <v>11</v>
      </c>
      <c r="D28">
        <v>5</v>
      </c>
      <c r="E28">
        <v>90435</v>
      </c>
      <c r="F28" s="4" t="s">
        <v>304</v>
      </c>
      <c r="G28">
        <f t="shared" si="0"/>
        <v>452175</v>
      </c>
    </row>
    <row r="29" spans="1:7" x14ac:dyDescent="0.35">
      <c r="A29">
        <v>208</v>
      </c>
      <c r="B29">
        <v>5</v>
      </c>
      <c r="C29">
        <v>19</v>
      </c>
      <c r="D29">
        <v>5</v>
      </c>
      <c r="E29">
        <v>193935</v>
      </c>
      <c r="F29" s="4" t="s">
        <v>358</v>
      </c>
      <c r="G29">
        <f t="shared" si="0"/>
        <v>969675</v>
      </c>
    </row>
    <row r="30" spans="1:7" x14ac:dyDescent="0.35">
      <c r="A30">
        <v>219</v>
      </c>
      <c r="B30">
        <v>5</v>
      </c>
      <c r="C30">
        <v>17</v>
      </c>
      <c r="D30">
        <v>1</v>
      </c>
      <c r="E30">
        <v>28468</v>
      </c>
      <c r="F30" s="4" t="s">
        <v>330</v>
      </c>
      <c r="G30">
        <f t="shared" si="0"/>
        <v>28468</v>
      </c>
    </row>
    <row r="31" spans="1:7" x14ac:dyDescent="0.35">
      <c r="A31">
        <v>152</v>
      </c>
      <c r="B31">
        <v>6</v>
      </c>
      <c r="C31">
        <v>1</v>
      </c>
      <c r="D31">
        <v>1</v>
      </c>
      <c r="E31">
        <v>34610</v>
      </c>
      <c r="F31" s="4" t="s">
        <v>321</v>
      </c>
      <c r="G31">
        <f t="shared" si="0"/>
        <v>34610</v>
      </c>
    </row>
    <row r="32" spans="1:7" x14ac:dyDescent="0.35">
      <c r="A32">
        <v>158</v>
      </c>
      <c r="B32">
        <v>6</v>
      </c>
      <c r="C32">
        <v>6</v>
      </c>
      <c r="D32">
        <v>1</v>
      </c>
      <c r="E32">
        <v>27758</v>
      </c>
      <c r="F32" s="4" t="s">
        <v>326</v>
      </c>
      <c r="G32">
        <f t="shared" si="0"/>
        <v>27758</v>
      </c>
    </row>
    <row r="33" spans="1:7" x14ac:dyDescent="0.35">
      <c r="A33">
        <v>180</v>
      </c>
      <c r="B33">
        <v>6</v>
      </c>
      <c r="C33">
        <v>12</v>
      </c>
      <c r="D33">
        <v>3</v>
      </c>
      <c r="E33">
        <v>94896</v>
      </c>
      <c r="F33" s="4" t="s">
        <v>340</v>
      </c>
      <c r="G33">
        <f t="shared" si="0"/>
        <v>284688</v>
      </c>
    </row>
    <row r="34" spans="1:7" x14ac:dyDescent="0.35">
      <c r="A34">
        <v>247</v>
      </c>
      <c r="B34">
        <v>6</v>
      </c>
      <c r="C34">
        <v>7</v>
      </c>
      <c r="D34">
        <v>2</v>
      </c>
      <c r="E34">
        <v>47720</v>
      </c>
      <c r="F34" s="4" t="s">
        <v>204</v>
      </c>
      <c r="G34">
        <f t="shared" si="0"/>
        <v>95440</v>
      </c>
    </row>
    <row r="35" spans="1:7" x14ac:dyDescent="0.35">
      <c r="A35">
        <v>63</v>
      </c>
      <c r="B35">
        <v>7</v>
      </c>
      <c r="C35">
        <v>15</v>
      </c>
      <c r="D35">
        <v>4</v>
      </c>
      <c r="E35">
        <v>43528</v>
      </c>
      <c r="F35" s="4" t="s">
        <v>248</v>
      </c>
      <c r="G35">
        <f t="shared" si="0"/>
        <v>174112</v>
      </c>
    </row>
    <row r="36" spans="1:7" x14ac:dyDescent="0.35">
      <c r="A36">
        <v>227</v>
      </c>
      <c r="B36">
        <v>7</v>
      </c>
      <c r="C36">
        <v>12</v>
      </c>
      <c r="D36">
        <v>1</v>
      </c>
      <c r="E36">
        <v>31632</v>
      </c>
      <c r="F36" s="4" t="s">
        <v>214</v>
      </c>
      <c r="G36">
        <f t="shared" si="0"/>
        <v>31632</v>
      </c>
    </row>
    <row r="37" spans="1:7" x14ac:dyDescent="0.35">
      <c r="A37">
        <v>26</v>
      </c>
      <c r="B37">
        <v>8</v>
      </c>
      <c r="C37">
        <v>19</v>
      </c>
      <c r="D37">
        <v>1</v>
      </c>
      <c r="E37">
        <v>38787</v>
      </c>
      <c r="F37" s="4" t="s">
        <v>213</v>
      </c>
      <c r="G37">
        <f t="shared" si="0"/>
        <v>38787</v>
      </c>
    </row>
    <row r="38" spans="1:7" x14ac:dyDescent="0.35">
      <c r="A38">
        <v>31</v>
      </c>
      <c r="B38">
        <v>8</v>
      </c>
      <c r="C38">
        <v>4</v>
      </c>
      <c r="D38">
        <v>5</v>
      </c>
      <c r="E38">
        <v>93085</v>
      </c>
      <c r="F38" s="4" t="s">
        <v>218</v>
      </c>
      <c r="G38">
        <f t="shared" si="0"/>
        <v>465425</v>
      </c>
    </row>
    <row r="39" spans="1:7" x14ac:dyDescent="0.35">
      <c r="A39">
        <v>82</v>
      </c>
      <c r="B39">
        <v>8</v>
      </c>
      <c r="C39">
        <v>13</v>
      </c>
      <c r="D39">
        <v>5</v>
      </c>
      <c r="E39">
        <v>41115</v>
      </c>
      <c r="F39" s="4" t="s">
        <v>264</v>
      </c>
      <c r="G39">
        <f t="shared" si="0"/>
        <v>205575</v>
      </c>
    </row>
    <row r="40" spans="1:7" x14ac:dyDescent="0.35">
      <c r="A40">
        <v>174</v>
      </c>
      <c r="B40">
        <v>8</v>
      </c>
      <c r="C40">
        <v>3</v>
      </c>
      <c r="D40">
        <v>3</v>
      </c>
      <c r="E40">
        <v>66915</v>
      </c>
      <c r="F40" s="4" t="s">
        <v>112</v>
      </c>
      <c r="G40">
        <f t="shared" si="0"/>
        <v>200745</v>
      </c>
    </row>
    <row r="41" spans="1:7" x14ac:dyDescent="0.35">
      <c r="A41">
        <v>176</v>
      </c>
      <c r="B41">
        <v>8</v>
      </c>
      <c r="C41">
        <v>8</v>
      </c>
      <c r="D41">
        <v>3</v>
      </c>
      <c r="E41">
        <v>54894</v>
      </c>
      <c r="F41" s="4" t="s">
        <v>339</v>
      </c>
      <c r="G41">
        <f t="shared" si="0"/>
        <v>164682</v>
      </c>
    </row>
    <row r="42" spans="1:7" x14ac:dyDescent="0.35">
      <c r="A42">
        <v>30</v>
      </c>
      <c r="B42">
        <v>9</v>
      </c>
      <c r="C42">
        <v>7</v>
      </c>
      <c r="D42">
        <v>3</v>
      </c>
      <c r="E42">
        <v>71580</v>
      </c>
      <c r="F42" s="4" t="s">
        <v>217</v>
      </c>
      <c r="G42">
        <f t="shared" si="0"/>
        <v>214740</v>
      </c>
    </row>
    <row r="43" spans="1:7" x14ac:dyDescent="0.35">
      <c r="A43">
        <v>39</v>
      </c>
      <c r="B43">
        <v>9</v>
      </c>
      <c r="C43">
        <v>15</v>
      </c>
      <c r="D43">
        <v>5</v>
      </c>
      <c r="E43">
        <v>54410</v>
      </c>
      <c r="F43" s="4" t="s">
        <v>226</v>
      </c>
      <c r="G43">
        <f t="shared" si="0"/>
        <v>272050</v>
      </c>
    </row>
    <row r="44" spans="1:7" x14ac:dyDescent="0.35">
      <c r="A44">
        <v>46</v>
      </c>
      <c r="B44">
        <v>9</v>
      </c>
      <c r="C44">
        <v>3</v>
      </c>
      <c r="D44">
        <v>3</v>
      </c>
      <c r="E44">
        <v>66915</v>
      </c>
      <c r="F44" s="4" t="s">
        <v>233</v>
      </c>
      <c r="G44">
        <f t="shared" si="0"/>
        <v>200745</v>
      </c>
    </row>
    <row r="45" spans="1:7" x14ac:dyDescent="0.35">
      <c r="A45">
        <v>121</v>
      </c>
      <c r="B45">
        <v>9</v>
      </c>
      <c r="C45">
        <v>7</v>
      </c>
      <c r="D45">
        <v>2</v>
      </c>
      <c r="E45">
        <v>47720</v>
      </c>
      <c r="F45" s="4" t="s">
        <v>299</v>
      </c>
      <c r="G45">
        <f t="shared" si="0"/>
        <v>95440</v>
      </c>
    </row>
    <row r="46" spans="1:7" x14ac:dyDescent="0.35">
      <c r="A46">
        <v>159</v>
      </c>
      <c r="B46">
        <v>9</v>
      </c>
      <c r="C46">
        <v>7</v>
      </c>
      <c r="D46">
        <v>4</v>
      </c>
      <c r="E46">
        <v>95440</v>
      </c>
      <c r="F46" s="4" t="s">
        <v>327</v>
      </c>
      <c r="G46">
        <f t="shared" si="0"/>
        <v>381760</v>
      </c>
    </row>
    <row r="47" spans="1:7" x14ac:dyDescent="0.35">
      <c r="A47">
        <v>49</v>
      </c>
      <c r="B47">
        <v>10</v>
      </c>
      <c r="C47">
        <v>4</v>
      </c>
      <c r="D47">
        <v>4</v>
      </c>
      <c r="E47">
        <v>74468</v>
      </c>
      <c r="F47" s="4" t="s">
        <v>236</v>
      </c>
      <c r="G47">
        <f t="shared" si="0"/>
        <v>297872</v>
      </c>
    </row>
    <row r="48" spans="1:7" x14ac:dyDescent="0.35">
      <c r="A48">
        <v>89</v>
      </c>
      <c r="B48">
        <v>10</v>
      </c>
      <c r="C48">
        <v>18</v>
      </c>
      <c r="D48">
        <v>3</v>
      </c>
      <c r="E48">
        <v>79749</v>
      </c>
      <c r="F48" s="4" t="s">
        <v>271</v>
      </c>
      <c r="G48">
        <f t="shared" si="0"/>
        <v>239247</v>
      </c>
    </row>
    <row r="49" spans="1:7" x14ac:dyDescent="0.35">
      <c r="A49">
        <v>101</v>
      </c>
      <c r="B49">
        <v>10</v>
      </c>
      <c r="C49">
        <v>4</v>
      </c>
      <c r="D49">
        <v>2</v>
      </c>
      <c r="E49">
        <v>37234</v>
      </c>
      <c r="F49" s="4" t="s">
        <v>282</v>
      </c>
      <c r="G49">
        <f t="shared" si="0"/>
        <v>74468</v>
      </c>
    </row>
    <row r="50" spans="1:7" x14ac:dyDescent="0.35">
      <c r="A50">
        <v>115</v>
      </c>
      <c r="B50">
        <v>10</v>
      </c>
      <c r="C50">
        <v>11</v>
      </c>
      <c r="D50">
        <v>1</v>
      </c>
      <c r="E50">
        <v>18087</v>
      </c>
      <c r="F50" s="4" t="s">
        <v>294</v>
      </c>
      <c r="G50">
        <f t="shared" si="0"/>
        <v>18087</v>
      </c>
    </row>
    <row r="51" spans="1:7" x14ac:dyDescent="0.35">
      <c r="A51">
        <v>125</v>
      </c>
      <c r="B51">
        <v>10</v>
      </c>
      <c r="C51">
        <v>13</v>
      </c>
      <c r="D51">
        <v>3</v>
      </c>
      <c r="E51">
        <v>24669</v>
      </c>
      <c r="F51" s="4" t="s">
        <v>302</v>
      </c>
      <c r="G51">
        <f t="shared" si="0"/>
        <v>74007</v>
      </c>
    </row>
    <row r="52" spans="1:7" x14ac:dyDescent="0.35">
      <c r="A52">
        <v>184</v>
      </c>
      <c r="B52">
        <v>10</v>
      </c>
      <c r="C52">
        <v>15</v>
      </c>
      <c r="D52">
        <v>4</v>
      </c>
      <c r="E52">
        <v>43528</v>
      </c>
      <c r="F52" s="4" t="s">
        <v>344</v>
      </c>
      <c r="G52">
        <f t="shared" si="0"/>
        <v>174112</v>
      </c>
    </row>
    <row r="53" spans="1:7" x14ac:dyDescent="0.35">
      <c r="A53">
        <v>185</v>
      </c>
      <c r="B53">
        <v>10</v>
      </c>
      <c r="C53">
        <v>3</v>
      </c>
      <c r="D53">
        <v>5</v>
      </c>
      <c r="E53">
        <v>111525</v>
      </c>
      <c r="F53" s="4" t="s">
        <v>231</v>
      </c>
      <c r="G53">
        <f t="shared" si="0"/>
        <v>557625</v>
      </c>
    </row>
    <row r="54" spans="1:7" x14ac:dyDescent="0.35">
      <c r="A54">
        <v>243</v>
      </c>
      <c r="B54">
        <v>10</v>
      </c>
      <c r="C54">
        <v>20</v>
      </c>
      <c r="D54">
        <v>5</v>
      </c>
      <c r="E54">
        <v>143895</v>
      </c>
      <c r="F54" s="4" t="s">
        <v>384</v>
      </c>
      <c r="G54">
        <f t="shared" si="0"/>
        <v>719475</v>
      </c>
    </row>
    <row r="55" spans="1:7" x14ac:dyDescent="0.35">
      <c r="A55">
        <v>295</v>
      </c>
      <c r="B55">
        <v>10</v>
      </c>
      <c r="C55">
        <v>4</v>
      </c>
      <c r="D55">
        <v>3</v>
      </c>
      <c r="E55">
        <v>55851</v>
      </c>
      <c r="F55" s="4" t="s">
        <v>265</v>
      </c>
      <c r="G55">
        <f t="shared" si="0"/>
        <v>167553</v>
      </c>
    </row>
    <row r="56" spans="1:7" x14ac:dyDescent="0.35">
      <c r="A56">
        <v>298</v>
      </c>
      <c r="B56">
        <v>10</v>
      </c>
      <c r="C56">
        <v>10</v>
      </c>
      <c r="D56">
        <v>2</v>
      </c>
      <c r="E56">
        <v>42622</v>
      </c>
      <c r="F56" s="4" t="s">
        <v>312</v>
      </c>
      <c r="G56">
        <f t="shared" si="0"/>
        <v>85244</v>
      </c>
    </row>
    <row r="57" spans="1:7" x14ac:dyDescent="0.35">
      <c r="A57">
        <v>73</v>
      </c>
      <c r="B57">
        <v>11</v>
      </c>
      <c r="C57">
        <v>5</v>
      </c>
      <c r="D57">
        <v>5</v>
      </c>
      <c r="E57">
        <v>43805</v>
      </c>
      <c r="F57" s="4" t="s">
        <v>255</v>
      </c>
      <c r="G57">
        <f t="shared" si="0"/>
        <v>219025</v>
      </c>
    </row>
    <row r="58" spans="1:7" x14ac:dyDescent="0.35">
      <c r="A58">
        <v>111</v>
      </c>
      <c r="B58">
        <v>11</v>
      </c>
      <c r="C58">
        <v>12</v>
      </c>
      <c r="D58">
        <v>1</v>
      </c>
      <c r="E58">
        <v>31632</v>
      </c>
      <c r="F58" s="4" t="s">
        <v>290</v>
      </c>
      <c r="G58">
        <f t="shared" si="0"/>
        <v>31632</v>
      </c>
    </row>
    <row r="59" spans="1:7" x14ac:dyDescent="0.35">
      <c r="A59">
        <v>128</v>
      </c>
      <c r="B59">
        <v>11</v>
      </c>
      <c r="C59">
        <v>20</v>
      </c>
      <c r="D59">
        <v>2</v>
      </c>
      <c r="E59">
        <v>57558</v>
      </c>
      <c r="F59" s="4" t="s">
        <v>277</v>
      </c>
      <c r="G59">
        <f t="shared" si="0"/>
        <v>115116</v>
      </c>
    </row>
    <row r="60" spans="1:7" x14ac:dyDescent="0.35">
      <c r="A60">
        <v>222</v>
      </c>
      <c r="B60">
        <v>11</v>
      </c>
      <c r="C60">
        <v>1</v>
      </c>
      <c r="D60">
        <v>1</v>
      </c>
      <c r="E60">
        <v>34610</v>
      </c>
      <c r="F60" s="4" t="s">
        <v>330</v>
      </c>
      <c r="G60">
        <f t="shared" si="0"/>
        <v>34610</v>
      </c>
    </row>
    <row r="61" spans="1:7" x14ac:dyDescent="0.35">
      <c r="A61">
        <v>241</v>
      </c>
      <c r="B61">
        <v>11</v>
      </c>
      <c r="C61">
        <v>9</v>
      </c>
      <c r="D61">
        <v>4</v>
      </c>
      <c r="E61">
        <v>122204</v>
      </c>
      <c r="F61" s="4" t="s">
        <v>237</v>
      </c>
      <c r="G61">
        <f t="shared" si="0"/>
        <v>488816</v>
      </c>
    </row>
    <row r="62" spans="1:7" x14ac:dyDescent="0.35">
      <c r="A62">
        <v>249</v>
      </c>
      <c r="B62">
        <v>11</v>
      </c>
      <c r="C62">
        <v>10</v>
      </c>
      <c r="D62">
        <v>3</v>
      </c>
      <c r="E62">
        <v>63933</v>
      </c>
      <c r="F62" s="4" t="s">
        <v>387</v>
      </c>
      <c r="G62">
        <f t="shared" si="0"/>
        <v>191799</v>
      </c>
    </row>
    <row r="63" spans="1:7" x14ac:dyDescent="0.35">
      <c r="A63">
        <v>261</v>
      </c>
      <c r="B63">
        <v>11</v>
      </c>
      <c r="C63">
        <v>4</v>
      </c>
      <c r="D63">
        <v>1</v>
      </c>
      <c r="E63">
        <v>18617</v>
      </c>
      <c r="F63" s="4" t="s">
        <v>392</v>
      </c>
      <c r="G63">
        <f t="shared" si="0"/>
        <v>18617</v>
      </c>
    </row>
    <row r="64" spans="1:7" x14ac:dyDescent="0.35">
      <c r="A64">
        <v>5</v>
      </c>
      <c r="B64">
        <v>12</v>
      </c>
      <c r="C64">
        <v>1</v>
      </c>
      <c r="D64">
        <v>3</v>
      </c>
      <c r="E64">
        <v>103830</v>
      </c>
      <c r="F64" s="4" t="s">
        <v>193</v>
      </c>
      <c r="G64">
        <f t="shared" si="0"/>
        <v>311490</v>
      </c>
    </row>
    <row r="65" spans="1:7" x14ac:dyDescent="0.35">
      <c r="A65">
        <v>16</v>
      </c>
      <c r="B65">
        <v>12</v>
      </c>
      <c r="C65">
        <v>5</v>
      </c>
      <c r="D65">
        <v>5</v>
      </c>
      <c r="E65">
        <v>43805</v>
      </c>
      <c r="F65" s="4" t="s">
        <v>204</v>
      </c>
      <c r="G65">
        <f t="shared" si="0"/>
        <v>219025</v>
      </c>
    </row>
    <row r="66" spans="1:7" x14ac:dyDescent="0.35">
      <c r="A66">
        <v>22</v>
      </c>
      <c r="B66">
        <v>12</v>
      </c>
      <c r="C66">
        <v>11</v>
      </c>
      <c r="D66">
        <v>1</v>
      </c>
      <c r="E66">
        <v>18087</v>
      </c>
      <c r="F66" s="4" t="s">
        <v>209</v>
      </c>
      <c r="G66">
        <f t="shared" ref="G66:G129" si="1">E66*D66</f>
        <v>18087</v>
      </c>
    </row>
    <row r="67" spans="1:7" x14ac:dyDescent="0.35">
      <c r="A67">
        <v>62</v>
      </c>
      <c r="B67">
        <v>12</v>
      </c>
      <c r="C67">
        <v>13</v>
      </c>
      <c r="D67">
        <v>4</v>
      </c>
      <c r="E67">
        <v>32892</v>
      </c>
      <c r="F67" s="4" t="s">
        <v>247</v>
      </c>
      <c r="G67">
        <f t="shared" si="1"/>
        <v>131568</v>
      </c>
    </row>
    <row r="68" spans="1:7" x14ac:dyDescent="0.35">
      <c r="A68">
        <v>256</v>
      </c>
      <c r="B68">
        <v>12</v>
      </c>
      <c r="C68">
        <v>11</v>
      </c>
      <c r="D68">
        <v>1</v>
      </c>
      <c r="E68">
        <v>18087</v>
      </c>
      <c r="F68" s="4" t="s">
        <v>273</v>
      </c>
      <c r="G68">
        <f t="shared" si="1"/>
        <v>18087</v>
      </c>
    </row>
    <row r="69" spans="1:7" x14ac:dyDescent="0.35">
      <c r="A69">
        <v>170</v>
      </c>
      <c r="B69">
        <v>13</v>
      </c>
      <c r="C69">
        <v>5</v>
      </c>
      <c r="D69">
        <v>4</v>
      </c>
      <c r="E69">
        <v>35044</v>
      </c>
      <c r="F69" s="4" t="s">
        <v>334</v>
      </c>
      <c r="G69">
        <f t="shared" si="1"/>
        <v>140176</v>
      </c>
    </row>
    <row r="70" spans="1:7" x14ac:dyDescent="0.35">
      <c r="A70">
        <v>194</v>
      </c>
      <c r="B70">
        <v>13</v>
      </c>
      <c r="C70">
        <v>20</v>
      </c>
      <c r="D70">
        <v>3</v>
      </c>
      <c r="E70">
        <v>86337</v>
      </c>
      <c r="F70" s="4" t="s">
        <v>35</v>
      </c>
      <c r="G70">
        <f t="shared" si="1"/>
        <v>259011</v>
      </c>
    </row>
    <row r="71" spans="1:7" x14ac:dyDescent="0.35">
      <c r="A71">
        <v>213</v>
      </c>
      <c r="B71">
        <v>13</v>
      </c>
      <c r="C71">
        <v>10</v>
      </c>
      <c r="D71">
        <v>5</v>
      </c>
      <c r="E71">
        <v>106555</v>
      </c>
      <c r="F71" s="4" t="s">
        <v>362</v>
      </c>
      <c r="G71">
        <f t="shared" si="1"/>
        <v>532775</v>
      </c>
    </row>
    <row r="72" spans="1:7" x14ac:dyDescent="0.35">
      <c r="A72">
        <v>251</v>
      </c>
      <c r="B72">
        <v>13</v>
      </c>
      <c r="C72">
        <v>3</v>
      </c>
      <c r="D72">
        <v>1</v>
      </c>
      <c r="E72">
        <v>22305</v>
      </c>
      <c r="F72" s="4" t="s">
        <v>388</v>
      </c>
      <c r="G72">
        <f t="shared" si="1"/>
        <v>22305</v>
      </c>
    </row>
    <row r="73" spans="1:7" x14ac:dyDescent="0.35">
      <c r="A73">
        <v>280</v>
      </c>
      <c r="B73">
        <v>13</v>
      </c>
      <c r="C73">
        <v>17</v>
      </c>
      <c r="D73">
        <v>3</v>
      </c>
      <c r="E73">
        <v>85404</v>
      </c>
      <c r="F73" s="4" t="s">
        <v>408</v>
      </c>
      <c r="G73">
        <f t="shared" si="1"/>
        <v>256212</v>
      </c>
    </row>
    <row r="74" spans="1:7" x14ac:dyDescent="0.35">
      <c r="A74">
        <v>4</v>
      </c>
      <c r="B74">
        <v>14</v>
      </c>
      <c r="C74">
        <v>9</v>
      </c>
      <c r="D74">
        <v>1</v>
      </c>
      <c r="E74">
        <v>30551</v>
      </c>
      <c r="F74" s="4" t="s">
        <v>192</v>
      </c>
      <c r="G74">
        <f t="shared" si="1"/>
        <v>30551</v>
      </c>
    </row>
    <row r="75" spans="1:7" x14ac:dyDescent="0.35">
      <c r="A75">
        <v>11</v>
      </c>
      <c r="B75">
        <v>14</v>
      </c>
      <c r="C75">
        <v>18</v>
      </c>
      <c r="D75">
        <v>4</v>
      </c>
      <c r="E75">
        <v>106332</v>
      </c>
      <c r="F75" s="4" t="s">
        <v>199</v>
      </c>
      <c r="G75">
        <f t="shared" si="1"/>
        <v>425328</v>
      </c>
    </row>
    <row r="76" spans="1:7" x14ac:dyDescent="0.35">
      <c r="A76">
        <v>42</v>
      </c>
      <c r="B76">
        <v>14</v>
      </c>
      <c r="C76">
        <v>7</v>
      </c>
      <c r="D76">
        <v>3</v>
      </c>
      <c r="E76">
        <v>71580</v>
      </c>
      <c r="F76" s="4" t="s">
        <v>229</v>
      </c>
      <c r="G76">
        <f t="shared" si="1"/>
        <v>214740</v>
      </c>
    </row>
    <row r="77" spans="1:7" x14ac:dyDescent="0.35">
      <c r="A77">
        <v>139</v>
      </c>
      <c r="B77">
        <v>14</v>
      </c>
      <c r="C77">
        <v>9</v>
      </c>
      <c r="D77">
        <v>3</v>
      </c>
      <c r="E77">
        <v>91653</v>
      </c>
      <c r="F77" s="4" t="s">
        <v>310</v>
      </c>
      <c r="G77">
        <f t="shared" si="1"/>
        <v>274959</v>
      </c>
    </row>
    <row r="78" spans="1:7" x14ac:dyDescent="0.35">
      <c r="A78">
        <v>161</v>
      </c>
      <c r="B78">
        <v>14</v>
      </c>
      <c r="C78">
        <v>9</v>
      </c>
      <c r="D78">
        <v>1</v>
      </c>
      <c r="E78">
        <v>30551</v>
      </c>
      <c r="F78" s="4" t="s">
        <v>290</v>
      </c>
      <c r="G78">
        <f t="shared" si="1"/>
        <v>30551</v>
      </c>
    </row>
    <row r="79" spans="1:7" x14ac:dyDescent="0.35">
      <c r="A79">
        <v>163</v>
      </c>
      <c r="B79">
        <v>14</v>
      </c>
      <c r="C79">
        <v>15</v>
      </c>
      <c r="D79">
        <v>4</v>
      </c>
      <c r="E79">
        <v>43528</v>
      </c>
      <c r="F79" s="4" t="s">
        <v>197</v>
      </c>
      <c r="G79">
        <f t="shared" si="1"/>
        <v>174112</v>
      </c>
    </row>
    <row r="80" spans="1:7" x14ac:dyDescent="0.35">
      <c r="A80">
        <v>236</v>
      </c>
      <c r="B80">
        <v>14</v>
      </c>
      <c r="C80">
        <v>5</v>
      </c>
      <c r="D80">
        <v>1</v>
      </c>
      <c r="E80">
        <v>8761</v>
      </c>
      <c r="F80" s="4" t="s">
        <v>378</v>
      </c>
      <c r="G80">
        <f t="shared" si="1"/>
        <v>8761</v>
      </c>
    </row>
    <row r="81" spans="1:7" x14ac:dyDescent="0.35">
      <c r="A81">
        <v>9</v>
      </c>
      <c r="B81">
        <v>15</v>
      </c>
      <c r="C81">
        <v>10</v>
      </c>
      <c r="D81">
        <v>5</v>
      </c>
      <c r="E81">
        <v>106555</v>
      </c>
      <c r="F81" s="4" t="s">
        <v>197</v>
      </c>
      <c r="G81">
        <f t="shared" si="1"/>
        <v>532775</v>
      </c>
    </row>
    <row r="82" spans="1:7" x14ac:dyDescent="0.35">
      <c r="A82">
        <v>13</v>
      </c>
      <c r="B82">
        <v>15</v>
      </c>
      <c r="C82">
        <v>11</v>
      </c>
      <c r="D82">
        <v>3</v>
      </c>
      <c r="E82">
        <v>54261</v>
      </c>
      <c r="F82" s="4" t="s">
        <v>201</v>
      </c>
      <c r="G82">
        <f t="shared" si="1"/>
        <v>162783</v>
      </c>
    </row>
    <row r="83" spans="1:7" x14ac:dyDescent="0.35">
      <c r="A83">
        <v>32</v>
      </c>
      <c r="B83">
        <v>15</v>
      </c>
      <c r="C83">
        <v>7</v>
      </c>
      <c r="D83">
        <v>3</v>
      </c>
      <c r="E83">
        <v>71580</v>
      </c>
      <c r="F83" s="4" t="s">
        <v>219</v>
      </c>
      <c r="G83">
        <f t="shared" si="1"/>
        <v>214740</v>
      </c>
    </row>
    <row r="84" spans="1:7" x14ac:dyDescent="0.35">
      <c r="A84">
        <v>102</v>
      </c>
      <c r="B84">
        <v>15</v>
      </c>
      <c r="C84">
        <v>15</v>
      </c>
      <c r="D84">
        <v>2</v>
      </c>
      <c r="E84">
        <v>21764</v>
      </c>
      <c r="F84" s="4" t="s">
        <v>283</v>
      </c>
      <c r="G84">
        <f t="shared" si="1"/>
        <v>43528</v>
      </c>
    </row>
    <row r="85" spans="1:7" x14ac:dyDescent="0.35">
      <c r="A85">
        <v>110</v>
      </c>
      <c r="B85">
        <v>15</v>
      </c>
      <c r="C85">
        <v>10</v>
      </c>
      <c r="D85">
        <v>3</v>
      </c>
      <c r="E85">
        <v>63933</v>
      </c>
      <c r="F85" s="4" t="s">
        <v>289</v>
      </c>
      <c r="G85">
        <f t="shared" si="1"/>
        <v>191799</v>
      </c>
    </row>
    <row r="86" spans="1:7" x14ac:dyDescent="0.35">
      <c r="A86">
        <v>182</v>
      </c>
      <c r="B86">
        <v>15</v>
      </c>
      <c r="C86">
        <v>6</v>
      </c>
      <c r="D86">
        <v>2</v>
      </c>
      <c r="E86">
        <v>55516</v>
      </c>
      <c r="F86" s="4" t="s">
        <v>342</v>
      </c>
      <c r="G86">
        <f t="shared" si="1"/>
        <v>111032</v>
      </c>
    </row>
    <row r="87" spans="1:7" x14ac:dyDescent="0.35">
      <c r="A87">
        <v>287</v>
      </c>
      <c r="B87">
        <v>15</v>
      </c>
      <c r="C87">
        <v>1</v>
      </c>
      <c r="D87">
        <v>1</v>
      </c>
      <c r="E87">
        <v>34610</v>
      </c>
      <c r="F87" s="4" t="s">
        <v>222</v>
      </c>
      <c r="G87">
        <f t="shared" si="1"/>
        <v>34610</v>
      </c>
    </row>
    <row r="88" spans="1:7" x14ac:dyDescent="0.35">
      <c r="A88">
        <v>157</v>
      </c>
      <c r="B88">
        <v>16</v>
      </c>
      <c r="C88">
        <v>8</v>
      </c>
      <c r="D88">
        <v>3</v>
      </c>
      <c r="E88">
        <v>54894</v>
      </c>
      <c r="F88" s="4" t="s">
        <v>325</v>
      </c>
      <c r="G88">
        <f t="shared" si="1"/>
        <v>164682</v>
      </c>
    </row>
    <row r="89" spans="1:7" x14ac:dyDescent="0.35">
      <c r="A89">
        <v>168</v>
      </c>
      <c r="B89">
        <v>16</v>
      </c>
      <c r="C89">
        <v>14</v>
      </c>
      <c r="D89">
        <v>3</v>
      </c>
      <c r="E89">
        <v>43164</v>
      </c>
      <c r="F89" s="4" t="s">
        <v>332</v>
      </c>
      <c r="G89">
        <f t="shared" si="1"/>
        <v>129492</v>
      </c>
    </row>
    <row r="90" spans="1:7" x14ac:dyDescent="0.35">
      <c r="A90">
        <v>228</v>
      </c>
      <c r="B90">
        <v>16</v>
      </c>
      <c r="C90">
        <v>9</v>
      </c>
      <c r="D90">
        <v>5</v>
      </c>
      <c r="E90">
        <v>152755</v>
      </c>
      <c r="F90" s="4" t="s">
        <v>372</v>
      </c>
      <c r="G90">
        <f t="shared" si="1"/>
        <v>763775</v>
      </c>
    </row>
    <row r="91" spans="1:7" x14ac:dyDescent="0.35">
      <c r="A91">
        <v>235</v>
      </c>
      <c r="B91">
        <v>16</v>
      </c>
      <c r="C91">
        <v>2</v>
      </c>
      <c r="D91">
        <v>4</v>
      </c>
      <c r="E91">
        <v>66728</v>
      </c>
      <c r="F91" s="4" t="s">
        <v>377</v>
      </c>
      <c r="G91">
        <f t="shared" si="1"/>
        <v>266912</v>
      </c>
    </row>
    <row r="92" spans="1:7" x14ac:dyDescent="0.35">
      <c r="A92">
        <v>23</v>
      </c>
      <c r="B92">
        <v>17</v>
      </c>
      <c r="C92">
        <v>4</v>
      </c>
      <c r="D92">
        <v>4</v>
      </c>
      <c r="E92">
        <v>74468</v>
      </c>
      <c r="F92" s="4" t="s">
        <v>210</v>
      </c>
      <c r="G92">
        <f t="shared" si="1"/>
        <v>297872</v>
      </c>
    </row>
    <row r="93" spans="1:7" x14ac:dyDescent="0.35">
      <c r="A93">
        <v>150</v>
      </c>
      <c r="B93">
        <v>17</v>
      </c>
      <c r="C93">
        <v>13</v>
      </c>
      <c r="D93">
        <v>2</v>
      </c>
      <c r="E93">
        <v>16446</v>
      </c>
      <c r="F93" s="4" t="s">
        <v>216</v>
      </c>
      <c r="G93">
        <f t="shared" si="1"/>
        <v>32892</v>
      </c>
    </row>
    <row r="94" spans="1:7" x14ac:dyDescent="0.35">
      <c r="A94">
        <v>154</v>
      </c>
      <c r="B94">
        <v>17</v>
      </c>
      <c r="C94">
        <v>15</v>
      </c>
      <c r="D94">
        <v>1</v>
      </c>
      <c r="E94">
        <v>10882</v>
      </c>
      <c r="F94" s="4" t="s">
        <v>323</v>
      </c>
      <c r="G94">
        <f t="shared" si="1"/>
        <v>10882</v>
      </c>
    </row>
    <row r="95" spans="1:7" x14ac:dyDescent="0.35">
      <c r="A95">
        <v>175</v>
      </c>
      <c r="B95">
        <v>17</v>
      </c>
      <c r="C95">
        <v>19</v>
      </c>
      <c r="D95">
        <v>1</v>
      </c>
      <c r="E95">
        <v>38787</v>
      </c>
      <c r="F95" s="4" t="s">
        <v>338</v>
      </c>
      <c r="G95">
        <f t="shared" si="1"/>
        <v>38787</v>
      </c>
    </row>
    <row r="96" spans="1:7" x14ac:dyDescent="0.35">
      <c r="A96">
        <v>299</v>
      </c>
      <c r="B96">
        <v>17</v>
      </c>
      <c r="C96">
        <v>5</v>
      </c>
      <c r="D96">
        <v>1</v>
      </c>
      <c r="E96">
        <v>8761</v>
      </c>
      <c r="F96" s="4" t="s">
        <v>245</v>
      </c>
      <c r="G96">
        <f t="shared" si="1"/>
        <v>8761</v>
      </c>
    </row>
    <row r="97" spans="1:7" x14ac:dyDescent="0.35">
      <c r="A97">
        <v>10</v>
      </c>
      <c r="B97">
        <v>18</v>
      </c>
      <c r="C97">
        <v>2</v>
      </c>
      <c r="D97">
        <v>2</v>
      </c>
      <c r="E97">
        <v>33364</v>
      </c>
      <c r="F97" s="4" t="s">
        <v>198</v>
      </c>
      <c r="G97">
        <f t="shared" si="1"/>
        <v>66728</v>
      </c>
    </row>
    <row r="98" spans="1:7" x14ac:dyDescent="0.35">
      <c r="A98">
        <v>84</v>
      </c>
      <c r="B98">
        <v>18</v>
      </c>
      <c r="C98">
        <v>17</v>
      </c>
      <c r="D98">
        <v>3</v>
      </c>
      <c r="E98">
        <v>85404</v>
      </c>
      <c r="F98" s="4" t="s">
        <v>266</v>
      </c>
      <c r="G98">
        <f t="shared" si="1"/>
        <v>256212</v>
      </c>
    </row>
    <row r="99" spans="1:7" x14ac:dyDescent="0.35">
      <c r="A99">
        <v>116</v>
      </c>
      <c r="B99">
        <v>18</v>
      </c>
      <c r="C99">
        <v>9</v>
      </c>
      <c r="D99">
        <v>1</v>
      </c>
      <c r="E99">
        <v>30551</v>
      </c>
      <c r="F99" s="4" t="s">
        <v>295</v>
      </c>
      <c r="G99">
        <f t="shared" si="1"/>
        <v>30551</v>
      </c>
    </row>
    <row r="100" spans="1:7" x14ac:dyDescent="0.35">
      <c r="A100">
        <v>167</v>
      </c>
      <c r="B100">
        <v>18</v>
      </c>
      <c r="C100">
        <v>4</v>
      </c>
      <c r="D100">
        <v>2</v>
      </c>
      <c r="E100">
        <v>37234</v>
      </c>
      <c r="F100" s="4" t="s">
        <v>298</v>
      </c>
      <c r="G100">
        <f t="shared" si="1"/>
        <v>74468</v>
      </c>
    </row>
    <row r="101" spans="1:7" x14ac:dyDescent="0.35">
      <c r="A101">
        <v>183</v>
      </c>
      <c r="B101">
        <v>18</v>
      </c>
      <c r="C101">
        <v>17</v>
      </c>
      <c r="D101">
        <v>3</v>
      </c>
      <c r="E101">
        <v>85404</v>
      </c>
      <c r="F101" s="4" t="s">
        <v>343</v>
      </c>
      <c r="G101">
        <f t="shared" si="1"/>
        <v>256212</v>
      </c>
    </row>
    <row r="102" spans="1:7" x14ac:dyDescent="0.35">
      <c r="A102">
        <v>195</v>
      </c>
      <c r="B102">
        <v>18</v>
      </c>
      <c r="C102">
        <v>13</v>
      </c>
      <c r="D102">
        <v>5</v>
      </c>
      <c r="E102">
        <v>41115</v>
      </c>
      <c r="F102" s="4" t="s">
        <v>347</v>
      </c>
      <c r="G102">
        <f t="shared" si="1"/>
        <v>205575</v>
      </c>
    </row>
    <row r="103" spans="1:7" x14ac:dyDescent="0.35">
      <c r="A103">
        <v>254</v>
      </c>
      <c r="B103">
        <v>18</v>
      </c>
      <c r="C103">
        <v>9</v>
      </c>
      <c r="D103">
        <v>5</v>
      </c>
      <c r="E103">
        <v>152755</v>
      </c>
      <c r="F103" s="4" t="s">
        <v>216</v>
      </c>
      <c r="G103">
        <f t="shared" si="1"/>
        <v>763775</v>
      </c>
    </row>
    <row r="104" spans="1:7" x14ac:dyDescent="0.35">
      <c r="A104">
        <v>259</v>
      </c>
      <c r="B104">
        <v>18</v>
      </c>
      <c r="C104">
        <v>15</v>
      </c>
      <c r="D104">
        <v>4</v>
      </c>
      <c r="E104">
        <v>43528</v>
      </c>
      <c r="F104" s="4" t="s">
        <v>391</v>
      </c>
      <c r="G104">
        <f t="shared" si="1"/>
        <v>174112</v>
      </c>
    </row>
    <row r="105" spans="1:7" x14ac:dyDescent="0.35">
      <c r="A105">
        <v>273</v>
      </c>
      <c r="B105">
        <v>18</v>
      </c>
      <c r="C105">
        <v>4</v>
      </c>
      <c r="D105">
        <v>4</v>
      </c>
      <c r="E105">
        <v>74468</v>
      </c>
      <c r="F105" s="4" t="s">
        <v>213</v>
      </c>
      <c r="G105">
        <f t="shared" si="1"/>
        <v>297872</v>
      </c>
    </row>
    <row r="106" spans="1:7" x14ac:dyDescent="0.35">
      <c r="A106">
        <v>29</v>
      </c>
      <c r="B106">
        <v>19</v>
      </c>
      <c r="C106">
        <v>1</v>
      </c>
      <c r="D106">
        <v>1</v>
      </c>
      <c r="E106">
        <v>34610</v>
      </c>
      <c r="F106" s="4" t="s">
        <v>216</v>
      </c>
      <c r="G106">
        <f t="shared" si="1"/>
        <v>34610</v>
      </c>
    </row>
    <row r="107" spans="1:7" x14ac:dyDescent="0.35">
      <c r="A107">
        <v>98</v>
      </c>
      <c r="B107">
        <v>19</v>
      </c>
      <c r="C107">
        <v>9</v>
      </c>
      <c r="D107">
        <v>3</v>
      </c>
      <c r="E107">
        <v>91653</v>
      </c>
      <c r="F107" s="4" t="s">
        <v>279</v>
      </c>
      <c r="G107">
        <f t="shared" si="1"/>
        <v>274959</v>
      </c>
    </row>
    <row r="108" spans="1:7" x14ac:dyDescent="0.35">
      <c r="A108">
        <v>156</v>
      </c>
      <c r="B108">
        <v>19</v>
      </c>
      <c r="C108">
        <v>8</v>
      </c>
      <c r="D108">
        <v>2</v>
      </c>
      <c r="E108">
        <v>36596</v>
      </c>
      <c r="F108" s="4" t="s">
        <v>324</v>
      </c>
      <c r="G108">
        <f t="shared" si="1"/>
        <v>73192</v>
      </c>
    </row>
    <row r="109" spans="1:7" x14ac:dyDescent="0.35">
      <c r="A109">
        <v>197</v>
      </c>
      <c r="B109">
        <v>19</v>
      </c>
      <c r="C109">
        <v>13</v>
      </c>
      <c r="D109">
        <v>4</v>
      </c>
      <c r="E109">
        <v>32892</v>
      </c>
      <c r="F109" s="4" t="s">
        <v>68</v>
      </c>
      <c r="G109">
        <f t="shared" si="1"/>
        <v>131568</v>
      </c>
    </row>
    <row r="110" spans="1:7" x14ac:dyDescent="0.35">
      <c r="A110">
        <v>237</v>
      </c>
      <c r="B110">
        <v>19</v>
      </c>
      <c r="C110">
        <v>3</v>
      </c>
      <c r="D110">
        <v>4</v>
      </c>
      <c r="E110">
        <v>89220</v>
      </c>
      <c r="F110" s="4" t="s">
        <v>379</v>
      </c>
      <c r="G110">
        <f t="shared" si="1"/>
        <v>356880</v>
      </c>
    </row>
    <row r="111" spans="1:7" x14ac:dyDescent="0.35">
      <c r="A111">
        <v>244</v>
      </c>
      <c r="B111">
        <v>19</v>
      </c>
      <c r="C111">
        <v>18</v>
      </c>
      <c r="D111">
        <v>5</v>
      </c>
      <c r="E111">
        <v>132915</v>
      </c>
      <c r="F111" s="4" t="s">
        <v>277</v>
      </c>
      <c r="G111">
        <f t="shared" si="1"/>
        <v>664575</v>
      </c>
    </row>
    <row r="112" spans="1:7" x14ac:dyDescent="0.35">
      <c r="A112">
        <v>253</v>
      </c>
      <c r="B112">
        <v>19</v>
      </c>
      <c r="C112">
        <v>16</v>
      </c>
      <c r="D112">
        <v>2</v>
      </c>
      <c r="E112">
        <v>33728</v>
      </c>
      <c r="F112" s="4" t="s">
        <v>297</v>
      </c>
      <c r="G112">
        <f t="shared" si="1"/>
        <v>67456</v>
      </c>
    </row>
    <row r="113" spans="1:8" x14ac:dyDescent="0.35">
      <c r="A113">
        <v>265</v>
      </c>
      <c r="B113">
        <v>19</v>
      </c>
      <c r="C113">
        <v>10</v>
      </c>
      <c r="D113">
        <v>3</v>
      </c>
      <c r="E113">
        <v>63933</v>
      </c>
      <c r="F113" s="4" t="s">
        <v>396</v>
      </c>
      <c r="G113">
        <f t="shared" si="1"/>
        <v>191799</v>
      </c>
    </row>
    <row r="114" spans="1:8" x14ac:dyDescent="0.35">
      <c r="A114">
        <v>50</v>
      </c>
      <c r="B114">
        <v>20</v>
      </c>
      <c r="C114">
        <v>10</v>
      </c>
      <c r="D114">
        <v>5</v>
      </c>
      <c r="E114">
        <v>106555</v>
      </c>
      <c r="F114" s="4" t="s">
        <v>237</v>
      </c>
      <c r="G114">
        <f t="shared" si="1"/>
        <v>532775</v>
      </c>
    </row>
    <row r="115" spans="1:8" x14ac:dyDescent="0.35">
      <c r="A115">
        <v>133</v>
      </c>
      <c r="B115">
        <v>20</v>
      </c>
      <c r="C115">
        <v>13</v>
      </c>
      <c r="D115">
        <v>2</v>
      </c>
      <c r="E115">
        <v>16446</v>
      </c>
      <c r="F115" s="4" t="s">
        <v>271</v>
      </c>
      <c r="G115">
        <f t="shared" si="1"/>
        <v>32892</v>
      </c>
    </row>
    <row r="116" spans="1:8" x14ac:dyDescent="0.35">
      <c r="A116">
        <v>240</v>
      </c>
      <c r="B116">
        <v>20</v>
      </c>
      <c r="C116">
        <v>2</v>
      </c>
      <c r="D116">
        <v>2</v>
      </c>
      <c r="E116">
        <v>33364</v>
      </c>
      <c r="F116" s="4" t="s">
        <v>382</v>
      </c>
      <c r="G116">
        <f t="shared" si="1"/>
        <v>66728</v>
      </c>
    </row>
    <row r="117" spans="1:8" x14ac:dyDescent="0.35">
      <c r="A117">
        <v>83</v>
      </c>
      <c r="B117">
        <v>21</v>
      </c>
      <c r="C117">
        <v>18</v>
      </c>
      <c r="D117">
        <v>4</v>
      </c>
      <c r="E117">
        <v>106332</v>
      </c>
      <c r="F117" s="4" t="s">
        <v>265</v>
      </c>
      <c r="G117">
        <f t="shared" si="1"/>
        <v>425328</v>
      </c>
    </row>
    <row r="118" spans="1:8" x14ac:dyDescent="0.35">
      <c r="A118">
        <v>96</v>
      </c>
      <c r="B118">
        <v>21</v>
      </c>
      <c r="C118">
        <v>7</v>
      </c>
      <c r="D118">
        <v>3</v>
      </c>
      <c r="E118">
        <v>71580</v>
      </c>
      <c r="F118" s="4" t="s">
        <v>277</v>
      </c>
      <c r="G118">
        <f t="shared" si="1"/>
        <v>214740</v>
      </c>
    </row>
    <row r="119" spans="1:8" x14ac:dyDescent="0.35">
      <c r="A119">
        <v>123</v>
      </c>
      <c r="B119">
        <v>21</v>
      </c>
      <c r="C119">
        <v>17</v>
      </c>
      <c r="D119">
        <v>4</v>
      </c>
      <c r="E119">
        <v>113872</v>
      </c>
      <c r="F119" s="4" t="s">
        <v>301</v>
      </c>
      <c r="G119">
        <f t="shared" si="1"/>
        <v>455488</v>
      </c>
    </row>
    <row r="120" spans="1:8" x14ac:dyDescent="0.35">
      <c r="A120">
        <v>142</v>
      </c>
      <c r="B120">
        <v>21</v>
      </c>
      <c r="C120">
        <v>2</v>
      </c>
      <c r="D120">
        <v>5</v>
      </c>
      <c r="E120">
        <v>83410</v>
      </c>
      <c r="F120" s="4" t="s">
        <v>313</v>
      </c>
      <c r="G120">
        <f t="shared" si="1"/>
        <v>417050</v>
      </c>
    </row>
    <row r="121" spans="1:8" x14ac:dyDescent="0.35">
      <c r="A121">
        <v>278</v>
      </c>
      <c r="B121">
        <v>21</v>
      </c>
      <c r="C121">
        <v>10</v>
      </c>
      <c r="D121">
        <v>5</v>
      </c>
      <c r="E121">
        <v>106555</v>
      </c>
      <c r="F121" s="4" t="s">
        <v>406</v>
      </c>
      <c r="G121">
        <f t="shared" si="1"/>
        <v>532775</v>
      </c>
    </row>
    <row r="122" spans="1:8" x14ac:dyDescent="0.35">
      <c r="A122">
        <v>19</v>
      </c>
      <c r="B122">
        <v>22</v>
      </c>
      <c r="C122">
        <v>13</v>
      </c>
      <c r="D122">
        <v>5</v>
      </c>
      <c r="E122">
        <v>41115</v>
      </c>
      <c r="F122" s="4" t="s">
        <v>207</v>
      </c>
      <c r="G122">
        <f t="shared" si="1"/>
        <v>205575</v>
      </c>
    </row>
    <row r="123" spans="1:8" x14ac:dyDescent="0.35">
      <c r="A123">
        <v>234</v>
      </c>
      <c r="B123">
        <v>22</v>
      </c>
      <c r="C123">
        <v>16</v>
      </c>
      <c r="D123">
        <v>4</v>
      </c>
      <c r="E123">
        <v>67456</v>
      </c>
      <c r="F123" s="4" t="s">
        <v>363</v>
      </c>
      <c r="G123">
        <f t="shared" si="1"/>
        <v>269824</v>
      </c>
    </row>
    <row r="124" spans="1:8" x14ac:dyDescent="0.35">
      <c r="A124">
        <v>271</v>
      </c>
      <c r="B124">
        <v>22</v>
      </c>
      <c r="C124">
        <v>6</v>
      </c>
      <c r="D124">
        <v>2</v>
      </c>
      <c r="E124">
        <v>55516</v>
      </c>
      <c r="F124" s="4" t="s">
        <v>401</v>
      </c>
      <c r="G124">
        <f t="shared" si="1"/>
        <v>111032</v>
      </c>
    </row>
    <row r="125" spans="1:8" x14ac:dyDescent="0.35">
      <c r="A125">
        <v>285</v>
      </c>
      <c r="B125">
        <v>22</v>
      </c>
      <c r="C125">
        <v>6</v>
      </c>
      <c r="D125">
        <v>5</v>
      </c>
      <c r="E125">
        <v>138790</v>
      </c>
      <c r="F125" s="4" t="s">
        <v>412</v>
      </c>
      <c r="G125">
        <f t="shared" si="1"/>
        <v>693950</v>
      </c>
    </row>
    <row r="126" spans="1:8" x14ac:dyDescent="0.35">
      <c r="A126">
        <v>1</v>
      </c>
      <c r="B126">
        <v>23</v>
      </c>
      <c r="C126">
        <v>12</v>
      </c>
      <c r="D126">
        <v>3</v>
      </c>
      <c r="E126">
        <v>94896</v>
      </c>
      <c r="F126" s="4" t="s">
        <v>189</v>
      </c>
      <c r="G126">
        <f t="shared" si="1"/>
        <v>284688</v>
      </c>
      <c r="H126" s="4"/>
    </row>
    <row r="127" spans="1:8" x14ac:dyDescent="0.35">
      <c r="A127">
        <v>25</v>
      </c>
      <c r="B127">
        <v>23</v>
      </c>
      <c r="C127">
        <v>1</v>
      </c>
      <c r="D127">
        <v>4</v>
      </c>
      <c r="E127">
        <v>138440</v>
      </c>
      <c r="F127" s="4" t="s">
        <v>212</v>
      </c>
      <c r="G127">
        <f t="shared" si="1"/>
        <v>553760</v>
      </c>
    </row>
    <row r="128" spans="1:8" x14ac:dyDescent="0.35">
      <c r="A128">
        <v>77</v>
      </c>
      <c r="B128">
        <v>23</v>
      </c>
      <c r="C128">
        <v>16</v>
      </c>
      <c r="D128">
        <v>3</v>
      </c>
      <c r="E128">
        <v>50592</v>
      </c>
      <c r="F128" s="4" t="s">
        <v>259</v>
      </c>
      <c r="G128">
        <f t="shared" si="1"/>
        <v>151776</v>
      </c>
    </row>
    <row r="129" spans="1:7" x14ac:dyDescent="0.35">
      <c r="A129">
        <v>85</v>
      </c>
      <c r="B129">
        <v>23</v>
      </c>
      <c r="C129">
        <v>14</v>
      </c>
      <c r="D129">
        <v>2</v>
      </c>
      <c r="E129">
        <v>28776</v>
      </c>
      <c r="F129" s="4" t="s">
        <v>267</v>
      </c>
      <c r="G129">
        <f t="shared" si="1"/>
        <v>57552</v>
      </c>
    </row>
    <row r="130" spans="1:7" x14ac:dyDescent="0.35">
      <c r="A130">
        <v>119</v>
      </c>
      <c r="B130">
        <v>23</v>
      </c>
      <c r="C130">
        <v>18</v>
      </c>
      <c r="D130">
        <v>5</v>
      </c>
      <c r="E130">
        <v>132915</v>
      </c>
      <c r="F130" s="4" t="s">
        <v>298</v>
      </c>
      <c r="G130">
        <f t="shared" ref="G130:G193" si="2">E130*D130</f>
        <v>664575</v>
      </c>
    </row>
    <row r="131" spans="1:7" x14ac:dyDescent="0.35">
      <c r="A131">
        <v>127</v>
      </c>
      <c r="B131">
        <v>23</v>
      </c>
      <c r="C131">
        <v>11</v>
      </c>
      <c r="D131">
        <v>5</v>
      </c>
      <c r="E131">
        <v>90435</v>
      </c>
      <c r="F131" s="4" t="s">
        <v>231</v>
      </c>
      <c r="G131">
        <f t="shared" si="2"/>
        <v>452175</v>
      </c>
    </row>
    <row r="132" spans="1:7" x14ac:dyDescent="0.35">
      <c r="A132">
        <v>284</v>
      </c>
      <c r="B132">
        <v>23</v>
      </c>
      <c r="C132">
        <v>13</v>
      </c>
      <c r="D132">
        <v>3</v>
      </c>
      <c r="E132">
        <v>24669</v>
      </c>
      <c r="F132" s="4" t="s">
        <v>220</v>
      </c>
      <c r="G132">
        <f t="shared" si="2"/>
        <v>74007</v>
      </c>
    </row>
    <row r="133" spans="1:7" x14ac:dyDescent="0.35">
      <c r="A133">
        <v>3</v>
      </c>
      <c r="B133">
        <v>24</v>
      </c>
      <c r="C133">
        <v>13</v>
      </c>
      <c r="D133">
        <v>4</v>
      </c>
      <c r="E133">
        <v>32892</v>
      </c>
      <c r="F133" s="4" t="s">
        <v>191</v>
      </c>
      <c r="G133">
        <f t="shared" si="2"/>
        <v>131568</v>
      </c>
    </row>
    <row r="134" spans="1:7" x14ac:dyDescent="0.35">
      <c r="A134">
        <v>65</v>
      </c>
      <c r="B134">
        <v>24</v>
      </c>
      <c r="C134">
        <v>15</v>
      </c>
      <c r="D134">
        <v>5</v>
      </c>
      <c r="E134">
        <v>54410</v>
      </c>
      <c r="F134" s="4" t="s">
        <v>249</v>
      </c>
      <c r="G134">
        <f t="shared" si="2"/>
        <v>272050</v>
      </c>
    </row>
    <row r="135" spans="1:7" x14ac:dyDescent="0.35">
      <c r="A135">
        <v>91</v>
      </c>
      <c r="B135">
        <v>24</v>
      </c>
      <c r="C135">
        <v>11</v>
      </c>
      <c r="D135">
        <v>4</v>
      </c>
      <c r="E135">
        <v>72348</v>
      </c>
      <c r="F135" s="4" t="s">
        <v>273</v>
      </c>
      <c r="G135">
        <f t="shared" si="2"/>
        <v>289392</v>
      </c>
    </row>
    <row r="136" spans="1:7" x14ac:dyDescent="0.35">
      <c r="A136">
        <v>135</v>
      </c>
      <c r="B136">
        <v>24</v>
      </c>
      <c r="C136">
        <v>11</v>
      </c>
      <c r="D136">
        <v>2</v>
      </c>
      <c r="E136">
        <v>36174</v>
      </c>
      <c r="F136" s="4" t="s">
        <v>124</v>
      </c>
      <c r="G136">
        <f t="shared" si="2"/>
        <v>72348</v>
      </c>
    </row>
    <row r="137" spans="1:7" x14ac:dyDescent="0.35">
      <c r="A137">
        <v>145</v>
      </c>
      <c r="B137">
        <v>24</v>
      </c>
      <c r="C137">
        <v>18</v>
      </c>
      <c r="D137">
        <v>2</v>
      </c>
      <c r="E137">
        <v>53166</v>
      </c>
      <c r="F137" s="4" t="s">
        <v>316</v>
      </c>
      <c r="G137">
        <f t="shared" si="2"/>
        <v>106332</v>
      </c>
    </row>
    <row r="138" spans="1:7" x14ac:dyDescent="0.35">
      <c r="A138">
        <v>149</v>
      </c>
      <c r="B138">
        <v>24</v>
      </c>
      <c r="C138">
        <v>16</v>
      </c>
      <c r="D138">
        <v>4</v>
      </c>
      <c r="E138">
        <v>67456</v>
      </c>
      <c r="F138" s="4" t="s">
        <v>319</v>
      </c>
      <c r="G138">
        <f t="shared" si="2"/>
        <v>269824</v>
      </c>
    </row>
    <row r="139" spans="1:7" x14ac:dyDescent="0.35">
      <c r="A139">
        <v>190</v>
      </c>
      <c r="B139">
        <v>24</v>
      </c>
      <c r="C139">
        <v>6</v>
      </c>
      <c r="D139">
        <v>2</v>
      </c>
      <c r="E139">
        <v>55516</v>
      </c>
      <c r="F139" s="4" t="s">
        <v>214</v>
      </c>
      <c r="G139">
        <f t="shared" si="2"/>
        <v>111032</v>
      </c>
    </row>
    <row r="140" spans="1:7" x14ac:dyDescent="0.35">
      <c r="A140">
        <v>192</v>
      </c>
      <c r="B140">
        <v>24</v>
      </c>
      <c r="C140">
        <v>7</v>
      </c>
      <c r="D140">
        <v>4</v>
      </c>
      <c r="E140">
        <v>95440</v>
      </c>
      <c r="F140" s="4" t="s">
        <v>268</v>
      </c>
      <c r="G140">
        <f t="shared" si="2"/>
        <v>381760</v>
      </c>
    </row>
    <row r="141" spans="1:7" x14ac:dyDescent="0.35">
      <c r="A141">
        <v>255</v>
      </c>
      <c r="B141">
        <v>24</v>
      </c>
      <c r="C141">
        <v>5</v>
      </c>
      <c r="D141">
        <v>5</v>
      </c>
      <c r="E141">
        <v>43805</v>
      </c>
      <c r="F141" s="4" t="s">
        <v>389</v>
      </c>
      <c r="G141">
        <f t="shared" si="2"/>
        <v>219025</v>
      </c>
    </row>
    <row r="142" spans="1:7" x14ac:dyDescent="0.35">
      <c r="A142">
        <v>14</v>
      </c>
      <c r="B142">
        <v>25</v>
      </c>
      <c r="C142">
        <v>14</v>
      </c>
      <c r="D142">
        <v>4</v>
      </c>
      <c r="E142">
        <v>57552</v>
      </c>
      <c r="F142" s="4" t="s">
        <v>202</v>
      </c>
      <c r="G142">
        <f t="shared" si="2"/>
        <v>230208</v>
      </c>
    </row>
    <row r="143" spans="1:7" x14ac:dyDescent="0.35">
      <c r="A143">
        <v>33</v>
      </c>
      <c r="B143">
        <v>25</v>
      </c>
      <c r="C143">
        <v>19</v>
      </c>
      <c r="D143">
        <v>3</v>
      </c>
      <c r="E143">
        <v>116361</v>
      </c>
      <c r="F143" s="4" t="s">
        <v>220</v>
      </c>
      <c r="G143">
        <f t="shared" si="2"/>
        <v>349083</v>
      </c>
    </row>
    <row r="144" spans="1:7" x14ac:dyDescent="0.35">
      <c r="A144">
        <v>51</v>
      </c>
      <c r="B144">
        <v>25</v>
      </c>
      <c r="C144">
        <v>7</v>
      </c>
      <c r="D144">
        <v>3</v>
      </c>
      <c r="E144">
        <v>71580</v>
      </c>
      <c r="F144" s="4" t="s">
        <v>205</v>
      </c>
      <c r="G144">
        <f t="shared" si="2"/>
        <v>214740</v>
      </c>
    </row>
    <row r="145" spans="1:7" x14ac:dyDescent="0.35">
      <c r="A145">
        <v>57</v>
      </c>
      <c r="B145">
        <v>25</v>
      </c>
      <c r="C145">
        <v>5</v>
      </c>
      <c r="D145">
        <v>5</v>
      </c>
      <c r="E145">
        <v>43805</v>
      </c>
      <c r="F145" s="4" t="s">
        <v>242</v>
      </c>
      <c r="G145">
        <f t="shared" si="2"/>
        <v>219025</v>
      </c>
    </row>
    <row r="146" spans="1:7" x14ac:dyDescent="0.35">
      <c r="A146">
        <v>172</v>
      </c>
      <c r="B146">
        <v>25</v>
      </c>
      <c r="C146">
        <v>4</v>
      </c>
      <c r="D146">
        <v>1</v>
      </c>
      <c r="E146">
        <v>18617</v>
      </c>
      <c r="F146" s="4" t="s">
        <v>336</v>
      </c>
      <c r="G146">
        <f t="shared" si="2"/>
        <v>18617</v>
      </c>
    </row>
    <row r="147" spans="1:7" x14ac:dyDescent="0.35">
      <c r="A147">
        <v>188</v>
      </c>
      <c r="B147">
        <v>25</v>
      </c>
      <c r="C147">
        <v>13</v>
      </c>
      <c r="D147">
        <v>2</v>
      </c>
      <c r="E147">
        <v>16446</v>
      </c>
      <c r="F147" s="4" t="s">
        <v>233</v>
      </c>
      <c r="G147">
        <f t="shared" si="2"/>
        <v>32892</v>
      </c>
    </row>
    <row r="148" spans="1:7" x14ac:dyDescent="0.35">
      <c r="A148">
        <v>217</v>
      </c>
      <c r="B148">
        <v>25</v>
      </c>
      <c r="C148">
        <v>5</v>
      </c>
      <c r="D148">
        <v>2</v>
      </c>
      <c r="E148">
        <v>17522</v>
      </c>
      <c r="F148" s="4" t="s">
        <v>365</v>
      </c>
      <c r="G148">
        <f t="shared" si="2"/>
        <v>35044</v>
      </c>
    </row>
    <row r="149" spans="1:7" x14ac:dyDescent="0.35">
      <c r="A149">
        <v>58</v>
      </c>
      <c r="B149">
        <v>26</v>
      </c>
      <c r="C149">
        <v>3</v>
      </c>
      <c r="D149">
        <v>2</v>
      </c>
      <c r="E149">
        <v>44610</v>
      </c>
      <c r="F149" s="4" t="s">
        <v>243</v>
      </c>
      <c r="G149">
        <f t="shared" si="2"/>
        <v>89220</v>
      </c>
    </row>
    <row r="150" spans="1:7" x14ac:dyDescent="0.35">
      <c r="A150">
        <v>122</v>
      </c>
      <c r="B150">
        <v>26</v>
      </c>
      <c r="C150">
        <v>6</v>
      </c>
      <c r="D150">
        <v>4</v>
      </c>
      <c r="E150">
        <v>111032</v>
      </c>
      <c r="F150" s="4" t="s">
        <v>300</v>
      </c>
      <c r="G150">
        <f t="shared" si="2"/>
        <v>444128</v>
      </c>
    </row>
    <row r="151" spans="1:7" x14ac:dyDescent="0.35">
      <c r="A151">
        <v>151</v>
      </c>
      <c r="B151">
        <v>26</v>
      </c>
      <c r="C151">
        <v>10</v>
      </c>
      <c r="D151">
        <v>2</v>
      </c>
      <c r="E151">
        <v>42622</v>
      </c>
      <c r="F151" s="4" t="s">
        <v>320</v>
      </c>
      <c r="G151">
        <f t="shared" si="2"/>
        <v>85244</v>
      </c>
    </row>
    <row r="152" spans="1:7" x14ac:dyDescent="0.35">
      <c r="A152">
        <v>218</v>
      </c>
      <c r="B152">
        <v>26</v>
      </c>
      <c r="C152">
        <v>18</v>
      </c>
      <c r="D152">
        <v>5</v>
      </c>
      <c r="E152">
        <v>132915</v>
      </c>
      <c r="F152" s="4" t="s">
        <v>366</v>
      </c>
      <c r="G152">
        <f t="shared" si="2"/>
        <v>664575</v>
      </c>
    </row>
    <row r="153" spans="1:7" x14ac:dyDescent="0.35">
      <c r="A153">
        <v>36</v>
      </c>
      <c r="B153">
        <v>27</v>
      </c>
      <c r="C153">
        <v>12</v>
      </c>
      <c r="D153">
        <v>1</v>
      </c>
      <c r="E153">
        <v>31632</v>
      </c>
      <c r="F153" s="4" t="s">
        <v>223</v>
      </c>
      <c r="G153">
        <f t="shared" si="2"/>
        <v>31632</v>
      </c>
    </row>
    <row r="154" spans="1:7" x14ac:dyDescent="0.35">
      <c r="A154">
        <v>107</v>
      </c>
      <c r="B154">
        <v>27</v>
      </c>
      <c r="C154">
        <v>7</v>
      </c>
      <c r="D154">
        <v>3</v>
      </c>
      <c r="E154">
        <v>71580</v>
      </c>
      <c r="F154" s="4" t="s">
        <v>286</v>
      </c>
      <c r="G154">
        <f t="shared" si="2"/>
        <v>214740</v>
      </c>
    </row>
    <row r="155" spans="1:7" x14ac:dyDescent="0.35">
      <c r="A155">
        <v>124</v>
      </c>
      <c r="B155">
        <v>27</v>
      </c>
      <c r="C155">
        <v>6</v>
      </c>
      <c r="D155">
        <v>2</v>
      </c>
      <c r="E155">
        <v>55516</v>
      </c>
      <c r="F155" s="4" t="s">
        <v>216</v>
      </c>
      <c r="G155">
        <f t="shared" si="2"/>
        <v>111032</v>
      </c>
    </row>
    <row r="156" spans="1:7" x14ac:dyDescent="0.35">
      <c r="A156">
        <v>153</v>
      </c>
      <c r="B156">
        <v>27</v>
      </c>
      <c r="C156">
        <v>4</v>
      </c>
      <c r="D156">
        <v>2</v>
      </c>
      <c r="E156">
        <v>37234</v>
      </c>
      <c r="F156" s="4" t="s">
        <v>322</v>
      </c>
      <c r="G156">
        <f t="shared" si="2"/>
        <v>74468</v>
      </c>
    </row>
    <row r="157" spans="1:7" x14ac:dyDescent="0.35">
      <c r="A157">
        <v>173</v>
      </c>
      <c r="B157">
        <v>27</v>
      </c>
      <c r="C157">
        <v>3</v>
      </c>
      <c r="D157">
        <v>3</v>
      </c>
      <c r="E157">
        <v>66915</v>
      </c>
      <c r="F157" s="4" t="s">
        <v>337</v>
      </c>
      <c r="G157">
        <f t="shared" si="2"/>
        <v>200745</v>
      </c>
    </row>
    <row r="158" spans="1:7" x14ac:dyDescent="0.35">
      <c r="A158">
        <v>275</v>
      </c>
      <c r="B158">
        <v>27</v>
      </c>
      <c r="C158">
        <v>5</v>
      </c>
      <c r="D158">
        <v>1</v>
      </c>
      <c r="E158">
        <v>8761</v>
      </c>
      <c r="F158" s="4" t="s">
        <v>403</v>
      </c>
      <c r="G158">
        <f t="shared" si="2"/>
        <v>8761</v>
      </c>
    </row>
    <row r="159" spans="1:7" x14ac:dyDescent="0.35">
      <c r="A159">
        <v>291</v>
      </c>
      <c r="B159">
        <v>27</v>
      </c>
      <c r="C159">
        <v>12</v>
      </c>
      <c r="D159">
        <v>1</v>
      </c>
      <c r="E159">
        <v>31632</v>
      </c>
      <c r="F159" s="4" t="s">
        <v>415</v>
      </c>
      <c r="G159">
        <f t="shared" si="2"/>
        <v>31632</v>
      </c>
    </row>
    <row r="160" spans="1:7" x14ac:dyDescent="0.35">
      <c r="A160">
        <v>12</v>
      </c>
      <c r="B160">
        <v>28</v>
      </c>
      <c r="C160">
        <v>4</v>
      </c>
      <c r="D160">
        <v>2</v>
      </c>
      <c r="E160">
        <v>37234</v>
      </c>
      <c r="F160" s="4" t="s">
        <v>200</v>
      </c>
      <c r="G160">
        <f t="shared" si="2"/>
        <v>74468</v>
      </c>
    </row>
    <row r="161" spans="1:7" x14ac:dyDescent="0.35">
      <c r="A161">
        <v>24</v>
      </c>
      <c r="B161">
        <v>28</v>
      </c>
      <c r="C161">
        <v>3</v>
      </c>
      <c r="D161">
        <v>4</v>
      </c>
      <c r="E161">
        <v>89220</v>
      </c>
      <c r="F161" s="4" t="s">
        <v>211</v>
      </c>
      <c r="G161">
        <f t="shared" si="2"/>
        <v>356880</v>
      </c>
    </row>
    <row r="162" spans="1:7" x14ac:dyDescent="0.35">
      <c r="A162">
        <v>43</v>
      </c>
      <c r="B162">
        <v>28</v>
      </c>
      <c r="C162">
        <v>1</v>
      </c>
      <c r="D162">
        <v>5</v>
      </c>
      <c r="E162">
        <v>173050</v>
      </c>
      <c r="F162" s="4" t="s">
        <v>230</v>
      </c>
      <c r="G162">
        <f t="shared" si="2"/>
        <v>865250</v>
      </c>
    </row>
    <row r="163" spans="1:7" x14ac:dyDescent="0.35">
      <c r="A163">
        <v>47</v>
      </c>
      <c r="B163">
        <v>28</v>
      </c>
      <c r="C163">
        <v>11</v>
      </c>
      <c r="D163">
        <v>5</v>
      </c>
      <c r="E163">
        <v>90435</v>
      </c>
      <c r="F163" s="4" t="s">
        <v>234</v>
      </c>
      <c r="G163">
        <f t="shared" si="2"/>
        <v>452175</v>
      </c>
    </row>
    <row r="164" spans="1:7" x14ac:dyDescent="0.35">
      <c r="A164">
        <v>56</v>
      </c>
      <c r="B164">
        <v>28</v>
      </c>
      <c r="C164">
        <v>18</v>
      </c>
      <c r="D164">
        <v>4</v>
      </c>
      <c r="E164">
        <v>106332</v>
      </c>
      <c r="F164" s="4" t="s">
        <v>241</v>
      </c>
      <c r="G164">
        <f t="shared" si="2"/>
        <v>425328</v>
      </c>
    </row>
    <row r="165" spans="1:7" x14ac:dyDescent="0.35">
      <c r="A165">
        <v>60</v>
      </c>
      <c r="B165">
        <v>28</v>
      </c>
      <c r="C165">
        <v>3</v>
      </c>
      <c r="D165">
        <v>5</v>
      </c>
      <c r="E165">
        <v>111525</v>
      </c>
      <c r="F165" s="4" t="s">
        <v>245</v>
      </c>
      <c r="G165">
        <f t="shared" si="2"/>
        <v>557625</v>
      </c>
    </row>
    <row r="166" spans="1:7" x14ac:dyDescent="0.35">
      <c r="A166">
        <v>93</v>
      </c>
      <c r="B166">
        <v>28</v>
      </c>
      <c r="C166">
        <v>3</v>
      </c>
      <c r="D166">
        <v>5</v>
      </c>
      <c r="E166">
        <v>111525</v>
      </c>
      <c r="F166" s="4" t="s">
        <v>275</v>
      </c>
      <c r="G166">
        <f t="shared" si="2"/>
        <v>557625</v>
      </c>
    </row>
    <row r="167" spans="1:7" x14ac:dyDescent="0.35">
      <c r="A167">
        <v>250</v>
      </c>
      <c r="B167">
        <v>28</v>
      </c>
      <c r="C167">
        <v>18</v>
      </c>
      <c r="D167">
        <v>3</v>
      </c>
      <c r="E167">
        <v>79749</v>
      </c>
      <c r="F167" s="4" t="s">
        <v>86</v>
      </c>
      <c r="G167">
        <f t="shared" si="2"/>
        <v>239247</v>
      </c>
    </row>
    <row r="168" spans="1:7" x14ac:dyDescent="0.35">
      <c r="A168">
        <v>290</v>
      </c>
      <c r="B168">
        <v>28</v>
      </c>
      <c r="C168">
        <v>17</v>
      </c>
      <c r="D168">
        <v>1</v>
      </c>
      <c r="E168">
        <v>28468</v>
      </c>
      <c r="F168" s="4" t="s">
        <v>302</v>
      </c>
      <c r="G168">
        <f t="shared" si="2"/>
        <v>28468</v>
      </c>
    </row>
    <row r="169" spans="1:7" x14ac:dyDescent="0.35">
      <c r="A169">
        <v>296</v>
      </c>
      <c r="B169">
        <v>28</v>
      </c>
      <c r="C169">
        <v>6</v>
      </c>
      <c r="D169">
        <v>5</v>
      </c>
      <c r="E169">
        <v>138790</v>
      </c>
      <c r="F169" s="4" t="s">
        <v>375</v>
      </c>
      <c r="G169">
        <f t="shared" si="2"/>
        <v>693950</v>
      </c>
    </row>
    <row r="170" spans="1:7" x14ac:dyDescent="0.35">
      <c r="A170">
        <v>34</v>
      </c>
      <c r="B170">
        <v>29</v>
      </c>
      <c r="C170">
        <v>1</v>
      </c>
      <c r="D170">
        <v>5</v>
      </c>
      <c r="E170">
        <v>173050</v>
      </c>
      <c r="F170" s="4" t="s">
        <v>221</v>
      </c>
      <c r="G170">
        <f t="shared" si="2"/>
        <v>865250</v>
      </c>
    </row>
    <row r="171" spans="1:7" x14ac:dyDescent="0.35">
      <c r="A171">
        <v>41</v>
      </c>
      <c r="B171">
        <v>29</v>
      </c>
      <c r="C171">
        <v>15</v>
      </c>
      <c r="D171">
        <v>1</v>
      </c>
      <c r="E171">
        <v>10882</v>
      </c>
      <c r="F171" s="4" t="s">
        <v>228</v>
      </c>
      <c r="G171">
        <f t="shared" si="2"/>
        <v>10882</v>
      </c>
    </row>
    <row r="172" spans="1:7" x14ac:dyDescent="0.35">
      <c r="A172">
        <v>88</v>
      </c>
      <c r="B172">
        <v>29</v>
      </c>
      <c r="C172">
        <v>13</v>
      </c>
      <c r="D172">
        <v>2</v>
      </c>
      <c r="E172">
        <v>16446</v>
      </c>
      <c r="F172" s="4" t="s">
        <v>270</v>
      </c>
      <c r="G172">
        <f t="shared" si="2"/>
        <v>32892</v>
      </c>
    </row>
    <row r="173" spans="1:7" x14ac:dyDescent="0.35">
      <c r="A173">
        <v>104</v>
      </c>
      <c r="B173">
        <v>29</v>
      </c>
      <c r="C173">
        <v>4</v>
      </c>
      <c r="D173">
        <v>5</v>
      </c>
      <c r="E173">
        <v>93085</v>
      </c>
      <c r="F173" s="4" t="s">
        <v>284</v>
      </c>
      <c r="G173">
        <f t="shared" si="2"/>
        <v>465425</v>
      </c>
    </row>
    <row r="174" spans="1:7" x14ac:dyDescent="0.35">
      <c r="A174">
        <v>117</v>
      </c>
      <c r="B174">
        <v>29</v>
      </c>
      <c r="C174">
        <v>4</v>
      </c>
      <c r="D174">
        <v>1</v>
      </c>
      <c r="E174">
        <v>18617</v>
      </c>
      <c r="F174" s="4" t="s">
        <v>296</v>
      </c>
      <c r="G174">
        <f t="shared" si="2"/>
        <v>18617</v>
      </c>
    </row>
    <row r="175" spans="1:7" x14ac:dyDescent="0.35">
      <c r="A175">
        <v>205</v>
      </c>
      <c r="B175">
        <v>29</v>
      </c>
      <c r="C175">
        <v>10</v>
      </c>
      <c r="D175">
        <v>2</v>
      </c>
      <c r="E175">
        <v>42622</v>
      </c>
      <c r="F175" s="4" t="s">
        <v>355</v>
      </c>
      <c r="G175">
        <f t="shared" si="2"/>
        <v>85244</v>
      </c>
    </row>
    <row r="176" spans="1:7" x14ac:dyDescent="0.35">
      <c r="A176">
        <v>209</v>
      </c>
      <c r="B176">
        <v>29</v>
      </c>
      <c r="C176">
        <v>3</v>
      </c>
      <c r="D176">
        <v>5</v>
      </c>
      <c r="E176">
        <v>111525</v>
      </c>
      <c r="F176" s="4" t="s">
        <v>231</v>
      </c>
      <c r="G176">
        <f t="shared" si="2"/>
        <v>557625</v>
      </c>
    </row>
    <row r="177" spans="1:7" x14ac:dyDescent="0.35">
      <c r="A177">
        <v>286</v>
      </c>
      <c r="B177">
        <v>29</v>
      </c>
      <c r="C177">
        <v>20</v>
      </c>
      <c r="D177">
        <v>2</v>
      </c>
      <c r="E177">
        <v>57558</v>
      </c>
      <c r="F177" s="4" t="s">
        <v>413</v>
      </c>
      <c r="G177">
        <f t="shared" si="2"/>
        <v>115116</v>
      </c>
    </row>
    <row r="178" spans="1:7" x14ac:dyDescent="0.35">
      <c r="A178">
        <v>20</v>
      </c>
      <c r="B178">
        <v>30</v>
      </c>
      <c r="C178">
        <v>6</v>
      </c>
      <c r="D178">
        <v>1</v>
      </c>
      <c r="E178">
        <v>27758</v>
      </c>
      <c r="F178" s="4" t="s">
        <v>208</v>
      </c>
      <c r="G178">
        <f t="shared" si="2"/>
        <v>27758</v>
      </c>
    </row>
    <row r="179" spans="1:7" x14ac:dyDescent="0.35">
      <c r="A179">
        <v>38</v>
      </c>
      <c r="B179">
        <v>30</v>
      </c>
      <c r="C179">
        <v>2</v>
      </c>
      <c r="D179">
        <v>3</v>
      </c>
      <c r="E179">
        <v>50046</v>
      </c>
      <c r="F179" s="4" t="s">
        <v>225</v>
      </c>
      <c r="G179">
        <f t="shared" si="2"/>
        <v>150138</v>
      </c>
    </row>
    <row r="180" spans="1:7" x14ac:dyDescent="0.35">
      <c r="A180">
        <v>55</v>
      </c>
      <c r="B180">
        <v>30</v>
      </c>
      <c r="C180">
        <v>16</v>
      </c>
      <c r="D180">
        <v>5</v>
      </c>
      <c r="E180">
        <v>84320</v>
      </c>
      <c r="F180" s="4" t="s">
        <v>112</v>
      </c>
      <c r="G180">
        <f t="shared" si="2"/>
        <v>421600</v>
      </c>
    </row>
    <row r="181" spans="1:7" x14ac:dyDescent="0.35">
      <c r="A181">
        <v>99</v>
      </c>
      <c r="B181">
        <v>30</v>
      </c>
      <c r="C181">
        <v>18</v>
      </c>
      <c r="D181">
        <v>1</v>
      </c>
      <c r="E181">
        <v>26583</v>
      </c>
      <c r="F181" s="4" t="s">
        <v>280</v>
      </c>
      <c r="G181">
        <f t="shared" si="2"/>
        <v>26583</v>
      </c>
    </row>
    <row r="182" spans="1:7" x14ac:dyDescent="0.35">
      <c r="A182">
        <v>207</v>
      </c>
      <c r="B182">
        <v>30</v>
      </c>
      <c r="C182">
        <v>13</v>
      </c>
      <c r="D182">
        <v>5</v>
      </c>
      <c r="E182">
        <v>41115</v>
      </c>
      <c r="F182" s="4" t="s">
        <v>357</v>
      </c>
      <c r="G182">
        <f t="shared" si="2"/>
        <v>205575</v>
      </c>
    </row>
    <row r="183" spans="1:7" x14ac:dyDescent="0.35">
      <c r="A183">
        <v>223</v>
      </c>
      <c r="B183">
        <v>30</v>
      </c>
      <c r="C183">
        <v>6</v>
      </c>
      <c r="D183">
        <v>3</v>
      </c>
      <c r="E183">
        <v>83274</v>
      </c>
      <c r="F183" s="4" t="s">
        <v>369</v>
      </c>
      <c r="G183">
        <f t="shared" si="2"/>
        <v>249822</v>
      </c>
    </row>
    <row r="184" spans="1:7" x14ac:dyDescent="0.35">
      <c r="A184">
        <v>225</v>
      </c>
      <c r="B184">
        <v>30</v>
      </c>
      <c r="C184">
        <v>9</v>
      </c>
      <c r="D184">
        <v>5</v>
      </c>
      <c r="E184">
        <v>152755</v>
      </c>
      <c r="F184" s="4" t="s">
        <v>370</v>
      </c>
      <c r="G184">
        <f t="shared" si="2"/>
        <v>763775</v>
      </c>
    </row>
    <row r="185" spans="1:7" x14ac:dyDescent="0.35">
      <c r="A185">
        <v>283</v>
      </c>
      <c r="B185">
        <v>30</v>
      </c>
      <c r="C185">
        <v>19</v>
      </c>
      <c r="D185">
        <v>5</v>
      </c>
      <c r="E185">
        <v>193935</v>
      </c>
      <c r="F185" s="4" t="s">
        <v>411</v>
      </c>
      <c r="G185">
        <f t="shared" si="2"/>
        <v>969675</v>
      </c>
    </row>
    <row r="186" spans="1:7" x14ac:dyDescent="0.35">
      <c r="A186">
        <v>293</v>
      </c>
      <c r="B186">
        <v>30</v>
      </c>
      <c r="C186">
        <v>17</v>
      </c>
      <c r="D186">
        <v>2</v>
      </c>
      <c r="E186">
        <v>56936</v>
      </c>
      <c r="F186" s="4" t="s">
        <v>237</v>
      </c>
      <c r="G186">
        <f t="shared" si="2"/>
        <v>113872</v>
      </c>
    </row>
    <row r="187" spans="1:7" x14ac:dyDescent="0.35">
      <c r="A187">
        <v>74</v>
      </c>
      <c r="B187">
        <v>31</v>
      </c>
      <c r="C187">
        <v>17</v>
      </c>
      <c r="D187">
        <v>5</v>
      </c>
      <c r="E187">
        <v>142340</v>
      </c>
      <c r="F187" s="4" t="s">
        <v>256</v>
      </c>
      <c r="G187">
        <f t="shared" si="2"/>
        <v>711700</v>
      </c>
    </row>
    <row r="188" spans="1:7" x14ac:dyDescent="0.35">
      <c r="A188">
        <v>95</v>
      </c>
      <c r="B188">
        <v>31</v>
      </c>
      <c r="C188">
        <v>12</v>
      </c>
      <c r="D188">
        <v>5</v>
      </c>
      <c r="E188">
        <v>158160</v>
      </c>
      <c r="F188" s="4" t="s">
        <v>276</v>
      </c>
      <c r="G188">
        <f t="shared" si="2"/>
        <v>790800</v>
      </c>
    </row>
    <row r="189" spans="1:7" x14ac:dyDescent="0.35">
      <c r="A189">
        <v>138</v>
      </c>
      <c r="B189">
        <v>31</v>
      </c>
      <c r="C189">
        <v>7</v>
      </c>
      <c r="D189">
        <v>2</v>
      </c>
      <c r="E189">
        <v>47720</v>
      </c>
      <c r="F189" s="4" t="s">
        <v>309</v>
      </c>
      <c r="G189">
        <f t="shared" si="2"/>
        <v>95440</v>
      </c>
    </row>
    <row r="190" spans="1:7" x14ac:dyDescent="0.35">
      <c r="A190">
        <v>146</v>
      </c>
      <c r="B190">
        <v>31</v>
      </c>
      <c r="C190">
        <v>6</v>
      </c>
      <c r="D190">
        <v>1</v>
      </c>
      <c r="E190">
        <v>27758</v>
      </c>
      <c r="F190" s="4" t="s">
        <v>317</v>
      </c>
      <c r="G190">
        <f t="shared" si="2"/>
        <v>27758</v>
      </c>
    </row>
    <row r="191" spans="1:7" x14ac:dyDescent="0.35">
      <c r="A191">
        <v>267</v>
      </c>
      <c r="B191">
        <v>31</v>
      </c>
      <c r="C191">
        <v>12</v>
      </c>
      <c r="D191">
        <v>1</v>
      </c>
      <c r="E191">
        <v>31632</v>
      </c>
      <c r="F191" s="4" t="s">
        <v>398</v>
      </c>
      <c r="G191">
        <f t="shared" si="2"/>
        <v>31632</v>
      </c>
    </row>
    <row r="192" spans="1:7" x14ac:dyDescent="0.35">
      <c r="A192">
        <v>21</v>
      </c>
      <c r="B192">
        <v>32</v>
      </c>
      <c r="C192">
        <v>9</v>
      </c>
      <c r="D192">
        <v>3</v>
      </c>
      <c r="E192">
        <v>91653</v>
      </c>
      <c r="F192" s="4" t="s">
        <v>149</v>
      </c>
      <c r="G192">
        <f t="shared" si="2"/>
        <v>274959</v>
      </c>
    </row>
    <row r="193" spans="1:7" x14ac:dyDescent="0.35">
      <c r="A193">
        <v>75</v>
      </c>
      <c r="B193">
        <v>32</v>
      </c>
      <c r="C193">
        <v>13</v>
      </c>
      <c r="D193">
        <v>3</v>
      </c>
      <c r="E193">
        <v>24669</v>
      </c>
      <c r="F193" s="4" t="s">
        <v>257</v>
      </c>
      <c r="G193">
        <f t="shared" si="2"/>
        <v>74007</v>
      </c>
    </row>
    <row r="194" spans="1:7" x14ac:dyDescent="0.35">
      <c r="A194">
        <v>103</v>
      </c>
      <c r="B194">
        <v>32</v>
      </c>
      <c r="C194">
        <v>1</v>
      </c>
      <c r="D194">
        <v>4</v>
      </c>
      <c r="E194">
        <v>138440</v>
      </c>
      <c r="F194" s="4" t="s">
        <v>279</v>
      </c>
      <c r="G194">
        <f t="shared" ref="G194:G257" si="3">E194*D194</f>
        <v>553760</v>
      </c>
    </row>
    <row r="195" spans="1:7" x14ac:dyDescent="0.35">
      <c r="A195">
        <v>131</v>
      </c>
      <c r="B195">
        <v>32</v>
      </c>
      <c r="C195">
        <v>10</v>
      </c>
      <c r="D195">
        <v>4</v>
      </c>
      <c r="E195">
        <v>85244</v>
      </c>
      <c r="F195" s="4" t="s">
        <v>306</v>
      </c>
      <c r="G195">
        <f t="shared" si="3"/>
        <v>340976</v>
      </c>
    </row>
    <row r="196" spans="1:7" x14ac:dyDescent="0.35">
      <c r="A196">
        <v>187</v>
      </c>
      <c r="B196">
        <v>32</v>
      </c>
      <c r="C196">
        <v>19</v>
      </c>
      <c r="D196">
        <v>2</v>
      </c>
      <c r="E196">
        <v>77574</v>
      </c>
      <c r="F196" s="4" t="s">
        <v>345</v>
      </c>
      <c r="G196">
        <f t="shared" si="3"/>
        <v>155148</v>
      </c>
    </row>
    <row r="197" spans="1:7" x14ac:dyDescent="0.35">
      <c r="A197">
        <v>220</v>
      </c>
      <c r="B197">
        <v>32</v>
      </c>
      <c r="C197">
        <v>9</v>
      </c>
      <c r="D197">
        <v>1</v>
      </c>
      <c r="E197">
        <v>30551</v>
      </c>
      <c r="F197" s="4" t="s">
        <v>367</v>
      </c>
      <c r="G197">
        <f t="shared" si="3"/>
        <v>30551</v>
      </c>
    </row>
    <row r="198" spans="1:7" x14ac:dyDescent="0.35">
      <c r="A198">
        <v>231</v>
      </c>
      <c r="B198">
        <v>32</v>
      </c>
      <c r="C198">
        <v>17</v>
      </c>
      <c r="D198">
        <v>1</v>
      </c>
      <c r="E198">
        <v>28468</v>
      </c>
      <c r="F198" s="4" t="s">
        <v>374</v>
      </c>
      <c r="G198">
        <f t="shared" si="3"/>
        <v>28468</v>
      </c>
    </row>
    <row r="199" spans="1:7" x14ac:dyDescent="0.35">
      <c r="A199">
        <v>289</v>
      </c>
      <c r="B199">
        <v>32</v>
      </c>
      <c r="C199">
        <v>16</v>
      </c>
      <c r="D199">
        <v>2</v>
      </c>
      <c r="E199">
        <v>33728</v>
      </c>
      <c r="F199" s="4" t="s">
        <v>279</v>
      </c>
      <c r="G199">
        <f t="shared" si="3"/>
        <v>67456</v>
      </c>
    </row>
    <row r="200" spans="1:7" x14ac:dyDescent="0.35">
      <c r="A200">
        <v>48</v>
      </c>
      <c r="B200">
        <v>33</v>
      </c>
      <c r="C200">
        <v>1</v>
      </c>
      <c r="D200">
        <v>1</v>
      </c>
      <c r="E200">
        <v>34610</v>
      </c>
      <c r="F200" s="4" t="s">
        <v>235</v>
      </c>
      <c r="G200">
        <f t="shared" si="3"/>
        <v>34610</v>
      </c>
    </row>
    <row r="201" spans="1:7" x14ac:dyDescent="0.35">
      <c r="A201">
        <v>87</v>
      </c>
      <c r="B201">
        <v>33</v>
      </c>
      <c r="C201">
        <v>18</v>
      </c>
      <c r="D201">
        <v>3</v>
      </c>
      <c r="E201">
        <v>79749</v>
      </c>
      <c r="F201" s="4" t="s">
        <v>269</v>
      </c>
      <c r="G201">
        <f t="shared" si="3"/>
        <v>239247</v>
      </c>
    </row>
    <row r="202" spans="1:7" x14ac:dyDescent="0.35">
      <c r="A202">
        <v>202</v>
      </c>
      <c r="B202">
        <v>33</v>
      </c>
      <c r="C202">
        <v>10</v>
      </c>
      <c r="D202">
        <v>2</v>
      </c>
      <c r="E202">
        <v>42622</v>
      </c>
      <c r="F202" s="4" t="s">
        <v>353</v>
      </c>
      <c r="G202">
        <f t="shared" si="3"/>
        <v>85244</v>
      </c>
    </row>
    <row r="203" spans="1:7" x14ac:dyDescent="0.35">
      <c r="A203">
        <v>204</v>
      </c>
      <c r="B203">
        <v>33</v>
      </c>
      <c r="C203">
        <v>13</v>
      </c>
      <c r="D203">
        <v>2</v>
      </c>
      <c r="E203">
        <v>16446</v>
      </c>
      <c r="F203" s="4" t="s">
        <v>290</v>
      </c>
      <c r="G203">
        <f t="shared" si="3"/>
        <v>32892</v>
      </c>
    </row>
    <row r="204" spans="1:7" x14ac:dyDescent="0.35">
      <c r="A204">
        <v>252</v>
      </c>
      <c r="B204">
        <v>33</v>
      </c>
      <c r="C204">
        <v>17</v>
      </c>
      <c r="D204">
        <v>4</v>
      </c>
      <c r="E204">
        <v>113872</v>
      </c>
      <c r="F204" s="4" t="s">
        <v>341</v>
      </c>
      <c r="G204">
        <f t="shared" si="3"/>
        <v>455488</v>
      </c>
    </row>
    <row r="205" spans="1:7" x14ac:dyDescent="0.35">
      <c r="A205">
        <v>120</v>
      </c>
      <c r="B205">
        <v>34</v>
      </c>
      <c r="C205">
        <v>17</v>
      </c>
      <c r="D205">
        <v>4</v>
      </c>
      <c r="E205">
        <v>113872</v>
      </c>
      <c r="F205" s="4" t="s">
        <v>259</v>
      </c>
      <c r="G205">
        <f t="shared" si="3"/>
        <v>455488</v>
      </c>
    </row>
    <row r="206" spans="1:7" x14ac:dyDescent="0.35">
      <c r="A206">
        <v>136</v>
      </c>
      <c r="B206">
        <v>34</v>
      </c>
      <c r="C206">
        <v>6</v>
      </c>
      <c r="D206">
        <v>5</v>
      </c>
      <c r="E206">
        <v>138790</v>
      </c>
      <c r="F206" s="4" t="s">
        <v>146</v>
      </c>
      <c r="G206">
        <f t="shared" si="3"/>
        <v>693950</v>
      </c>
    </row>
    <row r="207" spans="1:7" x14ac:dyDescent="0.35">
      <c r="A207">
        <v>162</v>
      </c>
      <c r="B207">
        <v>34</v>
      </c>
      <c r="C207">
        <v>15</v>
      </c>
      <c r="D207">
        <v>2</v>
      </c>
      <c r="E207">
        <v>21764</v>
      </c>
      <c r="F207" s="4" t="s">
        <v>329</v>
      </c>
      <c r="G207">
        <f t="shared" si="3"/>
        <v>43528</v>
      </c>
    </row>
    <row r="208" spans="1:7" x14ac:dyDescent="0.35">
      <c r="A208">
        <v>214</v>
      </c>
      <c r="B208">
        <v>34</v>
      </c>
      <c r="C208">
        <v>15</v>
      </c>
      <c r="D208">
        <v>2</v>
      </c>
      <c r="E208">
        <v>21764</v>
      </c>
      <c r="F208" s="4" t="s">
        <v>363</v>
      </c>
      <c r="G208">
        <f t="shared" si="3"/>
        <v>43528</v>
      </c>
    </row>
    <row r="209" spans="1:7" x14ac:dyDescent="0.35">
      <c r="A209">
        <v>69</v>
      </c>
      <c r="B209">
        <v>35</v>
      </c>
      <c r="C209">
        <v>6</v>
      </c>
      <c r="D209">
        <v>4</v>
      </c>
      <c r="E209">
        <v>111032</v>
      </c>
      <c r="F209" s="4" t="s">
        <v>252</v>
      </c>
      <c r="G209">
        <f t="shared" si="3"/>
        <v>444128</v>
      </c>
    </row>
    <row r="210" spans="1:7" x14ac:dyDescent="0.35">
      <c r="A210">
        <v>193</v>
      </c>
      <c r="B210">
        <v>35</v>
      </c>
      <c r="C210">
        <v>18</v>
      </c>
      <c r="D210">
        <v>5</v>
      </c>
      <c r="E210">
        <v>132915</v>
      </c>
      <c r="F210" s="4" t="s">
        <v>346</v>
      </c>
      <c r="G210">
        <f t="shared" si="3"/>
        <v>664575</v>
      </c>
    </row>
    <row r="211" spans="1:7" x14ac:dyDescent="0.35">
      <c r="A211">
        <v>294</v>
      </c>
      <c r="B211">
        <v>35</v>
      </c>
      <c r="C211">
        <v>14</v>
      </c>
      <c r="D211">
        <v>4</v>
      </c>
      <c r="E211">
        <v>57552</v>
      </c>
      <c r="F211" s="4" t="s">
        <v>417</v>
      </c>
      <c r="G211">
        <f t="shared" si="3"/>
        <v>230208</v>
      </c>
    </row>
    <row r="212" spans="1:7" x14ac:dyDescent="0.35">
      <c r="A212">
        <v>8</v>
      </c>
      <c r="B212">
        <v>36</v>
      </c>
      <c r="C212">
        <v>5</v>
      </c>
      <c r="D212">
        <v>2</v>
      </c>
      <c r="E212">
        <v>17522</v>
      </c>
      <c r="F212" s="4" t="s">
        <v>196</v>
      </c>
      <c r="G212">
        <f t="shared" si="3"/>
        <v>35044</v>
      </c>
    </row>
    <row r="213" spans="1:7" x14ac:dyDescent="0.35">
      <c r="A213">
        <v>72</v>
      </c>
      <c r="B213">
        <v>36</v>
      </c>
      <c r="C213">
        <v>20</v>
      </c>
      <c r="D213">
        <v>1</v>
      </c>
      <c r="E213">
        <v>28779</v>
      </c>
      <c r="F213" s="4" t="s">
        <v>254</v>
      </c>
      <c r="G213">
        <f t="shared" si="3"/>
        <v>28779</v>
      </c>
    </row>
    <row r="214" spans="1:7" x14ac:dyDescent="0.35">
      <c r="A214">
        <v>97</v>
      </c>
      <c r="B214">
        <v>36</v>
      </c>
      <c r="C214">
        <v>16</v>
      </c>
      <c r="D214">
        <v>4</v>
      </c>
      <c r="E214">
        <v>67456</v>
      </c>
      <c r="F214" s="4" t="s">
        <v>278</v>
      </c>
      <c r="G214">
        <f t="shared" si="3"/>
        <v>269824</v>
      </c>
    </row>
    <row r="215" spans="1:7" x14ac:dyDescent="0.35">
      <c r="A215">
        <v>109</v>
      </c>
      <c r="B215">
        <v>36</v>
      </c>
      <c r="C215">
        <v>9</v>
      </c>
      <c r="D215">
        <v>5</v>
      </c>
      <c r="E215">
        <v>152755</v>
      </c>
      <c r="F215" s="4" t="s">
        <v>288</v>
      </c>
      <c r="G215">
        <f t="shared" si="3"/>
        <v>763775</v>
      </c>
    </row>
    <row r="216" spans="1:7" x14ac:dyDescent="0.35">
      <c r="A216">
        <v>114</v>
      </c>
      <c r="B216">
        <v>36</v>
      </c>
      <c r="C216">
        <v>14</v>
      </c>
      <c r="D216">
        <v>1</v>
      </c>
      <c r="E216">
        <v>14388</v>
      </c>
      <c r="F216" s="4" t="s">
        <v>293</v>
      </c>
      <c r="G216">
        <f t="shared" si="3"/>
        <v>14388</v>
      </c>
    </row>
    <row r="217" spans="1:7" x14ac:dyDescent="0.35">
      <c r="A217">
        <v>165</v>
      </c>
      <c r="B217">
        <v>36</v>
      </c>
      <c r="C217">
        <v>5</v>
      </c>
      <c r="D217">
        <v>4</v>
      </c>
      <c r="E217">
        <v>35044</v>
      </c>
      <c r="F217" s="4" t="s">
        <v>264</v>
      </c>
      <c r="G217">
        <f t="shared" si="3"/>
        <v>140176</v>
      </c>
    </row>
    <row r="218" spans="1:7" x14ac:dyDescent="0.35">
      <c r="A218">
        <v>199</v>
      </c>
      <c r="B218">
        <v>36</v>
      </c>
      <c r="C218">
        <v>2</v>
      </c>
      <c r="D218">
        <v>4</v>
      </c>
      <c r="E218">
        <v>66728</v>
      </c>
      <c r="F218" s="4" t="s">
        <v>350</v>
      </c>
      <c r="G218">
        <f t="shared" si="3"/>
        <v>266912</v>
      </c>
    </row>
    <row r="219" spans="1:7" x14ac:dyDescent="0.35">
      <c r="A219">
        <v>281</v>
      </c>
      <c r="B219">
        <v>36</v>
      </c>
      <c r="C219">
        <v>2</v>
      </c>
      <c r="D219">
        <v>4</v>
      </c>
      <c r="E219">
        <v>66728</v>
      </c>
      <c r="F219" s="4" t="s">
        <v>409</v>
      </c>
      <c r="G219">
        <f t="shared" si="3"/>
        <v>266912</v>
      </c>
    </row>
    <row r="220" spans="1:7" x14ac:dyDescent="0.35">
      <c r="A220">
        <v>59</v>
      </c>
      <c r="B220">
        <v>37</v>
      </c>
      <c r="C220">
        <v>13</v>
      </c>
      <c r="D220">
        <v>5</v>
      </c>
      <c r="E220">
        <v>41115</v>
      </c>
      <c r="F220" s="4" t="s">
        <v>244</v>
      </c>
      <c r="G220">
        <f t="shared" si="3"/>
        <v>205575</v>
      </c>
    </row>
    <row r="221" spans="1:7" x14ac:dyDescent="0.35">
      <c r="A221">
        <v>66</v>
      </c>
      <c r="B221">
        <v>37</v>
      </c>
      <c r="C221">
        <v>10</v>
      </c>
      <c r="D221">
        <v>5</v>
      </c>
      <c r="E221">
        <v>106555</v>
      </c>
      <c r="F221" s="4" t="s">
        <v>250</v>
      </c>
      <c r="G221">
        <f t="shared" si="3"/>
        <v>532775</v>
      </c>
    </row>
    <row r="222" spans="1:7" x14ac:dyDescent="0.35">
      <c r="A222">
        <v>126</v>
      </c>
      <c r="B222">
        <v>37</v>
      </c>
      <c r="C222">
        <v>5</v>
      </c>
      <c r="D222">
        <v>1</v>
      </c>
      <c r="E222">
        <v>8761</v>
      </c>
      <c r="F222" s="4" t="s">
        <v>303</v>
      </c>
      <c r="G222">
        <f t="shared" si="3"/>
        <v>8761</v>
      </c>
    </row>
    <row r="223" spans="1:7" x14ac:dyDescent="0.35">
      <c r="A223">
        <v>196</v>
      </c>
      <c r="B223">
        <v>37</v>
      </c>
      <c r="C223">
        <v>15</v>
      </c>
      <c r="D223">
        <v>1</v>
      </c>
      <c r="E223">
        <v>10882</v>
      </c>
      <c r="F223" s="4" t="s">
        <v>348</v>
      </c>
      <c r="G223">
        <f t="shared" si="3"/>
        <v>10882</v>
      </c>
    </row>
    <row r="224" spans="1:7" x14ac:dyDescent="0.35">
      <c r="A224">
        <v>215</v>
      </c>
      <c r="B224">
        <v>37</v>
      </c>
      <c r="C224">
        <v>16</v>
      </c>
      <c r="D224">
        <v>1</v>
      </c>
      <c r="E224">
        <v>16864</v>
      </c>
      <c r="F224" s="4" t="s">
        <v>203</v>
      </c>
      <c r="G224">
        <f t="shared" si="3"/>
        <v>16864</v>
      </c>
    </row>
    <row r="225" spans="1:7" x14ac:dyDescent="0.35">
      <c r="A225">
        <v>224</v>
      </c>
      <c r="B225">
        <v>37</v>
      </c>
      <c r="C225">
        <v>15</v>
      </c>
      <c r="D225">
        <v>2</v>
      </c>
      <c r="E225">
        <v>21764</v>
      </c>
      <c r="F225" s="4" t="s">
        <v>348</v>
      </c>
      <c r="G225">
        <f t="shared" si="3"/>
        <v>43528</v>
      </c>
    </row>
    <row r="226" spans="1:7" x14ac:dyDescent="0.35">
      <c r="A226">
        <v>17</v>
      </c>
      <c r="B226">
        <v>38</v>
      </c>
      <c r="C226">
        <v>9</v>
      </c>
      <c r="D226">
        <v>5</v>
      </c>
      <c r="E226">
        <v>152755</v>
      </c>
      <c r="F226" s="4" t="s">
        <v>205</v>
      </c>
      <c r="G226">
        <f t="shared" si="3"/>
        <v>763775</v>
      </c>
    </row>
    <row r="227" spans="1:7" x14ac:dyDescent="0.35">
      <c r="A227">
        <v>44</v>
      </c>
      <c r="B227">
        <v>38</v>
      </c>
      <c r="C227">
        <v>8</v>
      </c>
      <c r="D227">
        <v>1</v>
      </c>
      <c r="E227">
        <v>18298</v>
      </c>
      <c r="F227" s="4" t="s">
        <v>231</v>
      </c>
      <c r="G227">
        <f t="shared" si="3"/>
        <v>18298</v>
      </c>
    </row>
    <row r="228" spans="1:7" x14ac:dyDescent="0.35">
      <c r="A228">
        <v>80</v>
      </c>
      <c r="B228">
        <v>38</v>
      </c>
      <c r="C228">
        <v>19</v>
      </c>
      <c r="D228">
        <v>5</v>
      </c>
      <c r="E228">
        <v>193935</v>
      </c>
      <c r="F228" s="4" t="s">
        <v>262</v>
      </c>
      <c r="G228">
        <f t="shared" si="3"/>
        <v>969675</v>
      </c>
    </row>
    <row r="229" spans="1:7" x14ac:dyDescent="0.35">
      <c r="A229">
        <v>266</v>
      </c>
      <c r="B229">
        <v>38</v>
      </c>
      <c r="C229">
        <v>9</v>
      </c>
      <c r="D229">
        <v>1</v>
      </c>
      <c r="E229">
        <v>30551</v>
      </c>
      <c r="F229" s="4" t="s">
        <v>397</v>
      </c>
      <c r="G229">
        <f t="shared" si="3"/>
        <v>30551</v>
      </c>
    </row>
    <row r="230" spans="1:7" x14ac:dyDescent="0.35">
      <c r="A230">
        <v>274</v>
      </c>
      <c r="B230">
        <v>38</v>
      </c>
      <c r="C230">
        <v>11</v>
      </c>
      <c r="D230">
        <v>2</v>
      </c>
      <c r="E230">
        <v>36174</v>
      </c>
      <c r="F230" s="4" t="s">
        <v>402</v>
      </c>
      <c r="G230">
        <f t="shared" si="3"/>
        <v>72348</v>
      </c>
    </row>
    <row r="231" spans="1:7" x14ac:dyDescent="0.35">
      <c r="A231">
        <v>18</v>
      </c>
      <c r="B231">
        <v>39</v>
      </c>
      <c r="C231">
        <v>11</v>
      </c>
      <c r="D231">
        <v>3</v>
      </c>
      <c r="E231">
        <v>54261</v>
      </c>
      <c r="F231" s="4" t="s">
        <v>206</v>
      </c>
      <c r="G231">
        <f t="shared" si="3"/>
        <v>162783</v>
      </c>
    </row>
    <row r="232" spans="1:7" x14ac:dyDescent="0.35">
      <c r="A232">
        <v>86</v>
      </c>
      <c r="B232">
        <v>39</v>
      </c>
      <c r="C232">
        <v>20</v>
      </c>
      <c r="D232">
        <v>1</v>
      </c>
      <c r="E232">
        <v>28779</v>
      </c>
      <c r="F232" s="4" t="s">
        <v>268</v>
      </c>
      <c r="G232">
        <f t="shared" si="3"/>
        <v>28779</v>
      </c>
    </row>
    <row r="233" spans="1:7" x14ac:dyDescent="0.35">
      <c r="A233">
        <v>141</v>
      </c>
      <c r="B233">
        <v>39</v>
      </c>
      <c r="C233">
        <v>5</v>
      </c>
      <c r="D233">
        <v>4</v>
      </c>
      <c r="E233">
        <v>35044</v>
      </c>
      <c r="F233" s="4" t="s">
        <v>312</v>
      </c>
      <c r="G233">
        <f t="shared" si="3"/>
        <v>140176</v>
      </c>
    </row>
    <row r="234" spans="1:7" x14ac:dyDescent="0.35">
      <c r="A234">
        <v>147</v>
      </c>
      <c r="B234">
        <v>39</v>
      </c>
      <c r="C234">
        <v>1</v>
      </c>
      <c r="D234">
        <v>4</v>
      </c>
      <c r="E234">
        <v>138440</v>
      </c>
      <c r="F234" s="4" t="s">
        <v>219</v>
      </c>
      <c r="G234">
        <f t="shared" si="3"/>
        <v>553760</v>
      </c>
    </row>
    <row r="235" spans="1:7" x14ac:dyDescent="0.35">
      <c r="A235">
        <v>201</v>
      </c>
      <c r="B235">
        <v>39</v>
      </c>
      <c r="C235">
        <v>6</v>
      </c>
      <c r="D235">
        <v>4</v>
      </c>
      <c r="E235">
        <v>111032</v>
      </c>
      <c r="F235" s="4" t="s">
        <v>352</v>
      </c>
      <c r="G235">
        <f t="shared" si="3"/>
        <v>444128</v>
      </c>
    </row>
    <row r="236" spans="1:7" x14ac:dyDescent="0.35">
      <c r="A236">
        <v>232</v>
      </c>
      <c r="B236">
        <v>39</v>
      </c>
      <c r="C236">
        <v>16</v>
      </c>
      <c r="D236">
        <v>5</v>
      </c>
      <c r="E236">
        <v>84320</v>
      </c>
      <c r="F236" s="4" t="s">
        <v>375</v>
      </c>
      <c r="G236">
        <f t="shared" si="3"/>
        <v>421600</v>
      </c>
    </row>
    <row r="237" spans="1:7" x14ac:dyDescent="0.35">
      <c r="A237">
        <v>300</v>
      </c>
      <c r="B237">
        <v>39</v>
      </c>
      <c r="C237">
        <v>13</v>
      </c>
      <c r="D237">
        <v>3</v>
      </c>
      <c r="E237">
        <v>24669</v>
      </c>
      <c r="F237" s="4" t="s">
        <v>419</v>
      </c>
      <c r="G237">
        <f t="shared" si="3"/>
        <v>74007</v>
      </c>
    </row>
    <row r="238" spans="1:7" x14ac:dyDescent="0.35">
      <c r="A238">
        <v>191</v>
      </c>
      <c r="B238">
        <v>40</v>
      </c>
      <c r="C238">
        <v>7</v>
      </c>
      <c r="D238">
        <v>2</v>
      </c>
      <c r="E238">
        <v>47720</v>
      </c>
      <c r="F238" s="4" t="s">
        <v>233</v>
      </c>
      <c r="G238">
        <f t="shared" si="3"/>
        <v>95440</v>
      </c>
    </row>
    <row r="239" spans="1:7" x14ac:dyDescent="0.35">
      <c r="A239">
        <v>206</v>
      </c>
      <c r="B239">
        <v>40</v>
      </c>
      <c r="C239">
        <v>11</v>
      </c>
      <c r="D239">
        <v>4</v>
      </c>
      <c r="E239">
        <v>72348</v>
      </c>
      <c r="F239" s="4" t="s">
        <v>356</v>
      </c>
      <c r="G239">
        <f t="shared" si="3"/>
        <v>289392</v>
      </c>
    </row>
    <row r="240" spans="1:7" x14ac:dyDescent="0.35">
      <c r="A240">
        <v>35</v>
      </c>
      <c r="B240">
        <v>41</v>
      </c>
      <c r="C240">
        <v>13</v>
      </c>
      <c r="D240">
        <v>4</v>
      </c>
      <c r="E240">
        <v>32892</v>
      </c>
      <c r="F240" s="4" t="s">
        <v>222</v>
      </c>
      <c r="G240">
        <f t="shared" si="3"/>
        <v>131568</v>
      </c>
    </row>
    <row r="241" spans="1:7" x14ac:dyDescent="0.35">
      <c r="A241">
        <v>37</v>
      </c>
      <c r="B241">
        <v>41</v>
      </c>
      <c r="C241">
        <v>9</v>
      </c>
      <c r="D241">
        <v>1</v>
      </c>
      <c r="E241">
        <v>30551</v>
      </c>
      <c r="F241" s="4" t="s">
        <v>224</v>
      </c>
      <c r="G241">
        <f t="shared" si="3"/>
        <v>30551</v>
      </c>
    </row>
    <row r="242" spans="1:7" x14ac:dyDescent="0.35">
      <c r="A242">
        <v>45</v>
      </c>
      <c r="B242">
        <v>41</v>
      </c>
      <c r="C242">
        <v>3</v>
      </c>
      <c r="D242">
        <v>5</v>
      </c>
      <c r="E242">
        <v>111525</v>
      </c>
      <c r="F242" s="4" t="s">
        <v>232</v>
      </c>
      <c r="G242">
        <f t="shared" si="3"/>
        <v>557625</v>
      </c>
    </row>
    <row r="243" spans="1:7" x14ac:dyDescent="0.35">
      <c r="A243">
        <v>92</v>
      </c>
      <c r="B243">
        <v>41</v>
      </c>
      <c r="C243">
        <v>15</v>
      </c>
      <c r="D243">
        <v>4</v>
      </c>
      <c r="E243">
        <v>43528</v>
      </c>
      <c r="F243" s="4" t="s">
        <v>274</v>
      </c>
      <c r="G243">
        <f t="shared" si="3"/>
        <v>174112</v>
      </c>
    </row>
    <row r="244" spans="1:7" x14ac:dyDescent="0.35">
      <c r="A244">
        <v>177</v>
      </c>
      <c r="B244">
        <v>41</v>
      </c>
      <c r="C244">
        <v>19</v>
      </c>
      <c r="D244">
        <v>4</v>
      </c>
      <c r="E244">
        <v>155148</v>
      </c>
      <c r="F244" s="4" t="s">
        <v>248</v>
      </c>
      <c r="G244">
        <f t="shared" si="3"/>
        <v>620592</v>
      </c>
    </row>
    <row r="245" spans="1:7" x14ac:dyDescent="0.35">
      <c r="A245">
        <v>198</v>
      </c>
      <c r="B245">
        <v>41</v>
      </c>
      <c r="C245">
        <v>12</v>
      </c>
      <c r="D245">
        <v>3</v>
      </c>
      <c r="E245">
        <v>94896</v>
      </c>
      <c r="F245" s="4" t="s">
        <v>349</v>
      </c>
      <c r="G245">
        <f t="shared" si="3"/>
        <v>284688</v>
      </c>
    </row>
    <row r="246" spans="1:7" x14ac:dyDescent="0.35">
      <c r="A246">
        <v>277</v>
      </c>
      <c r="B246">
        <v>41</v>
      </c>
      <c r="C246">
        <v>14</v>
      </c>
      <c r="D246">
        <v>1</v>
      </c>
      <c r="E246">
        <v>14388</v>
      </c>
      <c r="F246" s="4" t="s">
        <v>405</v>
      </c>
      <c r="G246">
        <f t="shared" si="3"/>
        <v>14388</v>
      </c>
    </row>
    <row r="247" spans="1:7" x14ac:dyDescent="0.35">
      <c r="A247">
        <v>2</v>
      </c>
      <c r="B247">
        <v>42</v>
      </c>
      <c r="C247">
        <v>3</v>
      </c>
      <c r="D247">
        <v>3</v>
      </c>
      <c r="E247">
        <v>66915</v>
      </c>
      <c r="F247" s="4" t="s">
        <v>190</v>
      </c>
      <c r="G247">
        <f t="shared" si="3"/>
        <v>200745</v>
      </c>
    </row>
    <row r="248" spans="1:7" x14ac:dyDescent="0.35">
      <c r="A248">
        <v>6</v>
      </c>
      <c r="B248">
        <v>42</v>
      </c>
      <c r="C248">
        <v>19</v>
      </c>
      <c r="D248">
        <v>5</v>
      </c>
      <c r="E248">
        <v>193935</v>
      </c>
      <c r="F248" s="4" t="s">
        <v>194</v>
      </c>
      <c r="G248">
        <f t="shared" si="3"/>
        <v>969675</v>
      </c>
    </row>
    <row r="249" spans="1:7" x14ac:dyDescent="0.35">
      <c r="A249">
        <v>105</v>
      </c>
      <c r="B249">
        <v>42</v>
      </c>
      <c r="C249">
        <v>7</v>
      </c>
      <c r="D249">
        <v>5</v>
      </c>
      <c r="E249">
        <v>119300</v>
      </c>
      <c r="F249" s="4" t="s">
        <v>285</v>
      </c>
      <c r="G249">
        <f t="shared" si="3"/>
        <v>596500</v>
      </c>
    </row>
    <row r="250" spans="1:7" x14ac:dyDescent="0.35">
      <c r="A250">
        <v>108</v>
      </c>
      <c r="B250">
        <v>42</v>
      </c>
      <c r="C250">
        <v>4</v>
      </c>
      <c r="D250">
        <v>4</v>
      </c>
      <c r="E250">
        <v>74468</v>
      </c>
      <c r="F250" s="4" t="s">
        <v>287</v>
      </c>
      <c r="G250">
        <f t="shared" si="3"/>
        <v>297872</v>
      </c>
    </row>
    <row r="251" spans="1:7" x14ac:dyDescent="0.35">
      <c r="A251">
        <v>134</v>
      </c>
      <c r="B251">
        <v>42</v>
      </c>
      <c r="C251">
        <v>9</v>
      </c>
      <c r="D251">
        <v>1</v>
      </c>
      <c r="E251">
        <v>30551</v>
      </c>
      <c r="F251" s="4" t="s">
        <v>308</v>
      </c>
      <c r="G251">
        <f t="shared" si="3"/>
        <v>30551</v>
      </c>
    </row>
    <row r="252" spans="1:7" x14ac:dyDescent="0.35">
      <c r="A252">
        <v>189</v>
      </c>
      <c r="B252">
        <v>42</v>
      </c>
      <c r="C252">
        <v>4</v>
      </c>
      <c r="D252">
        <v>5</v>
      </c>
      <c r="E252">
        <v>93085</v>
      </c>
      <c r="F252" s="4" t="s">
        <v>140</v>
      </c>
      <c r="G252">
        <f t="shared" si="3"/>
        <v>465425</v>
      </c>
    </row>
    <row r="253" spans="1:7" x14ac:dyDescent="0.35">
      <c r="A253">
        <v>211</v>
      </c>
      <c r="B253">
        <v>42</v>
      </c>
      <c r="C253">
        <v>19</v>
      </c>
      <c r="D253">
        <v>5</v>
      </c>
      <c r="E253">
        <v>193935</v>
      </c>
      <c r="F253" s="4" t="s">
        <v>360</v>
      </c>
      <c r="G253">
        <f t="shared" si="3"/>
        <v>969675</v>
      </c>
    </row>
    <row r="254" spans="1:7" x14ac:dyDescent="0.35">
      <c r="A254">
        <v>238</v>
      </c>
      <c r="B254">
        <v>42</v>
      </c>
      <c r="C254">
        <v>17</v>
      </c>
      <c r="D254">
        <v>4</v>
      </c>
      <c r="E254">
        <v>113872</v>
      </c>
      <c r="F254" s="4" t="s">
        <v>380</v>
      </c>
      <c r="G254">
        <f t="shared" si="3"/>
        <v>455488</v>
      </c>
    </row>
    <row r="255" spans="1:7" x14ac:dyDescent="0.35">
      <c r="A255">
        <v>52</v>
      </c>
      <c r="B255">
        <v>43</v>
      </c>
      <c r="C255">
        <v>3</v>
      </c>
      <c r="D255">
        <v>2</v>
      </c>
      <c r="E255">
        <v>44610</v>
      </c>
      <c r="F255" s="4" t="s">
        <v>238</v>
      </c>
      <c r="G255">
        <f t="shared" si="3"/>
        <v>89220</v>
      </c>
    </row>
    <row r="256" spans="1:7" x14ac:dyDescent="0.35">
      <c r="A256">
        <v>79</v>
      </c>
      <c r="B256">
        <v>43</v>
      </c>
      <c r="C256">
        <v>5</v>
      </c>
      <c r="D256">
        <v>1</v>
      </c>
      <c r="E256">
        <v>8761</v>
      </c>
      <c r="F256" s="4" t="s">
        <v>261</v>
      </c>
      <c r="G256">
        <f t="shared" si="3"/>
        <v>8761</v>
      </c>
    </row>
    <row r="257" spans="1:7" x14ac:dyDescent="0.35">
      <c r="A257">
        <v>100</v>
      </c>
      <c r="B257">
        <v>43</v>
      </c>
      <c r="C257">
        <v>12</v>
      </c>
      <c r="D257">
        <v>2</v>
      </c>
      <c r="E257">
        <v>63264</v>
      </c>
      <c r="F257" s="4" t="s">
        <v>281</v>
      </c>
      <c r="G257">
        <f t="shared" si="3"/>
        <v>126528</v>
      </c>
    </row>
    <row r="258" spans="1:7" x14ac:dyDescent="0.35">
      <c r="A258">
        <v>186</v>
      </c>
      <c r="B258">
        <v>43</v>
      </c>
      <c r="C258">
        <v>17</v>
      </c>
      <c r="D258">
        <v>2</v>
      </c>
      <c r="E258">
        <v>56936</v>
      </c>
      <c r="F258" s="4" t="s">
        <v>320</v>
      </c>
      <c r="G258">
        <f t="shared" ref="G258:G301" si="4">E258*D258</f>
        <v>113872</v>
      </c>
    </row>
    <row r="259" spans="1:7" x14ac:dyDescent="0.35">
      <c r="A259">
        <v>203</v>
      </c>
      <c r="B259">
        <v>43</v>
      </c>
      <c r="C259">
        <v>15</v>
      </c>
      <c r="D259">
        <v>4</v>
      </c>
      <c r="E259">
        <v>43528</v>
      </c>
      <c r="F259" s="4" t="s">
        <v>354</v>
      </c>
      <c r="G259">
        <f t="shared" si="4"/>
        <v>174112</v>
      </c>
    </row>
    <row r="260" spans="1:7" x14ac:dyDescent="0.35">
      <c r="A260">
        <v>230</v>
      </c>
      <c r="B260">
        <v>43</v>
      </c>
      <c r="C260">
        <v>1</v>
      </c>
      <c r="D260">
        <v>4</v>
      </c>
      <c r="E260">
        <v>138440</v>
      </c>
      <c r="F260" s="4" t="s">
        <v>297</v>
      </c>
      <c r="G260">
        <f t="shared" si="4"/>
        <v>553760</v>
      </c>
    </row>
    <row r="261" spans="1:7" x14ac:dyDescent="0.35">
      <c r="A261">
        <v>270</v>
      </c>
      <c r="B261">
        <v>43</v>
      </c>
      <c r="C261">
        <v>10</v>
      </c>
      <c r="D261">
        <v>3</v>
      </c>
      <c r="E261">
        <v>63933</v>
      </c>
      <c r="F261" s="4" t="s">
        <v>400</v>
      </c>
      <c r="G261">
        <f t="shared" si="4"/>
        <v>191799</v>
      </c>
    </row>
    <row r="262" spans="1:7" x14ac:dyDescent="0.35">
      <c r="A262">
        <v>272</v>
      </c>
      <c r="B262">
        <v>43</v>
      </c>
      <c r="C262">
        <v>6</v>
      </c>
      <c r="D262">
        <v>1</v>
      </c>
      <c r="E262">
        <v>27758</v>
      </c>
      <c r="F262" s="4" t="s">
        <v>282</v>
      </c>
      <c r="G262">
        <f t="shared" si="4"/>
        <v>27758</v>
      </c>
    </row>
    <row r="263" spans="1:7" x14ac:dyDescent="0.35">
      <c r="A263">
        <v>15</v>
      </c>
      <c r="B263">
        <v>44</v>
      </c>
      <c r="C263">
        <v>11</v>
      </c>
      <c r="D263">
        <v>4</v>
      </c>
      <c r="E263">
        <v>72348</v>
      </c>
      <c r="F263" s="4" t="s">
        <v>203</v>
      </c>
      <c r="G263">
        <f t="shared" si="4"/>
        <v>289392</v>
      </c>
    </row>
    <row r="264" spans="1:7" x14ac:dyDescent="0.35">
      <c r="A264">
        <v>54</v>
      </c>
      <c r="B264">
        <v>44</v>
      </c>
      <c r="C264">
        <v>11</v>
      </c>
      <c r="D264">
        <v>1</v>
      </c>
      <c r="E264">
        <v>18087</v>
      </c>
      <c r="F264" s="4" t="s">
        <v>240</v>
      </c>
      <c r="G264">
        <f t="shared" si="4"/>
        <v>18087</v>
      </c>
    </row>
    <row r="265" spans="1:7" x14ac:dyDescent="0.35">
      <c r="A265">
        <v>166</v>
      </c>
      <c r="B265">
        <v>44</v>
      </c>
      <c r="C265">
        <v>1</v>
      </c>
      <c r="D265">
        <v>1</v>
      </c>
      <c r="E265">
        <v>34610</v>
      </c>
      <c r="F265" s="4" t="s">
        <v>331</v>
      </c>
      <c r="G265">
        <f t="shared" si="4"/>
        <v>34610</v>
      </c>
    </row>
    <row r="266" spans="1:7" x14ac:dyDescent="0.35">
      <c r="A266">
        <v>179</v>
      </c>
      <c r="B266">
        <v>44</v>
      </c>
      <c r="C266">
        <v>6</v>
      </c>
      <c r="D266">
        <v>3</v>
      </c>
      <c r="E266">
        <v>83274</v>
      </c>
      <c r="F266" s="4" t="s">
        <v>275</v>
      </c>
      <c r="G266">
        <f t="shared" si="4"/>
        <v>249822</v>
      </c>
    </row>
    <row r="267" spans="1:7" x14ac:dyDescent="0.35">
      <c r="A267">
        <v>233</v>
      </c>
      <c r="B267">
        <v>44</v>
      </c>
      <c r="C267">
        <v>3</v>
      </c>
      <c r="D267">
        <v>3</v>
      </c>
      <c r="E267">
        <v>66915</v>
      </c>
      <c r="F267" s="4" t="s">
        <v>376</v>
      </c>
      <c r="G267">
        <f t="shared" si="4"/>
        <v>200745</v>
      </c>
    </row>
    <row r="268" spans="1:7" x14ac:dyDescent="0.35">
      <c r="A268">
        <v>242</v>
      </c>
      <c r="B268">
        <v>44</v>
      </c>
      <c r="C268">
        <v>9</v>
      </c>
      <c r="D268">
        <v>5</v>
      </c>
      <c r="E268">
        <v>152755</v>
      </c>
      <c r="F268" s="4" t="s">
        <v>383</v>
      </c>
      <c r="G268">
        <f t="shared" si="4"/>
        <v>763775</v>
      </c>
    </row>
    <row r="269" spans="1:7" x14ac:dyDescent="0.35">
      <c r="A269">
        <v>28</v>
      </c>
      <c r="B269">
        <v>45</v>
      </c>
      <c r="C269">
        <v>13</v>
      </c>
      <c r="D269">
        <v>3</v>
      </c>
      <c r="E269">
        <v>24669</v>
      </c>
      <c r="F269" s="4" t="s">
        <v>215</v>
      </c>
      <c r="G269">
        <f t="shared" si="4"/>
        <v>74007</v>
      </c>
    </row>
    <row r="270" spans="1:7" x14ac:dyDescent="0.35">
      <c r="A270">
        <v>221</v>
      </c>
      <c r="B270">
        <v>45</v>
      </c>
      <c r="C270">
        <v>12</v>
      </c>
      <c r="D270">
        <v>2</v>
      </c>
      <c r="E270">
        <v>63264</v>
      </c>
      <c r="F270" s="4" t="s">
        <v>368</v>
      </c>
      <c r="G270">
        <f t="shared" si="4"/>
        <v>126528</v>
      </c>
    </row>
    <row r="271" spans="1:7" x14ac:dyDescent="0.35">
      <c r="A271">
        <v>229</v>
      </c>
      <c r="B271">
        <v>45</v>
      </c>
      <c r="C271">
        <v>18</v>
      </c>
      <c r="D271">
        <v>3</v>
      </c>
      <c r="E271">
        <v>79749</v>
      </c>
      <c r="F271" s="4" t="s">
        <v>373</v>
      </c>
      <c r="G271">
        <f t="shared" si="4"/>
        <v>239247</v>
      </c>
    </row>
    <row r="272" spans="1:7" x14ac:dyDescent="0.35">
      <c r="A272">
        <v>260</v>
      </c>
      <c r="B272">
        <v>45</v>
      </c>
      <c r="C272">
        <v>2</v>
      </c>
      <c r="D272">
        <v>4</v>
      </c>
      <c r="E272">
        <v>66728</v>
      </c>
      <c r="F272" s="4" t="s">
        <v>149</v>
      </c>
      <c r="G272">
        <f t="shared" si="4"/>
        <v>266912</v>
      </c>
    </row>
    <row r="273" spans="1:7" x14ac:dyDescent="0.35">
      <c r="A273">
        <v>288</v>
      </c>
      <c r="B273">
        <v>45</v>
      </c>
      <c r="C273">
        <v>14</v>
      </c>
      <c r="D273">
        <v>3</v>
      </c>
      <c r="E273">
        <v>43164</v>
      </c>
      <c r="F273" s="4" t="s">
        <v>414</v>
      </c>
      <c r="G273">
        <f t="shared" si="4"/>
        <v>129492</v>
      </c>
    </row>
    <row r="274" spans="1:7" x14ac:dyDescent="0.35">
      <c r="A274">
        <v>27</v>
      </c>
      <c r="B274">
        <v>46</v>
      </c>
      <c r="C274">
        <v>16</v>
      </c>
      <c r="D274">
        <v>4</v>
      </c>
      <c r="E274">
        <v>67456</v>
      </c>
      <c r="F274" s="4" t="s">
        <v>214</v>
      </c>
      <c r="G274">
        <f t="shared" si="4"/>
        <v>269824</v>
      </c>
    </row>
    <row r="275" spans="1:7" x14ac:dyDescent="0.35">
      <c r="A275">
        <v>76</v>
      </c>
      <c r="B275">
        <v>46</v>
      </c>
      <c r="C275">
        <v>3</v>
      </c>
      <c r="D275">
        <v>5</v>
      </c>
      <c r="E275">
        <v>111525</v>
      </c>
      <c r="F275" s="4" t="s">
        <v>258</v>
      </c>
      <c r="G275">
        <f t="shared" si="4"/>
        <v>557625</v>
      </c>
    </row>
    <row r="276" spans="1:7" x14ac:dyDescent="0.35">
      <c r="A276">
        <v>130</v>
      </c>
      <c r="B276">
        <v>46</v>
      </c>
      <c r="C276">
        <v>9</v>
      </c>
      <c r="D276">
        <v>3</v>
      </c>
      <c r="E276">
        <v>91653</v>
      </c>
      <c r="F276" s="4" t="s">
        <v>305</v>
      </c>
      <c r="G276">
        <f t="shared" si="4"/>
        <v>274959</v>
      </c>
    </row>
    <row r="277" spans="1:7" x14ac:dyDescent="0.35">
      <c r="A277">
        <v>155</v>
      </c>
      <c r="B277">
        <v>46</v>
      </c>
      <c r="C277">
        <v>3</v>
      </c>
      <c r="D277">
        <v>1</v>
      </c>
      <c r="E277">
        <v>22305</v>
      </c>
      <c r="F277" s="4" t="s">
        <v>266</v>
      </c>
      <c r="G277">
        <f t="shared" si="4"/>
        <v>22305</v>
      </c>
    </row>
    <row r="278" spans="1:7" x14ac:dyDescent="0.35">
      <c r="A278">
        <v>178</v>
      </c>
      <c r="B278">
        <v>46</v>
      </c>
      <c r="C278">
        <v>9</v>
      </c>
      <c r="D278">
        <v>2</v>
      </c>
      <c r="E278">
        <v>61102</v>
      </c>
      <c r="F278" s="4" t="s">
        <v>194</v>
      </c>
      <c r="G278">
        <f t="shared" si="4"/>
        <v>122204</v>
      </c>
    </row>
    <row r="279" spans="1:7" x14ac:dyDescent="0.35">
      <c r="A279">
        <v>262</v>
      </c>
      <c r="B279">
        <v>46</v>
      </c>
      <c r="C279">
        <v>18</v>
      </c>
      <c r="D279">
        <v>1</v>
      </c>
      <c r="E279">
        <v>26583</v>
      </c>
      <c r="F279" s="4" t="s">
        <v>393</v>
      </c>
      <c r="G279">
        <f t="shared" si="4"/>
        <v>26583</v>
      </c>
    </row>
    <row r="280" spans="1:7" x14ac:dyDescent="0.35">
      <c r="A280">
        <v>67</v>
      </c>
      <c r="B280">
        <v>47</v>
      </c>
      <c r="C280">
        <v>6</v>
      </c>
      <c r="D280">
        <v>4</v>
      </c>
      <c r="E280">
        <v>111032</v>
      </c>
      <c r="F280" s="4" t="s">
        <v>195</v>
      </c>
      <c r="G280">
        <f t="shared" si="4"/>
        <v>444128</v>
      </c>
    </row>
    <row r="281" spans="1:7" x14ac:dyDescent="0.35">
      <c r="A281">
        <v>118</v>
      </c>
      <c r="B281">
        <v>47</v>
      </c>
      <c r="C281">
        <v>13</v>
      </c>
      <c r="D281">
        <v>4</v>
      </c>
      <c r="E281">
        <v>32892</v>
      </c>
      <c r="F281" s="4" t="s">
        <v>297</v>
      </c>
      <c r="G281">
        <f t="shared" si="4"/>
        <v>131568</v>
      </c>
    </row>
    <row r="282" spans="1:7" x14ac:dyDescent="0.35">
      <c r="A282">
        <v>143</v>
      </c>
      <c r="B282">
        <v>47</v>
      </c>
      <c r="C282">
        <v>18</v>
      </c>
      <c r="D282">
        <v>4</v>
      </c>
      <c r="E282">
        <v>106332</v>
      </c>
      <c r="F282" s="4" t="s">
        <v>314</v>
      </c>
      <c r="G282">
        <f t="shared" si="4"/>
        <v>425328</v>
      </c>
    </row>
    <row r="283" spans="1:7" x14ac:dyDescent="0.35">
      <c r="A283">
        <v>164</v>
      </c>
      <c r="B283">
        <v>47</v>
      </c>
      <c r="C283">
        <v>2</v>
      </c>
      <c r="D283">
        <v>1</v>
      </c>
      <c r="E283">
        <v>16682</v>
      </c>
      <c r="F283" s="4" t="s">
        <v>330</v>
      </c>
      <c r="G283">
        <f t="shared" si="4"/>
        <v>16682</v>
      </c>
    </row>
    <row r="284" spans="1:7" x14ac:dyDescent="0.35">
      <c r="A284">
        <v>268</v>
      </c>
      <c r="B284">
        <v>47</v>
      </c>
      <c r="C284">
        <v>1</v>
      </c>
      <c r="D284">
        <v>5</v>
      </c>
      <c r="E284">
        <v>173050</v>
      </c>
      <c r="F284" s="4" t="s">
        <v>328</v>
      </c>
      <c r="G284">
        <f t="shared" si="4"/>
        <v>865250</v>
      </c>
    </row>
    <row r="285" spans="1:7" x14ac:dyDescent="0.35">
      <c r="A285">
        <v>269</v>
      </c>
      <c r="B285">
        <v>47</v>
      </c>
      <c r="C285">
        <v>9</v>
      </c>
      <c r="D285">
        <v>3</v>
      </c>
      <c r="E285">
        <v>91653</v>
      </c>
      <c r="F285" s="4" t="s">
        <v>399</v>
      </c>
      <c r="G285">
        <f t="shared" si="4"/>
        <v>274959</v>
      </c>
    </row>
    <row r="286" spans="1:7" x14ac:dyDescent="0.35">
      <c r="A286">
        <v>279</v>
      </c>
      <c r="B286">
        <v>47</v>
      </c>
      <c r="C286">
        <v>1</v>
      </c>
      <c r="D286">
        <v>3</v>
      </c>
      <c r="E286">
        <v>103830</v>
      </c>
      <c r="F286" s="4" t="s">
        <v>407</v>
      </c>
      <c r="G286">
        <f t="shared" si="4"/>
        <v>311490</v>
      </c>
    </row>
    <row r="287" spans="1:7" x14ac:dyDescent="0.35">
      <c r="A287">
        <v>61</v>
      </c>
      <c r="B287">
        <v>48</v>
      </c>
      <c r="C287">
        <v>11</v>
      </c>
      <c r="D287">
        <v>3</v>
      </c>
      <c r="E287">
        <v>54261</v>
      </c>
      <c r="F287" s="4" t="s">
        <v>246</v>
      </c>
      <c r="G287">
        <f t="shared" si="4"/>
        <v>162783</v>
      </c>
    </row>
    <row r="288" spans="1:7" x14ac:dyDescent="0.35">
      <c r="A288">
        <v>68</v>
      </c>
      <c r="B288">
        <v>48</v>
      </c>
      <c r="C288">
        <v>6</v>
      </c>
      <c r="D288">
        <v>3</v>
      </c>
      <c r="E288">
        <v>83274</v>
      </c>
      <c r="F288" s="4" t="s">
        <v>251</v>
      </c>
      <c r="G288">
        <f t="shared" si="4"/>
        <v>249822</v>
      </c>
    </row>
    <row r="289" spans="1:7" x14ac:dyDescent="0.35">
      <c r="A289">
        <v>70</v>
      </c>
      <c r="B289">
        <v>48</v>
      </c>
      <c r="C289">
        <v>8</v>
      </c>
      <c r="D289">
        <v>5</v>
      </c>
      <c r="E289">
        <v>91490</v>
      </c>
      <c r="F289" s="4" t="s">
        <v>253</v>
      </c>
      <c r="G289">
        <f t="shared" si="4"/>
        <v>457450</v>
      </c>
    </row>
    <row r="290" spans="1:7" x14ac:dyDescent="0.35">
      <c r="A290">
        <v>112</v>
      </c>
      <c r="B290">
        <v>48</v>
      </c>
      <c r="C290">
        <v>20</v>
      </c>
      <c r="D290">
        <v>5</v>
      </c>
      <c r="E290">
        <v>143895</v>
      </c>
      <c r="F290" s="4" t="s">
        <v>291</v>
      </c>
      <c r="G290">
        <f t="shared" si="4"/>
        <v>719475</v>
      </c>
    </row>
    <row r="291" spans="1:7" x14ac:dyDescent="0.35">
      <c r="A291">
        <v>181</v>
      </c>
      <c r="B291">
        <v>48</v>
      </c>
      <c r="C291">
        <v>4</v>
      </c>
      <c r="D291">
        <v>1</v>
      </c>
      <c r="E291">
        <v>18617</v>
      </c>
      <c r="F291" s="4" t="s">
        <v>341</v>
      </c>
      <c r="G291">
        <f t="shared" si="4"/>
        <v>18617</v>
      </c>
    </row>
    <row r="292" spans="1:7" x14ac:dyDescent="0.35">
      <c r="A292">
        <v>200</v>
      </c>
      <c r="B292">
        <v>48</v>
      </c>
      <c r="C292">
        <v>1</v>
      </c>
      <c r="D292">
        <v>3</v>
      </c>
      <c r="E292">
        <v>103830</v>
      </c>
      <c r="F292" s="4" t="s">
        <v>351</v>
      </c>
      <c r="G292">
        <f t="shared" si="4"/>
        <v>311490</v>
      </c>
    </row>
    <row r="293" spans="1:7" x14ac:dyDescent="0.35">
      <c r="A293">
        <v>64</v>
      </c>
      <c r="B293">
        <v>49</v>
      </c>
      <c r="C293">
        <v>11</v>
      </c>
      <c r="D293">
        <v>2</v>
      </c>
      <c r="E293">
        <v>36174</v>
      </c>
      <c r="F293" s="4" t="s">
        <v>249</v>
      </c>
      <c r="G293">
        <f t="shared" si="4"/>
        <v>72348</v>
      </c>
    </row>
    <row r="294" spans="1:7" x14ac:dyDescent="0.35">
      <c r="A294">
        <v>113</v>
      </c>
      <c r="B294">
        <v>49</v>
      </c>
      <c r="C294">
        <v>2</v>
      </c>
      <c r="D294">
        <v>4</v>
      </c>
      <c r="E294">
        <v>66728</v>
      </c>
      <c r="F294" s="4" t="s">
        <v>292</v>
      </c>
      <c r="G294">
        <f t="shared" si="4"/>
        <v>266912</v>
      </c>
    </row>
    <row r="295" spans="1:7" x14ac:dyDescent="0.35">
      <c r="A295">
        <v>169</v>
      </c>
      <c r="B295">
        <v>49</v>
      </c>
      <c r="C295">
        <v>16</v>
      </c>
      <c r="D295">
        <v>3</v>
      </c>
      <c r="E295">
        <v>50592</v>
      </c>
      <c r="F295" s="4" t="s">
        <v>333</v>
      </c>
      <c r="G295">
        <f t="shared" si="4"/>
        <v>151776</v>
      </c>
    </row>
    <row r="296" spans="1:7" x14ac:dyDescent="0.35">
      <c r="A296">
        <v>226</v>
      </c>
      <c r="B296">
        <v>49</v>
      </c>
      <c r="C296">
        <v>4</v>
      </c>
      <c r="D296">
        <v>1</v>
      </c>
      <c r="E296">
        <v>18617</v>
      </c>
      <c r="F296" s="4" t="s">
        <v>371</v>
      </c>
      <c r="G296">
        <f t="shared" si="4"/>
        <v>18617</v>
      </c>
    </row>
    <row r="297" spans="1:7" x14ac:dyDescent="0.35">
      <c r="A297">
        <v>258</v>
      </c>
      <c r="B297">
        <v>49</v>
      </c>
      <c r="C297">
        <v>7</v>
      </c>
      <c r="D297">
        <v>3</v>
      </c>
      <c r="E297">
        <v>71580</v>
      </c>
      <c r="F297" s="4" t="s">
        <v>198</v>
      </c>
      <c r="G297">
        <f t="shared" si="4"/>
        <v>214740</v>
      </c>
    </row>
    <row r="298" spans="1:7" x14ac:dyDescent="0.35">
      <c r="A298">
        <v>282</v>
      </c>
      <c r="B298">
        <v>49</v>
      </c>
      <c r="C298">
        <v>9</v>
      </c>
      <c r="D298">
        <v>4</v>
      </c>
      <c r="E298">
        <v>122204</v>
      </c>
      <c r="F298" s="4" t="s">
        <v>410</v>
      </c>
      <c r="G298">
        <f t="shared" si="4"/>
        <v>488816</v>
      </c>
    </row>
    <row r="299" spans="1:7" x14ac:dyDescent="0.35">
      <c r="A299">
        <v>292</v>
      </c>
      <c r="B299">
        <v>49</v>
      </c>
      <c r="C299">
        <v>11</v>
      </c>
      <c r="D299">
        <v>1</v>
      </c>
      <c r="E299">
        <v>18087</v>
      </c>
      <c r="F299" s="4" t="s">
        <v>416</v>
      </c>
      <c r="G299">
        <f t="shared" si="4"/>
        <v>18087</v>
      </c>
    </row>
    <row r="300" spans="1:7" x14ac:dyDescent="0.35">
      <c r="A300">
        <v>160</v>
      </c>
      <c r="B300">
        <v>50</v>
      </c>
      <c r="C300">
        <v>8</v>
      </c>
      <c r="D300">
        <v>3</v>
      </c>
      <c r="E300">
        <v>54894</v>
      </c>
      <c r="F300" s="4" t="s">
        <v>328</v>
      </c>
      <c r="G300">
        <f t="shared" si="4"/>
        <v>164682</v>
      </c>
    </row>
    <row r="301" spans="1:7" x14ac:dyDescent="0.35">
      <c r="A301">
        <v>171</v>
      </c>
      <c r="B301">
        <v>50</v>
      </c>
      <c r="C301">
        <v>7</v>
      </c>
      <c r="D301">
        <v>2</v>
      </c>
      <c r="E301">
        <v>47720</v>
      </c>
      <c r="F301" s="4" t="s">
        <v>335</v>
      </c>
      <c r="G301">
        <f t="shared" si="4"/>
        <v>95440</v>
      </c>
    </row>
  </sheetData>
  <autoFilter ref="A1:H1">
    <sortState ref="A2:H301">
      <sortCondition ref="B1"/>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L6" sqref="L6"/>
    </sheetView>
  </sheetViews>
  <sheetFormatPr defaultRowHeight="14.5" x14ac:dyDescent="0.35"/>
  <cols>
    <col min="1" max="1" width="11.26953125" bestFit="1" customWidth="1"/>
    <col min="2" max="2" width="10.08984375" bestFit="1" customWidth="1"/>
    <col min="3" max="3" width="13.1796875" bestFit="1" customWidth="1"/>
    <col min="4" max="4" width="13.1796875" customWidth="1"/>
    <col min="5" max="5" width="19.36328125" bestFit="1" customWidth="1"/>
    <col min="7" max="7" width="9.453125" bestFit="1" customWidth="1"/>
  </cols>
  <sheetData>
    <row r="1" spans="1:8" x14ac:dyDescent="0.35">
      <c r="A1" s="12" t="s">
        <v>0</v>
      </c>
      <c r="B1" s="13" t="s">
        <v>188</v>
      </c>
      <c r="C1" s="14" t="s">
        <v>435</v>
      </c>
      <c r="D1" s="14" t="s">
        <v>436</v>
      </c>
      <c r="E1" s="14" t="s">
        <v>434</v>
      </c>
      <c r="F1" s="14" t="s">
        <v>427</v>
      </c>
      <c r="G1" s="14" t="s">
        <v>438</v>
      </c>
      <c r="H1" s="14" t="s">
        <v>439</v>
      </c>
    </row>
    <row r="2" spans="1:8" x14ac:dyDescent="0.35">
      <c r="A2">
        <v>1</v>
      </c>
      <c r="B2" s="4" t="s">
        <v>227</v>
      </c>
      <c r="C2">
        <f>_xlfn.DAYS("2025-01-01", B2)</f>
        <v>632</v>
      </c>
      <c r="D2" s="5">
        <v>2</v>
      </c>
      <c r="E2" s="5">
        <v>127864</v>
      </c>
      <c r="F2">
        <f>_xlfn.PERCENTRANK.EXC(C2:C51,C2,1)*10</f>
        <v>2</v>
      </c>
      <c r="G2">
        <f>_xlfn.PERCENTRANK.EXC(D2:D51,D2,1)*10</f>
        <v>0</v>
      </c>
      <c r="H2">
        <f>_xlfn.PERCENTRANK.EXC(E2:E51,E2,1)*10</f>
        <v>0</v>
      </c>
    </row>
    <row r="3" spans="1:8" x14ac:dyDescent="0.35">
      <c r="A3">
        <v>2</v>
      </c>
      <c r="B3" s="4" t="s">
        <v>272</v>
      </c>
      <c r="C3">
        <f t="shared" ref="C3:C51" si="0">_xlfn.DAYS("2025-01-01", B3)</f>
        <v>922</v>
      </c>
      <c r="D3" s="5">
        <v>11</v>
      </c>
      <c r="E3" s="5">
        <v>782523</v>
      </c>
      <c r="F3">
        <f t="shared" ref="F3:F51" si="1">_xlfn.PERCENTRANK.EXC(C3:C52,C3,1)*10</f>
        <v>7</v>
      </c>
      <c r="G3">
        <f t="shared" ref="G3:G51" si="2">_xlfn.PERCENTRANK.EXC(D3:D52,D3,1)*10</f>
        <v>9</v>
      </c>
      <c r="H3">
        <f t="shared" ref="H3:H51" si="3">_xlfn.PERCENTRANK.EXC(E3:E52,E3,1)*10</f>
        <v>9</v>
      </c>
    </row>
    <row r="4" spans="1:8" x14ac:dyDescent="0.35">
      <c r="A4">
        <v>3</v>
      </c>
      <c r="B4" s="4" t="s">
        <v>202</v>
      </c>
      <c r="C4">
        <f t="shared" si="0"/>
        <v>802</v>
      </c>
      <c r="D4" s="5">
        <v>6</v>
      </c>
      <c r="E4" s="5">
        <v>352274</v>
      </c>
      <c r="F4">
        <f t="shared" si="1"/>
        <v>4</v>
      </c>
      <c r="G4">
        <f t="shared" si="2"/>
        <v>4</v>
      </c>
      <c r="H4">
        <f t="shared" si="3"/>
        <v>4</v>
      </c>
    </row>
    <row r="5" spans="1:8" x14ac:dyDescent="0.35">
      <c r="A5">
        <v>4</v>
      </c>
      <c r="B5" s="4" t="s">
        <v>199</v>
      </c>
      <c r="C5">
        <f t="shared" si="0"/>
        <v>925</v>
      </c>
      <c r="D5" s="5">
        <v>4</v>
      </c>
      <c r="E5" s="5">
        <v>412133</v>
      </c>
      <c r="F5">
        <f t="shared" si="1"/>
        <v>7</v>
      </c>
      <c r="G5">
        <f t="shared" si="2"/>
        <v>1</v>
      </c>
      <c r="H5">
        <f t="shared" si="3"/>
        <v>5</v>
      </c>
    </row>
    <row r="6" spans="1:8" x14ac:dyDescent="0.35">
      <c r="A6">
        <v>5</v>
      </c>
      <c r="B6" s="4" t="s">
        <v>195</v>
      </c>
      <c r="C6">
        <f t="shared" si="0"/>
        <v>1082</v>
      </c>
      <c r="D6" s="5">
        <v>6</v>
      </c>
      <c r="E6" s="5">
        <v>408597</v>
      </c>
      <c r="F6">
        <f t="shared" si="1"/>
        <v>9</v>
      </c>
      <c r="G6">
        <f t="shared" si="2"/>
        <v>4</v>
      </c>
      <c r="H6">
        <f t="shared" si="3"/>
        <v>5</v>
      </c>
    </row>
    <row r="7" spans="1:8" x14ac:dyDescent="0.35">
      <c r="A7">
        <v>6</v>
      </c>
      <c r="B7" s="4" t="s">
        <v>321</v>
      </c>
      <c r="C7">
        <f t="shared" si="0"/>
        <v>833</v>
      </c>
      <c r="D7" s="5">
        <v>4</v>
      </c>
      <c r="E7" s="5">
        <v>204984</v>
      </c>
      <c r="F7">
        <f t="shared" si="1"/>
        <v>5</v>
      </c>
      <c r="G7">
        <f t="shared" si="2"/>
        <v>1</v>
      </c>
      <c r="H7">
        <f t="shared" si="3"/>
        <v>1</v>
      </c>
    </row>
    <row r="8" spans="1:8" x14ac:dyDescent="0.35">
      <c r="A8">
        <v>7</v>
      </c>
      <c r="B8" s="4" t="s">
        <v>248</v>
      </c>
      <c r="C8">
        <f t="shared" si="0"/>
        <v>769</v>
      </c>
      <c r="D8" s="5">
        <v>2</v>
      </c>
      <c r="E8" s="5">
        <v>75160</v>
      </c>
      <c r="F8">
        <f t="shared" si="1"/>
        <v>4</v>
      </c>
      <c r="G8">
        <f t="shared" si="2"/>
        <v>0</v>
      </c>
      <c r="H8">
        <f t="shared" si="3"/>
        <v>0</v>
      </c>
    </row>
    <row r="9" spans="1:8" x14ac:dyDescent="0.35">
      <c r="A9">
        <v>8</v>
      </c>
      <c r="B9" s="4" t="s">
        <v>213</v>
      </c>
      <c r="C9">
        <f t="shared" si="0"/>
        <v>536</v>
      </c>
      <c r="D9" s="5">
        <v>5</v>
      </c>
      <c r="E9" s="5">
        <v>294796</v>
      </c>
      <c r="F9">
        <f t="shared" si="1"/>
        <v>0</v>
      </c>
      <c r="G9">
        <f t="shared" si="2"/>
        <v>2</v>
      </c>
      <c r="H9">
        <f t="shared" si="3"/>
        <v>2</v>
      </c>
    </row>
    <row r="10" spans="1:8" x14ac:dyDescent="0.35">
      <c r="A10">
        <v>9</v>
      </c>
      <c r="B10" s="4" t="s">
        <v>217</v>
      </c>
      <c r="C10">
        <f t="shared" si="0"/>
        <v>990</v>
      </c>
      <c r="D10" s="5">
        <v>5</v>
      </c>
      <c r="E10" s="5">
        <v>336065</v>
      </c>
      <c r="F10">
        <f t="shared" si="1"/>
        <v>8</v>
      </c>
      <c r="G10">
        <f t="shared" si="2"/>
        <v>2</v>
      </c>
      <c r="H10">
        <f t="shared" si="3"/>
        <v>3</v>
      </c>
    </row>
    <row r="11" spans="1:8" x14ac:dyDescent="0.35">
      <c r="A11">
        <v>10</v>
      </c>
      <c r="B11" s="4" t="s">
        <v>236</v>
      </c>
      <c r="C11">
        <f t="shared" si="0"/>
        <v>816</v>
      </c>
      <c r="D11" s="5">
        <v>10</v>
      </c>
      <c r="E11" s="5">
        <v>631628</v>
      </c>
      <c r="F11">
        <f t="shared" si="1"/>
        <v>5</v>
      </c>
      <c r="G11">
        <f t="shared" si="2"/>
        <v>9</v>
      </c>
      <c r="H11">
        <f t="shared" si="3"/>
        <v>8</v>
      </c>
    </row>
    <row r="12" spans="1:8" x14ac:dyDescent="0.35">
      <c r="A12">
        <v>11</v>
      </c>
      <c r="B12" s="4" t="s">
        <v>255</v>
      </c>
      <c r="C12">
        <f t="shared" si="0"/>
        <v>940</v>
      </c>
      <c r="D12" s="5">
        <v>7</v>
      </c>
      <c r="E12" s="5">
        <v>372359</v>
      </c>
      <c r="F12">
        <f t="shared" si="1"/>
        <v>7</v>
      </c>
      <c r="G12">
        <f t="shared" si="2"/>
        <v>5</v>
      </c>
      <c r="H12">
        <f t="shared" si="3"/>
        <v>4</v>
      </c>
    </row>
    <row r="13" spans="1:8" x14ac:dyDescent="0.35">
      <c r="A13">
        <v>12</v>
      </c>
      <c r="B13" s="4" t="s">
        <v>193</v>
      </c>
      <c r="C13">
        <f t="shared" si="0"/>
        <v>1040</v>
      </c>
      <c r="D13" s="5">
        <v>5</v>
      </c>
      <c r="E13" s="5">
        <v>216701</v>
      </c>
      <c r="F13">
        <f t="shared" si="1"/>
        <v>9</v>
      </c>
      <c r="G13">
        <f t="shared" si="2"/>
        <v>2</v>
      </c>
      <c r="H13">
        <f t="shared" si="3"/>
        <v>1</v>
      </c>
    </row>
    <row r="14" spans="1:8" x14ac:dyDescent="0.35">
      <c r="A14">
        <v>13</v>
      </c>
      <c r="B14" s="4" t="s">
        <v>334</v>
      </c>
      <c r="C14">
        <f t="shared" si="0"/>
        <v>542</v>
      </c>
      <c r="D14" s="5">
        <v>5</v>
      </c>
      <c r="E14" s="5">
        <v>335645</v>
      </c>
      <c r="F14">
        <f t="shared" si="1"/>
        <v>0</v>
      </c>
      <c r="G14">
        <f t="shared" si="2"/>
        <v>2</v>
      </c>
      <c r="H14">
        <f t="shared" si="3"/>
        <v>3</v>
      </c>
    </row>
    <row r="15" spans="1:8" x14ac:dyDescent="0.35">
      <c r="A15">
        <v>14</v>
      </c>
      <c r="B15" s="4" t="s">
        <v>192</v>
      </c>
      <c r="C15">
        <f t="shared" si="0"/>
        <v>759</v>
      </c>
      <c r="D15" s="5">
        <v>7</v>
      </c>
      <c r="E15" s="5">
        <v>382956</v>
      </c>
      <c r="F15">
        <f t="shared" si="1"/>
        <v>4</v>
      </c>
      <c r="G15">
        <f t="shared" si="2"/>
        <v>5</v>
      </c>
      <c r="H15">
        <f t="shared" si="3"/>
        <v>4</v>
      </c>
    </row>
    <row r="16" spans="1:8" x14ac:dyDescent="0.35">
      <c r="A16">
        <v>15</v>
      </c>
      <c r="B16" s="4" t="s">
        <v>197</v>
      </c>
      <c r="C16">
        <f t="shared" si="0"/>
        <v>564</v>
      </c>
      <c r="D16" s="5">
        <v>7</v>
      </c>
      <c r="E16" s="5">
        <v>408219</v>
      </c>
      <c r="F16">
        <f t="shared" si="1"/>
        <v>0</v>
      </c>
      <c r="G16">
        <f t="shared" si="2"/>
        <v>5</v>
      </c>
      <c r="H16">
        <f t="shared" si="3"/>
        <v>4</v>
      </c>
    </row>
    <row r="17" spans="1:8" x14ac:dyDescent="0.35">
      <c r="A17">
        <v>16</v>
      </c>
      <c r="B17" s="4" t="s">
        <v>325</v>
      </c>
      <c r="C17">
        <f t="shared" si="0"/>
        <v>1031</v>
      </c>
      <c r="D17" s="5">
        <v>4</v>
      </c>
      <c r="E17" s="5">
        <v>317541</v>
      </c>
      <c r="F17">
        <f t="shared" si="1"/>
        <v>9</v>
      </c>
      <c r="G17">
        <f t="shared" si="2"/>
        <v>1</v>
      </c>
      <c r="H17">
        <f t="shared" si="3"/>
        <v>3</v>
      </c>
    </row>
    <row r="18" spans="1:8" x14ac:dyDescent="0.35">
      <c r="A18">
        <v>17</v>
      </c>
      <c r="B18" s="4" t="s">
        <v>210</v>
      </c>
      <c r="C18">
        <f t="shared" si="0"/>
        <v>906</v>
      </c>
      <c r="D18" s="5">
        <v>5</v>
      </c>
      <c r="E18" s="5">
        <v>149344</v>
      </c>
      <c r="F18">
        <f t="shared" si="1"/>
        <v>7</v>
      </c>
      <c r="G18">
        <f t="shared" si="2"/>
        <v>2</v>
      </c>
      <c r="H18">
        <f t="shared" si="3"/>
        <v>0</v>
      </c>
    </row>
    <row r="19" spans="1:8" x14ac:dyDescent="0.35">
      <c r="A19">
        <v>18</v>
      </c>
      <c r="B19" s="4" t="s">
        <v>198</v>
      </c>
      <c r="C19">
        <f t="shared" si="0"/>
        <v>1026</v>
      </c>
      <c r="D19" s="5">
        <v>9</v>
      </c>
      <c r="E19" s="5">
        <v>583823</v>
      </c>
      <c r="F19">
        <f t="shared" si="1"/>
        <v>9</v>
      </c>
      <c r="G19">
        <f t="shared" si="2"/>
        <v>8</v>
      </c>
      <c r="H19">
        <f t="shared" si="3"/>
        <v>8</v>
      </c>
    </row>
    <row r="20" spans="1:8" x14ac:dyDescent="0.35">
      <c r="A20">
        <v>19</v>
      </c>
      <c r="B20" s="4" t="s">
        <v>216</v>
      </c>
      <c r="C20">
        <f t="shared" si="0"/>
        <v>760</v>
      </c>
      <c r="D20" s="5">
        <v>8</v>
      </c>
      <c r="E20" s="5">
        <v>515547</v>
      </c>
      <c r="F20">
        <f t="shared" si="1"/>
        <v>4</v>
      </c>
      <c r="G20">
        <f t="shared" si="2"/>
        <v>7</v>
      </c>
      <c r="H20">
        <f t="shared" si="3"/>
        <v>7</v>
      </c>
    </row>
    <row r="21" spans="1:8" x14ac:dyDescent="0.35">
      <c r="A21">
        <v>20</v>
      </c>
      <c r="B21" s="4" t="s">
        <v>237</v>
      </c>
      <c r="C21">
        <f t="shared" si="0"/>
        <v>983</v>
      </c>
      <c r="D21" s="5">
        <v>3</v>
      </c>
      <c r="E21" s="5">
        <v>156365</v>
      </c>
      <c r="F21">
        <f t="shared" si="1"/>
        <v>8</v>
      </c>
      <c r="G21">
        <f t="shared" si="2"/>
        <v>0</v>
      </c>
      <c r="H21">
        <f t="shared" si="3"/>
        <v>0</v>
      </c>
    </row>
    <row r="22" spans="1:8" x14ac:dyDescent="0.35">
      <c r="A22">
        <v>21</v>
      </c>
      <c r="B22" s="4" t="s">
        <v>265</v>
      </c>
      <c r="C22">
        <f t="shared" si="0"/>
        <v>583</v>
      </c>
      <c r="D22" s="5">
        <v>5</v>
      </c>
      <c r="E22" s="5">
        <v>481749</v>
      </c>
      <c r="F22">
        <f t="shared" si="1"/>
        <v>1</v>
      </c>
      <c r="G22">
        <f t="shared" si="2"/>
        <v>2</v>
      </c>
      <c r="H22">
        <f t="shared" si="3"/>
        <v>6</v>
      </c>
    </row>
    <row r="23" spans="1:8" x14ac:dyDescent="0.35">
      <c r="A23">
        <v>22</v>
      </c>
      <c r="B23" s="4" t="s">
        <v>207</v>
      </c>
      <c r="C23">
        <f t="shared" si="0"/>
        <v>558</v>
      </c>
      <c r="D23" s="5">
        <v>4</v>
      </c>
      <c r="E23" s="5">
        <v>302877</v>
      </c>
      <c r="F23">
        <f t="shared" si="1"/>
        <v>0</v>
      </c>
      <c r="G23">
        <f t="shared" si="2"/>
        <v>1</v>
      </c>
      <c r="H23">
        <f t="shared" si="3"/>
        <v>2</v>
      </c>
    </row>
    <row r="24" spans="1:8" x14ac:dyDescent="0.35">
      <c r="A24">
        <v>23</v>
      </c>
      <c r="B24" s="4" t="s">
        <v>189</v>
      </c>
      <c r="C24">
        <f t="shared" si="0"/>
        <v>904</v>
      </c>
      <c r="D24" s="5">
        <v>7</v>
      </c>
      <c r="E24" s="5">
        <v>560723</v>
      </c>
      <c r="F24">
        <f t="shared" si="1"/>
        <v>7</v>
      </c>
      <c r="G24">
        <f t="shared" si="2"/>
        <v>4</v>
      </c>
      <c r="H24">
        <f t="shared" si="3"/>
        <v>8</v>
      </c>
    </row>
    <row r="25" spans="1:8" x14ac:dyDescent="0.35">
      <c r="A25">
        <v>24</v>
      </c>
      <c r="B25" s="4" t="s">
        <v>191</v>
      </c>
      <c r="C25">
        <f t="shared" si="0"/>
        <v>681</v>
      </c>
      <c r="D25" s="5">
        <v>9</v>
      </c>
      <c r="E25" s="5">
        <v>511207</v>
      </c>
      <c r="F25">
        <f t="shared" si="1"/>
        <v>3</v>
      </c>
      <c r="G25">
        <f t="shared" si="2"/>
        <v>8</v>
      </c>
      <c r="H25">
        <f t="shared" si="3"/>
        <v>7</v>
      </c>
    </row>
    <row r="26" spans="1:8" x14ac:dyDescent="0.35">
      <c r="A26">
        <v>25</v>
      </c>
      <c r="B26" s="4" t="s">
        <v>202</v>
      </c>
      <c r="C26">
        <f t="shared" si="0"/>
        <v>802</v>
      </c>
      <c r="D26" s="5">
        <v>7</v>
      </c>
      <c r="E26" s="5">
        <v>341883</v>
      </c>
      <c r="F26">
        <f t="shared" si="1"/>
        <v>5</v>
      </c>
      <c r="G26">
        <f t="shared" si="2"/>
        <v>5</v>
      </c>
      <c r="H26">
        <f t="shared" si="3"/>
        <v>3</v>
      </c>
    </row>
    <row r="27" spans="1:8" x14ac:dyDescent="0.35">
      <c r="A27">
        <v>26</v>
      </c>
      <c r="B27" s="4" t="s">
        <v>243</v>
      </c>
      <c r="C27">
        <f t="shared" si="0"/>
        <v>762</v>
      </c>
      <c r="D27" s="5">
        <v>4</v>
      </c>
      <c r="E27" s="5">
        <v>331179</v>
      </c>
      <c r="F27">
        <f t="shared" si="1"/>
        <v>4</v>
      </c>
      <c r="G27">
        <f t="shared" si="2"/>
        <v>1</v>
      </c>
      <c r="H27">
        <f t="shared" si="3"/>
        <v>3</v>
      </c>
    </row>
    <row r="28" spans="1:8" x14ac:dyDescent="0.35">
      <c r="A28">
        <v>27</v>
      </c>
      <c r="B28" s="4" t="s">
        <v>223</v>
      </c>
      <c r="C28">
        <f t="shared" si="0"/>
        <v>655</v>
      </c>
      <c r="D28" s="5">
        <v>7</v>
      </c>
      <c r="E28" s="5">
        <v>303270</v>
      </c>
      <c r="F28">
        <f t="shared" si="1"/>
        <v>3</v>
      </c>
      <c r="G28">
        <f t="shared" si="2"/>
        <v>5</v>
      </c>
      <c r="H28">
        <f t="shared" si="3"/>
        <v>3</v>
      </c>
    </row>
    <row r="29" spans="1:8" x14ac:dyDescent="0.35">
      <c r="A29">
        <v>28</v>
      </c>
      <c r="B29" s="4" t="s">
        <v>200</v>
      </c>
      <c r="C29">
        <f t="shared" si="0"/>
        <v>732</v>
      </c>
      <c r="D29" s="5">
        <v>10</v>
      </c>
      <c r="E29" s="5">
        <v>966328</v>
      </c>
      <c r="F29">
        <f t="shared" si="1"/>
        <v>3</v>
      </c>
      <c r="G29">
        <f t="shared" si="2"/>
        <v>9</v>
      </c>
      <c r="H29">
        <f t="shared" si="3"/>
        <v>9</v>
      </c>
    </row>
    <row r="30" spans="1:8" x14ac:dyDescent="0.35">
      <c r="A30">
        <v>29</v>
      </c>
      <c r="B30" s="4" t="s">
        <v>221</v>
      </c>
      <c r="C30">
        <f t="shared" si="0"/>
        <v>628</v>
      </c>
      <c r="D30" s="5">
        <v>8</v>
      </c>
      <c r="E30" s="5">
        <v>523785</v>
      </c>
      <c r="F30">
        <f t="shared" si="1"/>
        <v>3</v>
      </c>
      <c r="G30">
        <f t="shared" si="2"/>
        <v>7</v>
      </c>
      <c r="H30">
        <f t="shared" si="3"/>
        <v>8</v>
      </c>
    </row>
    <row r="31" spans="1:8" x14ac:dyDescent="0.35">
      <c r="A31">
        <v>30</v>
      </c>
      <c r="B31" s="4" t="s">
        <v>208</v>
      </c>
      <c r="C31">
        <f t="shared" si="0"/>
        <v>960</v>
      </c>
      <c r="D31" s="5">
        <v>9</v>
      </c>
      <c r="E31" s="5">
        <v>716722</v>
      </c>
      <c r="F31">
        <f t="shared" si="1"/>
        <v>7</v>
      </c>
      <c r="G31">
        <f t="shared" si="2"/>
        <v>9</v>
      </c>
      <c r="H31">
        <f t="shared" si="3"/>
        <v>9</v>
      </c>
    </row>
    <row r="32" spans="1:8" x14ac:dyDescent="0.35">
      <c r="A32">
        <v>31</v>
      </c>
      <c r="B32" s="4" t="s">
        <v>256</v>
      </c>
      <c r="C32">
        <f t="shared" si="0"/>
        <v>579</v>
      </c>
      <c r="D32" s="5">
        <v>5</v>
      </c>
      <c r="E32" s="5">
        <v>407610</v>
      </c>
      <c r="F32">
        <f t="shared" si="1"/>
        <v>0</v>
      </c>
      <c r="G32">
        <f t="shared" si="2"/>
        <v>2</v>
      </c>
      <c r="H32">
        <f t="shared" si="3"/>
        <v>4</v>
      </c>
    </row>
    <row r="33" spans="1:8" x14ac:dyDescent="0.35">
      <c r="A33">
        <v>32</v>
      </c>
      <c r="B33" s="4" t="s">
        <v>149</v>
      </c>
      <c r="C33">
        <f t="shared" si="0"/>
        <v>1016</v>
      </c>
      <c r="D33" s="5">
        <v>8</v>
      </c>
      <c r="E33" s="5">
        <v>510327</v>
      </c>
      <c r="F33">
        <f t="shared" si="1"/>
        <v>8</v>
      </c>
      <c r="G33">
        <f t="shared" si="2"/>
        <v>8</v>
      </c>
      <c r="H33">
        <f t="shared" si="3"/>
        <v>8</v>
      </c>
    </row>
    <row r="34" spans="1:8" x14ac:dyDescent="0.35">
      <c r="A34">
        <v>33</v>
      </c>
      <c r="B34" s="4" t="s">
        <v>235</v>
      </c>
      <c r="C34">
        <f t="shared" si="0"/>
        <v>614</v>
      </c>
      <c r="D34" s="5">
        <v>5</v>
      </c>
      <c r="E34" s="5">
        <v>287299</v>
      </c>
      <c r="F34">
        <f t="shared" si="1"/>
        <v>2</v>
      </c>
      <c r="G34">
        <f t="shared" si="2"/>
        <v>2</v>
      </c>
      <c r="H34">
        <f t="shared" si="3"/>
        <v>2</v>
      </c>
    </row>
    <row r="35" spans="1:8" x14ac:dyDescent="0.35">
      <c r="A35">
        <v>34</v>
      </c>
      <c r="B35" s="4" t="s">
        <v>259</v>
      </c>
      <c r="C35">
        <f t="shared" si="0"/>
        <v>965</v>
      </c>
      <c r="D35" s="5">
        <v>4</v>
      </c>
      <c r="E35" s="5">
        <v>296190</v>
      </c>
      <c r="F35">
        <f t="shared" si="1"/>
        <v>7</v>
      </c>
      <c r="G35">
        <f t="shared" si="2"/>
        <v>2</v>
      </c>
      <c r="H35">
        <f t="shared" si="3"/>
        <v>2</v>
      </c>
    </row>
    <row r="36" spans="1:8" x14ac:dyDescent="0.35">
      <c r="A36">
        <v>35</v>
      </c>
      <c r="B36" s="4" t="s">
        <v>252</v>
      </c>
      <c r="C36">
        <f t="shared" si="0"/>
        <v>581</v>
      </c>
      <c r="D36" s="5">
        <v>3</v>
      </c>
      <c r="E36" s="5">
        <v>301499</v>
      </c>
      <c r="F36">
        <f t="shared" si="1"/>
        <v>1</v>
      </c>
      <c r="G36">
        <f t="shared" si="2"/>
        <v>1</v>
      </c>
      <c r="H36">
        <f t="shared" si="3"/>
        <v>2</v>
      </c>
    </row>
    <row r="37" spans="1:8" x14ac:dyDescent="0.35">
      <c r="A37">
        <v>36</v>
      </c>
      <c r="B37" s="4" t="s">
        <v>196</v>
      </c>
      <c r="C37">
        <f t="shared" si="0"/>
        <v>563</v>
      </c>
      <c r="D37" s="5">
        <v>8</v>
      </c>
      <c r="E37" s="5">
        <v>449400</v>
      </c>
      <c r="F37">
        <f t="shared" si="1"/>
        <v>0</v>
      </c>
      <c r="G37">
        <f t="shared" si="2"/>
        <v>8</v>
      </c>
      <c r="H37">
        <f t="shared" si="3"/>
        <v>6</v>
      </c>
    </row>
    <row r="38" spans="1:8" x14ac:dyDescent="0.35">
      <c r="A38">
        <v>37</v>
      </c>
      <c r="B38" s="4" t="s">
        <v>244</v>
      </c>
      <c r="C38">
        <f t="shared" si="0"/>
        <v>1080</v>
      </c>
      <c r="D38" s="5">
        <v>6</v>
      </c>
      <c r="E38" s="5">
        <v>205941</v>
      </c>
      <c r="F38">
        <f t="shared" si="1"/>
        <v>8</v>
      </c>
      <c r="G38">
        <f t="shared" si="2"/>
        <v>3</v>
      </c>
      <c r="H38">
        <f t="shared" si="3"/>
        <v>2</v>
      </c>
    </row>
    <row r="39" spans="1:8" x14ac:dyDescent="0.35">
      <c r="A39">
        <v>38</v>
      </c>
      <c r="B39" s="4" t="s">
        <v>205</v>
      </c>
      <c r="C39">
        <f t="shared" si="0"/>
        <v>753</v>
      </c>
      <c r="D39" s="5">
        <v>5</v>
      </c>
      <c r="E39" s="5">
        <v>431713</v>
      </c>
      <c r="F39">
        <f t="shared" si="1"/>
        <v>2</v>
      </c>
      <c r="G39">
        <f t="shared" si="2"/>
        <v>2</v>
      </c>
      <c r="H39">
        <f t="shared" si="3"/>
        <v>5</v>
      </c>
    </row>
    <row r="40" spans="1:8" x14ac:dyDescent="0.35">
      <c r="A40">
        <v>39</v>
      </c>
      <c r="B40" s="4" t="s">
        <v>206</v>
      </c>
      <c r="C40">
        <f t="shared" si="0"/>
        <v>590</v>
      </c>
      <c r="D40" s="5">
        <v>7</v>
      </c>
      <c r="E40" s="5">
        <v>476545</v>
      </c>
      <c r="F40">
        <f t="shared" si="1"/>
        <v>0</v>
      </c>
      <c r="G40">
        <f t="shared" si="2"/>
        <v>5</v>
      </c>
      <c r="H40">
        <f t="shared" si="3"/>
        <v>6</v>
      </c>
    </row>
    <row r="41" spans="1:8" x14ac:dyDescent="0.35">
      <c r="A41">
        <v>40</v>
      </c>
      <c r="B41" s="4" t="s">
        <v>233</v>
      </c>
      <c r="C41">
        <f t="shared" si="0"/>
        <v>787</v>
      </c>
      <c r="D41" s="5">
        <v>2</v>
      </c>
      <c r="E41" s="5">
        <v>120068</v>
      </c>
      <c r="F41">
        <f t="shared" si="1"/>
        <v>2</v>
      </c>
      <c r="G41">
        <f t="shared" si="2"/>
        <v>0</v>
      </c>
      <c r="H41">
        <f t="shared" si="3"/>
        <v>1</v>
      </c>
    </row>
    <row r="42" spans="1:8" x14ac:dyDescent="0.35">
      <c r="A42">
        <v>41</v>
      </c>
      <c r="B42" s="4" t="s">
        <v>222</v>
      </c>
      <c r="C42">
        <f t="shared" si="0"/>
        <v>997</v>
      </c>
      <c r="D42" s="5">
        <v>7</v>
      </c>
      <c r="E42" s="5">
        <v>482928</v>
      </c>
      <c r="F42">
        <f t="shared" si="1"/>
        <v>8</v>
      </c>
      <c r="G42">
        <f t="shared" si="2"/>
        <v>5</v>
      </c>
      <c r="H42">
        <f t="shared" si="3"/>
        <v>6</v>
      </c>
    </row>
    <row r="43" spans="1:8" x14ac:dyDescent="0.35">
      <c r="A43">
        <v>42</v>
      </c>
      <c r="B43" s="4" t="s">
        <v>190</v>
      </c>
      <c r="C43">
        <f t="shared" si="0"/>
        <v>856</v>
      </c>
      <c r="D43" s="5">
        <v>8</v>
      </c>
      <c r="E43" s="5">
        <v>886061</v>
      </c>
      <c r="F43">
        <f t="shared" si="1"/>
        <v>5</v>
      </c>
      <c r="G43">
        <f t="shared" si="2"/>
        <v>8</v>
      </c>
      <c r="H43">
        <f t="shared" si="3"/>
        <v>9</v>
      </c>
    </row>
    <row r="44" spans="1:8" x14ac:dyDescent="0.35">
      <c r="A44">
        <v>43</v>
      </c>
      <c r="B44" s="4" t="s">
        <v>238</v>
      </c>
      <c r="C44">
        <f t="shared" si="0"/>
        <v>598</v>
      </c>
      <c r="D44" s="5">
        <v>8</v>
      </c>
      <c r="E44" s="5">
        <v>447230</v>
      </c>
      <c r="F44">
        <f t="shared" si="1"/>
        <v>1</v>
      </c>
      <c r="G44">
        <f t="shared" si="2"/>
        <v>8</v>
      </c>
      <c r="H44">
        <f t="shared" si="3"/>
        <v>6</v>
      </c>
    </row>
    <row r="45" spans="1:8" x14ac:dyDescent="0.35">
      <c r="A45">
        <v>44</v>
      </c>
      <c r="B45" s="4" t="s">
        <v>203</v>
      </c>
      <c r="C45">
        <f t="shared" si="0"/>
        <v>859</v>
      </c>
      <c r="D45" s="5">
        <v>6</v>
      </c>
      <c r="E45" s="5">
        <v>427989</v>
      </c>
      <c r="F45">
        <f t="shared" si="1"/>
        <v>5</v>
      </c>
      <c r="G45">
        <f t="shared" si="2"/>
        <v>3</v>
      </c>
      <c r="H45">
        <f t="shared" si="3"/>
        <v>6</v>
      </c>
    </row>
    <row r="46" spans="1:8" x14ac:dyDescent="0.35">
      <c r="A46">
        <v>45</v>
      </c>
      <c r="B46" s="4" t="s">
        <v>215</v>
      </c>
      <c r="C46">
        <f t="shared" si="0"/>
        <v>694</v>
      </c>
      <c r="D46" s="5">
        <v>5</v>
      </c>
      <c r="E46" s="5">
        <v>277574</v>
      </c>
      <c r="F46">
        <f t="shared" si="1"/>
        <v>1</v>
      </c>
      <c r="G46">
        <f t="shared" si="2"/>
        <v>2</v>
      </c>
      <c r="H46">
        <f t="shared" si="3"/>
        <v>2</v>
      </c>
    </row>
    <row r="47" spans="1:8" x14ac:dyDescent="0.35">
      <c r="A47">
        <v>46</v>
      </c>
      <c r="B47" s="4" t="s">
        <v>214</v>
      </c>
      <c r="C47">
        <f t="shared" si="0"/>
        <v>853</v>
      </c>
      <c r="D47" s="5">
        <v>6</v>
      </c>
      <c r="E47" s="5">
        <v>380624</v>
      </c>
      <c r="F47">
        <f t="shared" si="1"/>
        <v>3</v>
      </c>
      <c r="G47">
        <f t="shared" si="2"/>
        <v>3</v>
      </c>
      <c r="H47">
        <f t="shared" si="3"/>
        <v>3</v>
      </c>
    </row>
    <row r="48" spans="1:8" x14ac:dyDescent="0.35">
      <c r="A48">
        <v>47</v>
      </c>
      <c r="B48" s="4" t="s">
        <v>195</v>
      </c>
      <c r="C48">
        <f t="shared" si="0"/>
        <v>1082</v>
      </c>
      <c r="D48" s="5">
        <v>7</v>
      </c>
      <c r="E48" s="5">
        <v>635471</v>
      </c>
      <c r="F48">
        <f t="shared" si="1"/>
        <v>8</v>
      </c>
      <c r="G48">
        <f t="shared" si="2"/>
        <v>6</v>
      </c>
      <c r="H48">
        <f t="shared" si="3"/>
        <v>8</v>
      </c>
    </row>
    <row r="49" spans="1:8" x14ac:dyDescent="0.35">
      <c r="A49">
        <v>48</v>
      </c>
      <c r="B49" s="4" t="s">
        <v>246</v>
      </c>
      <c r="C49">
        <f t="shared" si="0"/>
        <v>829</v>
      </c>
      <c r="D49" s="5">
        <v>6</v>
      </c>
      <c r="E49" s="5">
        <v>495367</v>
      </c>
      <c r="F49">
        <f t="shared" si="1"/>
        <v>2</v>
      </c>
      <c r="G49">
        <f t="shared" si="2"/>
        <v>5</v>
      </c>
      <c r="H49">
        <f t="shared" si="3"/>
        <v>7</v>
      </c>
    </row>
    <row r="50" spans="1:8" x14ac:dyDescent="0.35">
      <c r="A50">
        <v>49</v>
      </c>
      <c r="B50" s="4" t="s">
        <v>249</v>
      </c>
      <c r="C50">
        <f t="shared" si="0"/>
        <v>862</v>
      </c>
      <c r="D50" s="5">
        <v>7</v>
      </c>
      <c r="E50" s="5">
        <v>383982</v>
      </c>
      <c r="F50">
        <f t="shared" si="1"/>
        <v>3</v>
      </c>
      <c r="G50">
        <f t="shared" si="2"/>
        <v>6</v>
      </c>
      <c r="H50">
        <f t="shared" si="3"/>
        <v>6</v>
      </c>
    </row>
    <row r="51" spans="1:8" x14ac:dyDescent="0.35">
      <c r="A51">
        <v>50</v>
      </c>
      <c r="B51" s="4" t="s">
        <v>328</v>
      </c>
      <c r="C51">
        <f t="shared" si="0"/>
        <v>890</v>
      </c>
      <c r="D51" s="5">
        <v>2</v>
      </c>
      <c r="E51" s="5">
        <v>102614</v>
      </c>
      <c r="F51">
        <f t="shared" si="1"/>
        <v>10</v>
      </c>
      <c r="G51">
        <f t="shared" si="2"/>
        <v>10</v>
      </c>
      <c r="H51">
        <f t="shared" si="3"/>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tabSelected="1" zoomScale="99" zoomScaleNormal="100" workbookViewId="0">
      <selection activeCell="B10" sqref="B10"/>
    </sheetView>
  </sheetViews>
  <sheetFormatPr defaultRowHeight="14.5" x14ac:dyDescent="0.35"/>
  <cols>
    <col min="1" max="1" width="12.453125" customWidth="1"/>
    <col min="2" max="2" width="11.26953125" customWidth="1"/>
    <col min="3" max="3" width="11.1796875" bestFit="1" customWidth="1"/>
    <col min="10" max="10" width="19.36328125" bestFit="1" customWidth="1"/>
    <col min="11" max="11" width="17.90625" bestFit="1" customWidth="1"/>
  </cols>
  <sheetData>
    <row r="3" spans="1:2" x14ac:dyDescent="0.35">
      <c r="A3" s="6" t="s">
        <v>420</v>
      </c>
      <c r="B3" t="s">
        <v>424</v>
      </c>
    </row>
    <row r="4" spans="1:2" x14ac:dyDescent="0.35">
      <c r="A4" s="7" t="s">
        <v>177</v>
      </c>
      <c r="B4" s="5">
        <v>8356402</v>
      </c>
    </row>
    <row r="5" spans="1:2" x14ac:dyDescent="0.35">
      <c r="A5" s="7" t="s">
        <v>172</v>
      </c>
      <c r="B5" s="5">
        <v>9838857</v>
      </c>
    </row>
    <row r="6" spans="1:2" x14ac:dyDescent="0.35">
      <c r="A6" s="7" t="s">
        <v>166</v>
      </c>
      <c r="B6" s="5">
        <v>22239585</v>
      </c>
    </row>
    <row r="7" spans="1:2" x14ac:dyDescent="0.35">
      <c r="A7" s="7" t="s">
        <v>160</v>
      </c>
      <c r="B7" s="5">
        <v>19861392</v>
      </c>
    </row>
    <row r="8" spans="1:2" x14ac:dyDescent="0.35">
      <c r="A8" s="7" t="s">
        <v>181</v>
      </c>
      <c r="B8" s="5">
        <v>14260875</v>
      </c>
    </row>
    <row r="9" spans="1:2" x14ac:dyDescent="0.35">
      <c r="A9" s="7" t="s">
        <v>421</v>
      </c>
      <c r="B9" s="8">
        <v>74557111</v>
      </c>
    </row>
    <row r="10" spans="1:2" x14ac:dyDescent="0.35">
      <c r="B10" s="5">
        <f>GETPIVOTDATA("[Measures].[Sum of revenue]",$A$3)</f>
        <v>74557111</v>
      </c>
    </row>
    <row r="18" spans="1:2" x14ac:dyDescent="0.35">
      <c r="A18" s="6" t="s">
        <v>420</v>
      </c>
      <c r="B18" t="s">
        <v>423</v>
      </c>
    </row>
    <row r="19" spans="1:2" x14ac:dyDescent="0.35">
      <c r="A19" s="7" t="s">
        <v>177</v>
      </c>
      <c r="B19" s="5">
        <v>2346138</v>
      </c>
    </row>
    <row r="20" spans="1:2" x14ac:dyDescent="0.35">
      <c r="A20" s="7" t="s">
        <v>172</v>
      </c>
      <c r="B20" s="5">
        <v>2904141</v>
      </c>
    </row>
    <row r="21" spans="1:2" x14ac:dyDescent="0.35">
      <c r="A21" s="7" t="s">
        <v>166</v>
      </c>
      <c r="B21" s="5">
        <v>6163329</v>
      </c>
    </row>
    <row r="22" spans="1:2" x14ac:dyDescent="0.35">
      <c r="A22" s="7" t="s">
        <v>160</v>
      </c>
      <c r="B22" s="5">
        <v>5198948</v>
      </c>
    </row>
    <row r="23" spans="1:2" x14ac:dyDescent="0.35">
      <c r="A23" s="7" t="s">
        <v>181</v>
      </c>
      <c r="B23" s="5">
        <v>3498123</v>
      </c>
    </row>
    <row r="24" spans="1:2" x14ac:dyDescent="0.35">
      <c r="A24" s="7" t="s">
        <v>421</v>
      </c>
      <c r="B24" s="5">
        <v>20110679</v>
      </c>
    </row>
    <row r="35" spans="1:2" x14ac:dyDescent="0.35">
      <c r="A35" s="6" t="s">
        <v>420</v>
      </c>
      <c r="B35" t="s">
        <v>425</v>
      </c>
    </row>
    <row r="36" spans="1:2" x14ac:dyDescent="0.35">
      <c r="A36" s="7" t="s">
        <v>171</v>
      </c>
      <c r="B36" s="5">
        <v>15</v>
      </c>
    </row>
    <row r="37" spans="1:2" x14ac:dyDescent="0.35">
      <c r="A37" s="7" t="s">
        <v>176</v>
      </c>
      <c r="B37" s="5">
        <v>9</v>
      </c>
    </row>
    <row r="38" spans="1:2" x14ac:dyDescent="0.35">
      <c r="A38" s="7" t="s">
        <v>179</v>
      </c>
      <c r="B38" s="5">
        <v>11</v>
      </c>
    </row>
    <row r="39" spans="1:2" x14ac:dyDescent="0.35">
      <c r="A39" s="7" t="s">
        <v>180</v>
      </c>
      <c r="B39" s="5">
        <v>15</v>
      </c>
    </row>
    <row r="40" spans="1:2" x14ac:dyDescent="0.35">
      <c r="A40" s="7" t="s">
        <v>182</v>
      </c>
      <c r="B40" s="5">
        <v>15</v>
      </c>
    </row>
    <row r="41" spans="1:2" x14ac:dyDescent="0.35">
      <c r="A41" s="7" t="s">
        <v>170</v>
      </c>
      <c r="B41" s="5">
        <v>22</v>
      </c>
    </row>
    <row r="42" spans="1:2" x14ac:dyDescent="0.35">
      <c r="A42" s="7" t="s">
        <v>173</v>
      </c>
      <c r="B42" s="5">
        <v>19</v>
      </c>
    </row>
    <row r="43" spans="1:2" x14ac:dyDescent="0.35">
      <c r="A43" s="7" t="s">
        <v>168</v>
      </c>
      <c r="B43" s="5">
        <v>16</v>
      </c>
    </row>
    <row r="44" spans="1:2" x14ac:dyDescent="0.35">
      <c r="A44" s="7" t="s">
        <v>167</v>
      </c>
      <c r="B44" s="5">
        <v>20</v>
      </c>
    </row>
    <row r="45" spans="1:2" x14ac:dyDescent="0.35">
      <c r="A45" s="7" t="s">
        <v>184</v>
      </c>
      <c r="B45" s="5">
        <v>9</v>
      </c>
    </row>
    <row r="46" spans="1:2" x14ac:dyDescent="0.35">
      <c r="A46" s="7" t="s">
        <v>163</v>
      </c>
      <c r="B46" s="5">
        <v>19</v>
      </c>
    </row>
    <row r="47" spans="1:2" x14ac:dyDescent="0.35">
      <c r="A47" s="7" t="s">
        <v>162</v>
      </c>
      <c r="B47" s="5">
        <v>12</v>
      </c>
    </row>
    <row r="48" spans="1:2" x14ac:dyDescent="0.35">
      <c r="A48" s="7" t="s">
        <v>174</v>
      </c>
      <c r="B48" s="5">
        <v>13</v>
      </c>
    </row>
    <row r="49" spans="1:2" x14ac:dyDescent="0.35">
      <c r="A49" s="7" t="s">
        <v>169</v>
      </c>
      <c r="B49" s="5">
        <v>7</v>
      </c>
    </row>
    <row r="50" spans="1:2" x14ac:dyDescent="0.35">
      <c r="A50" s="7" t="s">
        <v>164</v>
      </c>
      <c r="B50" s="5">
        <v>18</v>
      </c>
    </row>
    <row r="51" spans="1:2" x14ac:dyDescent="0.35">
      <c r="A51" s="7" t="s">
        <v>178</v>
      </c>
      <c r="B51" s="5">
        <v>17</v>
      </c>
    </row>
    <row r="52" spans="1:2" x14ac:dyDescent="0.35">
      <c r="A52" s="7" t="s">
        <v>161</v>
      </c>
      <c r="B52" s="5">
        <v>17</v>
      </c>
    </row>
    <row r="53" spans="1:2" x14ac:dyDescent="0.35">
      <c r="A53" s="7" t="s">
        <v>183</v>
      </c>
      <c r="B53" s="5">
        <v>10</v>
      </c>
    </row>
    <row r="54" spans="1:2" x14ac:dyDescent="0.35">
      <c r="A54" s="7" t="s">
        <v>175</v>
      </c>
      <c r="B54" s="5">
        <v>22</v>
      </c>
    </row>
    <row r="55" spans="1:2" x14ac:dyDescent="0.35">
      <c r="A55" s="7" t="s">
        <v>165</v>
      </c>
      <c r="B55" s="5">
        <v>14</v>
      </c>
    </row>
    <row r="56" spans="1:2" x14ac:dyDescent="0.35">
      <c r="A56" s="7" t="s">
        <v>421</v>
      </c>
      <c r="B56" s="5">
        <v>300</v>
      </c>
    </row>
  </sheetData>
  <pageMargins left="0.7" right="0.7" top="0.75" bottom="0.75" header="0.3" footer="0.3"/>
  <pageSetup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C7" sqref="C7"/>
    </sheetView>
  </sheetViews>
  <sheetFormatPr defaultRowHeight="14.5" x14ac:dyDescent="0.35"/>
  <cols>
    <col min="1" max="1" width="19.1796875" customWidth="1"/>
    <col min="2" max="2" width="15.26953125" customWidth="1"/>
    <col min="3" max="4" width="10.7265625" customWidth="1"/>
    <col min="5" max="5" width="15.26953125" bestFit="1" customWidth="1"/>
    <col min="6" max="6" width="10.7265625" bestFit="1" customWidth="1"/>
  </cols>
  <sheetData>
    <row r="1" spans="1:2" x14ac:dyDescent="0.35">
      <c r="A1" s="6" t="s">
        <v>420</v>
      </c>
      <c r="B1" t="s">
        <v>430</v>
      </c>
    </row>
    <row r="2" spans="1:2" x14ac:dyDescent="0.35">
      <c r="A2" s="7" t="s">
        <v>428</v>
      </c>
      <c r="B2" s="10">
        <v>0.83333333333333337</v>
      </c>
    </row>
    <row r="3" spans="1:2" x14ac:dyDescent="0.35">
      <c r="A3" s="7" t="s">
        <v>429</v>
      </c>
      <c r="B3" s="10">
        <v>0.16666666666666666</v>
      </c>
    </row>
    <row r="4" spans="1:2" x14ac:dyDescent="0.35">
      <c r="A4" s="7" t="s">
        <v>421</v>
      </c>
      <c r="B4" s="10">
        <v>1</v>
      </c>
    </row>
    <row r="22" spans="1:3" x14ac:dyDescent="0.35">
      <c r="A22" s="6" t="s">
        <v>432</v>
      </c>
      <c r="B22" s="6" t="s">
        <v>431</v>
      </c>
    </row>
    <row r="23" spans="1:3" x14ac:dyDescent="0.35">
      <c r="A23" s="6" t="s">
        <v>420</v>
      </c>
      <c r="B23" t="s">
        <v>429</v>
      </c>
      <c r="C23" t="s">
        <v>421</v>
      </c>
    </row>
    <row r="24" spans="1:3" x14ac:dyDescent="0.35">
      <c r="A24" s="7" t="s">
        <v>50</v>
      </c>
      <c r="B24" s="5">
        <v>1</v>
      </c>
      <c r="C24" s="5">
        <v>1</v>
      </c>
    </row>
    <row r="25" spans="1:3" x14ac:dyDescent="0.35">
      <c r="A25" s="7" t="s">
        <v>421</v>
      </c>
      <c r="B25" s="5">
        <v>1</v>
      </c>
      <c r="C25" s="5">
        <v>1</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topLeftCell="C1" workbookViewId="0">
      <selection activeCell="N7" sqref="N7"/>
    </sheetView>
  </sheetViews>
  <sheetFormatPr defaultRowHeight="14.5" x14ac:dyDescent="0.35"/>
  <cols>
    <col min="1" max="1" width="15.26953125" bestFit="1" customWidth="1"/>
    <col min="2" max="2" width="13.54296875" bestFit="1" customWidth="1"/>
    <col min="3" max="3" width="12.26953125" bestFit="1" customWidth="1"/>
    <col min="4" max="4" width="10.1796875" bestFit="1" customWidth="1"/>
    <col min="5" max="5" width="7.1796875" bestFit="1" customWidth="1"/>
    <col min="6" max="6" width="10.453125" bestFit="1" customWidth="1"/>
    <col min="7" max="7" width="21.1796875" bestFit="1" customWidth="1"/>
    <col min="8" max="8" width="21.81640625" bestFit="1" customWidth="1"/>
    <col min="10" max="10" width="14" customWidth="1"/>
    <col min="11" max="11" width="14" bestFit="1" customWidth="1"/>
  </cols>
  <sheetData>
    <row r="1" spans="1:11" x14ac:dyDescent="0.35">
      <c r="A1" s="5" t="s">
        <v>185</v>
      </c>
      <c r="B1" s="5" t="s">
        <v>0</v>
      </c>
      <c r="C1" s="5" t="s">
        <v>156</v>
      </c>
      <c r="D1" s="5" t="s">
        <v>186</v>
      </c>
      <c r="E1" s="5" t="s">
        <v>187</v>
      </c>
      <c r="F1" s="5" t="s">
        <v>188</v>
      </c>
      <c r="G1" s="5" t="s">
        <v>157</v>
      </c>
      <c r="H1" s="5" t="s">
        <v>1</v>
      </c>
      <c r="I1" t="s">
        <v>422</v>
      </c>
      <c r="J1" t="s">
        <v>427</v>
      </c>
      <c r="K1" t="s">
        <v>426</v>
      </c>
    </row>
    <row r="2" spans="1:11" x14ac:dyDescent="0.35">
      <c r="A2" s="5">
        <v>1</v>
      </c>
      <c r="B2" s="5">
        <v>23</v>
      </c>
      <c r="C2" s="5">
        <v>12</v>
      </c>
      <c r="D2" s="5">
        <v>3</v>
      </c>
      <c r="E2" s="5">
        <v>94896</v>
      </c>
      <c r="F2" s="4">
        <v>44754</v>
      </c>
      <c r="G2" s="5" t="s">
        <v>172</v>
      </c>
      <c r="H2" s="5" t="s">
        <v>174</v>
      </c>
      <c r="I2">
        <f>Merge2[[#This Row],[price]]*Merge2[[#This Row],[quantity]]</f>
        <v>284688</v>
      </c>
      <c r="J2" s="9">
        <f>_xlfn.PERCENTRANK.EXC(Merge2[date],F2,1)*10</f>
        <v>3</v>
      </c>
      <c r="K2" t="str">
        <f>IF(Merge2[[#This Row],[Recency]] &gt;= 6, "Active", "Inactive")</f>
        <v>Inactive</v>
      </c>
    </row>
    <row r="3" spans="1:11" x14ac:dyDescent="0.35">
      <c r="A3" s="5">
        <v>5</v>
      </c>
      <c r="B3" s="5">
        <v>12</v>
      </c>
      <c r="C3" s="5">
        <v>1</v>
      </c>
      <c r="D3" s="5">
        <v>3</v>
      </c>
      <c r="E3" s="5">
        <v>103830</v>
      </c>
      <c r="F3" s="4">
        <v>44618</v>
      </c>
      <c r="G3" s="5" t="s">
        <v>160</v>
      </c>
      <c r="H3" s="5" t="s">
        <v>161</v>
      </c>
      <c r="I3">
        <f>Merge2[[#This Row],[price]]*Merge2[[#This Row],[quantity]]</f>
        <v>311490</v>
      </c>
      <c r="J3" s="9">
        <f>_xlfn.PERCENTRANK.EXC(Merge2[date],F3,1)*10</f>
        <v>0</v>
      </c>
      <c r="K3" t="str">
        <f>IF(Merge2[[#This Row],[Recency]] &gt;= 6, "Active", "Inactive")</f>
        <v>Inactive</v>
      </c>
    </row>
    <row r="4" spans="1:11" x14ac:dyDescent="0.35">
      <c r="A4" s="5">
        <v>2</v>
      </c>
      <c r="B4" s="5">
        <v>42</v>
      </c>
      <c r="C4" s="5">
        <v>3</v>
      </c>
      <c r="D4" s="5">
        <v>3</v>
      </c>
      <c r="E4" s="5">
        <v>66915</v>
      </c>
      <c r="F4" s="4">
        <v>44802</v>
      </c>
      <c r="G4" s="5" t="s">
        <v>160</v>
      </c>
      <c r="H4" s="5" t="s">
        <v>163</v>
      </c>
      <c r="I4">
        <f>Merge2[[#This Row],[price]]*Merge2[[#This Row],[quantity]]</f>
        <v>200745</v>
      </c>
      <c r="J4" s="9">
        <f>_xlfn.PERCENTRANK.EXC(Merge2[date],F4,1)*10</f>
        <v>3</v>
      </c>
      <c r="K4" t="str">
        <f>IF(Merge2[[#This Row],[Recency]] &gt;= 6, "Active", "Inactive")</f>
        <v>Inactive</v>
      </c>
    </row>
    <row r="5" spans="1:11" x14ac:dyDescent="0.35">
      <c r="A5" s="5">
        <v>10</v>
      </c>
      <c r="B5" s="5">
        <v>18</v>
      </c>
      <c r="C5" s="5">
        <v>2</v>
      </c>
      <c r="D5" s="5">
        <v>2</v>
      </c>
      <c r="E5" s="5">
        <v>33364</v>
      </c>
      <c r="F5" s="4">
        <v>44632</v>
      </c>
      <c r="G5" s="5" t="s">
        <v>160</v>
      </c>
      <c r="H5" s="5" t="s">
        <v>162</v>
      </c>
      <c r="I5">
        <f>Merge2[[#This Row],[price]]*Merge2[[#This Row],[quantity]]</f>
        <v>66728</v>
      </c>
      <c r="J5" s="9">
        <f>_xlfn.PERCENTRANK.EXC(Merge2[date],F5,1)*10</f>
        <v>1</v>
      </c>
      <c r="K5" t="str">
        <f>IF(Merge2[[#This Row],[Recency]] &gt;= 6, "Active", "Inactive")</f>
        <v>Inactive</v>
      </c>
    </row>
    <row r="6" spans="1:11" x14ac:dyDescent="0.35">
      <c r="A6" s="5">
        <v>3</v>
      </c>
      <c r="B6" s="5">
        <v>24</v>
      </c>
      <c r="C6" s="5">
        <v>13</v>
      </c>
      <c r="D6" s="5">
        <v>4</v>
      </c>
      <c r="E6" s="5">
        <v>32892</v>
      </c>
      <c r="F6" s="4">
        <v>44977</v>
      </c>
      <c r="G6" s="5" t="s">
        <v>172</v>
      </c>
      <c r="H6" s="5" t="s">
        <v>175</v>
      </c>
      <c r="I6">
        <f>Merge2[[#This Row],[price]]*Merge2[[#This Row],[quantity]]</f>
        <v>131568</v>
      </c>
      <c r="J6" s="9">
        <f>_xlfn.PERCENTRANK.EXC(Merge2[date],F6,1)*10</f>
        <v>6</v>
      </c>
      <c r="K6" t="str">
        <f>IF(Merge2[[#This Row],[Recency]] &gt;= 6, "Active", "Inactive")</f>
        <v>Active</v>
      </c>
    </row>
    <row r="7" spans="1:11" x14ac:dyDescent="0.35">
      <c r="A7" s="5">
        <v>19</v>
      </c>
      <c r="B7" s="5">
        <v>22</v>
      </c>
      <c r="C7" s="5">
        <v>13</v>
      </c>
      <c r="D7" s="5">
        <v>5</v>
      </c>
      <c r="E7" s="5">
        <v>41115</v>
      </c>
      <c r="F7" s="4">
        <v>45100</v>
      </c>
      <c r="G7" s="5" t="s">
        <v>172</v>
      </c>
      <c r="H7" s="5" t="s">
        <v>175</v>
      </c>
      <c r="I7">
        <f>Merge2[[#This Row],[price]]*Merge2[[#This Row],[quantity]]</f>
        <v>205575</v>
      </c>
      <c r="J7" s="9">
        <f>_xlfn.PERCENTRANK.EXC(Merge2[date],F7,1)*10</f>
        <v>9</v>
      </c>
      <c r="K7" t="str">
        <f>IF(Merge2[[#This Row],[Recency]] &gt;= 6, "Active", "Inactive")</f>
        <v>Active</v>
      </c>
    </row>
    <row r="8" spans="1:11" x14ac:dyDescent="0.35">
      <c r="A8" s="5">
        <v>4</v>
      </c>
      <c r="B8" s="5">
        <v>14</v>
      </c>
      <c r="C8" s="5">
        <v>9</v>
      </c>
      <c r="D8" s="5">
        <v>1</v>
      </c>
      <c r="E8" s="5">
        <v>30551</v>
      </c>
      <c r="F8" s="4">
        <v>44899</v>
      </c>
      <c r="G8" s="5" t="s">
        <v>166</v>
      </c>
      <c r="H8" s="5" t="s">
        <v>170</v>
      </c>
      <c r="I8">
        <f>Merge2[[#This Row],[price]]*Merge2[[#This Row],[quantity]]</f>
        <v>30551</v>
      </c>
      <c r="J8" s="9">
        <f>_xlfn.PERCENTRANK.EXC(Merge2[date],F8,1)*10</f>
        <v>5</v>
      </c>
      <c r="K8" t="str">
        <f>IF(Merge2[[#This Row],[Recency]] &gt;= 6, "Active", "Inactive")</f>
        <v>Inactive</v>
      </c>
    </row>
    <row r="9" spans="1:11" x14ac:dyDescent="0.35">
      <c r="A9" s="5">
        <v>17</v>
      </c>
      <c r="B9" s="5">
        <v>38</v>
      </c>
      <c r="C9" s="5">
        <v>9</v>
      </c>
      <c r="D9" s="5">
        <v>5</v>
      </c>
      <c r="E9" s="5">
        <v>152755</v>
      </c>
      <c r="F9" s="4">
        <v>44905</v>
      </c>
      <c r="G9" s="5" t="s">
        <v>166</v>
      </c>
      <c r="H9" s="5" t="s">
        <v>170</v>
      </c>
      <c r="I9">
        <f>Merge2[[#This Row],[price]]*Merge2[[#This Row],[quantity]]</f>
        <v>763775</v>
      </c>
      <c r="J9" s="9">
        <f>_xlfn.PERCENTRANK.EXC(Merge2[date],F9,1)*10</f>
        <v>5</v>
      </c>
      <c r="K9" t="str">
        <f>IF(Merge2[[#This Row],[Recency]] &gt;= 6, "Active", "Inactive")</f>
        <v>Inactive</v>
      </c>
    </row>
    <row r="10" spans="1:11" x14ac:dyDescent="0.35">
      <c r="A10" s="5">
        <v>21</v>
      </c>
      <c r="B10" s="5">
        <v>32</v>
      </c>
      <c r="C10" s="5">
        <v>9</v>
      </c>
      <c r="D10" s="5">
        <v>3</v>
      </c>
      <c r="E10" s="5">
        <v>91653</v>
      </c>
      <c r="F10" s="4">
        <v>44642</v>
      </c>
      <c r="G10" s="5" t="s">
        <v>166</v>
      </c>
      <c r="H10" s="5" t="s">
        <v>170</v>
      </c>
      <c r="I10">
        <f>Merge2[[#This Row],[price]]*Merge2[[#This Row],[quantity]]</f>
        <v>274959</v>
      </c>
      <c r="J10" s="9">
        <f>_xlfn.PERCENTRANK.EXC(Merge2[date],F10,1)*10</f>
        <v>1</v>
      </c>
      <c r="K10" t="str">
        <f>IF(Merge2[[#This Row],[Recency]] &gt;= 6, "Active", "Inactive")</f>
        <v>Inactive</v>
      </c>
    </row>
    <row r="11" spans="1:11" x14ac:dyDescent="0.35">
      <c r="A11" s="5">
        <v>12</v>
      </c>
      <c r="B11" s="5">
        <v>28</v>
      </c>
      <c r="C11" s="5">
        <v>4</v>
      </c>
      <c r="D11" s="5">
        <v>2</v>
      </c>
      <c r="E11" s="5">
        <v>37234</v>
      </c>
      <c r="F11" s="4">
        <v>44926</v>
      </c>
      <c r="G11" s="5" t="s">
        <v>160</v>
      </c>
      <c r="H11" s="5" t="s">
        <v>164</v>
      </c>
      <c r="I11">
        <f>Merge2[[#This Row],[price]]*Merge2[[#This Row],[quantity]]</f>
        <v>74468</v>
      </c>
      <c r="J11" s="9">
        <f>_xlfn.PERCENTRANK.EXC(Merge2[date],F11,1)*10</f>
        <v>6</v>
      </c>
      <c r="K11" t="str">
        <f>IF(Merge2[[#This Row],[Recency]] &gt;= 6, "Active", "Inactive")</f>
        <v>Active</v>
      </c>
    </row>
    <row r="12" spans="1:11" x14ac:dyDescent="0.35">
      <c r="A12" s="5">
        <v>8</v>
      </c>
      <c r="B12" s="5">
        <v>36</v>
      </c>
      <c r="C12" s="5">
        <v>5</v>
      </c>
      <c r="D12" s="5">
        <v>2</v>
      </c>
      <c r="E12" s="5">
        <v>17522</v>
      </c>
      <c r="F12" s="4">
        <v>45095</v>
      </c>
      <c r="G12" s="5" t="s">
        <v>160</v>
      </c>
      <c r="H12" s="5" t="s">
        <v>165</v>
      </c>
      <c r="I12">
        <f>Merge2[[#This Row],[price]]*Merge2[[#This Row],[quantity]]</f>
        <v>35044</v>
      </c>
      <c r="J12" s="9">
        <f>_xlfn.PERCENTRANK.EXC(Merge2[date],F12,1)*10</f>
        <v>8</v>
      </c>
      <c r="K12" t="str">
        <f>IF(Merge2[[#This Row],[Recency]] &gt;= 6, "Active", "Inactive")</f>
        <v>Active</v>
      </c>
    </row>
    <row r="13" spans="1:11" x14ac:dyDescent="0.35">
      <c r="A13" s="5">
        <v>16</v>
      </c>
      <c r="B13" s="5">
        <v>12</v>
      </c>
      <c r="C13" s="5">
        <v>5</v>
      </c>
      <c r="D13" s="5">
        <v>5</v>
      </c>
      <c r="E13" s="5">
        <v>43805</v>
      </c>
      <c r="F13" s="4">
        <v>44590</v>
      </c>
      <c r="G13" s="5" t="s">
        <v>160</v>
      </c>
      <c r="H13" s="5" t="s">
        <v>165</v>
      </c>
      <c r="I13">
        <f>Merge2[[#This Row],[price]]*Merge2[[#This Row],[quantity]]</f>
        <v>219025</v>
      </c>
      <c r="J13" s="9">
        <f>_xlfn.PERCENTRANK.EXC(Merge2[date],F13,1)*10</f>
        <v>0</v>
      </c>
      <c r="K13" t="str">
        <f>IF(Merge2[[#This Row],[Recency]] &gt;= 6, "Active", "Inactive")</f>
        <v>Inactive</v>
      </c>
    </row>
    <row r="14" spans="1:11" x14ac:dyDescent="0.35">
      <c r="A14" s="5">
        <v>6</v>
      </c>
      <c r="B14" s="5">
        <v>42</v>
      </c>
      <c r="C14" s="5">
        <v>19</v>
      </c>
      <c r="D14" s="5">
        <v>5</v>
      </c>
      <c r="E14" s="5">
        <v>193935</v>
      </c>
      <c r="F14" s="4">
        <v>44803</v>
      </c>
      <c r="G14" s="5" t="s">
        <v>181</v>
      </c>
      <c r="H14" s="5" t="s">
        <v>183</v>
      </c>
      <c r="I14">
        <f>Merge2[[#This Row],[price]]*Merge2[[#This Row],[quantity]]</f>
        <v>969675</v>
      </c>
      <c r="J14" s="9">
        <f>_xlfn.PERCENTRANK.EXC(Merge2[date],F14,1)*10</f>
        <v>3</v>
      </c>
      <c r="K14" t="str">
        <f>IF(Merge2[[#This Row],[Recency]] &gt;= 6, "Active", "Inactive")</f>
        <v>Inactive</v>
      </c>
    </row>
    <row r="15" spans="1:11" x14ac:dyDescent="0.35">
      <c r="A15" s="5">
        <v>20</v>
      </c>
      <c r="B15" s="5">
        <v>30</v>
      </c>
      <c r="C15" s="5">
        <v>6</v>
      </c>
      <c r="D15" s="5">
        <v>1</v>
      </c>
      <c r="E15" s="5">
        <v>27758</v>
      </c>
      <c r="F15" s="4">
        <v>44698</v>
      </c>
      <c r="G15" s="5" t="s">
        <v>166</v>
      </c>
      <c r="H15" s="5" t="s">
        <v>167</v>
      </c>
      <c r="I15">
        <f>Merge2[[#This Row],[price]]*Merge2[[#This Row],[quantity]]</f>
        <v>27758</v>
      </c>
      <c r="J15" s="9">
        <f>_xlfn.PERCENTRANK.EXC(Merge2[date],F15,1)*10</f>
        <v>2</v>
      </c>
      <c r="K15" t="str">
        <f>IF(Merge2[[#This Row],[Recency]] &gt;= 6, "Active", "Inactive")</f>
        <v>Inactive</v>
      </c>
    </row>
    <row r="16" spans="1:11" x14ac:dyDescent="0.35">
      <c r="A16" s="5">
        <v>7</v>
      </c>
      <c r="B16" s="5">
        <v>5</v>
      </c>
      <c r="C16" s="5">
        <v>10</v>
      </c>
      <c r="D16" s="5">
        <v>2</v>
      </c>
      <c r="E16" s="5">
        <v>42622</v>
      </c>
      <c r="F16" s="4">
        <v>44576</v>
      </c>
      <c r="G16" s="5" t="s">
        <v>166</v>
      </c>
      <c r="H16" s="5" t="s">
        <v>171</v>
      </c>
      <c r="I16">
        <f>Merge2[[#This Row],[price]]*Merge2[[#This Row],[quantity]]</f>
        <v>85244</v>
      </c>
      <c r="J16" s="9">
        <f>_xlfn.PERCENTRANK.EXC(Merge2[date],F16,1)*10</f>
        <v>0</v>
      </c>
      <c r="K16" t="str">
        <f>IF(Merge2[[#This Row],[Recency]] &gt;= 6, "Active", "Inactive")</f>
        <v>Inactive</v>
      </c>
    </row>
    <row r="17" spans="1:11" x14ac:dyDescent="0.35">
      <c r="A17" s="5">
        <v>9</v>
      </c>
      <c r="B17" s="5">
        <v>15</v>
      </c>
      <c r="C17" s="5">
        <v>10</v>
      </c>
      <c r="D17" s="5">
        <v>5</v>
      </c>
      <c r="E17" s="5">
        <v>106555</v>
      </c>
      <c r="F17" s="4">
        <v>45094</v>
      </c>
      <c r="G17" s="5" t="s">
        <v>166</v>
      </c>
      <c r="H17" s="5" t="s">
        <v>171</v>
      </c>
      <c r="I17">
        <f>Merge2[[#This Row],[price]]*Merge2[[#This Row],[quantity]]</f>
        <v>532775</v>
      </c>
      <c r="J17" s="9">
        <f>_xlfn.PERCENTRANK.EXC(Merge2[date],F17,1)*10</f>
        <v>8</v>
      </c>
      <c r="K17" t="str">
        <f>IF(Merge2[[#This Row],[Recency]] &gt;= 6, "Active", "Inactive")</f>
        <v>Active</v>
      </c>
    </row>
    <row r="18" spans="1:11" x14ac:dyDescent="0.35">
      <c r="A18" s="5">
        <v>11</v>
      </c>
      <c r="B18" s="5">
        <v>14</v>
      </c>
      <c r="C18" s="5">
        <v>18</v>
      </c>
      <c r="D18" s="5">
        <v>4</v>
      </c>
      <c r="E18" s="5">
        <v>106332</v>
      </c>
      <c r="F18" s="4">
        <v>44733</v>
      </c>
      <c r="G18" s="5" t="s">
        <v>181</v>
      </c>
      <c r="H18" s="5" t="s">
        <v>182</v>
      </c>
      <c r="I18">
        <f>Merge2[[#This Row],[price]]*Merge2[[#This Row],[quantity]]</f>
        <v>425328</v>
      </c>
      <c r="J18" s="9">
        <f>_xlfn.PERCENTRANK.EXC(Merge2[date],F18,1)*10</f>
        <v>2</v>
      </c>
      <c r="K18" t="str">
        <f>IF(Merge2[[#This Row],[Recency]] &gt;= 6, "Active", "Inactive")</f>
        <v>Inactive</v>
      </c>
    </row>
    <row r="19" spans="1:11" x14ac:dyDescent="0.35">
      <c r="A19" s="5">
        <v>13</v>
      </c>
      <c r="B19" s="5">
        <v>15</v>
      </c>
      <c r="C19" s="5">
        <v>11</v>
      </c>
      <c r="D19" s="5">
        <v>3</v>
      </c>
      <c r="E19" s="5">
        <v>54261</v>
      </c>
      <c r="F19" s="4">
        <v>44993</v>
      </c>
      <c r="G19" s="5" t="s">
        <v>172</v>
      </c>
      <c r="H19" s="5" t="s">
        <v>173</v>
      </c>
      <c r="I19">
        <f>Merge2[[#This Row],[price]]*Merge2[[#This Row],[quantity]]</f>
        <v>162783</v>
      </c>
      <c r="J19" s="9">
        <f>_xlfn.PERCENTRANK.EXC(Merge2[date],F19,1)*10</f>
        <v>7</v>
      </c>
      <c r="K19" t="str">
        <f>IF(Merge2[[#This Row],[Recency]] &gt;= 6, "Active", "Inactive")</f>
        <v>Active</v>
      </c>
    </row>
    <row r="20" spans="1:11" x14ac:dyDescent="0.35">
      <c r="A20" s="5">
        <v>15</v>
      </c>
      <c r="B20" s="5">
        <v>44</v>
      </c>
      <c r="C20" s="5">
        <v>11</v>
      </c>
      <c r="D20" s="5">
        <v>4</v>
      </c>
      <c r="E20" s="5">
        <v>72348</v>
      </c>
      <c r="F20" s="4">
        <v>44799</v>
      </c>
      <c r="G20" s="5" t="s">
        <v>172</v>
      </c>
      <c r="H20" s="5" t="s">
        <v>173</v>
      </c>
      <c r="I20">
        <f>Merge2[[#This Row],[price]]*Merge2[[#This Row],[quantity]]</f>
        <v>289392</v>
      </c>
      <c r="J20" s="9">
        <f>_xlfn.PERCENTRANK.EXC(Merge2[date],F20,1)*10</f>
        <v>3</v>
      </c>
      <c r="K20" t="str">
        <f>IF(Merge2[[#This Row],[Recency]] &gt;= 6, "Active", "Inactive")</f>
        <v>Inactive</v>
      </c>
    </row>
    <row r="21" spans="1:11" x14ac:dyDescent="0.35">
      <c r="A21" s="5">
        <v>18</v>
      </c>
      <c r="B21" s="5">
        <v>39</v>
      </c>
      <c r="C21" s="5">
        <v>11</v>
      </c>
      <c r="D21" s="5">
        <v>3</v>
      </c>
      <c r="E21" s="5">
        <v>54261</v>
      </c>
      <c r="F21" s="4">
        <v>45068</v>
      </c>
      <c r="G21" s="5" t="s">
        <v>172</v>
      </c>
      <c r="H21" s="5" t="s">
        <v>173</v>
      </c>
      <c r="I21">
        <f>Merge2[[#This Row],[price]]*Merge2[[#This Row],[quantity]]</f>
        <v>162783</v>
      </c>
      <c r="J21" s="9">
        <f>_xlfn.PERCENTRANK.EXC(Merge2[date],F21,1)*10</f>
        <v>8</v>
      </c>
      <c r="K21" t="str">
        <f>IF(Merge2[[#This Row],[Recency]] &gt;= 6, "Active", "Inactive")</f>
        <v>Active</v>
      </c>
    </row>
    <row r="22" spans="1:11" x14ac:dyDescent="0.35">
      <c r="A22" s="5">
        <v>14</v>
      </c>
      <c r="B22" s="5">
        <v>25</v>
      </c>
      <c r="C22" s="5">
        <v>14</v>
      </c>
      <c r="D22" s="5">
        <v>4</v>
      </c>
      <c r="E22" s="5">
        <v>57552</v>
      </c>
      <c r="F22" s="4">
        <v>44856</v>
      </c>
      <c r="G22" s="5" t="s">
        <v>172</v>
      </c>
      <c r="H22" s="5" t="s">
        <v>176</v>
      </c>
      <c r="I22">
        <f>Merge2[[#This Row],[price]]*Merge2[[#This Row],[quantity]]</f>
        <v>230208</v>
      </c>
      <c r="J22" s="9">
        <f>_xlfn.PERCENTRANK.EXC(Merge2[date],F22,1)*10</f>
        <v>4</v>
      </c>
      <c r="K22" t="str">
        <f>IF(Merge2[[#This Row],[Recency]] &gt;= 6, "Active", "Inactive")</f>
        <v>Inactive</v>
      </c>
    </row>
    <row r="23" spans="1:11" x14ac:dyDescent="0.35">
      <c r="A23" s="5">
        <v>22</v>
      </c>
      <c r="B23" s="5">
        <v>12</v>
      </c>
      <c r="C23" s="5">
        <v>11</v>
      </c>
      <c r="D23" s="5">
        <v>1</v>
      </c>
      <c r="E23" s="5">
        <v>18087</v>
      </c>
      <c r="F23" s="4">
        <v>44776</v>
      </c>
      <c r="G23" s="5" t="s">
        <v>172</v>
      </c>
      <c r="H23" s="5" t="s">
        <v>173</v>
      </c>
      <c r="I23">
        <f>Merge2[[#This Row],[price]]*Merge2[[#This Row],[quantity]]</f>
        <v>18087</v>
      </c>
      <c r="J23" s="9">
        <f>_xlfn.PERCENTRANK.EXC(Merge2[date],F23,1)*10</f>
        <v>3</v>
      </c>
      <c r="K23" t="str">
        <f>IF(Merge2[[#This Row],[Recency]] &gt;= 6, "Active", "Inactive")</f>
        <v>Inactive</v>
      </c>
    </row>
    <row r="24" spans="1:11" x14ac:dyDescent="0.35">
      <c r="A24" s="5">
        <v>23</v>
      </c>
      <c r="B24" s="5">
        <v>17</v>
      </c>
      <c r="C24" s="5">
        <v>4</v>
      </c>
      <c r="D24" s="5">
        <v>4</v>
      </c>
      <c r="E24" s="5">
        <v>74468</v>
      </c>
      <c r="F24" s="4">
        <v>44752</v>
      </c>
      <c r="G24" s="5" t="s">
        <v>160</v>
      </c>
      <c r="H24" s="5" t="s">
        <v>164</v>
      </c>
      <c r="I24">
        <f>Merge2[[#This Row],[price]]*Merge2[[#This Row],[quantity]]</f>
        <v>297872</v>
      </c>
      <c r="J24" s="9">
        <f>_xlfn.PERCENTRANK.EXC(Merge2[date],F24,1)*10</f>
        <v>3</v>
      </c>
      <c r="K24" t="str">
        <f>IF(Merge2[[#This Row],[Recency]] &gt;= 6, "Active", "Inactive")</f>
        <v>Inactive</v>
      </c>
    </row>
    <row r="25" spans="1:11" x14ac:dyDescent="0.35">
      <c r="A25" s="5">
        <v>24</v>
      </c>
      <c r="B25" s="5">
        <v>28</v>
      </c>
      <c r="C25" s="5">
        <v>3</v>
      </c>
      <c r="D25" s="5">
        <v>4</v>
      </c>
      <c r="E25" s="5">
        <v>89220</v>
      </c>
      <c r="F25" s="4">
        <v>44860</v>
      </c>
      <c r="G25" s="5" t="s">
        <v>160</v>
      </c>
      <c r="H25" s="5" t="s">
        <v>163</v>
      </c>
      <c r="I25">
        <f>Merge2[[#This Row],[price]]*Merge2[[#This Row],[quantity]]</f>
        <v>356880</v>
      </c>
      <c r="J25" s="9">
        <f>_xlfn.PERCENTRANK.EXC(Merge2[date],F25,1)*10</f>
        <v>4</v>
      </c>
      <c r="K25" t="str">
        <f>IF(Merge2[[#This Row],[Recency]] &gt;= 6, "Active", "Inactive")</f>
        <v>Inactive</v>
      </c>
    </row>
    <row r="26" spans="1:11" x14ac:dyDescent="0.35">
      <c r="A26" s="5">
        <v>25</v>
      </c>
      <c r="B26" s="5">
        <v>23</v>
      </c>
      <c r="C26" s="5">
        <v>1</v>
      </c>
      <c r="D26" s="5">
        <v>4</v>
      </c>
      <c r="E26" s="5">
        <v>138440</v>
      </c>
      <c r="F26" s="4">
        <v>45150</v>
      </c>
      <c r="G26" s="5" t="s">
        <v>160</v>
      </c>
      <c r="H26" s="5" t="s">
        <v>161</v>
      </c>
      <c r="I26">
        <f>Merge2[[#This Row],[price]]*Merge2[[#This Row],[quantity]]</f>
        <v>553760</v>
      </c>
      <c r="J26" s="9">
        <f>_xlfn.PERCENTRANK.EXC(Merge2[date],F26,1)*10</f>
        <v>9</v>
      </c>
      <c r="K26" t="str">
        <f>IF(Merge2[[#This Row],[Recency]] &gt;= 6, "Active", "Inactive")</f>
        <v>Active</v>
      </c>
    </row>
    <row r="27" spans="1:11" x14ac:dyDescent="0.35">
      <c r="A27" s="5">
        <v>26</v>
      </c>
      <c r="B27" s="5">
        <v>8</v>
      </c>
      <c r="C27" s="5">
        <v>19</v>
      </c>
      <c r="D27" s="5">
        <v>1</v>
      </c>
      <c r="E27" s="5">
        <v>38787</v>
      </c>
      <c r="F27" s="4">
        <v>45122</v>
      </c>
      <c r="G27" s="5" t="s">
        <v>181</v>
      </c>
      <c r="H27" s="5" t="s">
        <v>183</v>
      </c>
      <c r="I27">
        <f>Merge2[[#This Row],[price]]*Merge2[[#This Row],[quantity]]</f>
        <v>38787</v>
      </c>
      <c r="J27" s="9">
        <f>_xlfn.PERCENTRANK.EXC(Merge2[date],F27,1)*10</f>
        <v>9</v>
      </c>
      <c r="K27" t="str">
        <f>IF(Merge2[[#This Row],[Recency]] &gt;= 6, "Active", "Inactive")</f>
        <v>Active</v>
      </c>
    </row>
    <row r="28" spans="1:11" x14ac:dyDescent="0.35">
      <c r="A28" s="5">
        <v>27</v>
      </c>
      <c r="B28" s="5">
        <v>46</v>
      </c>
      <c r="C28" s="5">
        <v>16</v>
      </c>
      <c r="D28" s="5">
        <v>4</v>
      </c>
      <c r="E28" s="5">
        <v>67456</v>
      </c>
      <c r="F28" s="4">
        <v>44805</v>
      </c>
      <c r="G28" s="5" t="s">
        <v>177</v>
      </c>
      <c r="H28" s="5" t="s">
        <v>179</v>
      </c>
      <c r="I28">
        <f>Merge2[[#This Row],[price]]*Merge2[[#This Row],[quantity]]</f>
        <v>269824</v>
      </c>
      <c r="J28" s="9">
        <f>_xlfn.PERCENTRANK.EXC(Merge2[date],F28,1)*10</f>
        <v>3</v>
      </c>
      <c r="K28" t="str">
        <f>IF(Merge2[[#This Row],[Recency]] &gt;= 6, "Active", "Inactive")</f>
        <v>Inactive</v>
      </c>
    </row>
    <row r="29" spans="1:11" x14ac:dyDescent="0.35">
      <c r="A29" s="5">
        <v>28</v>
      </c>
      <c r="B29" s="5">
        <v>45</v>
      </c>
      <c r="C29" s="5">
        <v>13</v>
      </c>
      <c r="D29" s="5">
        <v>3</v>
      </c>
      <c r="E29" s="5">
        <v>24669</v>
      </c>
      <c r="F29" s="4">
        <v>44964</v>
      </c>
      <c r="G29" s="5" t="s">
        <v>172</v>
      </c>
      <c r="H29" s="5" t="s">
        <v>175</v>
      </c>
      <c r="I29">
        <f>Merge2[[#This Row],[price]]*Merge2[[#This Row],[quantity]]</f>
        <v>74007</v>
      </c>
      <c r="J29" s="9">
        <f>_xlfn.PERCENTRANK.EXC(Merge2[date],F29,1)*10</f>
        <v>6</v>
      </c>
      <c r="K29" t="str">
        <f>IF(Merge2[[#This Row],[Recency]] &gt;= 6, "Active", "Inactive")</f>
        <v>Active</v>
      </c>
    </row>
    <row r="30" spans="1:11" x14ac:dyDescent="0.35">
      <c r="A30" s="5">
        <v>29</v>
      </c>
      <c r="B30" s="5">
        <v>19</v>
      </c>
      <c r="C30" s="5">
        <v>1</v>
      </c>
      <c r="D30" s="5">
        <v>1</v>
      </c>
      <c r="E30" s="5">
        <v>34610</v>
      </c>
      <c r="F30" s="4">
        <v>44898</v>
      </c>
      <c r="G30" s="5" t="s">
        <v>160</v>
      </c>
      <c r="H30" s="5" t="s">
        <v>161</v>
      </c>
      <c r="I30">
        <f>Merge2[[#This Row],[price]]*Merge2[[#This Row],[quantity]]</f>
        <v>34610</v>
      </c>
      <c r="J30" s="9">
        <f>_xlfn.PERCENTRANK.EXC(Merge2[date],F30,1)*10</f>
        <v>5</v>
      </c>
      <c r="K30" t="str">
        <f>IF(Merge2[[#This Row],[Recency]] &gt;= 6, "Active", "Inactive")</f>
        <v>Inactive</v>
      </c>
    </row>
    <row r="31" spans="1:11" x14ac:dyDescent="0.35">
      <c r="A31" s="5">
        <v>30</v>
      </c>
      <c r="B31" s="5">
        <v>9</v>
      </c>
      <c r="C31" s="5">
        <v>7</v>
      </c>
      <c r="D31" s="5">
        <v>3</v>
      </c>
      <c r="E31" s="5">
        <v>71580</v>
      </c>
      <c r="F31" s="4">
        <v>44668</v>
      </c>
      <c r="G31" s="5" t="s">
        <v>166</v>
      </c>
      <c r="H31" s="5" t="s">
        <v>168</v>
      </c>
      <c r="I31">
        <f>Merge2[[#This Row],[price]]*Merge2[[#This Row],[quantity]]</f>
        <v>214740</v>
      </c>
      <c r="J31" s="9">
        <f>_xlfn.PERCENTRANK.EXC(Merge2[date],F31,1)*10</f>
        <v>1</v>
      </c>
      <c r="K31" t="str">
        <f>IF(Merge2[[#This Row],[Recency]] &gt;= 6, "Active", "Inactive")</f>
        <v>Inactive</v>
      </c>
    </row>
    <row r="32" spans="1:11" x14ac:dyDescent="0.35">
      <c r="A32" s="5">
        <v>31</v>
      </c>
      <c r="B32" s="5">
        <v>8</v>
      </c>
      <c r="C32" s="5">
        <v>4</v>
      </c>
      <c r="D32" s="5">
        <v>5</v>
      </c>
      <c r="E32" s="5">
        <v>93085</v>
      </c>
      <c r="F32" s="4">
        <v>44962</v>
      </c>
      <c r="G32" s="5" t="s">
        <v>160</v>
      </c>
      <c r="H32" s="5" t="s">
        <v>164</v>
      </c>
      <c r="I32">
        <f>Merge2[[#This Row],[price]]*Merge2[[#This Row],[quantity]]</f>
        <v>465425</v>
      </c>
      <c r="J32" s="9">
        <f>_xlfn.PERCENTRANK.EXC(Merge2[date],F32,1)*10</f>
        <v>6</v>
      </c>
      <c r="K32" t="str">
        <f>IF(Merge2[[#This Row],[Recency]] &gt;= 6, "Active", "Inactive")</f>
        <v>Active</v>
      </c>
    </row>
    <row r="33" spans="1:11" x14ac:dyDescent="0.35">
      <c r="A33" s="5">
        <v>32</v>
      </c>
      <c r="B33" s="5">
        <v>15</v>
      </c>
      <c r="C33" s="5">
        <v>7</v>
      </c>
      <c r="D33" s="5">
        <v>3</v>
      </c>
      <c r="E33" s="5">
        <v>71580</v>
      </c>
      <c r="F33" s="4">
        <v>44650</v>
      </c>
      <c r="G33" s="5" t="s">
        <v>166</v>
      </c>
      <c r="H33" s="5" t="s">
        <v>168</v>
      </c>
      <c r="I33">
        <f>Merge2[[#This Row],[price]]*Merge2[[#This Row],[quantity]]</f>
        <v>214740</v>
      </c>
      <c r="J33" s="9">
        <f>_xlfn.PERCENTRANK.EXC(Merge2[date],F33,1)*10</f>
        <v>1</v>
      </c>
      <c r="K33" t="str">
        <f>IF(Merge2[[#This Row],[Recency]] &gt;= 6, "Active", "Inactive")</f>
        <v>Inactive</v>
      </c>
    </row>
    <row r="34" spans="1:11" x14ac:dyDescent="0.35">
      <c r="A34" s="5">
        <v>33</v>
      </c>
      <c r="B34" s="5">
        <v>25</v>
      </c>
      <c r="C34" s="5">
        <v>19</v>
      </c>
      <c r="D34" s="5">
        <v>3</v>
      </c>
      <c r="E34" s="5">
        <v>116361</v>
      </c>
      <c r="F34" s="4">
        <v>44950</v>
      </c>
      <c r="G34" s="5" t="s">
        <v>181</v>
      </c>
      <c r="H34" s="5" t="s">
        <v>183</v>
      </c>
      <c r="I34">
        <f>Merge2[[#This Row],[price]]*Merge2[[#This Row],[quantity]]</f>
        <v>349083</v>
      </c>
      <c r="J34" s="9">
        <f>_xlfn.PERCENTRANK.EXC(Merge2[date],F34,1)*10</f>
        <v>6</v>
      </c>
      <c r="K34" t="str">
        <f>IF(Merge2[[#This Row],[Recency]] &gt;= 6, "Active", "Inactive")</f>
        <v>Active</v>
      </c>
    </row>
    <row r="35" spans="1:11" x14ac:dyDescent="0.35">
      <c r="A35" s="5">
        <v>34</v>
      </c>
      <c r="B35" s="5">
        <v>29</v>
      </c>
      <c r="C35" s="5">
        <v>1</v>
      </c>
      <c r="D35" s="5">
        <v>5</v>
      </c>
      <c r="E35" s="5">
        <v>173050</v>
      </c>
      <c r="F35" s="4">
        <v>45030</v>
      </c>
      <c r="G35" s="5" t="s">
        <v>160</v>
      </c>
      <c r="H35" s="5" t="s">
        <v>161</v>
      </c>
      <c r="I35">
        <f>Merge2[[#This Row],[price]]*Merge2[[#This Row],[quantity]]</f>
        <v>865250</v>
      </c>
      <c r="J35" s="9">
        <f>_xlfn.PERCENTRANK.EXC(Merge2[date],F35,1)*10</f>
        <v>7</v>
      </c>
      <c r="K35" t="str">
        <f>IF(Merge2[[#This Row],[Recency]] &gt;= 6, "Active", "Inactive")</f>
        <v>Active</v>
      </c>
    </row>
    <row r="36" spans="1:11" x14ac:dyDescent="0.35">
      <c r="A36" s="5">
        <v>35</v>
      </c>
      <c r="B36" s="5">
        <v>41</v>
      </c>
      <c r="C36" s="5">
        <v>13</v>
      </c>
      <c r="D36" s="5">
        <v>4</v>
      </c>
      <c r="E36" s="5">
        <v>32892</v>
      </c>
      <c r="F36" s="4">
        <v>44661</v>
      </c>
      <c r="G36" s="5" t="s">
        <v>172</v>
      </c>
      <c r="H36" s="5" t="s">
        <v>175</v>
      </c>
      <c r="I36">
        <f>Merge2[[#This Row],[price]]*Merge2[[#This Row],[quantity]]</f>
        <v>131568</v>
      </c>
      <c r="J36" s="9">
        <f>_xlfn.PERCENTRANK.EXC(Merge2[date],F36,1)*10</f>
        <v>1</v>
      </c>
      <c r="K36" t="str">
        <f>IF(Merge2[[#This Row],[Recency]] &gt;= 6, "Active", "Inactive")</f>
        <v>Inactive</v>
      </c>
    </row>
    <row r="37" spans="1:11" x14ac:dyDescent="0.35">
      <c r="A37" s="5">
        <v>36</v>
      </c>
      <c r="B37" s="5">
        <v>27</v>
      </c>
      <c r="C37" s="5">
        <v>12</v>
      </c>
      <c r="D37" s="5">
        <v>1</v>
      </c>
      <c r="E37" s="5">
        <v>31632</v>
      </c>
      <c r="F37" s="4">
        <v>45003</v>
      </c>
      <c r="G37" s="5" t="s">
        <v>172</v>
      </c>
      <c r="H37" s="5" t="s">
        <v>174</v>
      </c>
      <c r="I37">
        <f>Merge2[[#This Row],[price]]*Merge2[[#This Row],[quantity]]</f>
        <v>31632</v>
      </c>
      <c r="J37" s="9">
        <f>_xlfn.PERCENTRANK.EXC(Merge2[date],F37,1)*10</f>
        <v>7</v>
      </c>
      <c r="K37" t="str">
        <f>IF(Merge2[[#This Row],[Recency]] &gt;= 6, "Active", "Inactive")</f>
        <v>Active</v>
      </c>
    </row>
    <row r="38" spans="1:11" x14ac:dyDescent="0.35">
      <c r="A38" s="5">
        <v>37</v>
      </c>
      <c r="B38" s="5">
        <v>41</v>
      </c>
      <c r="C38" s="5">
        <v>9</v>
      </c>
      <c r="D38" s="5">
        <v>1</v>
      </c>
      <c r="E38" s="5">
        <v>30551</v>
      </c>
      <c r="F38" s="4">
        <v>44945</v>
      </c>
      <c r="G38" s="5" t="s">
        <v>166</v>
      </c>
      <c r="H38" s="5" t="s">
        <v>170</v>
      </c>
      <c r="I38">
        <f>Merge2[[#This Row],[price]]*Merge2[[#This Row],[quantity]]</f>
        <v>30551</v>
      </c>
      <c r="J38" s="9">
        <f>_xlfn.PERCENTRANK.EXC(Merge2[date],F38,1)*10</f>
        <v>6</v>
      </c>
      <c r="K38" t="str">
        <f>IF(Merge2[[#This Row],[Recency]] &gt;= 6, "Active", "Inactive")</f>
        <v>Active</v>
      </c>
    </row>
    <row r="39" spans="1:11" x14ac:dyDescent="0.35">
      <c r="A39" s="5">
        <v>38</v>
      </c>
      <c r="B39" s="5">
        <v>30</v>
      </c>
      <c r="C39" s="5">
        <v>2</v>
      </c>
      <c r="D39" s="5">
        <v>3</v>
      </c>
      <c r="E39" s="5">
        <v>50046</v>
      </c>
      <c r="F39" s="4">
        <v>44630</v>
      </c>
      <c r="G39" s="5" t="s">
        <v>160</v>
      </c>
      <c r="H39" s="5" t="s">
        <v>162</v>
      </c>
      <c r="I39">
        <f>Merge2[[#This Row],[price]]*Merge2[[#This Row],[quantity]]</f>
        <v>150138</v>
      </c>
      <c r="J39" s="9">
        <f>_xlfn.PERCENTRANK.EXC(Merge2[date],F39,1)*10</f>
        <v>1</v>
      </c>
      <c r="K39" t="str">
        <f>IF(Merge2[[#This Row],[Recency]] &gt;= 6, "Active", "Inactive")</f>
        <v>Inactive</v>
      </c>
    </row>
    <row r="40" spans="1:11" x14ac:dyDescent="0.35">
      <c r="A40" s="5">
        <v>39</v>
      </c>
      <c r="B40" s="5">
        <v>9</v>
      </c>
      <c r="C40" s="5">
        <v>15</v>
      </c>
      <c r="D40" s="5">
        <v>5</v>
      </c>
      <c r="E40" s="5">
        <v>54410</v>
      </c>
      <c r="F40" s="4">
        <v>44883</v>
      </c>
      <c r="G40" s="5" t="s">
        <v>177</v>
      </c>
      <c r="H40" s="5" t="s">
        <v>178</v>
      </c>
      <c r="I40">
        <f>Merge2[[#This Row],[price]]*Merge2[[#This Row],[quantity]]</f>
        <v>272050</v>
      </c>
      <c r="J40" s="9">
        <f>_xlfn.PERCENTRANK.EXC(Merge2[date],F40,1)*10</f>
        <v>5</v>
      </c>
      <c r="K40" t="str">
        <f>IF(Merge2[[#This Row],[Recency]] &gt;= 6, "Active", "Inactive")</f>
        <v>Inactive</v>
      </c>
    </row>
    <row r="41" spans="1:11" x14ac:dyDescent="0.35">
      <c r="A41" s="5">
        <v>40</v>
      </c>
      <c r="B41" s="5">
        <v>1</v>
      </c>
      <c r="C41" s="5">
        <v>6</v>
      </c>
      <c r="D41" s="5">
        <v>2</v>
      </c>
      <c r="E41" s="5">
        <v>55516</v>
      </c>
      <c r="F41" s="4">
        <v>45026</v>
      </c>
      <c r="G41" s="5" t="s">
        <v>166</v>
      </c>
      <c r="H41" s="5" t="s">
        <v>167</v>
      </c>
      <c r="I41">
        <f>Merge2[[#This Row],[price]]*Merge2[[#This Row],[quantity]]</f>
        <v>111032</v>
      </c>
      <c r="J41" s="9">
        <f>_xlfn.PERCENTRANK.EXC(Merge2[date],F41,1)*10</f>
        <v>7</v>
      </c>
      <c r="K41" t="str">
        <f>IF(Merge2[[#This Row],[Recency]] &gt;= 6, "Active", "Inactive")</f>
        <v>Active</v>
      </c>
    </row>
    <row r="42" spans="1:11" x14ac:dyDescent="0.35">
      <c r="A42" s="5">
        <v>41</v>
      </c>
      <c r="B42" s="5">
        <v>29</v>
      </c>
      <c r="C42" s="5">
        <v>15</v>
      </c>
      <c r="D42" s="5">
        <v>1</v>
      </c>
      <c r="E42" s="5">
        <v>10882</v>
      </c>
      <c r="F42" s="4">
        <v>44968</v>
      </c>
      <c r="G42" s="5" t="s">
        <v>177</v>
      </c>
      <c r="H42" s="5" t="s">
        <v>178</v>
      </c>
      <c r="I42">
        <f>Merge2[[#This Row],[price]]*Merge2[[#This Row],[quantity]]</f>
        <v>10882</v>
      </c>
      <c r="J42" s="9">
        <f>_xlfn.PERCENTRANK.EXC(Merge2[date],F42,1)*10</f>
        <v>6</v>
      </c>
      <c r="K42" t="str">
        <f>IF(Merge2[[#This Row],[Recency]] &gt;= 6, "Active", "Inactive")</f>
        <v>Active</v>
      </c>
    </row>
    <row r="43" spans="1:11" x14ac:dyDescent="0.35">
      <c r="A43" s="5">
        <v>42</v>
      </c>
      <c r="B43" s="5">
        <v>14</v>
      </c>
      <c r="C43" s="5">
        <v>7</v>
      </c>
      <c r="D43" s="5">
        <v>3</v>
      </c>
      <c r="E43" s="5">
        <v>71580</v>
      </c>
      <c r="F43" s="4">
        <v>44810</v>
      </c>
      <c r="G43" s="5" t="s">
        <v>166</v>
      </c>
      <c r="H43" s="5" t="s">
        <v>168</v>
      </c>
      <c r="I43">
        <f>Merge2[[#This Row],[price]]*Merge2[[#This Row],[quantity]]</f>
        <v>214740</v>
      </c>
      <c r="J43" s="9">
        <f>_xlfn.PERCENTRANK.EXC(Merge2[date],F43,1)*10</f>
        <v>4</v>
      </c>
      <c r="K43" t="str">
        <f>IF(Merge2[[#This Row],[Recency]] &gt;= 6, "Active", "Inactive")</f>
        <v>Inactive</v>
      </c>
    </row>
    <row r="44" spans="1:11" x14ac:dyDescent="0.35">
      <c r="A44" s="5">
        <v>43</v>
      </c>
      <c r="B44" s="5">
        <v>28</v>
      </c>
      <c r="C44" s="5">
        <v>1</v>
      </c>
      <c r="D44" s="5">
        <v>5</v>
      </c>
      <c r="E44" s="5">
        <v>173050</v>
      </c>
      <c r="F44" s="4">
        <v>44720</v>
      </c>
      <c r="G44" s="5" t="s">
        <v>160</v>
      </c>
      <c r="H44" s="5" t="s">
        <v>161</v>
      </c>
      <c r="I44">
        <f>Merge2[[#This Row],[price]]*Merge2[[#This Row],[quantity]]</f>
        <v>865250</v>
      </c>
      <c r="J44" s="9">
        <f>_xlfn.PERCENTRANK.EXC(Merge2[date],F44,1)*10</f>
        <v>2</v>
      </c>
      <c r="K44" t="str">
        <f>IF(Merge2[[#This Row],[Recency]] &gt;= 6, "Active", "Inactive")</f>
        <v>Inactive</v>
      </c>
    </row>
    <row r="45" spans="1:11" x14ac:dyDescent="0.35">
      <c r="A45" s="5">
        <v>44</v>
      </c>
      <c r="B45" s="5">
        <v>38</v>
      </c>
      <c r="C45" s="5">
        <v>8</v>
      </c>
      <c r="D45" s="5">
        <v>1</v>
      </c>
      <c r="E45" s="5">
        <v>18298</v>
      </c>
      <c r="F45" s="4">
        <v>44852</v>
      </c>
      <c r="G45" s="5" t="s">
        <v>166</v>
      </c>
      <c r="H45" s="5" t="s">
        <v>169</v>
      </c>
      <c r="I45">
        <f>Merge2[[#This Row],[price]]*Merge2[[#This Row],[quantity]]</f>
        <v>18298</v>
      </c>
      <c r="J45" s="9">
        <f>_xlfn.PERCENTRANK.EXC(Merge2[date],F45,1)*10</f>
        <v>4</v>
      </c>
      <c r="K45" t="str">
        <f>IF(Merge2[[#This Row],[Recency]] &gt;= 6, "Active", "Inactive")</f>
        <v>Inactive</v>
      </c>
    </row>
    <row r="46" spans="1:11" x14ac:dyDescent="0.35">
      <c r="A46" s="5">
        <v>45</v>
      </c>
      <c r="B46" s="5">
        <v>41</v>
      </c>
      <c r="C46" s="5">
        <v>3</v>
      </c>
      <c r="D46" s="5">
        <v>5</v>
      </c>
      <c r="E46" s="5">
        <v>111525</v>
      </c>
      <c r="F46" s="4">
        <v>45131</v>
      </c>
      <c r="G46" s="5" t="s">
        <v>160</v>
      </c>
      <c r="H46" s="5" t="s">
        <v>163</v>
      </c>
      <c r="I46">
        <f>Merge2[[#This Row],[price]]*Merge2[[#This Row],[quantity]]</f>
        <v>557625</v>
      </c>
      <c r="J46" s="9">
        <f>_xlfn.PERCENTRANK.EXC(Merge2[date],F46,1)*10</f>
        <v>9</v>
      </c>
      <c r="K46" t="str">
        <f>IF(Merge2[[#This Row],[Recency]] &gt;= 6, "Active", "Inactive")</f>
        <v>Active</v>
      </c>
    </row>
    <row r="47" spans="1:11" x14ac:dyDescent="0.35">
      <c r="A47" s="5">
        <v>46</v>
      </c>
      <c r="B47" s="5">
        <v>9</v>
      </c>
      <c r="C47" s="5">
        <v>3</v>
      </c>
      <c r="D47" s="5">
        <v>3</v>
      </c>
      <c r="E47" s="5">
        <v>66915</v>
      </c>
      <c r="F47" s="4">
        <v>44871</v>
      </c>
      <c r="G47" s="5" t="s">
        <v>160</v>
      </c>
      <c r="H47" s="5" t="s">
        <v>163</v>
      </c>
      <c r="I47">
        <f>Merge2[[#This Row],[price]]*Merge2[[#This Row],[quantity]]</f>
        <v>200745</v>
      </c>
      <c r="J47" s="9">
        <f>_xlfn.PERCENTRANK.EXC(Merge2[date],F47,1)*10</f>
        <v>5</v>
      </c>
      <c r="K47" t="str">
        <f>IF(Merge2[[#This Row],[Recency]] &gt;= 6, "Active", "Inactive")</f>
        <v>Inactive</v>
      </c>
    </row>
    <row r="48" spans="1:11" x14ac:dyDescent="0.35">
      <c r="A48" s="5">
        <v>47</v>
      </c>
      <c r="B48" s="5">
        <v>28</v>
      </c>
      <c r="C48" s="5">
        <v>11</v>
      </c>
      <c r="D48" s="5">
        <v>5</v>
      </c>
      <c r="E48" s="5">
        <v>90435</v>
      </c>
      <c r="F48" s="4">
        <v>45112</v>
      </c>
      <c r="G48" s="5" t="s">
        <v>172</v>
      </c>
      <c r="H48" s="5" t="s">
        <v>173</v>
      </c>
      <c r="I48">
        <f>Merge2[[#This Row],[price]]*Merge2[[#This Row],[quantity]]</f>
        <v>452175</v>
      </c>
      <c r="J48" s="9">
        <f>_xlfn.PERCENTRANK.EXC(Merge2[date],F48,1)*10</f>
        <v>9</v>
      </c>
      <c r="K48" t="str">
        <f>IF(Merge2[[#This Row],[Recency]] &gt;= 6, "Active", "Inactive")</f>
        <v>Active</v>
      </c>
    </row>
    <row r="49" spans="1:11" x14ac:dyDescent="0.35">
      <c r="A49" s="5">
        <v>48</v>
      </c>
      <c r="B49" s="5">
        <v>33</v>
      </c>
      <c r="C49" s="5">
        <v>1</v>
      </c>
      <c r="D49" s="5">
        <v>1</v>
      </c>
      <c r="E49" s="5">
        <v>34610</v>
      </c>
      <c r="F49" s="4">
        <v>45044</v>
      </c>
      <c r="G49" s="5" t="s">
        <v>160</v>
      </c>
      <c r="H49" s="5" t="s">
        <v>161</v>
      </c>
      <c r="I49">
        <f>Merge2[[#This Row],[price]]*Merge2[[#This Row],[quantity]]</f>
        <v>34610</v>
      </c>
      <c r="J49" s="9">
        <f>_xlfn.PERCENTRANK.EXC(Merge2[date],F49,1)*10</f>
        <v>7</v>
      </c>
      <c r="K49" t="str">
        <f>IF(Merge2[[#This Row],[Recency]] &gt;= 6, "Active", "Inactive")</f>
        <v>Active</v>
      </c>
    </row>
    <row r="50" spans="1:11" x14ac:dyDescent="0.35">
      <c r="A50" s="5">
        <v>49</v>
      </c>
      <c r="B50" s="5">
        <v>10</v>
      </c>
      <c r="C50" s="5">
        <v>4</v>
      </c>
      <c r="D50" s="5">
        <v>4</v>
      </c>
      <c r="E50" s="5">
        <v>74468</v>
      </c>
      <c r="F50" s="4">
        <v>44842</v>
      </c>
      <c r="G50" s="5" t="s">
        <v>160</v>
      </c>
      <c r="H50" s="5" t="s">
        <v>164</v>
      </c>
      <c r="I50">
        <f>Merge2[[#This Row],[price]]*Merge2[[#This Row],[quantity]]</f>
        <v>297872</v>
      </c>
      <c r="J50" s="9">
        <f>_xlfn.PERCENTRANK.EXC(Merge2[date],F50,1)*10</f>
        <v>4</v>
      </c>
      <c r="K50" t="str">
        <f>IF(Merge2[[#This Row],[Recency]] &gt;= 6, "Active", "Inactive")</f>
        <v>Inactive</v>
      </c>
    </row>
    <row r="51" spans="1:11" x14ac:dyDescent="0.35">
      <c r="A51" s="5">
        <v>50</v>
      </c>
      <c r="B51" s="5">
        <v>20</v>
      </c>
      <c r="C51" s="5">
        <v>10</v>
      </c>
      <c r="D51" s="5">
        <v>5</v>
      </c>
      <c r="E51" s="5">
        <v>106555</v>
      </c>
      <c r="F51" s="4">
        <v>44675</v>
      </c>
      <c r="G51" s="5" t="s">
        <v>166</v>
      </c>
      <c r="H51" s="5" t="s">
        <v>171</v>
      </c>
      <c r="I51">
        <f>Merge2[[#This Row],[price]]*Merge2[[#This Row],[quantity]]</f>
        <v>532775</v>
      </c>
      <c r="J51" s="9">
        <f>_xlfn.PERCENTRANK.EXC(Merge2[date],F51,1)*10</f>
        <v>1</v>
      </c>
      <c r="K51" t="str">
        <f>IF(Merge2[[#This Row],[Recency]] &gt;= 6, "Active", "Inactive")</f>
        <v>Inactive</v>
      </c>
    </row>
    <row r="52" spans="1:11" x14ac:dyDescent="0.35">
      <c r="A52" s="5">
        <v>51</v>
      </c>
      <c r="B52" s="5">
        <v>25</v>
      </c>
      <c r="C52" s="5">
        <v>7</v>
      </c>
      <c r="D52" s="5">
        <v>3</v>
      </c>
      <c r="E52" s="5">
        <v>71580</v>
      </c>
      <c r="F52" s="4">
        <v>44905</v>
      </c>
      <c r="G52" s="5" t="s">
        <v>166</v>
      </c>
      <c r="H52" s="5" t="s">
        <v>168</v>
      </c>
      <c r="I52">
        <f>Merge2[[#This Row],[price]]*Merge2[[#This Row],[quantity]]</f>
        <v>214740</v>
      </c>
      <c r="J52" s="9">
        <f>_xlfn.PERCENTRANK.EXC(Merge2[date],F52,1)*10</f>
        <v>5</v>
      </c>
      <c r="K52" t="str">
        <f>IF(Merge2[[#This Row],[Recency]] &gt;= 6, "Active", "Inactive")</f>
        <v>Inactive</v>
      </c>
    </row>
    <row r="53" spans="1:11" x14ac:dyDescent="0.35">
      <c r="A53" s="5">
        <v>52</v>
      </c>
      <c r="B53" s="5">
        <v>43</v>
      </c>
      <c r="C53" s="5">
        <v>3</v>
      </c>
      <c r="D53" s="5">
        <v>2</v>
      </c>
      <c r="E53" s="5">
        <v>44610</v>
      </c>
      <c r="F53" s="4">
        <v>45060</v>
      </c>
      <c r="G53" s="5" t="s">
        <v>160</v>
      </c>
      <c r="H53" s="5" t="s">
        <v>163</v>
      </c>
      <c r="I53">
        <f>Merge2[[#This Row],[price]]*Merge2[[#This Row],[quantity]]</f>
        <v>89220</v>
      </c>
      <c r="J53" s="9">
        <f>_xlfn.PERCENTRANK.EXC(Merge2[date],F53,1)*10</f>
        <v>8</v>
      </c>
      <c r="K53" t="str">
        <f>IF(Merge2[[#This Row],[Recency]] &gt;= 6, "Active", "Inactive")</f>
        <v>Active</v>
      </c>
    </row>
    <row r="54" spans="1:11" x14ac:dyDescent="0.35">
      <c r="A54" s="5">
        <v>53</v>
      </c>
      <c r="B54" s="5">
        <v>5</v>
      </c>
      <c r="C54" s="5">
        <v>17</v>
      </c>
      <c r="D54" s="5">
        <v>1</v>
      </c>
      <c r="E54" s="5">
        <v>28468</v>
      </c>
      <c r="F54" s="4">
        <v>44900</v>
      </c>
      <c r="G54" s="5" t="s">
        <v>177</v>
      </c>
      <c r="H54" s="5" t="s">
        <v>180</v>
      </c>
      <c r="I54">
        <f>Merge2[[#This Row],[price]]*Merge2[[#This Row],[quantity]]</f>
        <v>28468</v>
      </c>
      <c r="J54" s="9">
        <f>_xlfn.PERCENTRANK.EXC(Merge2[date],F54,1)*10</f>
        <v>5</v>
      </c>
      <c r="K54" t="str">
        <f>IF(Merge2[[#This Row],[Recency]] &gt;= 6, "Active", "Inactive")</f>
        <v>Inactive</v>
      </c>
    </row>
    <row r="55" spans="1:11" x14ac:dyDescent="0.35">
      <c r="A55" s="5">
        <v>54</v>
      </c>
      <c r="B55" s="5">
        <v>44</v>
      </c>
      <c r="C55" s="5">
        <v>11</v>
      </c>
      <c r="D55" s="5">
        <v>1</v>
      </c>
      <c r="E55" s="5">
        <v>18087</v>
      </c>
      <c r="F55" s="4">
        <v>44788</v>
      </c>
      <c r="G55" s="5" t="s">
        <v>172</v>
      </c>
      <c r="H55" s="5" t="s">
        <v>173</v>
      </c>
      <c r="I55">
        <f>Merge2[[#This Row],[price]]*Merge2[[#This Row],[quantity]]</f>
        <v>18087</v>
      </c>
      <c r="J55" s="9">
        <f>_xlfn.PERCENTRANK.EXC(Merge2[date],F55,1)*10</f>
        <v>3</v>
      </c>
      <c r="K55" t="str">
        <f>IF(Merge2[[#This Row],[Recency]] &gt;= 6, "Active", "Inactive")</f>
        <v>Inactive</v>
      </c>
    </row>
    <row r="56" spans="1:11" x14ac:dyDescent="0.35">
      <c r="A56" s="5">
        <v>55</v>
      </c>
      <c r="B56" s="5">
        <v>30</v>
      </c>
      <c r="C56" s="5">
        <v>16</v>
      </c>
      <c r="D56" s="5">
        <v>5</v>
      </c>
      <c r="E56" s="5">
        <v>84320</v>
      </c>
      <c r="F56" s="4">
        <v>44966</v>
      </c>
      <c r="G56" s="5" t="s">
        <v>177</v>
      </c>
      <c r="H56" s="5" t="s">
        <v>179</v>
      </c>
      <c r="I56">
        <f>Merge2[[#This Row],[price]]*Merge2[[#This Row],[quantity]]</f>
        <v>421600</v>
      </c>
      <c r="J56" s="9">
        <f>_xlfn.PERCENTRANK.EXC(Merge2[date],F56,1)*10</f>
        <v>6</v>
      </c>
      <c r="K56" t="str">
        <f>IF(Merge2[[#This Row],[Recency]] &gt;= 6, "Active", "Inactive")</f>
        <v>Active</v>
      </c>
    </row>
    <row r="57" spans="1:11" x14ac:dyDescent="0.35">
      <c r="A57" s="5">
        <v>56</v>
      </c>
      <c r="B57" s="5">
        <v>28</v>
      </c>
      <c r="C57" s="5">
        <v>18</v>
      </c>
      <c r="D57" s="5">
        <v>4</v>
      </c>
      <c r="E57" s="5">
        <v>106332</v>
      </c>
      <c r="F57" s="4">
        <v>44987</v>
      </c>
      <c r="G57" s="5" t="s">
        <v>181</v>
      </c>
      <c r="H57" s="5" t="s">
        <v>182</v>
      </c>
      <c r="I57">
        <f>Merge2[[#This Row],[price]]*Merge2[[#This Row],[quantity]]</f>
        <v>425328</v>
      </c>
      <c r="J57" s="9">
        <f>_xlfn.PERCENTRANK.EXC(Merge2[date],F57,1)*10</f>
        <v>6</v>
      </c>
      <c r="K57" t="str">
        <f>IF(Merge2[[#This Row],[Recency]] &gt;= 6, "Active", "Inactive")</f>
        <v>Active</v>
      </c>
    </row>
    <row r="58" spans="1:11" x14ac:dyDescent="0.35">
      <c r="A58" s="5">
        <v>57</v>
      </c>
      <c r="B58" s="5">
        <v>25</v>
      </c>
      <c r="C58" s="5">
        <v>5</v>
      </c>
      <c r="D58" s="5">
        <v>5</v>
      </c>
      <c r="E58" s="5">
        <v>43805</v>
      </c>
      <c r="F58" s="4">
        <v>44878</v>
      </c>
      <c r="G58" s="5" t="s">
        <v>160</v>
      </c>
      <c r="H58" s="5" t="s">
        <v>165</v>
      </c>
      <c r="I58">
        <f>Merge2[[#This Row],[price]]*Merge2[[#This Row],[quantity]]</f>
        <v>219025</v>
      </c>
      <c r="J58" s="9">
        <f>_xlfn.PERCENTRANK.EXC(Merge2[date],F58,1)*10</f>
        <v>5</v>
      </c>
      <c r="K58" t="str">
        <f>IF(Merge2[[#This Row],[Recency]] &gt;= 6, "Active", "Inactive")</f>
        <v>Inactive</v>
      </c>
    </row>
    <row r="59" spans="1:11" x14ac:dyDescent="0.35">
      <c r="A59" s="5">
        <v>58</v>
      </c>
      <c r="B59" s="5">
        <v>26</v>
      </c>
      <c r="C59" s="5">
        <v>3</v>
      </c>
      <c r="D59" s="5">
        <v>2</v>
      </c>
      <c r="E59" s="5">
        <v>44610</v>
      </c>
      <c r="F59" s="4">
        <v>44896</v>
      </c>
      <c r="G59" s="5" t="s">
        <v>160</v>
      </c>
      <c r="H59" s="5" t="s">
        <v>163</v>
      </c>
      <c r="I59">
        <f>Merge2[[#This Row],[price]]*Merge2[[#This Row],[quantity]]</f>
        <v>89220</v>
      </c>
      <c r="J59" s="9">
        <f>_xlfn.PERCENTRANK.EXC(Merge2[date],F59,1)*10</f>
        <v>5</v>
      </c>
      <c r="K59" t="str">
        <f>IF(Merge2[[#This Row],[Recency]] &gt;= 6, "Active", "Inactive")</f>
        <v>Inactive</v>
      </c>
    </row>
    <row r="60" spans="1:11" x14ac:dyDescent="0.35">
      <c r="A60" s="5">
        <v>59</v>
      </c>
      <c r="B60" s="5">
        <v>37</v>
      </c>
      <c r="C60" s="5">
        <v>13</v>
      </c>
      <c r="D60" s="5">
        <v>5</v>
      </c>
      <c r="E60" s="5">
        <v>41115</v>
      </c>
      <c r="F60" s="4">
        <v>44578</v>
      </c>
      <c r="G60" s="5" t="s">
        <v>172</v>
      </c>
      <c r="H60" s="5" t="s">
        <v>175</v>
      </c>
      <c r="I60">
        <f>Merge2[[#This Row],[price]]*Merge2[[#This Row],[quantity]]</f>
        <v>205575</v>
      </c>
      <c r="J60" s="9">
        <f>_xlfn.PERCENTRANK.EXC(Merge2[date],F60,1)*10</f>
        <v>0</v>
      </c>
      <c r="K60" t="str">
        <f>IF(Merge2[[#This Row],[Recency]] &gt;= 6, "Active", "Inactive")</f>
        <v>Inactive</v>
      </c>
    </row>
    <row r="61" spans="1:11" x14ac:dyDescent="0.35">
      <c r="A61" s="5">
        <v>60</v>
      </c>
      <c r="B61" s="5">
        <v>28</v>
      </c>
      <c r="C61" s="5">
        <v>3</v>
      </c>
      <c r="D61" s="5">
        <v>5</v>
      </c>
      <c r="E61" s="5">
        <v>111525</v>
      </c>
      <c r="F61" s="4">
        <v>45156</v>
      </c>
      <c r="G61" s="5" t="s">
        <v>160</v>
      </c>
      <c r="H61" s="5" t="s">
        <v>163</v>
      </c>
      <c r="I61">
        <f>Merge2[[#This Row],[price]]*Merge2[[#This Row],[quantity]]</f>
        <v>557625</v>
      </c>
      <c r="J61" s="9">
        <f>_xlfn.PERCENTRANK.EXC(Merge2[date],F61,1)*10</f>
        <v>9</v>
      </c>
      <c r="K61" t="str">
        <f>IF(Merge2[[#This Row],[Recency]] &gt;= 6, "Active", "Inactive")</f>
        <v>Active</v>
      </c>
    </row>
    <row r="62" spans="1:11" x14ac:dyDescent="0.35">
      <c r="A62" s="5">
        <v>61</v>
      </c>
      <c r="B62" s="5">
        <v>48</v>
      </c>
      <c r="C62" s="5">
        <v>11</v>
      </c>
      <c r="D62" s="5">
        <v>3</v>
      </c>
      <c r="E62" s="5">
        <v>54261</v>
      </c>
      <c r="F62" s="4">
        <v>44829</v>
      </c>
      <c r="G62" s="5" t="s">
        <v>172</v>
      </c>
      <c r="H62" s="5" t="s">
        <v>173</v>
      </c>
      <c r="I62">
        <f>Merge2[[#This Row],[price]]*Merge2[[#This Row],[quantity]]</f>
        <v>162783</v>
      </c>
      <c r="J62" s="9">
        <f>_xlfn.PERCENTRANK.EXC(Merge2[date],F62,1)*10</f>
        <v>4</v>
      </c>
      <c r="K62" t="str">
        <f>IF(Merge2[[#This Row],[Recency]] &gt;= 6, "Active", "Inactive")</f>
        <v>Inactive</v>
      </c>
    </row>
    <row r="63" spans="1:11" x14ac:dyDescent="0.35">
      <c r="A63" s="5">
        <v>62</v>
      </c>
      <c r="B63" s="5">
        <v>12</v>
      </c>
      <c r="C63" s="5">
        <v>13</v>
      </c>
      <c r="D63" s="5">
        <v>4</v>
      </c>
      <c r="E63" s="5">
        <v>32892</v>
      </c>
      <c r="F63" s="4">
        <v>45035</v>
      </c>
      <c r="G63" s="5" t="s">
        <v>172</v>
      </c>
      <c r="H63" s="5" t="s">
        <v>175</v>
      </c>
      <c r="I63">
        <f>Merge2[[#This Row],[price]]*Merge2[[#This Row],[quantity]]</f>
        <v>131568</v>
      </c>
      <c r="J63" s="9">
        <f>_xlfn.PERCENTRANK.EXC(Merge2[date],F63,1)*10</f>
        <v>7</v>
      </c>
      <c r="K63" t="str">
        <f>IF(Merge2[[#This Row],[Recency]] &gt;= 6, "Active", "Inactive")</f>
        <v>Active</v>
      </c>
    </row>
    <row r="64" spans="1:11" x14ac:dyDescent="0.35">
      <c r="A64" s="5">
        <v>63</v>
      </c>
      <c r="B64" s="5">
        <v>7</v>
      </c>
      <c r="C64" s="5">
        <v>15</v>
      </c>
      <c r="D64" s="5">
        <v>4</v>
      </c>
      <c r="E64" s="5">
        <v>43528</v>
      </c>
      <c r="F64" s="4">
        <v>44889</v>
      </c>
      <c r="G64" s="5" t="s">
        <v>177</v>
      </c>
      <c r="H64" s="5" t="s">
        <v>178</v>
      </c>
      <c r="I64">
        <f>Merge2[[#This Row],[price]]*Merge2[[#This Row],[quantity]]</f>
        <v>174112</v>
      </c>
      <c r="J64" s="9">
        <f>_xlfn.PERCENTRANK.EXC(Merge2[date],F64,1)*10</f>
        <v>5</v>
      </c>
      <c r="K64" t="str">
        <f>IF(Merge2[[#This Row],[Recency]] &gt;= 6, "Active", "Inactive")</f>
        <v>Inactive</v>
      </c>
    </row>
    <row r="65" spans="1:11" x14ac:dyDescent="0.35">
      <c r="A65" s="5">
        <v>64</v>
      </c>
      <c r="B65" s="5">
        <v>49</v>
      </c>
      <c r="C65" s="5">
        <v>11</v>
      </c>
      <c r="D65" s="5">
        <v>2</v>
      </c>
      <c r="E65" s="5">
        <v>36174</v>
      </c>
      <c r="F65" s="4">
        <v>44796</v>
      </c>
      <c r="G65" s="5" t="s">
        <v>172</v>
      </c>
      <c r="H65" s="5" t="s">
        <v>173</v>
      </c>
      <c r="I65">
        <f>Merge2[[#This Row],[price]]*Merge2[[#This Row],[quantity]]</f>
        <v>72348</v>
      </c>
      <c r="J65" s="9">
        <f>_xlfn.PERCENTRANK.EXC(Merge2[date],F65,1)*10</f>
        <v>3</v>
      </c>
      <c r="K65" t="str">
        <f>IF(Merge2[[#This Row],[Recency]] &gt;= 6, "Active", "Inactive")</f>
        <v>Inactive</v>
      </c>
    </row>
    <row r="66" spans="1:11" x14ac:dyDescent="0.35">
      <c r="A66" s="5">
        <v>65</v>
      </c>
      <c r="B66" s="5">
        <v>24</v>
      </c>
      <c r="C66" s="5">
        <v>15</v>
      </c>
      <c r="D66" s="5">
        <v>5</v>
      </c>
      <c r="E66" s="5">
        <v>54410</v>
      </c>
      <c r="F66" s="4">
        <v>44796</v>
      </c>
      <c r="G66" s="5" t="s">
        <v>177</v>
      </c>
      <c r="H66" s="5" t="s">
        <v>178</v>
      </c>
      <c r="I66">
        <f>Merge2[[#This Row],[price]]*Merge2[[#This Row],[quantity]]</f>
        <v>272050</v>
      </c>
      <c r="J66" s="9">
        <f>_xlfn.PERCENTRANK.EXC(Merge2[date],F66,1)*10</f>
        <v>3</v>
      </c>
      <c r="K66" t="str">
        <f>IF(Merge2[[#This Row],[Recency]] &gt;= 6, "Active", "Inactive")</f>
        <v>Inactive</v>
      </c>
    </row>
    <row r="67" spans="1:11" x14ac:dyDescent="0.35">
      <c r="A67" s="5">
        <v>66</v>
      </c>
      <c r="B67" s="5">
        <v>37</v>
      </c>
      <c r="C67" s="5">
        <v>10</v>
      </c>
      <c r="D67" s="5">
        <v>5</v>
      </c>
      <c r="E67" s="5">
        <v>106555</v>
      </c>
      <c r="F67" s="4">
        <v>44978</v>
      </c>
      <c r="G67" s="5" t="s">
        <v>166</v>
      </c>
      <c r="H67" s="5" t="s">
        <v>171</v>
      </c>
      <c r="I67">
        <f>Merge2[[#This Row],[price]]*Merge2[[#This Row],[quantity]]</f>
        <v>532775</v>
      </c>
      <c r="J67" s="9">
        <f>_xlfn.PERCENTRANK.EXC(Merge2[date],F67,1)*10</f>
        <v>6</v>
      </c>
      <c r="K67" t="str">
        <f>IF(Merge2[[#This Row],[Recency]] &gt;= 6, "Active", "Inactive")</f>
        <v>Active</v>
      </c>
    </row>
    <row r="68" spans="1:11" x14ac:dyDescent="0.35">
      <c r="A68" s="5">
        <v>67</v>
      </c>
      <c r="B68" s="5">
        <v>47</v>
      </c>
      <c r="C68" s="5">
        <v>6</v>
      </c>
      <c r="D68" s="5">
        <v>4</v>
      </c>
      <c r="E68" s="5">
        <v>111032</v>
      </c>
      <c r="F68" s="4">
        <v>44576</v>
      </c>
      <c r="G68" s="5" t="s">
        <v>166</v>
      </c>
      <c r="H68" s="5" t="s">
        <v>167</v>
      </c>
      <c r="I68">
        <f>Merge2[[#This Row],[price]]*Merge2[[#This Row],[quantity]]</f>
        <v>444128</v>
      </c>
      <c r="J68" s="9">
        <f>_xlfn.PERCENTRANK.EXC(Merge2[date],F68,1)*10</f>
        <v>0</v>
      </c>
      <c r="K68" t="str">
        <f>IF(Merge2[[#This Row],[Recency]] &gt;= 6, "Active", "Inactive")</f>
        <v>Inactive</v>
      </c>
    </row>
    <row r="69" spans="1:11" x14ac:dyDescent="0.35">
      <c r="A69" s="5">
        <v>68</v>
      </c>
      <c r="B69" s="5">
        <v>48</v>
      </c>
      <c r="C69" s="5">
        <v>6</v>
      </c>
      <c r="D69" s="5">
        <v>3</v>
      </c>
      <c r="E69" s="5">
        <v>83274</v>
      </c>
      <c r="F69" s="4">
        <v>44664</v>
      </c>
      <c r="G69" s="5" t="s">
        <v>166</v>
      </c>
      <c r="H69" s="5" t="s">
        <v>167</v>
      </c>
      <c r="I69">
        <f>Merge2[[#This Row],[price]]*Merge2[[#This Row],[quantity]]</f>
        <v>249822</v>
      </c>
      <c r="J69" s="9">
        <f>_xlfn.PERCENTRANK.EXC(Merge2[date],F69,1)*10</f>
        <v>1</v>
      </c>
      <c r="K69" t="str">
        <f>IF(Merge2[[#This Row],[Recency]] &gt;= 6, "Active", "Inactive")</f>
        <v>Inactive</v>
      </c>
    </row>
    <row r="70" spans="1:11" x14ac:dyDescent="0.35">
      <c r="A70" s="5">
        <v>69</v>
      </c>
      <c r="B70" s="5">
        <v>35</v>
      </c>
      <c r="C70" s="5">
        <v>6</v>
      </c>
      <c r="D70" s="5">
        <v>4</v>
      </c>
      <c r="E70" s="5">
        <v>111032</v>
      </c>
      <c r="F70" s="4">
        <v>45077</v>
      </c>
      <c r="G70" s="5" t="s">
        <v>166</v>
      </c>
      <c r="H70" s="5" t="s">
        <v>167</v>
      </c>
      <c r="I70">
        <f>Merge2[[#This Row],[price]]*Merge2[[#This Row],[quantity]]</f>
        <v>444128</v>
      </c>
      <c r="J70" s="9">
        <f>_xlfn.PERCENTRANK.EXC(Merge2[date],F70,1)*10</f>
        <v>8</v>
      </c>
      <c r="K70" t="str">
        <f>IF(Merge2[[#This Row],[Recency]] &gt;= 6, "Active", "Inactive")</f>
        <v>Active</v>
      </c>
    </row>
    <row r="71" spans="1:11" x14ac:dyDescent="0.35">
      <c r="A71" s="5">
        <v>70</v>
      </c>
      <c r="B71" s="5">
        <v>48</v>
      </c>
      <c r="C71" s="5">
        <v>8</v>
      </c>
      <c r="D71" s="5">
        <v>5</v>
      </c>
      <c r="E71" s="5">
        <v>91490</v>
      </c>
      <c r="F71" s="4">
        <v>45158</v>
      </c>
      <c r="G71" s="5" t="s">
        <v>166</v>
      </c>
      <c r="H71" s="5" t="s">
        <v>169</v>
      </c>
      <c r="I71">
        <f>Merge2[[#This Row],[price]]*Merge2[[#This Row],[quantity]]</f>
        <v>457450</v>
      </c>
      <c r="J71" s="9">
        <f>_xlfn.PERCENTRANK.EXC(Merge2[date],F71,1)*10</f>
        <v>9</v>
      </c>
      <c r="K71" t="str">
        <f>IF(Merge2[[#This Row],[Recency]] &gt;= 6, "Active", "Inactive")</f>
        <v>Active</v>
      </c>
    </row>
    <row r="72" spans="1:11" x14ac:dyDescent="0.35">
      <c r="A72" s="5">
        <v>71</v>
      </c>
      <c r="B72" s="5">
        <v>4</v>
      </c>
      <c r="C72" s="5">
        <v>1</v>
      </c>
      <c r="D72" s="5">
        <v>4</v>
      </c>
      <c r="E72" s="5">
        <v>138440</v>
      </c>
      <c r="F72" s="4">
        <v>44733</v>
      </c>
      <c r="G72" s="5" t="s">
        <v>160</v>
      </c>
      <c r="H72" s="5" t="s">
        <v>161</v>
      </c>
      <c r="I72">
        <f>Merge2[[#This Row],[price]]*Merge2[[#This Row],[quantity]]</f>
        <v>553760</v>
      </c>
      <c r="J72" s="9">
        <f>_xlfn.PERCENTRANK.EXC(Merge2[date],F72,1)*10</f>
        <v>2</v>
      </c>
      <c r="K72" t="str">
        <f>IF(Merge2[[#This Row],[Recency]] &gt;= 6, "Active", "Inactive")</f>
        <v>Inactive</v>
      </c>
    </row>
    <row r="73" spans="1:11" x14ac:dyDescent="0.35">
      <c r="A73" s="5">
        <v>72</v>
      </c>
      <c r="B73" s="5">
        <v>36</v>
      </c>
      <c r="C73" s="5">
        <v>20</v>
      </c>
      <c r="D73" s="5">
        <v>1</v>
      </c>
      <c r="E73" s="5">
        <v>28779</v>
      </c>
      <c r="F73" s="4">
        <v>45070</v>
      </c>
      <c r="G73" s="5" t="s">
        <v>181</v>
      </c>
      <c r="H73" s="5" t="s">
        <v>184</v>
      </c>
      <c r="I73">
        <f>Merge2[[#This Row],[price]]*Merge2[[#This Row],[quantity]]</f>
        <v>28779</v>
      </c>
      <c r="J73" s="9">
        <f>_xlfn.PERCENTRANK.EXC(Merge2[date],F73,1)*10</f>
        <v>8</v>
      </c>
      <c r="K73" t="str">
        <f>IF(Merge2[[#This Row],[Recency]] &gt;= 6, "Active", "Inactive")</f>
        <v>Active</v>
      </c>
    </row>
    <row r="74" spans="1:11" x14ac:dyDescent="0.35">
      <c r="A74" s="5">
        <v>73</v>
      </c>
      <c r="B74" s="5">
        <v>11</v>
      </c>
      <c r="C74" s="5">
        <v>5</v>
      </c>
      <c r="D74" s="5">
        <v>5</v>
      </c>
      <c r="E74" s="5">
        <v>43805</v>
      </c>
      <c r="F74" s="4">
        <v>44718</v>
      </c>
      <c r="G74" s="5" t="s">
        <v>160</v>
      </c>
      <c r="H74" s="5" t="s">
        <v>165</v>
      </c>
      <c r="I74">
        <f>Merge2[[#This Row],[price]]*Merge2[[#This Row],[quantity]]</f>
        <v>219025</v>
      </c>
      <c r="J74" s="9">
        <f>_xlfn.PERCENTRANK.EXC(Merge2[date],F74,1)*10</f>
        <v>2</v>
      </c>
      <c r="K74" t="str">
        <f>IF(Merge2[[#This Row],[Recency]] &gt;= 6, "Active", "Inactive")</f>
        <v>Inactive</v>
      </c>
    </row>
    <row r="75" spans="1:11" x14ac:dyDescent="0.35">
      <c r="A75" s="5">
        <v>74</v>
      </c>
      <c r="B75" s="5">
        <v>31</v>
      </c>
      <c r="C75" s="5">
        <v>17</v>
      </c>
      <c r="D75" s="5">
        <v>5</v>
      </c>
      <c r="E75" s="5">
        <v>142340</v>
      </c>
      <c r="F75" s="4">
        <v>45079</v>
      </c>
      <c r="G75" s="5" t="s">
        <v>177</v>
      </c>
      <c r="H75" s="5" t="s">
        <v>180</v>
      </c>
      <c r="I75">
        <f>Merge2[[#This Row],[price]]*Merge2[[#This Row],[quantity]]</f>
        <v>711700</v>
      </c>
      <c r="J75" s="9">
        <f>_xlfn.PERCENTRANK.EXC(Merge2[date],F75,1)*10</f>
        <v>8</v>
      </c>
      <c r="K75" t="str">
        <f>IF(Merge2[[#This Row],[Recency]] &gt;= 6, "Active", "Inactive")</f>
        <v>Active</v>
      </c>
    </row>
    <row r="76" spans="1:11" x14ac:dyDescent="0.35">
      <c r="A76" s="5">
        <v>75</v>
      </c>
      <c r="B76" s="5">
        <v>32</v>
      </c>
      <c r="C76" s="5">
        <v>13</v>
      </c>
      <c r="D76" s="5">
        <v>3</v>
      </c>
      <c r="E76" s="5">
        <v>24669</v>
      </c>
      <c r="F76" s="4">
        <v>44686</v>
      </c>
      <c r="G76" s="5" t="s">
        <v>172</v>
      </c>
      <c r="H76" s="5" t="s">
        <v>175</v>
      </c>
      <c r="I76">
        <f>Merge2[[#This Row],[price]]*Merge2[[#This Row],[quantity]]</f>
        <v>74007</v>
      </c>
      <c r="J76" s="9">
        <f>_xlfn.PERCENTRANK.EXC(Merge2[date],F76,1)*10</f>
        <v>2</v>
      </c>
      <c r="K76" t="str">
        <f>IF(Merge2[[#This Row],[Recency]] &gt;= 6, "Active", "Inactive")</f>
        <v>Inactive</v>
      </c>
    </row>
    <row r="77" spans="1:11" x14ac:dyDescent="0.35">
      <c r="A77" s="5">
        <v>76</v>
      </c>
      <c r="B77" s="5">
        <v>46</v>
      </c>
      <c r="C77" s="5">
        <v>3</v>
      </c>
      <c r="D77" s="5">
        <v>5</v>
      </c>
      <c r="E77" s="5">
        <v>111525</v>
      </c>
      <c r="F77" s="4">
        <v>44653</v>
      </c>
      <c r="G77" s="5" t="s">
        <v>160</v>
      </c>
      <c r="H77" s="5" t="s">
        <v>163</v>
      </c>
      <c r="I77">
        <f>Merge2[[#This Row],[price]]*Merge2[[#This Row],[quantity]]</f>
        <v>557625</v>
      </c>
      <c r="J77" s="9">
        <f>_xlfn.PERCENTRANK.EXC(Merge2[date],F77,1)*10</f>
        <v>1</v>
      </c>
      <c r="K77" t="str">
        <f>IF(Merge2[[#This Row],[Recency]] &gt;= 6, "Active", "Inactive")</f>
        <v>Inactive</v>
      </c>
    </row>
    <row r="78" spans="1:11" x14ac:dyDescent="0.35">
      <c r="A78" s="5">
        <v>77</v>
      </c>
      <c r="B78" s="5">
        <v>23</v>
      </c>
      <c r="C78" s="5">
        <v>16</v>
      </c>
      <c r="D78" s="5">
        <v>3</v>
      </c>
      <c r="E78" s="5">
        <v>50592</v>
      </c>
      <c r="F78" s="4">
        <v>44693</v>
      </c>
      <c r="G78" s="5" t="s">
        <v>177</v>
      </c>
      <c r="H78" s="5" t="s">
        <v>179</v>
      </c>
      <c r="I78">
        <f>Merge2[[#This Row],[price]]*Merge2[[#This Row],[quantity]]</f>
        <v>151776</v>
      </c>
      <c r="J78" s="9">
        <f>_xlfn.PERCENTRANK.EXC(Merge2[date],F78,1)*10</f>
        <v>2</v>
      </c>
      <c r="K78" t="str">
        <f>IF(Merge2[[#This Row],[Recency]] &gt;= 6, "Active", "Inactive")</f>
        <v>Inactive</v>
      </c>
    </row>
    <row r="79" spans="1:11" x14ac:dyDescent="0.35">
      <c r="A79" s="5">
        <v>78</v>
      </c>
      <c r="B79" s="5">
        <v>5</v>
      </c>
      <c r="C79" s="5">
        <v>13</v>
      </c>
      <c r="D79" s="5">
        <v>3</v>
      </c>
      <c r="E79" s="5">
        <v>24669</v>
      </c>
      <c r="F79" s="4">
        <v>44735</v>
      </c>
      <c r="G79" s="5" t="s">
        <v>172</v>
      </c>
      <c r="H79" s="5" t="s">
        <v>175</v>
      </c>
      <c r="I79">
        <f>Merge2[[#This Row],[price]]*Merge2[[#This Row],[quantity]]</f>
        <v>74007</v>
      </c>
      <c r="J79" s="9">
        <f>_xlfn.PERCENTRANK.EXC(Merge2[date],F79,1)*10</f>
        <v>2</v>
      </c>
      <c r="K79" t="str">
        <f>IF(Merge2[[#This Row],[Recency]] &gt;= 6, "Active", "Inactive")</f>
        <v>Inactive</v>
      </c>
    </row>
    <row r="80" spans="1:11" x14ac:dyDescent="0.35">
      <c r="A80" s="5">
        <v>79</v>
      </c>
      <c r="B80" s="5">
        <v>43</v>
      </c>
      <c r="C80" s="5">
        <v>5</v>
      </c>
      <c r="D80" s="5">
        <v>1</v>
      </c>
      <c r="E80" s="5">
        <v>8761</v>
      </c>
      <c r="F80" s="4">
        <v>44806</v>
      </c>
      <c r="G80" s="5" t="s">
        <v>160</v>
      </c>
      <c r="H80" s="5" t="s">
        <v>165</v>
      </c>
      <c r="I80">
        <f>Merge2[[#This Row],[price]]*Merge2[[#This Row],[quantity]]</f>
        <v>8761</v>
      </c>
      <c r="J80" s="9">
        <f>_xlfn.PERCENTRANK.EXC(Merge2[date],F80,1)*10</f>
        <v>4</v>
      </c>
      <c r="K80" t="str">
        <f>IF(Merge2[[#This Row],[Recency]] &gt;= 6, "Active", "Inactive")</f>
        <v>Inactive</v>
      </c>
    </row>
    <row r="81" spans="1:11" x14ac:dyDescent="0.35">
      <c r="A81" s="5">
        <v>80</v>
      </c>
      <c r="B81" s="5">
        <v>38</v>
      </c>
      <c r="C81" s="5">
        <v>19</v>
      </c>
      <c r="D81" s="5">
        <v>5</v>
      </c>
      <c r="E81" s="5">
        <v>193935</v>
      </c>
      <c r="F81" s="4">
        <v>44621</v>
      </c>
      <c r="G81" s="5" t="s">
        <v>181</v>
      </c>
      <c r="H81" s="5" t="s">
        <v>183</v>
      </c>
      <c r="I81">
        <f>Merge2[[#This Row],[price]]*Merge2[[#This Row],[quantity]]</f>
        <v>969675</v>
      </c>
      <c r="J81" s="9">
        <f>_xlfn.PERCENTRANK.EXC(Merge2[date],F81,1)*10</f>
        <v>0</v>
      </c>
      <c r="K81" t="str">
        <f>IF(Merge2[[#This Row],[Recency]] &gt;= 6, "Active", "Inactive")</f>
        <v>Inactive</v>
      </c>
    </row>
    <row r="82" spans="1:11" x14ac:dyDescent="0.35">
      <c r="A82" s="5">
        <v>81</v>
      </c>
      <c r="B82" s="5">
        <v>4</v>
      </c>
      <c r="C82" s="5">
        <v>3</v>
      </c>
      <c r="D82" s="5">
        <v>5</v>
      </c>
      <c r="E82" s="5">
        <v>111525</v>
      </c>
      <c r="F82" s="4">
        <v>44716</v>
      </c>
      <c r="G82" s="5" t="s">
        <v>160</v>
      </c>
      <c r="H82" s="5" t="s">
        <v>163</v>
      </c>
      <c r="I82">
        <f>Merge2[[#This Row],[price]]*Merge2[[#This Row],[quantity]]</f>
        <v>557625</v>
      </c>
      <c r="J82" s="9">
        <f>_xlfn.PERCENTRANK.EXC(Merge2[date],F82,1)*10</f>
        <v>2</v>
      </c>
      <c r="K82" t="str">
        <f>IF(Merge2[[#This Row],[Recency]] &gt;= 6, "Active", "Inactive")</f>
        <v>Inactive</v>
      </c>
    </row>
    <row r="83" spans="1:11" x14ac:dyDescent="0.35">
      <c r="A83" s="5">
        <v>82</v>
      </c>
      <c r="B83" s="5">
        <v>8</v>
      </c>
      <c r="C83" s="5">
        <v>13</v>
      </c>
      <c r="D83" s="5">
        <v>5</v>
      </c>
      <c r="E83" s="5">
        <v>41115</v>
      </c>
      <c r="F83" s="4">
        <v>45054</v>
      </c>
      <c r="G83" s="5" t="s">
        <v>172</v>
      </c>
      <c r="H83" s="5" t="s">
        <v>175</v>
      </c>
      <c r="I83">
        <f>Merge2[[#This Row],[price]]*Merge2[[#This Row],[quantity]]</f>
        <v>205575</v>
      </c>
      <c r="J83" s="9">
        <f>_xlfn.PERCENTRANK.EXC(Merge2[date],F83,1)*10</f>
        <v>7</v>
      </c>
      <c r="K83" t="str">
        <f>IF(Merge2[[#This Row],[Recency]] &gt;= 6, "Active", "Inactive")</f>
        <v>Active</v>
      </c>
    </row>
    <row r="84" spans="1:11" x14ac:dyDescent="0.35">
      <c r="A84" s="5">
        <v>83</v>
      </c>
      <c r="B84" s="5">
        <v>21</v>
      </c>
      <c r="C84" s="5">
        <v>18</v>
      </c>
      <c r="D84" s="5">
        <v>4</v>
      </c>
      <c r="E84" s="5">
        <v>106332</v>
      </c>
      <c r="F84" s="4">
        <v>45075</v>
      </c>
      <c r="G84" s="5" t="s">
        <v>181</v>
      </c>
      <c r="H84" s="5" t="s">
        <v>182</v>
      </c>
      <c r="I84">
        <f>Merge2[[#This Row],[price]]*Merge2[[#This Row],[quantity]]</f>
        <v>425328</v>
      </c>
      <c r="J84" s="9">
        <f>_xlfn.PERCENTRANK.EXC(Merge2[date],F84,1)*10</f>
        <v>8</v>
      </c>
      <c r="K84" t="str">
        <f>IF(Merge2[[#This Row],[Recency]] &gt;= 6, "Active", "Inactive")</f>
        <v>Active</v>
      </c>
    </row>
    <row r="85" spans="1:11" x14ac:dyDescent="0.35">
      <c r="A85" s="5">
        <v>84</v>
      </c>
      <c r="B85" s="5">
        <v>18</v>
      </c>
      <c r="C85" s="5">
        <v>17</v>
      </c>
      <c r="D85" s="5">
        <v>3</v>
      </c>
      <c r="E85" s="5">
        <v>85404</v>
      </c>
      <c r="F85" s="4">
        <v>44930</v>
      </c>
      <c r="G85" s="5" t="s">
        <v>177</v>
      </c>
      <c r="H85" s="5" t="s">
        <v>180</v>
      </c>
      <c r="I85">
        <f>Merge2[[#This Row],[price]]*Merge2[[#This Row],[quantity]]</f>
        <v>256212</v>
      </c>
      <c r="J85" s="9">
        <f>_xlfn.PERCENTRANK.EXC(Merge2[date],F85,1)*10</f>
        <v>6</v>
      </c>
      <c r="K85" t="str">
        <f>IF(Merge2[[#This Row],[Recency]] &gt;= 6, "Active", "Inactive")</f>
        <v>Active</v>
      </c>
    </row>
    <row r="86" spans="1:11" x14ac:dyDescent="0.35">
      <c r="A86" s="5">
        <v>85</v>
      </c>
      <c r="B86" s="5">
        <v>23</v>
      </c>
      <c r="C86" s="5">
        <v>14</v>
      </c>
      <c r="D86" s="5">
        <v>2</v>
      </c>
      <c r="E86" s="5">
        <v>28776</v>
      </c>
      <c r="F86" s="4">
        <v>44773</v>
      </c>
      <c r="G86" s="5" t="s">
        <v>172</v>
      </c>
      <c r="H86" s="5" t="s">
        <v>176</v>
      </c>
      <c r="I86">
        <f>Merge2[[#This Row],[price]]*Merge2[[#This Row],[quantity]]</f>
        <v>57552</v>
      </c>
      <c r="J86" s="9">
        <f>_xlfn.PERCENTRANK.EXC(Merge2[date],F86,1)*10</f>
        <v>3</v>
      </c>
      <c r="K86" t="str">
        <f>IF(Merge2[[#This Row],[Recency]] &gt;= 6, "Active", "Inactive")</f>
        <v>Inactive</v>
      </c>
    </row>
    <row r="87" spans="1:11" x14ac:dyDescent="0.35">
      <c r="A87" s="5">
        <v>86</v>
      </c>
      <c r="B87" s="5">
        <v>39</v>
      </c>
      <c r="C87" s="5">
        <v>20</v>
      </c>
      <c r="D87" s="5">
        <v>1</v>
      </c>
      <c r="E87" s="5">
        <v>28779</v>
      </c>
      <c r="F87" s="4">
        <v>45109</v>
      </c>
      <c r="G87" s="5" t="s">
        <v>181</v>
      </c>
      <c r="H87" s="5" t="s">
        <v>184</v>
      </c>
      <c r="I87">
        <f>Merge2[[#This Row],[price]]*Merge2[[#This Row],[quantity]]</f>
        <v>28779</v>
      </c>
      <c r="J87" s="9">
        <f>_xlfn.PERCENTRANK.EXC(Merge2[date],F87,1)*10</f>
        <v>9</v>
      </c>
      <c r="K87" t="str">
        <f>IF(Merge2[[#This Row],[Recency]] &gt;= 6, "Active", "Inactive")</f>
        <v>Active</v>
      </c>
    </row>
    <row r="88" spans="1:11" x14ac:dyDescent="0.35">
      <c r="A88" s="5">
        <v>87</v>
      </c>
      <c r="B88" s="5">
        <v>33</v>
      </c>
      <c r="C88" s="5">
        <v>18</v>
      </c>
      <c r="D88" s="5">
        <v>3</v>
      </c>
      <c r="E88" s="5">
        <v>79749</v>
      </c>
      <c r="F88" s="4">
        <v>45096</v>
      </c>
      <c r="G88" s="5" t="s">
        <v>181</v>
      </c>
      <c r="H88" s="5" t="s">
        <v>182</v>
      </c>
      <c r="I88">
        <f>Merge2[[#This Row],[price]]*Merge2[[#This Row],[quantity]]</f>
        <v>239247</v>
      </c>
      <c r="J88" s="9">
        <f>_xlfn.PERCENTRANK.EXC(Merge2[date],F88,1)*10</f>
        <v>8</v>
      </c>
      <c r="K88" t="str">
        <f>IF(Merge2[[#This Row],[Recency]] &gt;= 6, "Active", "Inactive")</f>
        <v>Active</v>
      </c>
    </row>
    <row r="89" spans="1:11" x14ac:dyDescent="0.35">
      <c r="A89" s="5">
        <v>88</v>
      </c>
      <c r="B89" s="5">
        <v>29</v>
      </c>
      <c r="C89" s="5">
        <v>13</v>
      </c>
      <c r="D89" s="5">
        <v>2</v>
      </c>
      <c r="E89" s="5">
        <v>16446</v>
      </c>
      <c r="F89" s="4">
        <v>44709</v>
      </c>
      <c r="G89" s="5" t="s">
        <v>172</v>
      </c>
      <c r="H89" s="5" t="s">
        <v>175</v>
      </c>
      <c r="I89">
        <f>Merge2[[#This Row],[price]]*Merge2[[#This Row],[quantity]]</f>
        <v>32892</v>
      </c>
      <c r="J89" s="9">
        <f>_xlfn.PERCENTRANK.EXC(Merge2[date],F89,1)*10</f>
        <v>2</v>
      </c>
      <c r="K89" t="str">
        <f>IF(Merge2[[#This Row],[Recency]] &gt;= 6, "Active", "Inactive")</f>
        <v>Inactive</v>
      </c>
    </row>
    <row r="90" spans="1:11" x14ac:dyDescent="0.35">
      <c r="A90" s="5">
        <v>89</v>
      </c>
      <c r="B90" s="5">
        <v>10</v>
      </c>
      <c r="C90" s="5">
        <v>18</v>
      </c>
      <c r="D90" s="5">
        <v>3</v>
      </c>
      <c r="E90" s="5">
        <v>79749</v>
      </c>
      <c r="F90" s="4">
        <v>45146</v>
      </c>
      <c r="G90" s="5" t="s">
        <v>181</v>
      </c>
      <c r="H90" s="5" t="s">
        <v>182</v>
      </c>
      <c r="I90">
        <f>Merge2[[#This Row],[price]]*Merge2[[#This Row],[quantity]]</f>
        <v>239247</v>
      </c>
      <c r="J90" s="9">
        <f>_xlfn.PERCENTRANK.EXC(Merge2[date],F90,1)*10</f>
        <v>9</v>
      </c>
      <c r="K90" t="str">
        <f>IF(Merge2[[#This Row],[Recency]] &gt;= 6, "Active", "Inactive")</f>
        <v>Active</v>
      </c>
    </row>
    <row r="91" spans="1:11" x14ac:dyDescent="0.35">
      <c r="A91" s="5">
        <v>90</v>
      </c>
      <c r="B91" s="5">
        <v>2</v>
      </c>
      <c r="C91" s="5">
        <v>12</v>
      </c>
      <c r="D91" s="5">
        <v>4</v>
      </c>
      <c r="E91" s="5">
        <v>126528</v>
      </c>
      <c r="F91" s="4">
        <v>44736</v>
      </c>
      <c r="G91" s="5" t="s">
        <v>172</v>
      </c>
      <c r="H91" s="5" t="s">
        <v>174</v>
      </c>
      <c r="I91">
        <f>Merge2[[#This Row],[price]]*Merge2[[#This Row],[quantity]]</f>
        <v>506112</v>
      </c>
      <c r="J91" s="9">
        <f>_xlfn.PERCENTRANK.EXC(Merge2[date],F91,1)*10</f>
        <v>3</v>
      </c>
      <c r="K91" t="str">
        <f>IF(Merge2[[#This Row],[Recency]] &gt;= 6, "Active", "Inactive")</f>
        <v>Inactive</v>
      </c>
    </row>
    <row r="92" spans="1:11" x14ac:dyDescent="0.35">
      <c r="A92" s="5">
        <v>91</v>
      </c>
      <c r="B92" s="5">
        <v>24</v>
      </c>
      <c r="C92" s="5">
        <v>11</v>
      </c>
      <c r="D92" s="5">
        <v>4</v>
      </c>
      <c r="E92" s="5">
        <v>72348</v>
      </c>
      <c r="F92" s="4">
        <v>45066</v>
      </c>
      <c r="G92" s="5" t="s">
        <v>172</v>
      </c>
      <c r="H92" s="5" t="s">
        <v>173</v>
      </c>
      <c r="I92">
        <f>Merge2[[#This Row],[price]]*Merge2[[#This Row],[quantity]]</f>
        <v>289392</v>
      </c>
      <c r="J92" s="9">
        <f>_xlfn.PERCENTRANK.EXC(Merge2[date],F92,1)*10</f>
        <v>8</v>
      </c>
      <c r="K92" t="str">
        <f>IF(Merge2[[#This Row],[Recency]] &gt;= 6, "Active", "Inactive")</f>
        <v>Active</v>
      </c>
    </row>
    <row r="93" spans="1:11" x14ac:dyDescent="0.35">
      <c r="A93" s="5">
        <v>92</v>
      </c>
      <c r="B93" s="5">
        <v>41</v>
      </c>
      <c r="C93" s="5">
        <v>15</v>
      </c>
      <c r="D93" s="5">
        <v>4</v>
      </c>
      <c r="E93" s="5">
        <v>43528</v>
      </c>
      <c r="F93" s="4">
        <v>44780</v>
      </c>
      <c r="G93" s="5" t="s">
        <v>177</v>
      </c>
      <c r="H93" s="5" t="s">
        <v>178</v>
      </c>
      <c r="I93">
        <f>Merge2[[#This Row],[price]]*Merge2[[#This Row],[quantity]]</f>
        <v>174112</v>
      </c>
      <c r="J93" s="9">
        <f>_xlfn.PERCENTRANK.EXC(Merge2[date],F93,1)*10</f>
        <v>3</v>
      </c>
      <c r="K93" t="str">
        <f>IF(Merge2[[#This Row],[Recency]] &gt;= 6, "Active", "Inactive")</f>
        <v>Inactive</v>
      </c>
    </row>
    <row r="94" spans="1:11" x14ac:dyDescent="0.35">
      <c r="A94" s="5">
        <v>93</v>
      </c>
      <c r="B94" s="5">
        <v>28</v>
      </c>
      <c r="C94" s="5">
        <v>3</v>
      </c>
      <c r="D94" s="5">
        <v>5</v>
      </c>
      <c r="E94" s="5">
        <v>111525</v>
      </c>
      <c r="F94" s="4">
        <v>44895</v>
      </c>
      <c r="G94" s="5" t="s">
        <v>160</v>
      </c>
      <c r="H94" s="5" t="s">
        <v>163</v>
      </c>
      <c r="I94">
        <f>Merge2[[#This Row],[price]]*Merge2[[#This Row],[quantity]]</f>
        <v>557625</v>
      </c>
      <c r="J94" s="9">
        <f>_xlfn.PERCENTRANK.EXC(Merge2[date],F94,1)*10</f>
        <v>5</v>
      </c>
      <c r="K94" t="str">
        <f>IF(Merge2[[#This Row],[Recency]] &gt;= 6, "Active", "Inactive")</f>
        <v>Inactive</v>
      </c>
    </row>
    <row r="95" spans="1:11" x14ac:dyDescent="0.35">
      <c r="A95" s="5">
        <v>94</v>
      </c>
      <c r="B95" s="5">
        <v>3</v>
      </c>
      <c r="C95" s="5">
        <v>9</v>
      </c>
      <c r="D95" s="5">
        <v>2</v>
      </c>
      <c r="E95" s="5">
        <v>61102</v>
      </c>
      <c r="F95" s="4">
        <v>44856</v>
      </c>
      <c r="G95" s="5" t="s">
        <v>166</v>
      </c>
      <c r="H95" s="5" t="s">
        <v>170</v>
      </c>
      <c r="I95">
        <f>Merge2[[#This Row],[price]]*Merge2[[#This Row],[quantity]]</f>
        <v>122204</v>
      </c>
      <c r="J95" s="9">
        <f>_xlfn.PERCENTRANK.EXC(Merge2[date],F95,1)*10</f>
        <v>4</v>
      </c>
      <c r="K95" t="str">
        <f>IF(Merge2[[#This Row],[Recency]] &gt;= 6, "Active", "Inactive")</f>
        <v>Inactive</v>
      </c>
    </row>
    <row r="96" spans="1:11" x14ac:dyDescent="0.35">
      <c r="A96" s="5">
        <v>95</v>
      </c>
      <c r="B96" s="5">
        <v>31</v>
      </c>
      <c r="C96" s="5">
        <v>12</v>
      </c>
      <c r="D96" s="5">
        <v>5</v>
      </c>
      <c r="E96" s="5">
        <v>158160</v>
      </c>
      <c r="F96" s="4">
        <v>44714</v>
      </c>
      <c r="G96" s="5" t="s">
        <v>172</v>
      </c>
      <c r="H96" s="5" t="s">
        <v>174</v>
      </c>
      <c r="I96">
        <f>Merge2[[#This Row],[price]]*Merge2[[#This Row],[quantity]]</f>
        <v>790800</v>
      </c>
      <c r="J96" s="9">
        <f>_xlfn.PERCENTRANK.EXC(Merge2[date],F96,1)*10</f>
        <v>2</v>
      </c>
      <c r="K96" t="str">
        <f>IF(Merge2[[#This Row],[Recency]] &gt;= 6, "Active", "Inactive")</f>
        <v>Inactive</v>
      </c>
    </row>
    <row r="97" spans="1:11" x14ac:dyDescent="0.35">
      <c r="A97" s="5">
        <v>96</v>
      </c>
      <c r="B97" s="5">
        <v>21</v>
      </c>
      <c r="C97" s="5">
        <v>7</v>
      </c>
      <c r="D97" s="5">
        <v>3</v>
      </c>
      <c r="E97" s="5">
        <v>71580</v>
      </c>
      <c r="F97" s="4">
        <v>45091</v>
      </c>
      <c r="G97" s="5" t="s">
        <v>166</v>
      </c>
      <c r="H97" s="5" t="s">
        <v>168</v>
      </c>
      <c r="I97">
        <f>Merge2[[#This Row],[price]]*Merge2[[#This Row],[quantity]]</f>
        <v>214740</v>
      </c>
      <c r="J97" s="9">
        <f>_xlfn.PERCENTRANK.EXC(Merge2[date],F97,1)*10</f>
        <v>8</v>
      </c>
      <c r="K97" t="str">
        <f>IF(Merge2[[#This Row],[Recency]] &gt;= 6, "Active", "Inactive")</f>
        <v>Active</v>
      </c>
    </row>
    <row r="98" spans="1:11" x14ac:dyDescent="0.35">
      <c r="A98" s="5">
        <v>97</v>
      </c>
      <c r="B98" s="5">
        <v>36</v>
      </c>
      <c r="C98" s="5">
        <v>16</v>
      </c>
      <c r="D98" s="5">
        <v>4</v>
      </c>
      <c r="E98" s="5">
        <v>67456</v>
      </c>
      <c r="F98" s="4">
        <v>44589</v>
      </c>
      <c r="G98" s="5" t="s">
        <v>177</v>
      </c>
      <c r="H98" s="5" t="s">
        <v>179</v>
      </c>
      <c r="I98">
        <f>Merge2[[#This Row],[price]]*Merge2[[#This Row],[quantity]]</f>
        <v>269824</v>
      </c>
      <c r="J98" s="9">
        <f>_xlfn.PERCENTRANK.EXC(Merge2[date],F98,1)*10</f>
        <v>0</v>
      </c>
      <c r="K98" t="str">
        <f>IF(Merge2[[#This Row],[Recency]] &gt;= 6, "Active", "Inactive")</f>
        <v>Inactive</v>
      </c>
    </row>
    <row r="99" spans="1:11" x14ac:dyDescent="0.35">
      <c r="A99" s="5">
        <v>98</v>
      </c>
      <c r="B99" s="5">
        <v>19</v>
      </c>
      <c r="C99" s="5">
        <v>9</v>
      </c>
      <c r="D99" s="5">
        <v>3</v>
      </c>
      <c r="E99" s="5">
        <v>91653</v>
      </c>
      <c r="F99" s="4">
        <v>45064</v>
      </c>
      <c r="G99" s="5" t="s">
        <v>166</v>
      </c>
      <c r="H99" s="5" t="s">
        <v>170</v>
      </c>
      <c r="I99">
        <f>Merge2[[#This Row],[price]]*Merge2[[#This Row],[quantity]]</f>
        <v>274959</v>
      </c>
      <c r="J99" s="9">
        <f>_xlfn.PERCENTRANK.EXC(Merge2[date],F99,1)*10</f>
        <v>8</v>
      </c>
      <c r="K99" t="str">
        <f>IF(Merge2[[#This Row],[Recency]] &gt;= 6, "Active", "Inactive")</f>
        <v>Active</v>
      </c>
    </row>
    <row r="100" spans="1:11" x14ac:dyDescent="0.35">
      <c r="A100" s="5">
        <v>99</v>
      </c>
      <c r="B100" s="5">
        <v>30</v>
      </c>
      <c r="C100" s="5">
        <v>18</v>
      </c>
      <c r="D100" s="5">
        <v>1</v>
      </c>
      <c r="E100" s="5">
        <v>26583</v>
      </c>
      <c r="F100" s="4">
        <v>44975</v>
      </c>
      <c r="G100" s="5" t="s">
        <v>181</v>
      </c>
      <c r="H100" s="5" t="s">
        <v>182</v>
      </c>
      <c r="I100">
        <f>Merge2[[#This Row],[price]]*Merge2[[#This Row],[quantity]]</f>
        <v>26583</v>
      </c>
      <c r="J100" s="9">
        <f>_xlfn.PERCENTRANK.EXC(Merge2[date],F100,1)*10</f>
        <v>6</v>
      </c>
      <c r="K100" t="str">
        <f>IF(Merge2[[#This Row],[Recency]] &gt;= 6, "Active", "Inactive")</f>
        <v>Active</v>
      </c>
    </row>
    <row r="101" spans="1:11" x14ac:dyDescent="0.35">
      <c r="A101" s="5">
        <v>100</v>
      </c>
      <c r="B101" s="5">
        <v>43</v>
      </c>
      <c r="C101" s="5">
        <v>12</v>
      </c>
      <c r="D101" s="5">
        <v>2</v>
      </c>
      <c r="E101" s="5">
        <v>63264</v>
      </c>
      <c r="F101" s="4">
        <v>44772</v>
      </c>
      <c r="G101" s="5" t="s">
        <v>172</v>
      </c>
      <c r="H101" s="5" t="s">
        <v>174</v>
      </c>
      <c r="I101">
        <f>Merge2[[#This Row],[price]]*Merge2[[#This Row],[quantity]]</f>
        <v>126528</v>
      </c>
      <c r="J101" s="9">
        <f>_xlfn.PERCENTRANK.EXC(Merge2[date],F101,1)*10</f>
        <v>3</v>
      </c>
      <c r="K101" t="str">
        <f>IF(Merge2[[#This Row],[Recency]] &gt;= 6, "Active", "Inactive")</f>
        <v>Inactive</v>
      </c>
    </row>
    <row r="102" spans="1:11" x14ac:dyDescent="0.35">
      <c r="A102" s="5">
        <v>101</v>
      </c>
      <c r="B102" s="5">
        <v>10</v>
      </c>
      <c r="C102" s="5">
        <v>4</v>
      </c>
      <c r="D102" s="5">
        <v>2</v>
      </c>
      <c r="E102" s="5">
        <v>37234</v>
      </c>
      <c r="F102" s="4">
        <v>44721</v>
      </c>
      <c r="G102" s="5" t="s">
        <v>160</v>
      </c>
      <c r="H102" s="5" t="s">
        <v>164</v>
      </c>
      <c r="I102">
        <f>Merge2[[#This Row],[price]]*Merge2[[#This Row],[quantity]]</f>
        <v>74468</v>
      </c>
      <c r="J102" s="9">
        <f>_xlfn.PERCENTRANK.EXC(Merge2[date],F102,1)*10</f>
        <v>2</v>
      </c>
      <c r="K102" t="str">
        <f>IF(Merge2[[#This Row],[Recency]] &gt;= 6, "Active", "Inactive")</f>
        <v>Inactive</v>
      </c>
    </row>
    <row r="103" spans="1:11" x14ac:dyDescent="0.35">
      <c r="A103" s="5">
        <v>102</v>
      </c>
      <c r="B103" s="5">
        <v>15</v>
      </c>
      <c r="C103" s="5">
        <v>15</v>
      </c>
      <c r="D103" s="5">
        <v>2</v>
      </c>
      <c r="E103" s="5">
        <v>21764</v>
      </c>
      <c r="F103" s="4">
        <v>45021</v>
      </c>
      <c r="G103" s="5" t="s">
        <v>177</v>
      </c>
      <c r="H103" s="5" t="s">
        <v>178</v>
      </c>
      <c r="I103">
        <f>Merge2[[#This Row],[price]]*Merge2[[#This Row],[quantity]]</f>
        <v>43528</v>
      </c>
      <c r="J103" s="9">
        <f>_xlfn.PERCENTRANK.EXC(Merge2[date],F103,1)*10</f>
        <v>7</v>
      </c>
      <c r="K103" t="str">
        <f>IF(Merge2[[#This Row],[Recency]] &gt;= 6, "Active", "Inactive")</f>
        <v>Active</v>
      </c>
    </row>
    <row r="104" spans="1:11" x14ac:dyDescent="0.35">
      <c r="A104" s="5">
        <v>103</v>
      </c>
      <c r="B104" s="5">
        <v>32</v>
      </c>
      <c r="C104" s="5">
        <v>1</v>
      </c>
      <c r="D104" s="5">
        <v>4</v>
      </c>
      <c r="E104" s="5">
        <v>138440</v>
      </c>
      <c r="F104" s="4">
        <v>45064</v>
      </c>
      <c r="G104" s="5" t="s">
        <v>160</v>
      </c>
      <c r="H104" s="5" t="s">
        <v>161</v>
      </c>
      <c r="I104">
        <f>Merge2[[#This Row],[price]]*Merge2[[#This Row],[quantity]]</f>
        <v>553760</v>
      </c>
      <c r="J104" s="9">
        <f>_xlfn.PERCENTRANK.EXC(Merge2[date],F104,1)*10</f>
        <v>8</v>
      </c>
      <c r="K104" t="str">
        <f>IF(Merge2[[#This Row],[Recency]] &gt;= 6, "Active", "Inactive")</f>
        <v>Active</v>
      </c>
    </row>
    <row r="105" spans="1:11" x14ac:dyDescent="0.35">
      <c r="A105" s="5">
        <v>104</v>
      </c>
      <c r="B105" s="5">
        <v>29</v>
      </c>
      <c r="C105" s="5">
        <v>4</v>
      </c>
      <c r="D105" s="5">
        <v>5</v>
      </c>
      <c r="E105" s="5">
        <v>93085</v>
      </c>
      <c r="F105" s="4">
        <v>44797</v>
      </c>
      <c r="G105" s="5" t="s">
        <v>160</v>
      </c>
      <c r="H105" s="5" t="s">
        <v>164</v>
      </c>
      <c r="I105">
        <f>Merge2[[#This Row],[price]]*Merge2[[#This Row],[quantity]]</f>
        <v>465425</v>
      </c>
      <c r="J105" s="9">
        <f>_xlfn.PERCENTRANK.EXC(Merge2[date],F105,1)*10</f>
        <v>3</v>
      </c>
      <c r="K105" t="str">
        <f>IF(Merge2[[#This Row],[Recency]] &gt;= 6, "Active", "Inactive")</f>
        <v>Inactive</v>
      </c>
    </row>
    <row r="106" spans="1:11" x14ac:dyDescent="0.35">
      <c r="A106" s="5">
        <v>105</v>
      </c>
      <c r="B106" s="5">
        <v>42</v>
      </c>
      <c r="C106" s="5">
        <v>7</v>
      </c>
      <c r="D106" s="5">
        <v>5</v>
      </c>
      <c r="E106" s="5">
        <v>119300</v>
      </c>
      <c r="F106" s="4">
        <v>44781</v>
      </c>
      <c r="G106" s="5" t="s">
        <v>166</v>
      </c>
      <c r="H106" s="5" t="s">
        <v>168</v>
      </c>
      <c r="I106">
        <f>Merge2[[#This Row],[price]]*Merge2[[#This Row],[quantity]]</f>
        <v>596500</v>
      </c>
      <c r="J106" s="9">
        <f>_xlfn.PERCENTRANK.EXC(Merge2[date],F106,1)*10</f>
        <v>3</v>
      </c>
      <c r="K106" t="str">
        <f>IF(Merge2[[#This Row],[Recency]] &gt;= 6, "Active", "Inactive")</f>
        <v>Inactive</v>
      </c>
    </row>
    <row r="107" spans="1:11" x14ac:dyDescent="0.35">
      <c r="A107" s="5">
        <v>106</v>
      </c>
      <c r="B107" s="5">
        <v>3</v>
      </c>
      <c r="C107" s="5">
        <v>2</v>
      </c>
      <c r="D107" s="5">
        <v>4</v>
      </c>
      <c r="E107" s="5">
        <v>66728</v>
      </c>
      <c r="F107" s="4">
        <v>44578</v>
      </c>
      <c r="G107" s="5" t="s">
        <v>160</v>
      </c>
      <c r="H107" s="5" t="s">
        <v>162</v>
      </c>
      <c r="I107">
        <f>Merge2[[#This Row],[price]]*Merge2[[#This Row],[quantity]]</f>
        <v>266912</v>
      </c>
      <c r="J107" s="9">
        <f>_xlfn.PERCENTRANK.EXC(Merge2[date],F107,1)*10</f>
        <v>0</v>
      </c>
      <c r="K107" t="str">
        <f>IF(Merge2[[#This Row],[Recency]] &gt;= 6, "Active", "Inactive")</f>
        <v>Inactive</v>
      </c>
    </row>
    <row r="108" spans="1:11" x14ac:dyDescent="0.35">
      <c r="A108" s="5">
        <v>107</v>
      </c>
      <c r="B108" s="5">
        <v>27</v>
      </c>
      <c r="C108" s="5">
        <v>7</v>
      </c>
      <c r="D108" s="5">
        <v>3</v>
      </c>
      <c r="E108" s="5">
        <v>71580</v>
      </c>
      <c r="F108" s="4">
        <v>44690</v>
      </c>
      <c r="G108" s="5" t="s">
        <v>166</v>
      </c>
      <c r="H108" s="5" t="s">
        <v>168</v>
      </c>
      <c r="I108">
        <f>Merge2[[#This Row],[price]]*Merge2[[#This Row],[quantity]]</f>
        <v>214740</v>
      </c>
      <c r="J108" s="9">
        <f>_xlfn.PERCENTRANK.EXC(Merge2[date],F108,1)*10</f>
        <v>2</v>
      </c>
      <c r="K108" t="str">
        <f>IF(Merge2[[#This Row],[Recency]] &gt;= 6, "Active", "Inactive")</f>
        <v>Inactive</v>
      </c>
    </row>
    <row r="109" spans="1:11" x14ac:dyDescent="0.35">
      <c r="A109" s="5">
        <v>108</v>
      </c>
      <c r="B109" s="5">
        <v>42</v>
      </c>
      <c r="C109" s="5">
        <v>4</v>
      </c>
      <c r="D109" s="5">
        <v>4</v>
      </c>
      <c r="E109" s="5">
        <v>74468</v>
      </c>
      <c r="F109" s="4">
        <v>44955</v>
      </c>
      <c r="G109" s="5" t="s">
        <v>160</v>
      </c>
      <c r="H109" s="5" t="s">
        <v>164</v>
      </c>
      <c r="I109">
        <f>Merge2[[#This Row],[price]]*Merge2[[#This Row],[quantity]]</f>
        <v>297872</v>
      </c>
      <c r="J109" s="9">
        <f>_xlfn.PERCENTRANK.EXC(Merge2[date],F109,1)*10</f>
        <v>6</v>
      </c>
      <c r="K109" t="str">
        <f>IF(Merge2[[#This Row],[Recency]] &gt;= 6, "Active", "Inactive")</f>
        <v>Active</v>
      </c>
    </row>
    <row r="110" spans="1:11" x14ac:dyDescent="0.35">
      <c r="A110" s="5">
        <v>109</v>
      </c>
      <c r="B110" s="5">
        <v>36</v>
      </c>
      <c r="C110" s="5">
        <v>9</v>
      </c>
      <c r="D110" s="5">
        <v>5</v>
      </c>
      <c r="E110" s="5">
        <v>152755</v>
      </c>
      <c r="F110" s="4">
        <v>45139</v>
      </c>
      <c r="G110" s="5" t="s">
        <v>166</v>
      </c>
      <c r="H110" s="5" t="s">
        <v>170</v>
      </c>
      <c r="I110">
        <f>Merge2[[#This Row],[price]]*Merge2[[#This Row],[quantity]]</f>
        <v>763775</v>
      </c>
      <c r="J110" s="9">
        <f>_xlfn.PERCENTRANK.EXC(Merge2[date],F110,1)*10</f>
        <v>9</v>
      </c>
      <c r="K110" t="str">
        <f>IF(Merge2[[#This Row],[Recency]] &gt;= 6, "Active", "Inactive")</f>
        <v>Active</v>
      </c>
    </row>
    <row r="111" spans="1:11" x14ac:dyDescent="0.35">
      <c r="A111" s="5">
        <v>110</v>
      </c>
      <c r="B111" s="5">
        <v>15</v>
      </c>
      <c r="C111" s="5">
        <v>10</v>
      </c>
      <c r="D111" s="5">
        <v>3</v>
      </c>
      <c r="E111" s="5">
        <v>63933</v>
      </c>
      <c r="F111" s="4">
        <v>44855</v>
      </c>
      <c r="G111" s="5" t="s">
        <v>166</v>
      </c>
      <c r="H111" s="5" t="s">
        <v>171</v>
      </c>
      <c r="I111">
        <f>Merge2[[#This Row],[price]]*Merge2[[#This Row],[quantity]]</f>
        <v>191799</v>
      </c>
      <c r="J111" s="9">
        <f>_xlfn.PERCENTRANK.EXC(Merge2[date],F111,1)*10</f>
        <v>4</v>
      </c>
      <c r="K111" t="str">
        <f>IF(Merge2[[#This Row],[Recency]] &gt;= 6, "Active", "Inactive")</f>
        <v>Inactive</v>
      </c>
    </row>
    <row r="112" spans="1:11" x14ac:dyDescent="0.35">
      <c r="A112" s="5">
        <v>111</v>
      </c>
      <c r="B112" s="5">
        <v>11</v>
      </c>
      <c r="C112" s="5">
        <v>12</v>
      </c>
      <c r="D112" s="5">
        <v>1</v>
      </c>
      <c r="E112" s="5">
        <v>31632</v>
      </c>
      <c r="F112" s="4">
        <v>44651</v>
      </c>
      <c r="G112" s="5" t="s">
        <v>172</v>
      </c>
      <c r="H112" s="5" t="s">
        <v>174</v>
      </c>
      <c r="I112">
        <f>Merge2[[#This Row],[price]]*Merge2[[#This Row],[quantity]]</f>
        <v>31632</v>
      </c>
      <c r="J112" s="9">
        <f>_xlfn.PERCENTRANK.EXC(Merge2[date],F112,1)*10</f>
        <v>1</v>
      </c>
      <c r="K112" t="str">
        <f>IF(Merge2[[#This Row],[Recency]] &gt;= 6, "Active", "Inactive")</f>
        <v>Inactive</v>
      </c>
    </row>
    <row r="113" spans="1:11" x14ac:dyDescent="0.35">
      <c r="A113" s="5">
        <v>112</v>
      </c>
      <c r="B113" s="5">
        <v>48</v>
      </c>
      <c r="C113" s="5">
        <v>20</v>
      </c>
      <c r="D113" s="5">
        <v>5</v>
      </c>
      <c r="E113" s="5">
        <v>143895</v>
      </c>
      <c r="F113" s="4">
        <v>44952</v>
      </c>
      <c r="G113" s="5" t="s">
        <v>181</v>
      </c>
      <c r="H113" s="5" t="s">
        <v>184</v>
      </c>
      <c r="I113">
        <f>Merge2[[#This Row],[price]]*Merge2[[#This Row],[quantity]]</f>
        <v>719475</v>
      </c>
      <c r="J113" s="9">
        <f>_xlfn.PERCENTRANK.EXC(Merge2[date],F113,1)*10</f>
        <v>6</v>
      </c>
      <c r="K113" t="str">
        <f>IF(Merge2[[#This Row],[Recency]] &gt;= 6, "Active", "Inactive")</f>
        <v>Active</v>
      </c>
    </row>
    <row r="114" spans="1:11" x14ac:dyDescent="0.35">
      <c r="A114" s="5">
        <v>113</v>
      </c>
      <c r="B114" s="5">
        <v>49</v>
      </c>
      <c r="C114" s="5">
        <v>2</v>
      </c>
      <c r="D114" s="5">
        <v>4</v>
      </c>
      <c r="E114" s="5">
        <v>66728</v>
      </c>
      <c r="F114" s="4">
        <v>44637</v>
      </c>
      <c r="G114" s="5" t="s">
        <v>160</v>
      </c>
      <c r="H114" s="5" t="s">
        <v>162</v>
      </c>
      <c r="I114">
        <f>Merge2[[#This Row],[price]]*Merge2[[#This Row],[quantity]]</f>
        <v>266912</v>
      </c>
      <c r="J114" s="9">
        <f>_xlfn.PERCENTRANK.EXC(Merge2[date],F114,1)*10</f>
        <v>1</v>
      </c>
      <c r="K114" t="str">
        <f>IF(Merge2[[#This Row],[Recency]] &gt;= 6, "Active", "Inactive")</f>
        <v>Inactive</v>
      </c>
    </row>
    <row r="115" spans="1:11" x14ac:dyDescent="0.35">
      <c r="A115" s="5">
        <v>114</v>
      </c>
      <c r="B115" s="5">
        <v>36</v>
      </c>
      <c r="C115" s="5">
        <v>14</v>
      </c>
      <c r="D115" s="5">
        <v>1</v>
      </c>
      <c r="E115" s="5">
        <v>14388</v>
      </c>
      <c r="F115" s="4">
        <v>45056</v>
      </c>
      <c r="G115" s="5" t="s">
        <v>172</v>
      </c>
      <c r="H115" s="5" t="s">
        <v>176</v>
      </c>
      <c r="I115">
        <f>Merge2[[#This Row],[price]]*Merge2[[#This Row],[quantity]]</f>
        <v>14388</v>
      </c>
      <c r="J115" s="9">
        <f>_xlfn.PERCENTRANK.EXC(Merge2[date],F115,1)*10</f>
        <v>8</v>
      </c>
      <c r="K115" t="str">
        <f>IF(Merge2[[#This Row],[Recency]] &gt;= 6, "Active", "Inactive")</f>
        <v>Active</v>
      </c>
    </row>
    <row r="116" spans="1:11" x14ac:dyDescent="0.35">
      <c r="A116" s="5">
        <v>115</v>
      </c>
      <c r="B116" s="5">
        <v>10</v>
      </c>
      <c r="C116" s="5">
        <v>11</v>
      </c>
      <c r="D116" s="5">
        <v>1</v>
      </c>
      <c r="E116" s="5">
        <v>18087</v>
      </c>
      <c r="F116" s="4">
        <v>45147</v>
      </c>
      <c r="G116" s="5" t="s">
        <v>172</v>
      </c>
      <c r="H116" s="5" t="s">
        <v>173</v>
      </c>
      <c r="I116">
        <f>Merge2[[#This Row],[price]]*Merge2[[#This Row],[quantity]]</f>
        <v>18087</v>
      </c>
      <c r="J116" s="9">
        <f>_xlfn.PERCENTRANK.EXC(Merge2[date],F116,1)*10</f>
        <v>9</v>
      </c>
      <c r="K116" t="str">
        <f>IF(Merge2[[#This Row],[Recency]] &gt;= 6, "Active", "Inactive")</f>
        <v>Active</v>
      </c>
    </row>
    <row r="117" spans="1:11" x14ac:dyDescent="0.35">
      <c r="A117" s="5">
        <v>116</v>
      </c>
      <c r="B117" s="5">
        <v>18</v>
      </c>
      <c r="C117" s="5">
        <v>9</v>
      </c>
      <c r="D117" s="5">
        <v>1</v>
      </c>
      <c r="E117" s="5">
        <v>30551</v>
      </c>
      <c r="F117" s="4">
        <v>45034</v>
      </c>
      <c r="G117" s="5" t="s">
        <v>166</v>
      </c>
      <c r="H117" s="5" t="s">
        <v>170</v>
      </c>
      <c r="I117">
        <f>Merge2[[#This Row],[price]]*Merge2[[#This Row],[quantity]]</f>
        <v>30551</v>
      </c>
      <c r="J117" s="9">
        <f>_xlfn.PERCENTRANK.EXC(Merge2[date],F117,1)*10</f>
        <v>7</v>
      </c>
      <c r="K117" t="str">
        <f>IF(Merge2[[#This Row],[Recency]] &gt;= 6, "Active", "Inactive")</f>
        <v>Active</v>
      </c>
    </row>
    <row r="118" spans="1:11" x14ac:dyDescent="0.35">
      <c r="A118" s="5">
        <v>117</v>
      </c>
      <c r="B118" s="5">
        <v>29</v>
      </c>
      <c r="C118" s="5">
        <v>4</v>
      </c>
      <c r="D118" s="5">
        <v>1</v>
      </c>
      <c r="E118" s="5">
        <v>18617</v>
      </c>
      <c r="F118" s="4">
        <v>45098</v>
      </c>
      <c r="G118" s="5" t="s">
        <v>160</v>
      </c>
      <c r="H118" s="5" t="s">
        <v>164</v>
      </c>
      <c r="I118">
        <f>Merge2[[#This Row],[price]]*Merge2[[#This Row],[quantity]]</f>
        <v>18617</v>
      </c>
      <c r="J118" s="9">
        <f>_xlfn.PERCENTRANK.EXC(Merge2[date],F118,1)*10</f>
        <v>8</v>
      </c>
      <c r="K118" t="str">
        <f>IF(Merge2[[#This Row],[Recency]] &gt;= 6, "Active", "Inactive")</f>
        <v>Active</v>
      </c>
    </row>
    <row r="119" spans="1:11" x14ac:dyDescent="0.35">
      <c r="A119" s="5">
        <v>118</v>
      </c>
      <c r="B119" s="5">
        <v>47</v>
      </c>
      <c r="C119" s="5">
        <v>13</v>
      </c>
      <c r="D119" s="5">
        <v>4</v>
      </c>
      <c r="E119" s="5">
        <v>32892</v>
      </c>
      <c r="F119" s="4">
        <v>45053</v>
      </c>
      <c r="G119" s="5" t="s">
        <v>172</v>
      </c>
      <c r="H119" s="5" t="s">
        <v>175</v>
      </c>
      <c r="I119">
        <f>Merge2[[#This Row],[price]]*Merge2[[#This Row],[quantity]]</f>
        <v>131568</v>
      </c>
      <c r="J119" s="9">
        <f>_xlfn.PERCENTRANK.EXC(Merge2[date],F119,1)*10</f>
        <v>7</v>
      </c>
      <c r="K119" t="str">
        <f>IF(Merge2[[#This Row],[Recency]] &gt;= 6, "Active", "Inactive")</f>
        <v>Active</v>
      </c>
    </row>
    <row r="120" spans="1:11" x14ac:dyDescent="0.35">
      <c r="A120" s="5">
        <v>119</v>
      </c>
      <c r="B120" s="5">
        <v>23</v>
      </c>
      <c r="C120" s="5">
        <v>18</v>
      </c>
      <c r="D120" s="5">
        <v>5</v>
      </c>
      <c r="E120" s="5">
        <v>132915</v>
      </c>
      <c r="F120" s="4">
        <v>44565</v>
      </c>
      <c r="G120" s="5" t="s">
        <v>181</v>
      </c>
      <c r="H120" s="5" t="s">
        <v>182</v>
      </c>
      <c r="I120">
        <f>Merge2[[#This Row],[price]]*Merge2[[#This Row],[quantity]]</f>
        <v>664575</v>
      </c>
      <c r="J120" s="9">
        <f>_xlfn.PERCENTRANK.EXC(Merge2[date],F120,1)*10</f>
        <v>0</v>
      </c>
      <c r="K120" t="str">
        <f>IF(Merge2[[#This Row],[Recency]] &gt;= 6, "Active", "Inactive")</f>
        <v>Inactive</v>
      </c>
    </row>
    <row r="121" spans="1:11" x14ac:dyDescent="0.35">
      <c r="A121" s="5">
        <v>120</v>
      </c>
      <c r="B121" s="5">
        <v>34</v>
      </c>
      <c r="C121" s="5">
        <v>17</v>
      </c>
      <c r="D121" s="5">
        <v>4</v>
      </c>
      <c r="E121" s="5">
        <v>113872</v>
      </c>
      <c r="F121" s="4">
        <v>44693</v>
      </c>
      <c r="G121" s="5" t="s">
        <v>177</v>
      </c>
      <c r="H121" s="5" t="s">
        <v>180</v>
      </c>
      <c r="I121">
        <f>Merge2[[#This Row],[price]]*Merge2[[#This Row],[quantity]]</f>
        <v>455488</v>
      </c>
      <c r="J121" s="9">
        <f>_xlfn.PERCENTRANK.EXC(Merge2[date],F121,1)*10</f>
        <v>2</v>
      </c>
      <c r="K121" t="str">
        <f>IF(Merge2[[#This Row],[Recency]] &gt;= 6, "Active", "Inactive")</f>
        <v>Inactive</v>
      </c>
    </row>
    <row r="122" spans="1:11" x14ac:dyDescent="0.35">
      <c r="A122" s="5">
        <v>121</v>
      </c>
      <c r="B122" s="5">
        <v>9</v>
      </c>
      <c r="C122" s="5">
        <v>7</v>
      </c>
      <c r="D122" s="5">
        <v>2</v>
      </c>
      <c r="E122" s="5">
        <v>47720</v>
      </c>
      <c r="F122" s="4">
        <v>45013</v>
      </c>
      <c r="G122" s="5" t="s">
        <v>166</v>
      </c>
      <c r="H122" s="5" t="s">
        <v>168</v>
      </c>
      <c r="I122">
        <f>Merge2[[#This Row],[price]]*Merge2[[#This Row],[quantity]]</f>
        <v>95440</v>
      </c>
      <c r="J122" s="9">
        <f>_xlfn.PERCENTRANK.EXC(Merge2[date],F122,1)*10</f>
        <v>7</v>
      </c>
      <c r="K122" t="str">
        <f>IF(Merge2[[#This Row],[Recency]] &gt;= 6, "Active", "Inactive")</f>
        <v>Active</v>
      </c>
    </row>
    <row r="123" spans="1:11" x14ac:dyDescent="0.35">
      <c r="A123" s="5">
        <v>122</v>
      </c>
      <c r="B123" s="5">
        <v>26</v>
      </c>
      <c r="C123" s="5">
        <v>6</v>
      </c>
      <c r="D123" s="5">
        <v>4</v>
      </c>
      <c r="E123" s="5">
        <v>111032</v>
      </c>
      <c r="F123" s="4">
        <v>44915</v>
      </c>
      <c r="G123" s="5" t="s">
        <v>166</v>
      </c>
      <c r="H123" s="5" t="s">
        <v>167</v>
      </c>
      <c r="I123">
        <f>Merge2[[#This Row],[price]]*Merge2[[#This Row],[quantity]]</f>
        <v>444128</v>
      </c>
      <c r="J123" s="9">
        <f>_xlfn.PERCENTRANK.EXC(Merge2[date],F123,1)*10</f>
        <v>5</v>
      </c>
      <c r="K123" t="str">
        <f>IF(Merge2[[#This Row],[Recency]] &gt;= 6, "Active", "Inactive")</f>
        <v>Inactive</v>
      </c>
    </row>
    <row r="124" spans="1:11" x14ac:dyDescent="0.35">
      <c r="A124" s="5">
        <v>123</v>
      </c>
      <c r="B124" s="5">
        <v>21</v>
      </c>
      <c r="C124" s="5">
        <v>17</v>
      </c>
      <c r="D124" s="5">
        <v>4</v>
      </c>
      <c r="E124" s="5">
        <v>113872</v>
      </c>
      <c r="F124" s="4">
        <v>44629</v>
      </c>
      <c r="G124" s="5" t="s">
        <v>177</v>
      </c>
      <c r="H124" s="5" t="s">
        <v>180</v>
      </c>
      <c r="I124">
        <f>Merge2[[#This Row],[price]]*Merge2[[#This Row],[quantity]]</f>
        <v>455488</v>
      </c>
      <c r="J124" s="9">
        <f>_xlfn.PERCENTRANK.EXC(Merge2[date],F124,1)*10</f>
        <v>0</v>
      </c>
      <c r="K124" t="str">
        <f>IF(Merge2[[#This Row],[Recency]] &gt;= 6, "Active", "Inactive")</f>
        <v>Inactive</v>
      </c>
    </row>
    <row r="125" spans="1:11" x14ac:dyDescent="0.35">
      <c r="A125" s="5">
        <v>124</v>
      </c>
      <c r="B125" s="5">
        <v>27</v>
      </c>
      <c r="C125" s="5">
        <v>6</v>
      </c>
      <c r="D125" s="5">
        <v>2</v>
      </c>
      <c r="E125" s="5">
        <v>55516</v>
      </c>
      <c r="F125" s="4">
        <v>44898</v>
      </c>
      <c r="G125" s="5" t="s">
        <v>166</v>
      </c>
      <c r="H125" s="5" t="s">
        <v>167</v>
      </c>
      <c r="I125">
        <f>Merge2[[#This Row],[price]]*Merge2[[#This Row],[quantity]]</f>
        <v>111032</v>
      </c>
      <c r="J125" s="9">
        <f>_xlfn.PERCENTRANK.EXC(Merge2[date],F125,1)*10</f>
        <v>5</v>
      </c>
      <c r="K125" t="str">
        <f>IF(Merge2[[#This Row],[Recency]] &gt;= 6, "Active", "Inactive")</f>
        <v>Inactive</v>
      </c>
    </row>
    <row r="126" spans="1:11" x14ac:dyDescent="0.35">
      <c r="A126" s="5">
        <v>125</v>
      </c>
      <c r="B126" s="5">
        <v>10</v>
      </c>
      <c r="C126" s="5">
        <v>13</v>
      </c>
      <c r="D126" s="5">
        <v>3</v>
      </c>
      <c r="E126" s="5">
        <v>24669</v>
      </c>
      <c r="F126" s="4">
        <v>44734</v>
      </c>
      <c r="G126" s="5" t="s">
        <v>172</v>
      </c>
      <c r="H126" s="5" t="s">
        <v>175</v>
      </c>
      <c r="I126">
        <f>Merge2[[#This Row],[price]]*Merge2[[#This Row],[quantity]]</f>
        <v>74007</v>
      </c>
      <c r="J126" s="9">
        <f>_xlfn.PERCENTRANK.EXC(Merge2[date],F126,1)*10</f>
        <v>2</v>
      </c>
      <c r="K126" t="str">
        <f>IF(Merge2[[#This Row],[Recency]] &gt;= 6, "Active", "Inactive")</f>
        <v>Inactive</v>
      </c>
    </row>
    <row r="127" spans="1:11" x14ac:dyDescent="0.35">
      <c r="A127" s="5">
        <v>126</v>
      </c>
      <c r="B127" s="5">
        <v>37</v>
      </c>
      <c r="C127" s="5">
        <v>5</v>
      </c>
      <c r="D127" s="5">
        <v>1</v>
      </c>
      <c r="E127" s="5">
        <v>8761</v>
      </c>
      <c r="F127" s="4">
        <v>45142</v>
      </c>
      <c r="G127" s="5" t="s">
        <v>160</v>
      </c>
      <c r="H127" s="5" t="s">
        <v>165</v>
      </c>
      <c r="I127">
        <f>Merge2[[#This Row],[price]]*Merge2[[#This Row],[quantity]]</f>
        <v>8761</v>
      </c>
      <c r="J127" s="9">
        <f>_xlfn.PERCENTRANK.EXC(Merge2[date],F127,1)*10</f>
        <v>9</v>
      </c>
      <c r="K127" t="str">
        <f>IF(Merge2[[#This Row],[Recency]] &gt;= 6, "Active", "Inactive")</f>
        <v>Active</v>
      </c>
    </row>
    <row r="128" spans="1:11" x14ac:dyDescent="0.35">
      <c r="A128" s="5">
        <v>127</v>
      </c>
      <c r="B128" s="5">
        <v>23</v>
      </c>
      <c r="C128" s="5">
        <v>11</v>
      </c>
      <c r="D128" s="5">
        <v>5</v>
      </c>
      <c r="E128" s="5">
        <v>90435</v>
      </c>
      <c r="F128" s="4">
        <v>44852</v>
      </c>
      <c r="G128" s="5" t="s">
        <v>172</v>
      </c>
      <c r="H128" s="5" t="s">
        <v>173</v>
      </c>
      <c r="I128">
        <f>Merge2[[#This Row],[price]]*Merge2[[#This Row],[quantity]]</f>
        <v>452175</v>
      </c>
      <c r="J128" s="9">
        <f>_xlfn.PERCENTRANK.EXC(Merge2[date],F128,1)*10</f>
        <v>4</v>
      </c>
      <c r="K128" t="str">
        <f>IF(Merge2[[#This Row],[Recency]] &gt;= 6, "Active", "Inactive")</f>
        <v>Inactive</v>
      </c>
    </row>
    <row r="129" spans="1:11" x14ac:dyDescent="0.35">
      <c r="A129" s="5">
        <v>128</v>
      </c>
      <c r="B129" s="5">
        <v>11</v>
      </c>
      <c r="C129" s="5">
        <v>20</v>
      </c>
      <c r="D129" s="5">
        <v>2</v>
      </c>
      <c r="E129" s="5">
        <v>57558</v>
      </c>
      <c r="F129" s="4">
        <v>45091</v>
      </c>
      <c r="G129" s="5" t="s">
        <v>181</v>
      </c>
      <c r="H129" s="5" t="s">
        <v>184</v>
      </c>
      <c r="I129">
        <f>Merge2[[#This Row],[price]]*Merge2[[#This Row],[quantity]]</f>
        <v>115116</v>
      </c>
      <c r="J129" s="9">
        <f>_xlfn.PERCENTRANK.EXC(Merge2[date],F129,1)*10</f>
        <v>8</v>
      </c>
      <c r="K129" t="str">
        <f>IF(Merge2[[#This Row],[Recency]] &gt;= 6, "Active", "Inactive")</f>
        <v>Active</v>
      </c>
    </row>
    <row r="130" spans="1:11" x14ac:dyDescent="0.35">
      <c r="A130" s="5">
        <v>129</v>
      </c>
      <c r="B130" s="5">
        <v>5</v>
      </c>
      <c r="C130" s="5">
        <v>11</v>
      </c>
      <c r="D130" s="5">
        <v>5</v>
      </c>
      <c r="E130" s="5">
        <v>90435</v>
      </c>
      <c r="F130" s="4">
        <v>45137</v>
      </c>
      <c r="G130" s="5" t="s">
        <v>172</v>
      </c>
      <c r="H130" s="5" t="s">
        <v>173</v>
      </c>
      <c r="I130">
        <f>Merge2[[#This Row],[price]]*Merge2[[#This Row],[quantity]]</f>
        <v>452175</v>
      </c>
      <c r="J130" s="9">
        <f>_xlfn.PERCENTRANK.EXC(Merge2[date],F130,1)*10</f>
        <v>9</v>
      </c>
      <c r="K130" t="str">
        <f>IF(Merge2[[#This Row],[Recency]] &gt;= 6, "Active", "Inactive")</f>
        <v>Active</v>
      </c>
    </row>
    <row r="131" spans="1:11" x14ac:dyDescent="0.35">
      <c r="A131" s="5">
        <v>130</v>
      </c>
      <c r="B131" s="5">
        <v>46</v>
      </c>
      <c r="C131" s="5">
        <v>9</v>
      </c>
      <c r="D131" s="5">
        <v>3</v>
      </c>
      <c r="E131" s="5">
        <v>91653</v>
      </c>
      <c r="F131" s="4">
        <v>44700</v>
      </c>
      <c r="G131" s="5" t="s">
        <v>166</v>
      </c>
      <c r="H131" s="5" t="s">
        <v>170</v>
      </c>
      <c r="I131">
        <f>Merge2[[#This Row],[price]]*Merge2[[#This Row],[quantity]]</f>
        <v>274959</v>
      </c>
      <c r="J131" s="9">
        <f>_xlfn.PERCENTRANK.EXC(Merge2[date],F131,1)*10</f>
        <v>2</v>
      </c>
      <c r="K131" t="str">
        <f>IF(Merge2[[#This Row],[Recency]] &gt;= 6, "Active", "Inactive")</f>
        <v>Inactive</v>
      </c>
    </row>
    <row r="132" spans="1:11" x14ac:dyDescent="0.35">
      <c r="A132" s="5">
        <v>131</v>
      </c>
      <c r="B132" s="5">
        <v>32</v>
      </c>
      <c r="C132" s="5">
        <v>10</v>
      </c>
      <c r="D132" s="5">
        <v>4</v>
      </c>
      <c r="E132" s="5">
        <v>85244</v>
      </c>
      <c r="F132" s="4">
        <v>44649</v>
      </c>
      <c r="G132" s="5" t="s">
        <v>166</v>
      </c>
      <c r="H132" s="5" t="s">
        <v>171</v>
      </c>
      <c r="I132">
        <f>Merge2[[#This Row],[price]]*Merge2[[#This Row],[quantity]]</f>
        <v>340976</v>
      </c>
      <c r="J132" s="9">
        <f>_xlfn.PERCENTRANK.EXC(Merge2[date],F132,1)*10</f>
        <v>1</v>
      </c>
      <c r="K132" t="str">
        <f>IF(Merge2[[#This Row],[Recency]] &gt;= 6, "Active", "Inactive")</f>
        <v>Inactive</v>
      </c>
    </row>
    <row r="133" spans="1:11" x14ac:dyDescent="0.35">
      <c r="A133" s="5">
        <v>132</v>
      </c>
      <c r="B133" s="5">
        <v>2</v>
      </c>
      <c r="C133" s="5">
        <v>14</v>
      </c>
      <c r="D133" s="5">
        <v>2</v>
      </c>
      <c r="E133" s="5">
        <v>28776</v>
      </c>
      <c r="F133" s="4">
        <v>44827</v>
      </c>
      <c r="G133" s="5" t="s">
        <v>172</v>
      </c>
      <c r="H133" s="5" t="s">
        <v>176</v>
      </c>
      <c r="I133">
        <f>Merge2[[#This Row],[price]]*Merge2[[#This Row],[quantity]]</f>
        <v>57552</v>
      </c>
      <c r="J133" s="9">
        <f>_xlfn.PERCENTRANK.EXC(Merge2[date],F133,1)*10</f>
        <v>4</v>
      </c>
      <c r="K133" t="str">
        <f>IF(Merge2[[#This Row],[Recency]] &gt;= 6, "Active", "Inactive")</f>
        <v>Inactive</v>
      </c>
    </row>
    <row r="134" spans="1:11" x14ac:dyDescent="0.35">
      <c r="A134" s="5">
        <v>133</v>
      </c>
      <c r="B134" s="5">
        <v>20</v>
      </c>
      <c r="C134" s="5">
        <v>13</v>
      </c>
      <c r="D134" s="5">
        <v>2</v>
      </c>
      <c r="E134" s="5">
        <v>16446</v>
      </c>
      <c r="F134" s="4">
        <v>45146</v>
      </c>
      <c r="G134" s="5" t="s">
        <v>172</v>
      </c>
      <c r="H134" s="5" t="s">
        <v>175</v>
      </c>
      <c r="I134">
        <f>Merge2[[#This Row],[price]]*Merge2[[#This Row],[quantity]]</f>
        <v>32892</v>
      </c>
      <c r="J134" s="9">
        <f>_xlfn.PERCENTRANK.EXC(Merge2[date],F134,1)*10</f>
        <v>9</v>
      </c>
      <c r="K134" t="str">
        <f>IF(Merge2[[#This Row],[Recency]] &gt;= 6, "Active", "Inactive")</f>
        <v>Active</v>
      </c>
    </row>
    <row r="135" spans="1:11" x14ac:dyDescent="0.35">
      <c r="A135" s="5">
        <v>134</v>
      </c>
      <c r="B135" s="5">
        <v>42</v>
      </c>
      <c r="C135" s="5">
        <v>9</v>
      </c>
      <c r="D135" s="5">
        <v>1</v>
      </c>
      <c r="E135" s="5">
        <v>30551</v>
      </c>
      <c r="F135" s="4">
        <v>44908</v>
      </c>
      <c r="G135" s="5" t="s">
        <v>166</v>
      </c>
      <c r="H135" s="5" t="s">
        <v>170</v>
      </c>
      <c r="I135">
        <f>Merge2[[#This Row],[price]]*Merge2[[#This Row],[quantity]]</f>
        <v>30551</v>
      </c>
      <c r="J135" s="9">
        <f>_xlfn.PERCENTRANK.EXC(Merge2[date],F135,1)*10</f>
        <v>5</v>
      </c>
      <c r="K135" t="str">
        <f>IF(Merge2[[#This Row],[Recency]] &gt;= 6, "Active", "Inactive")</f>
        <v>Inactive</v>
      </c>
    </row>
    <row r="136" spans="1:11" x14ac:dyDescent="0.35">
      <c r="A136" s="5">
        <v>135</v>
      </c>
      <c r="B136" s="5">
        <v>24</v>
      </c>
      <c r="C136" s="5">
        <v>11</v>
      </c>
      <c r="D136" s="5">
        <v>2</v>
      </c>
      <c r="E136" s="5">
        <v>36174</v>
      </c>
      <c r="F136" s="4">
        <v>44719</v>
      </c>
      <c r="G136" s="5" t="s">
        <v>172</v>
      </c>
      <c r="H136" s="5" t="s">
        <v>173</v>
      </c>
      <c r="I136">
        <f>Merge2[[#This Row],[price]]*Merge2[[#This Row],[quantity]]</f>
        <v>72348</v>
      </c>
      <c r="J136" s="9">
        <f>_xlfn.PERCENTRANK.EXC(Merge2[date],F136,1)*10</f>
        <v>2</v>
      </c>
      <c r="K136" t="str">
        <f>IF(Merge2[[#This Row],[Recency]] &gt;= 6, "Active", "Inactive")</f>
        <v>Inactive</v>
      </c>
    </row>
    <row r="137" spans="1:11" x14ac:dyDescent="0.35">
      <c r="A137" s="5">
        <v>136</v>
      </c>
      <c r="B137" s="5">
        <v>34</v>
      </c>
      <c r="C137" s="5">
        <v>6</v>
      </c>
      <c r="D137" s="5">
        <v>5</v>
      </c>
      <c r="E137" s="5">
        <v>138790</v>
      </c>
      <c r="F137" s="4">
        <v>44795</v>
      </c>
      <c r="G137" s="5" t="s">
        <v>166</v>
      </c>
      <c r="H137" s="5" t="s">
        <v>167</v>
      </c>
      <c r="I137">
        <f>Merge2[[#This Row],[price]]*Merge2[[#This Row],[quantity]]</f>
        <v>693950</v>
      </c>
      <c r="J137" s="9">
        <f>_xlfn.PERCENTRANK.EXC(Merge2[date],F137,1)*10</f>
        <v>3</v>
      </c>
      <c r="K137" t="str">
        <f>IF(Merge2[[#This Row],[Recency]] &gt;= 6, "Active", "Inactive")</f>
        <v>Inactive</v>
      </c>
    </row>
    <row r="138" spans="1:11" x14ac:dyDescent="0.35">
      <c r="A138" s="5">
        <v>137</v>
      </c>
      <c r="B138" s="5">
        <v>2</v>
      </c>
      <c r="C138" s="5">
        <v>15</v>
      </c>
      <c r="D138" s="5">
        <v>1</v>
      </c>
      <c r="E138" s="5">
        <v>10882</v>
      </c>
      <c r="F138" s="4">
        <v>44734</v>
      </c>
      <c r="G138" s="5" t="s">
        <v>177</v>
      </c>
      <c r="H138" s="5" t="s">
        <v>178</v>
      </c>
      <c r="I138">
        <f>Merge2[[#This Row],[price]]*Merge2[[#This Row],[quantity]]</f>
        <v>10882</v>
      </c>
      <c r="J138" s="9">
        <f>_xlfn.PERCENTRANK.EXC(Merge2[date],F138,1)*10</f>
        <v>2</v>
      </c>
      <c r="K138" t="str">
        <f>IF(Merge2[[#This Row],[Recency]] &gt;= 6, "Active", "Inactive")</f>
        <v>Inactive</v>
      </c>
    </row>
    <row r="139" spans="1:11" x14ac:dyDescent="0.35">
      <c r="A139" s="5">
        <v>138</v>
      </c>
      <c r="B139" s="5">
        <v>31</v>
      </c>
      <c r="C139" s="5">
        <v>7</v>
      </c>
      <c r="D139" s="5">
        <v>2</v>
      </c>
      <c r="E139" s="5">
        <v>47720</v>
      </c>
      <c r="F139" s="4">
        <v>45005</v>
      </c>
      <c r="G139" s="5" t="s">
        <v>166</v>
      </c>
      <c r="H139" s="5" t="s">
        <v>168</v>
      </c>
      <c r="I139">
        <f>Merge2[[#This Row],[price]]*Merge2[[#This Row],[quantity]]</f>
        <v>95440</v>
      </c>
      <c r="J139" s="9">
        <f>_xlfn.PERCENTRANK.EXC(Merge2[date],F139,1)*10</f>
        <v>7</v>
      </c>
      <c r="K139" t="str">
        <f>IF(Merge2[[#This Row],[Recency]] &gt;= 6, "Active", "Inactive")</f>
        <v>Active</v>
      </c>
    </row>
    <row r="140" spans="1:11" x14ac:dyDescent="0.35">
      <c r="A140" s="5">
        <v>139</v>
      </c>
      <c r="B140" s="5">
        <v>14</v>
      </c>
      <c r="C140" s="5">
        <v>9</v>
      </c>
      <c r="D140" s="5">
        <v>3</v>
      </c>
      <c r="E140" s="5">
        <v>91653</v>
      </c>
      <c r="F140" s="4">
        <v>44794</v>
      </c>
      <c r="G140" s="5" t="s">
        <v>166</v>
      </c>
      <c r="H140" s="5" t="s">
        <v>170</v>
      </c>
      <c r="I140">
        <f>Merge2[[#This Row],[price]]*Merge2[[#This Row],[quantity]]</f>
        <v>274959</v>
      </c>
      <c r="J140" s="9">
        <f>_xlfn.PERCENTRANK.EXC(Merge2[date],F140,1)*10</f>
        <v>3</v>
      </c>
      <c r="K140" t="str">
        <f>IF(Merge2[[#This Row],[Recency]] &gt;= 6, "Active", "Inactive")</f>
        <v>Inactive</v>
      </c>
    </row>
    <row r="141" spans="1:11" x14ac:dyDescent="0.35">
      <c r="A141" s="5">
        <v>140</v>
      </c>
      <c r="B141" s="5">
        <v>3</v>
      </c>
      <c r="C141" s="5">
        <v>15</v>
      </c>
      <c r="D141" s="5">
        <v>5</v>
      </c>
      <c r="E141" s="5">
        <v>54410</v>
      </c>
      <c r="F141" s="4">
        <v>44830</v>
      </c>
      <c r="G141" s="5" t="s">
        <v>177</v>
      </c>
      <c r="H141" s="5" t="s">
        <v>178</v>
      </c>
      <c r="I141">
        <f>Merge2[[#This Row],[price]]*Merge2[[#This Row],[quantity]]</f>
        <v>272050</v>
      </c>
      <c r="J141" s="9">
        <f>_xlfn.PERCENTRANK.EXC(Merge2[date],F141,1)*10</f>
        <v>4</v>
      </c>
      <c r="K141" t="str">
        <f>IF(Merge2[[#This Row],[Recency]] &gt;= 6, "Active", "Inactive")</f>
        <v>Inactive</v>
      </c>
    </row>
    <row r="142" spans="1:11" x14ac:dyDescent="0.35">
      <c r="A142" s="5">
        <v>141</v>
      </c>
      <c r="B142" s="5">
        <v>39</v>
      </c>
      <c r="C142" s="5">
        <v>5</v>
      </c>
      <c r="D142" s="5">
        <v>4</v>
      </c>
      <c r="E142" s="5">
        <v>35044</v>
      </c>
      <c r="F142" s="4">
        <v>45133</v>
      </c>
      <c r="G142" s="5" t="s">
        <v>160</v>
      </c>
      <c r="H142" s="5" t="s">
        <v>165</v>
      </c>
      <c r="I142">
        <f>Merge2[[#This Row],[price]]*Merge2[[#This Row],[quantity]]</f>
        <v>140176</v>
      </c>
      <c r="J142" s="9">
        <f>_xlfn.PERCENTRANK.EXC(Merge2[date],F142,1)*10</f>
        <v>9</v>
      </c>
      <c r="K142" t="str">
        <f>IF(Merge2[[#This Row],[Recency]] &gt;= 6, "Active", "Inactive")</f>
        <v>Active</v>
      </c>
    </row>
    <row r="143" spans="1:11" x14ac:dyDescent="0.35">
      <c r="A143" s="5">
        <v>142</v>
      </c>
      <c r="B143" s="5">
        <v>21</v>
      </c>
      <c r="C143" s="5">
        <v>2</v>
      </c>
      <c r="D143" s="5">
        <v>5</v>
      </c>
      <c r="E143" s="5">
        <v>83410</v>
      </c>
      <c r="F143" s="4">
        <v>44762</v>
      </c>
      <c r="G143" s="5" t="s">
        <v>160</v>
      </c>
      <c r="H143" s="5" t="s">
        <v>162</v>
      </c>
      <c r="I143">
        <f>Merge2[[#This Row],[price]]*Merge2[[#This Row],[quantity]]</f>
        <v>417050</v>
      </c>
      <c r="J143" s="9">
        <f>_xlfn.PERCENTRANK.EXC(Merge2[date],F143,1)*10</f>
        <v>3</v>
      </c>
      <c r="K143" t="str">
        <f>IF(Merge2[[#This Row],[Recency]] &gt;= 6, "Active", "Inactive")</f>
        <v>Inactive</v>
      </c>
    </row>
    <row r="144" spans="1:11" x14ac:dyDescent="0.35">
      <c r="A144" s="5">
        <v>143</v>
      </c>
      <c r="B144" s="5">
        <v>47</v>
      </c>
      <c r="C144" s="5">
        <v>18</v>
      </c>
      <c r="D144" s="5">
        <v>4</v>
      </c>
      <c r="E144" s="5">
        <v>106332</v>
      </c>
      <c r="F144" s="4">
        <v>45089</v>
      </c>
      <c r="G144" s="5" t="s">
        <v>181</v>
      </c>
      <c r="H144" s="5" t="s">
        <v>182</v>
      </c>
      <c r="I144">
        <f>Merge2[[#This Row],[price]]*Merge2[[#This Row],[quantity]]</f>
        <v>425328</v>
      </c>
      <c r="J144" s="9">
        <f>_xlfn.PERCENTRANK.EXC(Merge2[date],F144,1)*10</f>
        <v>8</v>
      </c>
      <c r="K144" t="str">
        <f>IF(Merge2[[#This Row],[Recency]] &gt;= 6, "Active", "Inactive")</f>
        <v>Active</v>
      </c>
    </row>
    <row r="145" spans="1:11" x14ac:dyDescent="0.35">
      <c r="A145" s="5">
        <v>144</v>
      </c>
      <c r="B145" s="5">
        <v>4</v>
      </c>
      <c r="C145" s="5">
        <v>2</v>
      </c>
      <c r="D145" s="5">
        <v>4</v>
      </c>
      <c r="E145" s="5">
        <v>66728</v>
      </c>
      <c r="F145" s="4">
        <v>44917</v>
      </c>
      <c r="G145" s="5" t="s">
        <v>160</v>
      </c>
      <c r="H145" s="5" t="s">
        <v>162</v>
      </c>
      <c r="I145">
        <f>Merge2[[#This Row],[price]]*Merge2[[#This Row],[quantity]]</f>
        <v>266912</v>
      </c>
      <c r="J145" s="9">
        <f>_xlfn.PERCENTRANK.EXC(Merge2[date],F145,1)*10</f>
        <v>5</v>
      </c>
      <c r="K145" t="str">
        <f>IF(Merge2[[#This Row],[Recency]] &gt;= 6, "Active", "Inactive")</f>
        <v>Inactive</v>
      </c>
    </row>
    <row r="146" spans="1:11" x14ac:dyDescent="0.35">
      <c r="A146" s="5">
        <v>145</v>
      </c>
      <c r="B146" s="5">
        <v>24</v>
      </c>
      <c r="C146" s="5">
        <v>18</v>
      </c>
      <c r="D146" s="5">
        <v>2</v>
      </c>
      <c r="E146" s="5">
        <v>53166</v>
      </c>
      <c r="F146" s="4">
        <v>45088</v>
      </c>
      <c r="G146" s="5" t="s">
        <v>181</v>
      </c>
      <c r="H146" s="5" t="s">
        <v>182</v>
      </c>
      <c r="I146">
        <f>Merge2[[#This Row],[price]]*Merge2[[#This Row],[quantity]]</f>
        <v>106332</v>
      </c>
      <c r="J146" s="9">
        <f>_xlfn.PERCENTRANK.EXC(Merge2[date],F146,1)*10</f>
        <v>8</v>
      </c>
      <c r="K146" t="str">
        <f>IF(Merge2[[#This Row],[Recency]] &gt;= 6, "Active", "Inactive")</f>
        <v>Active</v>
      </c>
    </row>
    <row r="147" spans="1:11" x14ac:dyDescent="0.35">
      <c r="A147" s="5">
        <v>146</v>
      </c>
      <c r="B147" s="5">
        <v>31</v>
      </c>
      <c r="C147" s="5">
        <v>6</v>
      </c>
      <c r="D147" s="5">
        <v>1</v>
      </c>
      <c r="E147" s="5">
        <v>27758</v>
      </c>
      <c r="F147" s="4">
        <v>45125</v>
      </c>
      <c r="G147" s="5" t="s">
        <v>166</v>
      </c>
      <c r="H147" s="5" t="s">
        <v>167</v>
      </c>
      <c r="I147">
        <f>Merge2[[#This Row],[price]]*Merge2[[#This Row],[quantity]]</f>
        <v>27758</v>
      </c>
      <c r="J147" s="9">
        <f>_xlfn.PERCENTRANK.EXC(Merge2[date],F147,1)*10</f>
        <v>9</v>
      </c>
      <c r="K147" t="str">
        <f>IF(Merge2[[#This Row],[Recency]] &gt;= 6, "Active", "Inactive")</f>
        <v>Active</v>
      </c>
    </row>
    <row r="148" spans="1:11" x14ac:dyDescent="0.35">
      <c r="A148" s="5">
        <v>147</v>
      </c>
      <c r="B148" s="5">
        <v>39</v>
      </c>
      <c r="C148" s="5">
        <v>1</v>
      </c>
      <c r="D148" s="5">
        <v>4</v>
      </c>
      <c r="E148" s="5">
        <v>138440</v>
      </c>
      <c r="F148" s="4">
        <v>44650</v>
      </c>
      <c r="G148" s="5" t="s">
        <v>160</v>
      </c>
      <c r="H148" s="5" t="s">
        <v>161</v>
      </c>
      <c r="I148">
        <f>Merge2[[#This Row],[price]]*Merge2[[#This Row],[quantity]]</f>
        <v>553760</v>
      </c>
      <c r="J148" s="9">
        <f>_xlfn.PERCENTRANK.EXC(Merge2[date],F148,1)*10</f>
        <v>1</v>
      </c>
      <c r="K148" t="str">
        <f>IF(Merge2[[#This Row],[Recency]] &gt;= 6, "Active", "Inactive")</f>
        <v>Inactive</v>
      </c>
    </row>
    <row r="149" spans="1:11" x14ac:dyDescent="0.35">
      <c r="A149" s="5">
        <v>148</v>
      </c>
      <c r="B149" s="5">
        <v>3</v>
      </c>
      <c r="C149" s="5">
        <v>20</v>
      </c>
      <c r="D149" s="5">
        <v>1</v>
      </c>
      <c r="E149" s="5">
        <v>28779</v>
      </c>
      <c r="F149" s="4">
        <v>44850</v>
      </c>
      <c r="G149" s="5" t="s">
        <v>181</v>
      </c>
      <c r="H149" s="5" t="s">
        <v>184</v>
      </c>
      <c r="I149">
        <f>Merge2[[#This Row],[price]]*Merge2[[#This Row],[quantity]]</f>
        <v>28779</v>
      </c>
      <c r="J149" s="9">
        <f>_xlfn.PERCENTRANK.EXC(Merge2[date],F149,1)*10</f>
        <v>4</v>
      </c>
      <c r="K149" t="str">
        <f>IF(Merge2[[#This Row],[Recency]] &gt;= 6, "Active", "Inactive")</f>
        <v>Inactive</v>
      </c>
    </row>
    <row r="150" spans="1:11" x14ac:dyDescent="0.35">
      <c r="A150" s="5">
        <v>149</v>
      </c>
      <c r="B150" s="5">
        <v>24</v>
      </c>
      <c r="C150" s="5">
        <v>16</v>
      </c>
      <c r="D150" s="5">
        <v>4</v>
      </c>
      <c r="E150" s="5">
        <v>67456</v>
      </c>
      <c r="F150" s="4">
        <v>44959</v>
      </c>
      <c r="G150" s="5" t="s">
        <v>177</v>
      </c>
      <c r="H150" s="5" t="s">
        <v>179</v>
      </c>
      <c r="I150">
        <f>Merge2[[#This Row],[price]]*Merge2[[#This Row],[quantity]]</f>
        <v>269824</v>
      </c>
      <c r="J150" s="9">
        <f>_xlfn.PERCENTRANK.EXC(Merge2[date],F150,1)*10</f>
        <v>6</v>
      </c>
      <c r="K150" t="str">
        <f>IF(Merge2[[#This Row],[Recency]] &gt;= 6, "Active", "Inactive")</f>
        <v>Active</v>
      </c>
    </row>
    <row r="151" spans="1:11" x14ac:dyDescent="0.35">
      <c r="A151" s="5">
        <v>150</v>
      </c>
      <c r="B151" s="5">
        <v>17</v>
      </c>
      <c r="C151" s="5">
        <v>13</v>
      </c>
      <c r="D151" s="5">
        <v>2</v>
      </c>
      <c r="E151" s="5">
        <v>16446</v>
      </c>
      <c r="F151" s="4">
        <v>44898</v>
      </c>
      <c r="G151" s="5" t="s">
        <v>172</v>
      </c>
      <c r="H151" s="5" t="s">
        <v>175</v>
      </c>
      <c r="I151">
        <f>Merge2[[#This Row],[price]]*Merge2[[#This Row],[quantity]]</f>
        <v>32892</v>
      </c>
      <c r="J151" s="9">
        <f>_xlfn.PERCENTRANK.EXC(Merge2[date],F151,1)*10</f>
        <v>5</v>
      </c>
      <c r="K151" t="str">
        <f>IF(Merge2[[#This Row],[Recency]] &gt;= 6, "Active", "Inactive")</f>
        <v>Inactive</v>
      </c>
    </row>
    <row r="152" spans="1:11" x14ac:dyDescent="0.35">
      <c r="A152" s="5">
        <v>151</v>
      </c>
      <c r="B152" s="5">
        <v>26</v>
      </c>
      <c r="C152" s="5">
        <v>10</v>
      </c>
      <c r="D152" s="5">
        <v>2</v>
      </c>
      <c r="E152" s="5">
        <v>42622</v>
      </c>
      <c r="F152" s="4">
        <v>44592</v>
      </c>
      <c r="G152" s="5" t="s">
        <v>166</v>
      </c>
      <c r="H152" s="5" t="s">
        <v>171</v>
      </c>
      <c r="I152">
        <f>Merge2[[#This Row],[price]]*Merge2[[#This Row],[quantity]]</f>
        <v>85244</v>
      </c>
      <c r="J152" s="9">
        <f>_xlfn.PERCENTRANK.EXC(Merge2[date],F152,1)*10</f>
        <v>0</v>
      </c>
      <c r="K152" t="str">
        <f>IF(Merge2[[#This Row],[Recency]] &gt;= 6, "Active", "Inactive")</f>
        <v>Inactive</v>
      </c>
    </row>
    <row r="153" spans="1:11" x14ac:dyDescent="0.35">
      <c r="A153" s="5">
        <v>152</v>
      </c>
      <c r="B153" s="5">
        <v>6</v>
      </c>
      <c r="C153" s="5">
        <v>1</v>
      </c>
      <c r="D153" s="5">
        <v>1</v>
      </c>
      <c r="E153" s="5">
        <v>34610</v>
      </c>
      <c r="F153" s="4">
        <v>44825</v>
      </c>
      <c r="G153" s="5" t="s">
        <v>160</v>
      </c>
      <c r="H153" s="5" t="s">
        <v>161</v>
      </c>
      <c r="I153">
        <f>Merge2[[#This Row],[price]]*Merge2[[#This Row],[quantity]]</f>
        <v>34610</v>
      </c>
      <c r="J153" s="9">
        <f>_xlfn.PERCENTRANK.EXC(Merge2[date],F153,1)*10</f>
        <v>4</v>
      </c>
      <c r="K153" t="str">
        <f>IF(Merge2[[#This Row],[Recency]] &gt;= 6, "Active", "Inactive")</f>
        <v>Inactive</v>
      </c>
    </row>
    <row r="154" spans="1:11" x14ac:dyDescent="0.35">
      <c r="A154" s="5">
        <v>153</v>
      </c>
      <c r="B154" s="5">
        <v>27</v>
      </c>
      <c r="C154" s="5">
        <v>4</v>
      </c>
      <c r="D154" s="5">
        <v>2</v>
      </c>
      <c r="E154" s="5">
        <v>37234</v>
      </c>
      <c r="F154" s="4">
        <v>44933</v>
      </c>
      <c r="G154" s="5" t="s">
        <v>160</v>
      </c>
      <c r="H154" s="5" t="s">
        <v>164</v>
      </c>
      <c r="I154">
        <f>Merge2[[#This Row],[price]]*Merge2[[#This Row],[quantity]]</f>
        <v>74468</v>
      </c>
      <c r="J154" s="9">
        <f>_xlfn.PERCENTRANK.EXC(Merge2[date],F154,1)*10</f>
        <v>6</v>
      </c>
      <c r="K154" t="str">
        <f>IF(Merge2[[#This Row],[Recency]] &gt;= 6, "Active", "Inactive")</f>
        <v>Active</v>
      </c>
    </row>
    <row r="155" spans="1:11" x14ac:dyDescent="0.35">
      <c r="A155" s="5">
        <v>154</v>
      </c>
      <c r="B155" s="5">
        <v>17</v>
      </c>
      <c r="C155" s="5">
        <v>15</v>
      </c>
      <c r="D155" s="5">
        <v>1</v>
      </c>
      <c r="E155" s="5">
        <v>10882</v>
      </c>
      <c r="F155" s="4">
        <v>44947</v>
      </c>
      <c r="G155" s="5" t="s">
        <v>177</v>
      </c>
      <c r="H155" s="5" t="s">
        <v>178</v>
      </c>
      <c r="I155">
        <f>Merge2[[#This Row],[price]]*Merge2[[#This Row],[quantity]]</f>
        <v>10882</v>
      </c>
      <c r="J155" s="9">
        <f>_xlfn.PERCENTRANK.EXC(Merge2[date],F155,1)*10</f>
        <v>6</v>
      </c>
      <c r="K155" t="str">
        <f>IF(Merge2[[#This Row],[Recency]] &gt;= 6, "Active", "Inactive")</f>
        <v>Active</v>
      </c>
    </row>
    <row r="156" spans="1:11" x14ac:dyDescent="0.35">
      <c r="A156" s="5">
        <v>155</v>
      </c>
      <c r="B156" s="5">
        <v>46</v>
      </c>
      <c r="C156" s="5">
        <v>3</v>
      </c>
      <c r="D156" s="5">
        <v>1</v>
      </c>
      <c r="E156" s="5">
        <v>22305</v>
      </c>
      <c r="F156" s="4">
        <v>44930</v>
      </c>
      <c r="G156" s="5" t="s">
        <v>160</v>
      </c>
      <c r="H156" s="5" t="s">
        <v>163</v>
      </c>
      <c r="I156">
        <f>Merge2[[#This Row],[price]]*Merge2[[#This Row],[quantity]]</f>
        <v>22305</v>
      </c>
      <c r="J156" s="9">
        <f>_xlfn.PERCENTRANK.EXC(Merge2[date],F156,1)*10</f>
        <v>6</v>
      </c>
      <c r="K156" t="str">
        <f>IF(Merge2[[#This Row],[Recency]] &gt;= 6, "Active", "Inactive")</f>
        <v>Active</v>
      </c>
    </row>
    <row r="157" spans="1:11" x14ac:dyDescent="0.35">
      <c r="A157" s="5">
        <v>156</v>
      </c>
      <c r="B157" s="5">
        <v>19</v>
      </c>
      <c r="C157" s="5">
        <v>8</v>
      </c>
      <c r="D157" s="5">
        <v>2</v>
      </c>
      <c r="E157" s="5">
        <v>36596</v>
      </c>
      <c r="F157" s="4">
        <v>44582</v>
      </c>
      <c r="G157" s="5" t="s">
        <v>166</v>
      </c>
      <c r="H157" s="5" t="s">
        <v>169</v>
      </c>
      <c r="I157">
        <f>Merge2[[#This Row],[price]]*Merge2[[#This Row],[quantity]]</f>
        <v>73192</v>
      </c>
      <c r="J157" s="9">
        <f>_xlfn.PERCENTRANK.EXC(Merge2[date],F157,1)*10</f>
        <v>0</v>
      </c>
      <c r="K157" t="str">
        <f>IF(Merge2[[#This Row],[Recency]] &gt;= 6, "Active", "Inactive")</f>
        <v>Inactive</v>
      </c>
    </row>
    <row r="158" spans="1:11" x14ac:dyDescent="0.35">
      <c r="A158" s="5">
        <v>157</v>
      </c>
      <c r="B158" s="5">
        <v>16</v>
      </c>
      <c r="C158" s="5">
        <v>8</v>
      </c>
      <c r="D158" s="5">
        <v>3</v>
      </c>
      <c r="E158" s="5">
        <v>54894</v>
      </c>
      <c r="F158" s="4">
        <v>44627</v>
      </c>
      <c r="G158" s="5" t="s">
        <v>166</v>
      </c>
      <c r="H158" s="5" t="s">
        <v>169</v>
      </c>
      <c r="I158">
        <f>Merge2[[#This Row],[price]]*Merge2[[#This Row],[quantity]]</f>
        <v>164682</v>
      </c>
      <c r="J158" s="9">
        <f>_xlfn.PERCENTRANK.EXC(Merge2[date],F158,1)*10</f>
        <v>0</v>
      </c>
      <c r="K158" t="str">
        <f>IF(Merge2[[#This Row],[Recency]] &gt;= 6, "Active", "Inactive")</f>
        <v>Inactive</v>
      </c>
    </row>
    <row r="159" spans="1:11" x14ac:dyDescent="0.35">
      <c r="A159" s="5">
        <v>158</v>
      </c>
      <c r="B159" s="5">
        <v>6</v>
      </c>
      <c r="C159" s="5">
        <v>6</v>
      </c>
      <c r="D159" s="5">
        <v>1</v>
      </c>
      <c r="E159" s="5">
        <v>27758</v>
      </c>
      <c r="F159" s="4">
        <v>44884</v>
      </c>
      <c r="G159" s="5" t="s">
        <v>166</v>
      </c>
      <c r="H159" s="5" t="s">
        <v>167</v>
      </c>
      <c r="I159">
        <f>Merge2[[#This Row],[price]]*Merge2[[#This Row],[quantity]]</f>
        <v>27758</v>
      </c>
      <c r="J159" s="9">
        <f>_xlfn.PERCENTRANK.EXC(Merge2[date],F159,1)*10</f>
        <v>5</v>
      </c>
      <c r="K159" t="str">
        <f>IF(Merge2[[#This Row],[Recency]] &gt;= 6, "Active", "Inactive")</f>
        <v>Inactive</v>
      </c>
    </row>
    <row r="160" spans="1:11" x14ac:dyDescent="0.35">
      <c r="A160" s="5">
        <v>159</v>
      </c>
      <c r="B160" s="5">
        <v>9</v>
      </c>
      <c r="C160" s="5">
        <v>7</v>
      </c>
      <c r="D160" s="5">
        <v>4</v>
      </c>
      <c r="E160" s="5">
        <v>95440</v>
      </c>
      <c r="F160" s="4">
        <v>45065</v>
      </c>
      <c r="G160" s="5" t="s">
        <v>166</v>
      </c>
      <c r="H160" s="5" t="s">
        <v>168</v>
      </c>
      <c r="I160">
        <f>Merge2[[#This Row],[price]]*Merge2[[#This Row],[quantity]]</f>
        <v>381760</v>
      </c>
      <c r="J160" s="9">
        <f>_xlfn.PERCENTRANK.EXC(Merge2[date],F160,1)*10</f>
        <v>8</v>
      </c>
      <c r="K160" t="str">
        <f>IF(Merge2[[#This Row],[Recency]] &gt;= 6, "Active", "Inactive")</f>
        <v>Active</v>
      </c>
    </row>
    <row r="161" spans="1:11" x14ac:dyDescent="0.35">
      <c r="A161" s="5">
        <v>160</v>
      </c>
      <c r="B161" s="5">
        <v>50</v>
      </c>
      <c r="C161" s="5">
        <v>8</v>
      </c>
      <c r="D161" s="5">
        <v>3</v>
      </c>
      <c r="E161" s="5">
        <v>54894</v>
      </c>
      <c r="F161" s="4">
        <v>44768</v>
      </c>
      <c r="G161" s="5" t="s">
        <v>166</v>
      </c>
      <c r="H161" s="5" t="s">
        <v>169</v>
      </c>
      <c r="I161">
        <f>Merge2[[#This Row],[price]]*Merge2[[#This Row],[quantity]]</f>
        <v>164682</v>
      </c>
      <c r="J161" s="9">
        <f>_xlfn.PERCENTRANK.EXC(Merge2[date],F161,1)*10</f>
        <v>3</v>
      </c>
      <c r="K161" t="str">
        <f>IF(Merge2[[#This Row],[Recency]] &gt;= 6, "Active", "Inactive")</f>
        <v>Inactive</v>
      </c>
    </row>
    <row r="162" spans="1:11" x14ac:dyDescent="0.35">
      <c r="A162" s="5">
        <v>161</v>
      </c>
      <c r="B162" s="5">
        <v>14</v>
      </c>
      <c r="C162" s="5">
        <v>9</v>
      </c>
      <c r="D162" s="5">
        <v>1</v>
      </c>
      <c r="E162" s="5">
        <v>30551</v>
      </c>
      <c r="F162" s="4">
        <v>44651</v>
      </c>
      <c r="G162" s="5" t="s">
        <v>166</v>
      </c>
      <c r="H162" s="5" t="s">
        <v>170</v>
      </c>
      <c r="I162">
        <f>Merge2[[#This Row],[price]]*Merge2[[#This Row],[quantity]]</f>
        <v>30551</v>
      </c>
      <c r="J162" s="9">
        <f>_xlfn.PERCENTRANK.EXC(Merge2[date],F162,1)*10</f>
        <v>1</v>
      </c>
      <c r="K162" t="str">
        <f>IF(Merge2[[#This Row],[Recency]] &gt;= 6, "Active", "Inactive")</f>
        <v>Inactive</v>
      </c>
    </row>
    <row r="163" spans="1:11" x14ac:dyDescent="0.35">
      <c r="A163" s="5">
        <v>162</v>
      </c>
      <c r="B163" s="5">
        <v>34</v>
      </c>
      <c r="C163" s="5">
        <v>15</v>
      </c>
      <c r="D163" s="5">
        <v>2</v>
      </c>
      <c r="E163" s="5">
        <v>21764</v>
      </c>
      <c r="F163" s="4">
        <v>44753</v>
      </c>
      <c r="G163" s="5" t="s">
        <v>177</v>
      </c>
      <c r="H163" s="5" t="s">
        <v>178</v>
      </c>
      <c r="I163">
        <f>Merge2[[#This Row],[price]]*Merge2[[#This Row],[quantity]]</f>
        <v>43528</v>
      </c>
      <c r="J163" s="9">
        <f>_xlfn.PERCENTRANK.EXC(Merge2[date],F163,1)*10</f>
        <v>3</v>
      </c>
      <c r="K163" t="str">
        <f>IF(Merge2[[#This Row],[Recency]] &gt;= 6, "Active", "Inactive")</f>
        <v>Inactive</v>
      </c>
    </row>
    <row r="164" spans="1:11" x14ac:dyDescent="0.35">
      <c r="A164" s="5">
        <v>163</v>
      </c>
      <c r="B164" s="5">
        <v>14</v>
      </c>
      <c r="C164" s="5">
        <v>15</v>
      </c>
      <c r="D164" s="5">
        <v>4</v>
      </c>
      <c r="E164" s="5">
        <v>43528</v>
      </c>
      <c r="F164" s="4">
        <v>45094</v>
      </c>
      <c r="G164" s="5" t="s">
        <v>177</v>
      </c>
      <c r="H164" s="5" t="s">
        <v>178</v>
      </c>
      <c r="I164">
        <f>Merge2[[#This Row],[price]]*Merge2[[#This Row],[quantity]]</f>
        <v>174112</v>
      </c>
      <c r="J164" s="9">
        <f>_xlfn.PERCENTRANK.EXC(Merge2[date],F164,1)*10</f>
        <v>8</v>
      </c>
      <c r="K164" t="str">
        <f>IF(Merge2[[#This Row],[Recency]] &gt;= 6, "Active", "Inactive")</f>
        <v>Active</v>
      </c>
    </row>
    <row r="165" spans="1:11" x14ac:dyDescent="0.35">
      <c r="A165" s="5">
        <v>164</v>
      </c>
      <c r="B165" s="5">
        <v>47</v>
      </c>
      <c r="C165" s="5">
        <v>2</v>
      </c>
      <c r="D165" s="5">
        <v>1</v>
      </c>
      <c r="E165" s="5">
        <v>16682</v>
      </c>
      <c r="F165" s="4">
        <v>44979</v>
      </c>
      <c r="G165" s="5" t="s">
        <v>160</v>
      </c>
      <c r="H165" s="5" t="s">
        <v>162</v>
      </c>
      <c r="I165">
        <f>Merge2[[#This Row],[price]]*Merge2[[#This Row],[quantity]]</f>
        <v>16682</v>
      </c>
      <c r="J165" s="9">
        <f>_xlfn.PERCENTRANK.EXC(Merge2[date],F165,1)*10</f>
        <v>6</v>
      </c>
      <c r="K165" t="str">
        <f>IF(Merge2[[#This Row],[Recency]] &gt;= 6, "Active", "Inactive")</f>
        <v>Active</v>
      </c>
    </row>
    <row r="166" spans="1:11" x14ac:dyDescent="0.35">
      <c r="A166" s="5">
        <v>165</v>
      </c>
      <c r="B166" s="5">
        <v>36</v>
      </c>
      <c r="C166" s="5">
        <v>5</v>
      </c>
      <c r="D166" s="5">
        <v>4</v>
      </c>
      <c r="E166" s="5">
        <v>35044</v>
      </c>
      <c r="F166" s="4">
        <v>45054</v>
      </c>
      <c r="G166" s="5" t="s">
        <v>160</v>
      </c>
      <c r="H166" s="5" t="s">
        <v>165</v>
      </c>
      <c r="I166">
        <f>Merge2[[#This Row],[price]]*Merge2[[#This Row],[quantity]]</f>
        <v>140176</v>
      </c>
      <c r="J166" s="9">
        <f>_xlfn.PERCENTRANK.EXC(Merge2[date],F166,1)*10</f>
        <v>7</v>
      </c>
      <c r="K166" t="str">
        <f>IF(Merge2[[#This Row],[Recency]] &gt;= 6, "Active", "Inactive")</f>
        <v>Active</v>
      </c>
    </row>
    <row r="167" spans="1:11" x14ac:dyDescent="0.35">
      <c r="A167" s="5">
        <v>166</v>
      </c>
      <c r="B167" s="5">
        <v>44</v>
      </c>
      <c r="C167" s="5">
        <v>1</v>
      </c>
      <c r="D167" s="5">
        <v>1</v>
      </c>
      <c r="E167" s="5">
        <v>34610</v>
      </c>
      <c r="F167" s="4">
        <v>44598</v>
      </c>
      <c r="G167" s="5" t="s">
        <v>160</v>
      </c>
      <c r="H167" s="5" t="s">
        <v>161</v>
      </c>
      <c r="I167">
        <f>Merge2[[#This Row],[price]]*Merge2[[#This Row],[quantity]]</f>
        <v>34610</v>
      </c>
      <c r="J167" s="9">
        <f>_xlfn.PERCENTRANK.EXC(Merge2[date],F167,1)*10</f>
        <v>0</v>
      </c>
      <c r="K167" t="str">
        <f>IF(Merge2[[#This Row],[Recency]] &gt;= 6, "Active", "Inactive")</f>
        <v>Inactive</v>
      </c>
    </row>
    <row r="168" spans="1:11" x14ac:dyDescent="0.35">
      <c r="A168" s="5">
        <v>167</v>
      </c>
      <c r="B168" s="5">
        <v>18</v>
      </c>
      <c r="C168" s="5">
        <v>4</v>
      </c>
      <c r="D168" s="5">
        <v>2</v>
      </c>
      <c r="E168" s="5">
        <v>37234</v>
      </c>
      <c r="F168" s="4">
        <v>44565</v>
      </c>
      <c r="G168" s="5" t="s">
        <v>160</v>
      </c>
      <c r="H168" s="5" t="s">
        <v>164</v>
      </c>
      <c r="I168">
        <f>Merge2[[#This Row],[price]]*Merge2[[#This Row],[quantity]]</f>
        <v>74468</v>
      </c>
      <c r="J168" s="9">
        <f>_xlfn.PERCENTRANK.EXC(Merge2[date],F168,1)*10</f>
        <v>0</v>
      </c>
      <c r="K168" t="str">
        <f>IF(Merge2[[#This Row],[Recency]] &gt;= 6, "Active", "Inactive")</f>
        <v>Inactive</v>
      </c>
    </row>
    <row r="169" spans="1:11" x14ac:dyDescent="0.35">
      <c r="A169" s="5">
        <v>168</v>
      </c>
      <c r="B169" s="5">
        <v>16</v>
      </c>
      <c r="C169" s="5">
        <v>14</v>
      </c>
      <c r="D169" s="5">
        <v>3</v>
      </c>
      <c r="E169" s="5">
        <v>43164</v>
      </c>
      <c r="F169" s="4">
        <v>44663</v>
      </c>
      <c r="G169" s="5" t="s">
        <v>172</v>
      </c>
      <c r="H169" s="5" t="s">
        <v>176</v>
      </c>
      <c r="I169">
        <f>Merge2[[#This Row],[price]]*Merge2[[#This Row],[quantity]]</f>
        <v>129492</v>
      </c>
      <c r="J169" s="9">
        <f>_xlfn.PERCENTRANK.EXC(Merge2[date],F169,1)*10</f>
        <v>1</v>
      </c>
      <c r="K169" t="str">
        <f>IF(Merge2[[#This Row],[Recency]] &gt;= 6, "Active", "Inactive")</f>
        <v>Inactive</v>
      </c>
    </row>
    <row r="170" spans="1:11" x14ac:dyDescent="0.35">
      <c r="A170" s="5">
        <v>169</v>
      </c>
      <c r="B170" s="5">
        <v>49</v>
      </c>
      <c r="C170" s="5">
        <v>16</v>
      </c>
      <c r="D170" s="5">
        <v>3</v>
      </c>
      <c r="E170" s="5">
        <v>50592</v>
      </c>
      <c r="F170" s="4">
        <v>44800</v>
      </c>
      <c r="G170" s="5" t="s">
        <v>177</v>
      </c>
      <c r="H170" s="5" t="s">
        <v>179</v>
      </c>
      <c r="I170">
        <f>Merge2[[#This Row],[price]]*Merge2[[#This Row],[quantity]]</f>
        <v>151776</v>
      </c>
      <c r="J170" s="9">
        <f>_xlfn.PERCENTRANK.EXC(Merge2[date],F170,1)*10</f>
        <v>3</v>
      </c>
      <c r="K170" t="str">
        <f>IF(Merge2[[#This Row],[Recency]] &gt;= 6, "Active", "Inactive")</f>
        <v>Inactive</v>
      </c>
    </row>
    <row r="171" spans="1:11" x14ac:dyDescent="0.35">
      <c r="A171" s="5">
        <v>170</v>
      </c>
      <c r="B171" s="5">
        <v>13</v>
      </c>
      <c r="C171" s="5">
        <v>5</v>
      </c>
      <c r="D171" s="5">
        <v>4</v>
      </c>
      <c r="E171" s="5">
        <v>35044</v>
      </c>
      <c r="F171" s="4">
        <v>45116</v>
      </c>
      <c r="G171" s="5" t="s">
        <v>160</v>
      </c>
      <c r="H171" s="5" t="s">
        <v>165</v>
      </c>
      <c r="I171">
        <f>Merge2[[#This Row],[price]]*Merge2[[#This Row],[quantity]]</f>
        <v>140176</v>
      </c>
      <c r="J171" s="9">
        <f>_xlfn.PERCENTRANK.EXC(Merge2[date],F171,1)*10</f>
        <v>9</v>
      </c>
      <c r="K171" t="str">
        <f>IF(Merge2[[#This Row],[Recency]] &gt;= 6, "Active", "Inactive")</f>
        <v>Active</v>
      </c>
    </row>
    <row r="172" spans="1:11" x14ac:dyDescent="0.35">
      <c r="A172" s="5">
        <v>171</v>
      </c>
      <c r="B172" s="5">
        <v>50</v>
      </c>
      <c r="C172" s="5">
        <v>7</v>
      </c>
      <c r="D172" s="5">
        <v>2</v>
      </c>
      <c r="E172" s="5">
        <v>47720</v>
      </c>
      <c r="F172" s="4">
        <v>45038</v>
      </c>
      <c r="G172" s="5" t="s">
        <v>166</v>
      </c>
      <c r="H172" s="5" t="s">
        <v>168</v>
      </c>
      <c r="I172">
        <f>Merge2[[#This Row],[price]]*Merge2[[#This Row],[quantity]]</f>
        <v>95440</v>
      </c>
      <c r="J172" s="9">
        <f>_xlfn.PERCENTRANK.EXC(Merge2[date],F172,1)*10</f>
        <v>7</v>
      </c>
      <c r="K172" t="str">
        <f>IF(Merge2[[#This Row],[Recency]] &gt;= 6, "Active", "Inactive")</f>
        <v>Active</v>
      </c>
    </row>
    <row r="173" spans="1:11" x14ac:dyDescent="0.35">
      <c r="A173" s="5">
        <v>172</v>
      </c>
      <c r="B173" s="5">
        <v>25</v>
      </c>
      <c r="C173" s="5">
        <v>4</v>
      </c>
      <c r="D173" s="5">
        <v>1</v>
      </c>
      <c r="E173" s="5">
        <v>18617</v>
      </c>
      <c r="F173" s="4">
        <v>44727</v>
      </c>
      <c r="G173" s="5" t="s">
        <v>160</v>
      </c>
      <c r="H173" s="5" t="s">
        <v>164</v>
      </c>
      <c r="I173">
        <f>Merge2[[#This Row],[price]]*Merge2[[#This Row],[quantity]]</f>
        <v>18617</v>
      </c>
      <c r="J173" s="9">
        <f>_xlfn.PERCENTRANK.EXC(Merge2[date],F173,1)*10</f>
        <v>2</v>
      </c>
      <c r="K173" t="str">
        <f>IF(Merge2[[#This Row],[Recency]] &gt;= 6, "Active", "Inactive")</f>
        <v>Inactive</v>
      </c>
    </row>
    <row r="174" spans="1:11" x14ac:dyDescent="0.35">
      <c r="A174" s="5">
        <v>173</v>
      </c>
      <c r="B174" s="5">
        <v>27</v>
      </c>
      <c r="C174" s="5">
        <v>3</v>
      </c>
      <c r="D174" s="5">
        <v>3</v>
      </c>
      <c r="E174" s="5">
        <v>66915</v>
      </c>
      <c r="F174" s="4">
        <v>44706</v>
      </c>
      <c r="G174" s="5" t="s">
        <v>160</v>
      </c>
      <c r="H174" s="5" t="s">
        <v>163</v>
      </c>
      <c r="I174">
        <f>Merge2[[#This Row],[price]]*Merge2[[#This Row],[quantity]]</f>
        <v>200745</v>
      </c>
      <c r="J174" s="9">
        <f>_xlfn.PERCENTRANK.EXC(Merge2[date],F174,1)*10</f>
        <v>2</v>
      </c>
      <c r="K174" t="str">
        <f>IF(Merge2[[#This Row],[Recency]] &gt;= 6, "Active", "Inactive")</f>
        <v>Inactive</v>
      </c>
    </row>
    <row r="175" spans="1:11" x14ac:dyDescent="0.35">
      <c r="A175" s="5">
        <v>174</v>
      </c>
      <c r="B175" s="5">
        <v>8</v>
      </c>
      <c r="C175" s="5">
        <v>3</v>
      </c>
      <c r="D175" s="5">
        <v>3</v>
      </c>
      <c r="E175" s="5">
        <v>66915</v>
      </c>
      <c r="F175" s="4">
        <v>44966</v>
      </c>
      <c r="G175" s="5" t="s">
        <v>160</v>
      </c>
      <c r="H175" s="5" t="s">
        <v>163</v>
      </c>
      <c r="I175">
        <f>Merge2[[#This Row],[price]]*Merge2[[#This Row],[quantity]]</f>
        <v>200745</v>
      </c>
      <c r="J175" s="9">
        <f>_xlfn.PERCENTRANK.EXC(Merge2[date],F175,1)*10</f>
        <v>6</v>
      </c>
      <c r="K175" t="str">
        <f>IF(Merge2[[#This Row],[Recency]] &gt;= 6, "Active", "Inactive")</f>
        <v>Active</v>
      </c>
    </row>
    <row r="176" spans="1:11" x14ac:dyDescent="0.35">
      <c r="A176" s="5">
        <v>175</v>
      </c>
      <c r="B176" s="5">
        <v>17</v>
      </c>
      <c r="C176" s="5">
        <v>19</v>
      </c>
      <c r="D176" s="5">
        <v>1</v>
      </c>
      <c r="E176" s="5">
        <v>38787</v>
      </c>
      <c r="F176" s="4">
        <v>44890</v>
      </c>
      <c r="G176" s="5" t="s">
        <v>181</v>
      </c>
      <c r="H176" s="5" t="s">
        <v>183</v>
      </c>
      <c r="I176">
        <f>Merge2[[#This Row],[price]]*Merge2[[#This Row],[quantity]]</f>
        <v>38787</v>
      </c>
      <c r="J176" s="9">
        <f>_xlfn.PERCENTRANK.EXC(Merge2[date],F176,1)*10</f>
        <v>5</v>
      </c>
      <c r="K176" t="str">
        <f>IF(Merge2[[#This Row],[Recency]] &gt;= 6, "Active", "Inactive")</f>
        <v>Inactive</v>
      </c>
    </row>
    <row r="177" spans="1:11" x14ac:dyDescent="0.35">
      <c r="A177" s="5">
        <v>176</v>
      </c>
      <c r="B177" s="5">
        <v>8</v>
      </c>
      <c r="C177" s="5">
        <v>8</v>
      </c>
      <c r="D177" s="5">
        <v>3</v>
      </c>
      <c r="E177" s="5">
        <v>54894</v>
      </c>
      <c r="F177" s="4">
        <v>45036</v>
      </c>
      <c r="G177" s="5" t="s">
        <v>166</v>
      </c>
      <c r="H177" s="5" t="s">
        <v>169</v>
      </c>
      <c r="I177">
        <f>Merge2[[#This Row],[price]]*Merge2[[#This Row],[quantity]]</f>
        <v>164682</v>
      </c>
      <c r="J177" s="9">
        <f>_xlfn.PERCENTRANK.EXC(Merge2[date],F177,1)*10</f>
        <v>7</v>
      </c>
      <c r="K177" t="str">
        <f>IF(Merge2[[#This Row],[Recency]] &gt;= 6, "Active", "Inactive")</f>
        <v>Active</v>
      </c>
    </row>
    <row r="178" spans="1:11" x14ac:dyDescent="0.35">
      <c r="A178" s="5">
        <v>177</v>
      </c>
      <c r="B178" s="5">
        <v>41</v>
      </c>
      <c r="C178" s="5">
        <v>19</v>
      </c>
      <c r="D178" s="5">
        <v>4</v>
      </c>
      <c r="E178" s="5">
        <v>155148</v>
      </c>
      <c r="F178" s="4">
        <v>44889</v>
      </c>
      <c r="G178" s="5" t="s">
        <v>181</v>
      </c>
      <c r="H178" s="5" t="s">
        <v>183</v>
      </c>
      <c r="I178">
        <f>Merge2[[#This Row],[price]]*Merge2[[#This Row],[quantity]]</f>
        <v>620592</v>
      </c>
      <c r="J178" s="9">
        <f>_xlfn.PERCENTRANK.EXC(Merge2[date],F178,1)*10</f>
        <v>5</v>
      </c>
      <c r="K178" t="str">
        <f>IF(Merge2[[#This Row],[Recency]] &gt;= 6, "Active", "Inactive")</f>
        <v>Inactive</v>
      </c>
    </row>
    <row r="179" spans="1:11" x14ac:dyDescent="0.35">
      <c r="A179" s="5">
        <v>178</v>
      </c>
      <c r="B179" s="5">
        <v>46</v>
      </c>
      <c r="C179" s="5">
        <v>9</v>
      </c>
      <c r="D179" s="5">
        <v>2</v>
      </c>
      <c r="E179" s="5">
        <v>61102</v>
      </c>
      <c r="F179" s="4">
        <v>44803</v>
      </c>
      <c r="G179" s="5" t="s">
        <v>166</v>
      </c>
      <c r="H179" s="5" t="s">
        <v>170</v>
      </c>
      <c r="I179">
        <f>Merge2[[#This Row],[price]]*Merge2[[#This Row],[quantity]]</f>
        <v>122204</v>
      </c>
      <c r="J179" s="9">
        <f>_xlfn.PERCENTRANK.EXC(Merge2[date],F179,1)*10</f>
        <v>3</v>
      </c>
      <c r="K179" t="str">
        <f>IF(Merge2[[#This Row],[Recency]] &gt;= 6, "Active", "Inactive")</f>
        <v>Inactive</v>
      </c>
    </row>
    <row r="180" spans="1:11" x14ac:dyDescent="0.35">
      <c r="A180" s="5">
        <v>179</v>
      </c>
      <c r="B180" s="5">
        <v>44</v>
      </c>
      <c r="C180" s="5">
        <v>6</v>
      </c>
      <c r="D180" s="5">
        <v>3</v>
      </c>
      <c r="E180" s="5">
        <v>83274</v>
      </c>
      <c r="F180" s="4">
        <v>44895</v>
      </c>
      <c r="G180" s="5" t="s">
        <v>166</v>
      </c>
      <c r="H180" s="5" t="s">
        <v>167</v>
      </c>
      <c r="I180">
        <f>Merge2[[#This Row],[price]]*Merge2[[#This Row],[quantity]]</f>
        <v>249822</v>
      </c>
      <c r="J180" s="9">
        <f>_xlfn.PERCENTRANK.EXC(Merge2[date],F180,1)*10</f>
        <v>5</v>
      </c>
      <c r="K180" t="str">
        <f>IF(Merge2[[#This Row],[Recency]] &gt;= 6, "Active", "Inactive")</f>
        <v>Inactive</v>
      </c>
    </row>
    <row r="181" spans="1:11" x14ac:dyDescent="0.35">
      <c r="A181" s="5">
        <v>180</v>
      </c>
      <c r="B181" s="5">
        <v>6</v>
      </c>
      <c r="C181" s="5">
        <v>12</v>
      </c>
      <c r="D181" s="5">
        <v>3</v>
      </c>
      <c r="E181" s="5">
        <v>94896</v>
      </c>
      <c r="F181" s="4">
        <v>44619</v>
      </c>
      <c r="G181" s="5" t="s">
        <v>172</v>
      </c>
      <c r="H181" s="5" t="s">
        <v>174</v>
      </c>
      <c r="I181">
        <f>Merge2[[#This Row],[price]]*Merge2[[#This Row],[quantity]]</f>
        <v>284688</v>
      </c>
      <c r="J181" s="9">
        <f>_xlfn.PERCENTRANK.EXC(Merge2[date],F181,1)*10</f>
        <v>0</v>
      </c>
      <c r="K181" t="str">
        <f>IF(Merge2[[#This Row],[Recency]] &gt;= 6, "Active", "Inactive")</f>
        <v>Inactive</v>
      </c>
    </row>
    <row r="182" spans="1:11" x14ac:dyDescent="0.35">
      <c r="A182" s="5">
        <v>181</v>
      </c>
      <c r="B182" s="5">
        <v>48</v>
      </c>
      <c r="C182" s="5">
        <v>4</v>
      </c>
      <c r="D182" s="5">
        <v>1</v>
      </c>
      <c r="E182" s="5">
        <v>18617</v>
      </c>
      <c r="F182" s="4">
        <v>44640</v>
      </c>
      <c r="G182" s="5" t="s">
        <v>160</v>
      </c>
      <c r="H182" s="5" t="s">
        <v>164</v>
      </c>
      <c r="I182">
        <f>Merge2[[#This Row],[price]]*Merge2[[#This Row],[quantity]]</f>
        <v>18617</v>
      </c>
      <c r="J182" s="9">
        <f>_xlfn.PERCENTRANK.EXC(Merge2[date],F182,1)*10</f>
        <v>1</v>
      </c>
      <c r="K182" t="str">
        <f>IF(Merge2[[#This Row],[Recency]] &gt;= 6, "Active", "Inactive")</f>
        <v>Inactive</v>
      </c>
    </row>
    <row r="183" spans="1:11" x14ac:dyDescent="0.35">
      <c r="A183" s="5">
        <v>182</v>
      </c>
      <c r="B183" s="5">
        <v>15</v>
      </c>
      <c r="C183" s="5">
        <v>6</v>
      </c>
      <c r="D183" s="5">
        <v>2</v>
      </c>
      <c r="E183" s="5">
        <v>55516</v>
      </c>
      <c r="F183" s="4">
        <v>44939</v>
      </c>
      <c r="G183" s="5" t="s">
        <v>166</v>
      </c>
      <c r="H183" s="5" t="s">
        <v>167</v>
      </c>
      <c r="I183">
        <f>Merge2[[#This Row],[price]]*Merge2[[#This Row],[quantity]]</f>
        <v>111032</v>
      </c>
      <c r="J183" s="9">
        <f>_xlfn.PERCENTRANK.EXC(Merge2[date],F183,1)*10</f>
        <v>6</v>
      </c>
      <c r="K183" t="str">
        <f>IF(Merge2[[#This Row],[Recency]] &gt;= 6, "Active", "Inactive")</f>
        <v>Active</v>
      </c>
    </row>
    <row r="184" spans="1:11" x14ac:dyDescent="0.35">
      <c r="A184" s="5">
        <v>183</v>
      </c>
      <c r="B184" s="5">
        <v>18</v>
      </c>
      <c r="C184" s="5">
        <v>17</v>
      </c>
      <c r="D184" s="5">
        <v>3</v>
      </c>
      <c r="E184" s="5">
        <v>85404</v>
      </c>
      <c r="F184" s="4">
        <v>44712</v>
      </c>
      <c r="G184" s="5" t="s">
        <v>177</v>
      </c>
      <c r="H184" s="5" t="s">
        <v>180</v>
      </c>
      <c r="I184">
        <f>Merge2[[#This Row],[price]]*Merge2[[#This Row],[quantity]]</f>
        <v>256212</v>
      </c>
      <c r="J184" s="9">
        <f>_xlfn.PERCENTRANK.EXC(Merge2[date],F184,1)*10</f>
        <v>2</v>
      </c>
      <c r="K184" t="str">
        <f>IF(Merge2[[#This Row],[Recency]] &gt;= 6, "Active", "Inactive")</f>
        <v>Inactive</v>
      </c>
    </row>
    <row r="185" spans="1:11" x14ac:dyDescent="0.35">
      <c r="A185" s="5">
        <v>184</v>
      </c>
      <c r="B185" s="5">
        <v>10</v>
      </c>
      <c r="C185" s="5">
        <v>15</v>
      </c>
      <c r="D185" s="5">
        <v>4</v>
      </c>
      <c r="E185" s="5">
        <v>43528</v>
      </c>
      <c r="F185" s="4">
        <v>45047</v>
      </c>
      <c r="G185" s="5" t="s">
        <v>177</v>
      </c>
      <c r="H185" s="5" t="s">
        <v>178</v>
      </c>
      <c r="I185">
        <f>Merge2[[#This Row],[price]]*Merge2[[#This Row],[quantity]]</f>
        <v>174112</v>
      </c>
      <c r="J185" s="9">
        <f>_xlfn.PERCENTRANK.EXC(Merge2[date],F185,1)*10</f>
        <v>7</v>
      </c>
      <c r="K185" t="str">
        <f>IF(Merge2[[#This Row],[Recency]] &gt;= 6, "Active", "Inactive")</f>
        <v>Active</v>
      </c>
    </row>
    <row r="186" spans="1:11" x14ac:dyDescent="0.35">
      <c r="A186" s="5">
        <v>185</v>
      </c>
      <c r="B186" s="5">
        <v>10</v>
      </c>
      <c r="C186" s="5">
        <v>3</v>
      </c>
      <c r="D186" s="5">
        <v>5</v>
      </c>
      <c r="E186" s="5">
        <v>111525</v>
      </c>
      <c r="F186" s="4">
        <v>44852</v>
      </c>
      <c r="G186" s="5" t="s">
        <v>160</v>
      </c>
      <c r="H186" s="5" t="s">
        <v>163</v>
      </c>
      <c r="I186">
        <f>Merge2[[#This Row],[price]]*Merge2[[#This Row],[quantity]]</f>
        <v>557625</v>
      </c>
      <c r="J186" s="9">
        <f>_xlfn.PERCENTRANK.EXC(Merge2[date],F186,1)*10</f>
        <v>4</v>
      </c>
      <c r="K186" t="str">
        <f>IF(Merge2[[#This Row],[Recency]] &gt;= 6, "Active", "Inactive")</f>
        <v>Inactive</v>
      </c>
    </row>
    <row r="187" spans="1:11" x14ac:dyDescent="0.35">
      <c r="A187" s="5">
        <v>186</v>
      </c>
      <c r="B187" s="5">
        <v>43</v>
      </c>
      <c r="C187" s="5">
        <v>17</v>
      </c>
      <c r="D187" s="5">
        <v>2</v>
      </c>
      <c r="E187" s="5">
        <v>56936</v>
      </c>
      <c r="F187" s="4">
        <v>44592</v>
      </c>
      <c r="G187" s="5" t="s">
        <v>177</v>
      </c>
      <c r="H187" s="5" t="s">
        <v>180</v>
      </c>
      <c r="I187">
        <f>Merge2[[#This Row],[price]]*Merge2[[#This Row],[quantity]]</f>
        <v>113872</v>
      </c>
      <c r="J187" s="9">
        <f>_xlfn.PERCENTRANK.EXC(Merge2[date],F187,1)*10</f>
        <v>0</v>
      </c>
      <c r="K187" t="str">
        <f>IF(Merge2[[#This Row],[Recency]] &gt;= 6, "Active", "Inactive")</f>
        <v>Inactive</v>
      </c>
    </row>
    <row r="188" spans="1:11" x14ac:dyDescent="0.35">
      <c r="A188" s="5">
        <v>187</v>
      </c>
      <c r="B188" s="5">
        <v>32</v>
      </c>
      <c r="C188" s="5">
        <v>19</v>
      </c>
      <c r="D188" s="5">
        <v>2</v>
      </c>
      <c r="E188" s="5">
        <v>77574</v>
      </c>
      <c r="F188" s="4">
        <v>44949</v>
      </c>
      <c r="G188" s="5" t="s">
        <v>181</v>
      </c>
      <c r="H188" s="5" t="s">
        <v>183</v>
      </c>
      <c r="I188">
        <f>Merge2[[#This Row],[price]]*Merge2[[#This Row],[quantity]]</f>
        <v>155148</v>
      </c>
      <c r="J188" s="9">
        <f>_xlfn.PERCENTRANK.EXC(Merge2[date],F188,1)*10</f>
        <v>6</v>
      </c>
      <c r="K188" t="str">
        <f>IF(Merge2[[#This Row],[Recency]] &gt;= 6, "Active", "Inactive")</f>
        <v>Active</v>
      </c>
    </row>
    <row r="189" spans="1:11" x14ac:dyDescent="0.35">
      <c r="A189" s="5">
        <v>188</v>
      </c>
      <c r="B189" s="5">
        <v>25</v>
      </c>
      <c r="C189" s="5">
        <v>13</v>
      </c>
      <c r="D189" s="5">
        <v>2</v>
      </c>
      <c r="E189" s="5">
        <v>16446</v>
      </c>
      <c r="F189" s="4">
        <v>44871</v>
      </c>
      <c r="G189" s="5" t="s">
        <v>172</v>
      </c>
      <c r="H189" s="5" t="s">
        <v>175</v>
      </c>
      <c r="I189">
        <f>Merge2[[#This Row],[price]]*Merge2[[#This Row],[quantity]]</f>
        <v>32892</v>
      </c>
      <c r="J189" s="9">
        <f>_xlfn.PERCENTRANK.EXC(Merge2[date],F189,1)*10</f>
        <v>5</v>
      </c>
      <c r="K189" t="str">
        <f>IF(Merge2[[#This Row],[Recency]] &gt;= 6, "Active", "Inactive")</f>
        <v>Inactive</v>
      </c>
    </row>
    <row r="190" spans="1:11" x14ac:dyDescent="0.35">
      <c r="A190" s="5">
        <v>189</v>
      </c>
      <c r="B190" s="5">
        <v>42</v>
      </c>
      <c r="C190" s="5">
        <v>4</v>
      </c>
      <c r="D190" s="5">
        <v>5</v>
      </c>
      <c r="E190" s="5">
        <v>93085</v>
      </c>
      <c r="F190" s="4">
        <v>44932</v>
      </c>
      <c r="G190" s="5" t="s">
        <v>160</v>
      </c>
      <c r="H190" s="5" t="s">
        <v>164</v>
      </c>
      <c r="I190">
        <f>Merge2[[#This Row],[price]]*Merge2[[#This Row],[quantity]]</f>
        <v>465425</v>
      </c>
      <c r="J190" s="9">
        <f>_xlfn.PERCENTRANK.EXC(Merge2[date],F190,1)*10</f>
        <v>6</v>
      </c>
      <c r="K190" t="str">
        <f>IF(Merge2[[#This Row],[Recency]] &gt;= 6, "Active", "Inactive")</f>
        <v>Active</v>
      </c>
    </row>
    <row r="191" spans="1:11" x14ac:dyDescent="0.35">
      <c r="A191" s="5">
        <v>190</v>
      </c>
      <c r="B191" s="5">
        <v>24</v>
      </c>
      <c r="C191" s="5">
        <v>6</v>
      </c>
      <c r="D191" s="5">
        <v>2</v>
      </c>
      <c r="E191" s="5">
        <v>55516</v>
      </c>
      <c r="F191" s="4">
        <v>44805</v>
      </c>
      <c r="G191" s="5" t="s">
        <v>166</v>
      </c>
      <c r="H191" s="5" t="s">
        <v>167</v>
      </c>
      <c r="I191">
        <f>Merge2[[#This Row],[price]]*Merge2[[#This Row],[quantity]]</f>
        <v>111032</v>
      </c>
      <c r="J191" s="9">
        <f>_xlfn.PERCENTRANK.EXC(Merge2[date],F191,1)*10</f>
        <v>3</v>
      </c>
      <c r="K191" t="str">
        <f>IF(Merge2[[#This Row],[Recency]] &gt;= 6, "Active", "Inactive")</f>
        <v>Inactive</v>
      </c>
    </row>
    <row r="192" spans="1:11" x14ac:dyDescent="0.35">
      <c r="A192" s="5">
        <v>191</v>
      </c>
      <c r="B192" s="5">
        <v>40</v>
      </c>
      <c r="C192" s="5">
        <v>7</v>
      </c>
      <c r="D192" s="5">
        <v>2</v>
      </c>
      <c r="E192" s="5">
        <v>47720</v>
      </c>
      <c r="F192" s="4">
        <v>44871</v>
      </c>
      <c r="G192" s="5" t="s">
        <v>166</v>
      </c>
      <c r="H192" s="5" t="s">
        <v>168</v>
      </c>
      <c r="I192">
        <f>Merge2[[#This Row],[price]]*Merge2[[#This Row],[quantity]]</f>
        <v>95440</v>
      </c>
      <c r="J192" s="9">
        <f>_xlfn.PERCENTRANK.EXC(Merge2[date],F192,1)*10</f>
        <v>5</v>
      </c>
      <c r="K192" t="str">
        <f>IF(Merge2[[#This Row],[Recency]] &gt;= 6, "Active", "Inactive")</f>
        <v>Inactive</v>
      </c>
    </row>
    <row r="193" spans="1:11" x14ac:dyDescent="0.35">
      <c r="A193" s="5">
        <v>192</v>
      </c>
      <c r="B193" s="5">
        <v>24</v>
      </c>
      <c r="C193" s="5">
        <v>7</v>
      </c>
      <c r="D193" s="5">
        <v>4</v>
      </c>
      <c r="E193" s="5">
        <v>95440</v>
      </c>
      <c r="F193" s="4">
        <v>45109</v>
      </c>
      <c r="G193" s="5" t="s">
        <v>166</v>
      </c>
      <c r="H193" s="5" t="s">
        <v>168</v>
      </c>
      <c r="I193">
        <f>Merge2[[#This Row],[price]]*Merge2[[#This Row],[quantity]]</f>
        <v>381760</v>
      </c>
      <c r="J193" s="9">
        <f>_xlfn.PERCENTRANK.EXC(Merge2[date],F193,1)*10</f>
        <v>9</v>
      </c>
      <c r="K193" t="str">
        <f>IF(Merge2[[#This Row],[Recency]] &gt;= 6, "Active", "Inactive")</f>
        <v>Active</v>
      </c>
    </row>
    <row r="194" spans="1:11" x14ac:dyDescent="0.35">
      <c r="A194" s="5">
        <v>193</v>
      </c>
      <c r="B194" s="5">
        <v>35</v>
      </c>
      <c r="C194" s="5">
        <v>18</v>
      </c>
      <c r="D194" s="5">
        <v>5</v>
      </c>
      <c r="E194" s="5">
        <v>132915</v>
      </c>
      <c r="F194" s="4">
        <v>44999</v>
      </c>
      <c r="G194" s="5" t="s">
        <v>181</v>
      </c>
      <c r="H194" s="5" t="s">
        <v>182</v>
      </c>
      <c r="I194">
        <f>Merge2[[#This Row],[price]]*Merge2[[#This Row],[quantity]]</f>
        <v>664575</v>
      </c>
      <c r="J194" s="9">
        <f>_xlfn.PERCENTRANK.EXC(Merge2[date],F194,1)*10</f>
        <v>7</v>
      </c>
      <c r="K194" t="str">
        <f>IF(Merge2[[#This Row],[Recency]] &gt;= 6, "Active", "Inactive")</f>
        <v>Active</v>
      </c>
    </row>
    <row r="195" spans="1:11" x14ac:dyDescent="0.35">
      <c r="A195" s="5">
        <v>194</v>
      </c>
      <c r="B195" s="5">
        <v>13</v>
      </c>
      <c r="C195" s="5">
        <v>20</v>
      </c>
      <c r="D195" s="5">
        <v>3</v>
      </c>
      <c r="E195" s="5">
        <v>86337</v>
      </c>
      <c r="F195" s="4">
        <v>44628</v>
      </c>
      <c r="G195" s="5" t="s">
        <v>181</v>
      </c>
      <c r="H195" s="5" t="s">
        <v>184</v>
      </c>
      <c r="I195">
        <f>Merge2[[#This Row],[price]]*Merge2[[#This Row],[quantity]]</f>
        <v>259011</v>
      </c>
      <c r="J195" s="9">
        <f>_xlfn.PERCENTRANK.EXC(Merge2[date],F195,1)*10</f>
        <v>0</v>
      </c>
      <c r="K195" t="str">
        <f>IF(Merge2[[#This Row],[Recency]] &gt;= 6, "Active", "Inactive")</f>
        <v>Inactive</v>
      </c>
    </row>
    <row r="196" spans="1:11" x14ac:dyDescent="0.35">
      <c r="A196" s="5">
        <v>195</v>
      </c>
      <c r="B196" s="5">
        <v>18</v>
      </c>
      <c r="C196" s="5">
        <v>13</v>
      </c>
      <c r="D196" s="5">
        <v>5</v>
      </c>
      <c r="E196" s="5">
        <v>41115</v>
      </c>
      <c r="F196" s="4">
        <v>45093</v>
      </c>
      <c r="G196" s="5" t="s">
        <v>172</v>
      </c>
      <c r="H196" s="5" t="s">
        <v>175</v>
      </c>
      <c r="I196">
        <f>Merge2[[#This Row],[price]]*Merge2[[#This Row],[quantity]]</f>
        <v>205575</v>
      </c>
      <c r="J196" s="9">
        <f>_xlfn.PERCENTRANK.EXC(Merge2[date],F196,1)*10</f>
        <v>8</v>
      </c>
      <c r="K196" t="str">
        <f>IF(Merge2[[#This Row],[Recency]] &gt;= 6, "Active", "Inactive")</f>
        <v>Active</v>
      </c>
    </row>
    <row r="197" spans="1:11" x14ac:dyDescent="0.35">
      <c r="A197" s="5">
        <v>196</v>
      </c>
      <c r="B197" s="5">
        <v>37</v>
      </c>
      <c r="C197" s="5">
        <v>15</v>
      </c>
      <c r="D197" s="5">
        <v>1</v>
      </c>
      <c r="E197" s="5">
        <v>10882</v>
      </c>
      <c r="F197" s="4">
        <v>45076</v>
      </c>
      <c r="G197" s="5" t="s">
        <v>177</v>
      </c>
      <c r="H197" s="5" t="s">
        <v>178</v>
      </c>
      <c r="I197">
        <f>Merge2[[#This Row],[price]]*Merge2[[#This Row],[quantity]]</f>
        <v>10882</v>
      </c>
      <c r="J197" s="9">
        <f>_xlfn.PERCENTRANK.EXC(Merge2[date],F197,1)*10</f>
        <v>8</v>
      </c>
      <c r="K197" t="str">
        <f>IF(Merge2[[#This Row],[Recency]] &gt;= 6, "Active", "Inactive")</f>
        <v>Active</v>
      </c>
    </row>
    <row r="198" spans="1:11" x14ac:dyDescent="0.35">
      <c r="A198" s="5">
        <v>197</v>
      </c>
      <c r="B198" s="5">
        <v>19</v>
      </c>
      <c r="C198" s="5">
        <v>13</v>
      </c>
      <c r="D198" s="5">
        <v>4</v>
      </c>
      <c r="E198" s="5">
        <v>32892</v>
      </c>
      <c r="F198" s="4">
        <v>44954</v>
      </c>
      <c r="G198" s="5" t="s">
        <v>172</v>
      </c>
      <c r="H198" s="5" t="s">
        <v>175</v>
      </c>
      <c r="I198">
        <f>Merge2[[#This Row],[price]]*Merge2[[#This Row],[quantity]]</f>
        <v>131568</v>
      </c>
      <c r="J198" s="9">
        <f>_xlfn.PERCENTRANK.EXC(Merge2[date],F198,1)*10</f>
        <v>6</v>
      </c>
      <c r="K198" t="str">
        <f>IF(Merge2[[#This Row],[Recency]] &gt;= 6, "Active", "Inactive")</f>
        <v>Active</v>
      </c>
    </row>
    <row r="199" spans="1:11" x14ac:dyDescent="0.35">
      <c r="A199" s="5">
        <v>198</v>
      </c>
      <c r="B199" s="5">
        <v>41</v>
      </c>
      <c r="C199" s="5">
        <v>12</v>
      </c>
      <c r="D199" s="5">
        <v>3</v>
      </c>
      <c r="E199" s="5">
        <v>94896</v>
      </c>
      <c r="F199" s="4">
        <v>44607</v>
      </c>
      <c r="G199" s="5" t="s">
        <v>172</v>
      </c>
      <c r="H199" s="5" t="s">
        <v>174</v>
      </c>
      <c r="I199">
        <f>Merge2[[#This Row],[price]]*Merge2[[#This Row],[quantity]]</f>
        <v>284688</v>
      </c>
      <c r="J199" s="9">
        <f>_xlfn.PERCENTRANK.EXC(Merge2[date],F199,1)*10</f>
        <v>0</v>
      </c>
      <c r="K199" t="str">
        <f>IF(Merge2[[#This Row],[Recency]] &gt;= 6, "Active", "Inactive")</f>
        <v>Inactive</v>
      </c>
    </row>
    <row r="200" spans="1:11" x14ac:dyDescent="0.35">
      <c r="A200" s="5">
        <v>199</v>
      </c>
      <c r="B200" s="5">
        <v>36</v>
      </c>
      <c r="C200" s="5">
        <v>2</v>
      </c>
      <c r="D200" s="5">
        <v>4</v>
      </c>
      <c r="E200" s="5">
        <v>66728</v>
      </c>
      <c r="F200" s="4">
        <v>45161</v>
      </c>
      <c r="G200" s="5" t="s">
        <v>160</v>
      </c>
      <c r="H200" s="5" t="s">
        <v>162</v>
      </c>
      <c r="I200">
        <f>Merge2[[#This Row],[price]]*Merge2[[#This Row],[quantity]]</f>
        <v>266912</v>
      </c>
      <c r="J200" s="9">
        <f>_xlfn.PERCENTRANK.EXC(Merge2[date],F200,1)*10</f>
        <v>9</v>
      </c>
      <c r="K200" t="str">
        <f>IF(Merge2[[#This Row],[Recency]] &gt;= 6, "Active", "Inactive")</f>
        <v>Active</v>
      </c>
    </row>
    <row r="201" spans="1:11" x14ac:dyDescent="0.35">
      <c r="A201" s="5">
        <v>200</v>
      </c>
      <c r="B201" s="5">
        <v>48</v>
      </c>
      <c r="C201" s="5">
        <v>1</v>
      </c>
      <c r="D201" s="5">
        <v>3</v>
      </c>
      <c r="E201" s="5">
        <v>103830</v>
      </c>
      <c r="F201" s="4">
        <v>44599</v>
      </c>
      <c r="G201" s="5" t="s">
        <v>160</v>
      </c>
      <c r="H201" s="5" t="s">
        <v>161</v>
      </c>
      <c r="I201">
        <f>Merge2[[#This Row],[price]]*Merge2[[#This Row],[quantity]]</f>
        <v>311490</v>
      </c>
      <c r="J201" s="9">
        <f>_xlfn.PERCENTRANK.EXC(Merge2[date],F201,1)*10</f>
        <v>0</v>
      </c>
      <c r="K201" t="str">
        <f>IF(Merge2[[#This Row],[Recency]] &gt;= 6, "Active", "Inactive")</f>
        <v>Inactive</v>
      </c>
    </row>
    <row r="202" spans="1:11" x14ac:dyDescent="0.35">
      <c r="A202" s="5">
        <v>201</v>
      </c>
      <c r="B202" s="5">
        <v>39</v>
      </c>
      <c r="C202" s="5">
        <v>6</v>
      </c>
      <c r="D202" s="5">
        <v>4</v>
      </c>
      <c r="E202" s="5">
        <v>111032</v>
      </c>
      <c r="F202" s="4">
        <v>44657</v>
      </c>
      <c r="G202" s="5" t="s">
        <v>166</v>
      </c>
      <c r="H202" s="5" t="s">
        <v>167</v>
      </c>
      <c r="I202">
        <f>Merge2[[#This Row],[price]]*Merge2[[#This Row],[quantity]]</f>
        <v>444128</v>
      </c>
      <c r="J202" s="9">
        <f>_xlfn.PERCENTRANK.EXC(Merge2[date],F202,1)*10</f>
        <v>1</v>
      </c>
      <c r="K202" t="str">
        <f>IF(Merge2[[#This Row],[Recency]] &gt;= 6, "Active", "Inactive")</f>
        <v>Inactive</v>
      </c>
    </row>
    <row r="203" spans="1:11" x14ac:dyDescent="0.35">
      <c r="A203" s="5">
        <v>202</v>
      </c>
      <c r="B203" s="5">
        <v>33</v>
      </c>
      <c r="C203" s="5">
        <v>10</v>
      </c>
      <c r="D203" s="5">
        <v>2</v>
      </c>
      <c r="E203" s="5">
        <v>42622</v>
      </c>
      <c r="F203" s="4">
        <v>44996</v>
      </c>
      <c r="G203" s="5" t="s">
        <v>166</v>
      </c>
      <c r="H203" s="5" t="s">
        <v>171</v>
      </c>
      <c r="I203">
        <f>Merge2[[#This Row],[price]]*Merge2[[#This Row],[quantity]]</f>
        <v>85244</v>
      </c>
      <c r="J203" s="9">
        <f>_xlfn.PERCENTRANK.EXC(Merge2[date],F203,1)*10</f>
        <v>7</v>
      </c>
      <c r="K203" t="str">
        <f>IF(Merge2[[#This Row],[Recency]] &gt;= 6, "Active", "Inactive")</f>
        <v>Active</v>
      </c>
    </row>
    <row r="204" spans="1:11" x14ac:dyDescent="0.35">
      <c r="A204" s="5">
        <v>203</v>
      </c>
      <c r="B204" s="5">
        <v>43</v>
      </c>
      <c r="C204" s="5">
        <v>15</v>
      </c>
      <c r="D204" s="5">
        <v>4</v>
      </c>
      <c r="E204" s="5">
        <v>43528</v>
      </c>
      <c r="F204" s="4">
        <v>45130</v>
      </c>
      <c r="G204" s="5" t="s">
        <v>177</v>
      </c>
      <c r="H204" s="5" t="s">
        <v>178</v>
      </c>
      <c r="I204">
        <f>Merge2[[#This Row],[price]]*Merge2[[#This Row],[quantity]]</f>
        <v>174112</v>
      </c>
      <c r="J204" s="9">
        <f>_xlfn.PERCENTRANK.EXC(Merge2[date],F204,1)*10</f>
        <v>9</v>
      </c>
      <c r="K204" t="str">
        <f>IF(Merge2[[#This Row],[Recency]] &gt;= 6, "Active", "Inactive")</f>
        <v>Active</v>
      </c>
    </row>
    <row r="205" spans="1:11" x14ac:dyDescent="0.35">
      <c r="A205" s="5">
        <v>204</v>
      </c>
      <c r="B205" s="5">
        <v>33</v>
      </c>
      <c r="C205" s="5">
        <v>13</v>
      </c>
      <c r="D205" s="5">
        <v>2</v>
      </c>
      <c r="E205" s="5">
        <v>16446</v>
      </c>
      <c r="F205" s="4">
        <v>44651</v>
      </c>
      <c r="G205" s="5" t="s">
        <v>172</v>
      </c>
      <c r="H205" s="5" t="s">
        <v>175</v>
      </c>
      <c r="I205">
        <f>Merge2[[#This Row],[price]]*Merge2[[#This Row],[quantity]]</f>
        <v>32892</v>
      </c>
      <c r="J205" s="9">
        <f>_xlfn.PERCENTRANK.EXC(Merge2[date],F205,1)*10</f>
        <v>1</v>
      </c>
      <c r="K205" t="str">
        <f>IF(Merge2[[#This Row],[Recency]] &gt;= 6, "Active", "Inactive")</f>
        <v>Inactive</v>
      </c>
    </row>
    <row r="206" spans="1:11" x14ac:dyDescent="0.35">
      <c r="A206" s="5">
        <v>205</v>
      </c>
      <c r="B206" s="5">
        <v>29</v>
      </c>
      <c r="C206" s="5">
        <v>10</v>
      </c>
      <c r="D206" s="5">
        <v>2</v>
      </c>
      <c r="E206" s="5">
        <v>42622</v>
      </c>
      <c r="F206" s="4">
        <v>45071</v>
      </c>
      <c r="G206" s="5" t="s">
        <v>166</v>
      </c>
      <c r="H206" s="5" t="s">
        <v>171</v>
      </c>
      <c r="I206">
        <f>Merge2[[#This Row],[price]]*Merge2[[#This Row],[quantity]]</f>
        <v>85244</v>
      </c>
      <c r="J206" s="9">
        <f>_xlfn.PERCENTRANK.EXC(Merge2[date],F206,1)*10</f>
        <v>8</v>
      </c>
      <c r="K206" t="str">
        <f>IF(Merge2[[#This Row],[Recency]] &gt;= 6, "Active", "Inactive")</f>
        <v>Active</v>
      </c>
    </row>
    <row r="207" spans="1:11" x14ac:dyDescent="0.35">
      <c r="A207" s="5">
        <v>206</v>
      </c>
      <c r="B207" s="5">
        <v>40</v>
      </c>
      <c r="C207" s="5">
        <v>11</v>
      </c>
      <c r="D207" s="5">
        <v>4</v>
      </c>
      <c r="E207" s="5">
        <v>72348</v>
      </c>
      <c r="F207" s="4">
        <v>44775</v>
      </c>
      <c r="G207" s="5" t="s">
        <v>172</v>
      </c>
      <c r="H207" s="5" t="s">
        <v>173</v>
      </c>
      <c r="I207">
        <f>Merge2[[#This Row],[price]]*Merge2[[#This Row],[quantity]]</f>
        <v>289392</v>
      </c>
      <c r="J207" s="9">
        <f>_xlfn.PERCENTRANK.EXC(Merge2[date],F207,1)*10</f>
        <v>3</v>
      </c>
      <c r="K207" t="str">
        <f>IF(Merge2[[#This Row],[Recency]] &gt;= 6, "Active", "Inactive")</f>
        <v>Inactive</v>
      </c>
    </row>
    <row r="208" spans="1:11" x14ac:dyDescent="0.35">
      <c r="A208" s="5">
        <v>207</v>
      </c>
      <c r="B208" s="5">
        <v>30</v>
      </c>
      <c r="C208" s="5">
        <v>13</v>
      </c>
      <c r="D208" s="5">
        <v>5</v>
      </c>
      <c r="E208" s="5">
        <v>41115</v>
      </c>
      <c r="F208" s="4">
        <v>44847</v>
      </c>
      <c r="G208" s="5" t="s">
        <v>172</v>
      </c>
      <c r="H208" s="5" t="s">
        <v>175</v>
      </c>
      <c r="I208">
        <f>Merge2[[#This Row],[price]]*Merge2[[#This Row],[quantity]]</f>
        <v>205575</v>
      </c>
      <c r="J208" s="9">
        <f>_xlfn.PERCENTRANK.EXC(Merge2[date],F208,1)*10</f>
        <v>4</v>
      </c>
      <c r="K208" t="str">
        <f>IF(Merge2[[#This Row],[Recency]] &gt;= 6, "Active", "Inactive")</f>
        <v>Inactive</v>
      </c>
    </row>
    <row r="209" spans="1:11" x14ac:dyDescent="0.35">
      <c r="A209" s="5">
        <v>208</v>
      </c>
      <c r="B209" s="5">
        <v>5</v>
      </c>
      <c r="C209" s="5">
        <v>19</v>
      </c>
      <c r="D209" s="5">
        <v>5</v>
      </c>
      <c r="E209" s="5">
        <v>193935</v>
      </c>
      <c r="F209" s="4">
        <v>44791</v>
      </c>
      <c r="G209" s="5" t="s">
        <v>181</v>
      </c>
      <c r="H209" s="5" t="s">
        <v>183</v>
      </c>
      <c r="I209">
        <f>Merge2[[#This Row],[price]]*Merge2[[#This Row],[quantity]]</f>
        <v>969675</v>
      </c>
      <c r="J209" s="9">
        <f>_xlfn.PERCENTRANK.EXC(Merge2[date],F209,1)*10</f>
        <v>3</v>
      </c>
      <c r="K209" t="str">
        <f>IF(Merge2[[#This Row],[Recency]] &gt;= 6, "Active", "Inactive")</f>
        <v>Inactive</v>
      </c>
    </row>
    <row r="210" spans="1:11" x14ac:dyDescent="0.35">
      <c r="A210" s="5">
        <v>209</v>
      </c>
      <c r="B210" s="5">
        <v>29</v>
      </c>
      <c r="C210" s="5">
        <v>3</v>
      </c>
      <c r="D210" s="5">
        <v>5</v>
      </c>
      <c r="E210" s="5">
        <v>111525</v>
      </c>
      <c r="F210" s="4">
        <v>44852</v>
      </c>
      <c r="G210" s="5" t="s">
        <v>160</v>
      </c>
      <c r="H210" s="5" t="s">
        <v>163</v>
      </c>
      <c r="I210">
        <f>Merge2[[#This Row],[price]]*Merge2[[#This Row],[quantity]]</f>
        <v>557625</v>
      </c>
      <c r="J210" s="9">
        <f>_xlfn.PERCENTRANK.EXC(Merge2[date],F210,1)*10</f>
        <v>4</v>
      </c>
      <c r="K210" t="str">
        <f>IF(Merge2[[#This Row],[Recency]] &gt;= 6, "Active", "Inactive")</f>
        <v>Inactive</v>
      </c>
    </row>
    <row r="211" spans="1:11" x14ac:dyDescent="0.35">
      <c r="A211" s="5">
        <v>210</v>
      </c>
      <c r="B211" s="5">
        <v>2</v>
      </c>
      <c r="C211" s="5">
        <v>20</v>
      </c>
      <c r="D211" s="5">
        <v>5</v>
      </c>
      <c r="E211" s="5">
        <v>143895</v>
      </c>
      <c r="F211" s="4">
        <v>44571</v>
      </c>
      <c r="G211" s="5" t="s">
        <v>181</v>
      </c>
      <c r="H211" s="5" t="s">
        <v>184</v>
      </c>
      <c r="I211">
        <f>Merge2[[#This Row],[price]]*Merge2[[#This Row],[quantity]]</f>
        <v>719475</v>
      </c>
      <c r="J211" s="9">
        <f>_xlfn.PERCENTRANK.EXC(Merge2[date],F211,1)*10</f>
        <v>0</v>
      </c>
      <c r="K211" t="str">
        <f>IF(Merge2[[#This Row],[Recency]] &gt;= 6, "Active", "Inactive")</f>
        <v>Inactive</v>
      </c>
    </row>
    <row r="212" spans="1:11" x14ac:dyDescent="0.35">
      <c r="A212" s="5">
        <v>211</v>
      </c>
      <c r="B212" s="5">
        <v>42</v>
      </c>
      <c r="C212" s="5">
        <v>19</v>
      </c>
      <c r="D212" s="5">
        <v>5</v>
      </c>
      <c r="E212" s="5">
        <v>193935</v>
      </c>
      <c r="F212" s="4">
        <v>44844</v>
      </c>
      <c r="G212" s="5" t="s">
        <v>181</v>
      </c>
      <c r="H212" s="5" t="s">
        <v>183</v>
      </c>
      <c r="I212">
        <f>Merge2[[#This Row],[price]]*Merge2[[#This Row],[quantity]]</f>
        <v>969675</v>
      </c>
      <c r="J212" s="9">
        <f>_xlfn.PERCENTRANK.EXC(Merge2[date],F212,1)*10</f>
        <v>4</v>
      </c>
      <c r="K212" t="str">
        <f>IF(Merge2[[#This Row],[Recency]] &gt;= 6, "Active", "Inactive")</f>
        <v>Inactive</v>
      </c>
    </row>
    <row r="213" spans="1:11" x14ac:dyDescent="0.35">
      <c r="A213" s="5">
        <v>212</v>
      </c>
      <c r="B213" s="5">
        <v>2</v>
      </c>
      <c r="C213" s="5">
        <v>14</v>
      </c>
      <c r="D213" s="5">
        <v>4</v>
      </c>
      <c r="E213" s="5">
        <v>57552</v>
      </c>
      <c r="F213" s="4">
        <v>44817</v>
      </c>
      <c r="G213" s="5" t="s">
        <v>172</v>
      </c>
      <c r="H213" s="5" t="s">
        <v>176</v>
      </c>
      <c r="I213">
        <f>Merge2[[#This Row],[price]]*Merge2[[#This Row],[quantity]]</f>
        <v>230208</v>
      </c>
      <c r="J213" s="9">
        <f>_xlfn.PERCENTRANK.EXC(Merge2[date],F213,1)*10</f>
        <v>4</v>
      </c>
      <c r="K213" t="str">
        <f>IF(Merge2[[#This Row],[Recency]] &gt;= 6, "Active", "Inactive")</f>
        <v>Inactive</v>
      </c>
    </row>
    <row r="214" spans="1:11" x14ac:dyDescent="0.35">
      <c r="A214" s="5">
        <v>213</v>
      </c>
      <c r="B214" s="5">
        <v>13</v>
      </c>
      <c r="C214" s="5">
        <v>10</v>
      </c>
      <c r="D214" s="5">
        <v>5</v>
      </c>
      <c r="E214" s="5">
        <v>106555</v>
      </c>
      <c r="F214" s="4">
        <v>44814</v>
      </c>
      <c r="G214" s="5" t="s">
        <v>166</v>
      </c>
      <c r="H214" s="5" t="s">
        <v>171</v>
      </c>
      <c r="I214">
        <f>Merge2[[#This Row],[price]]*Merge2[[#This Row],[quantity]]</f>
        <v>532775</v>
      </c>
      <c r="J214" s="9">
        <f>_xlfn.PERCENTRANK.EXC(Merge2[date],F214,1)*10</f>
        <v>4</v>
      </c>
      <c r="K214" t="str">
        <f>IF(Merge2[[#This Row],[Recency]] &gt;= 6, "Active", "Inactive")</f>
        <v>Inactive</v>
      </c>
    </row>
    <row r="215" spans="1:11" x14ac:dyDescent="0.35">
      <c r="A215" s="5">
        <v>214</v>
      </c>
      <c r="B215" s="5">
        <v>34</v>
      </c>
      <c r="C215" s="5">
        <v>15</v>
      </c>
      <c r="D215" s="5">
        <v>2</v>
      </c>
      <c r="E215" s="5">
        <v>21764</v>
      </c>
      <c r="F215" s="4">
        <v>45032</v>
      </c>
      <c r="G215" s="5" t="s">
        <v>177</v>
      </c>
      <c r="H215" s="5" t="s">
        <v>178</v>
      </c>
      <c r="I215">
        <f>Merge2[[#This Row],[price]]*Merge2[[#This Row],[quantity]]</f>
        <v>43528</v>
      </c>
      <c r="J215" s="9">
        <f>_xlfn.PERCENTRANK.EXC(Merge2[date],F215,1)*10</f>
        <v>7</v>
      </c>
      <c r="K215" t="str">
        <f>IF(Merge2[[#This Row],[Recency]] &gt;= 6, "Active", "Inactive")</f>
        <v>Active</v>
      </c>
    </row>
    <row r="216" spans="1:11" x14ac:dyDescent="0.35">
      <c r="A216" s="5">
        <v>215</v>
      </c>
      <c r="B216" s="5">
        <v>37</v>
      </c>
      <c r="C216" s="5">
        <v>16</v>
      </c>
      <c r="D216" s="5">
        <v>1</v>
      </c>
      <c r="E216" s="5">
        <v>16864</v>
      </c>
      <c r="F216" s="4">
        <v>44799</v>
      </c>
      <c r="G216" s="5" t="s">
        <v>177</v>
      </c>
      <c r="H216" s="5" t="s">
        <v>179</v>
      </c>
      <c r="I216">
        <f>Merge2[[#This Row],[price]]*Merge2[[#This Row],[quantity]]</f>
        <v>16864</v>
      </c>
      <c r="J216" s="9">
        <f>_xlfn.PERCENTRANK.EXC(Merge2[date],F216,1)*10</f>
        <v>3</v>
      </c>
      <c r="K216" t="str">
        <f>IF(Merge2[[#This Row],[Recency]] &gt;= 6, "Active", "Inactive")</f>
        <v>Inactive</v>
      </c>
    </row>
    <row r="217" spans="1:11" x14ac:dyDescent="0.35">
      <c r="A217" s="5">
        <v>216</v>
      </c>
      <c r="B217" s="5">
        <v>3</v>
      </c>
      <c r="C217" s="5">
        <v>17</v>
      </c>
      <c r="D217" s="5">
        <v>3</v>
      </c>
      <c r="E217" s="5">
        <v>85404</v>
      </c>
      <c r="F217" s="4">
        <v>44790</v>
      </c>
      <c r="G217" s="5" t="s">
        <v>177</v>
      </c>
      <c r="H217" s="5" t="s">
        <v>180</v>
      </c>
      <c r="I217">
        <f>Merge2[[#This Row],[price]]*Merge2[[#This Row],[quantity]]</f>
        <v>256212</v>
      </c>
      <c r="J217" s="9">
        <f>_xlfn.PERCENTRANK.EXC(Merge2[date],F217,1)*10</f>
        <v>3</v>
      </c>
      <c r="K217" t="str">
        <f>IF(Merge2[[#This Row],[Recency]] &gt;= 6, "Active", "Inactive")</f>
        <v>Inactive</v>
      </c>
    </row>
    <row r="218" spans="1:11" x14ac:dyDescent="0.35">
      <c r="A218" s="5">
        <v>217</v>
      </c>
      <c r="B218" s="5">
        <v>25</v>
      </c>
      <c r="C218" s="5">
        <v>5</v>
      </c>
      <c r="D218" s="5">
        <v>2</v>
      </c>
      <c r="E218" s="5">
        <v>17522</v>
      </c>
      <c r="F218" s="4">
        <v>45113</v>
      </c>
      <c r="G218" s="5" t="s">
        <v>160</v>
      </c>
      <c r="H218" s="5" t="s">
        <v>165</v>
      </c>
      <c r="I218">
        <f>Merge2[[#This Row],[price]]*Merge2[[#This Row],[quantity]]</f>
        <v>35044</v>
      </c>
      <c r="J218" s="9">
        <f>_xlfn.PERCENTRANK.EXC(Merge2[date],F218,1)*10</f>
        <v>9</v>
      </c>
      <c r="K218" t="str">
        <f>IF(Merge2[[#This Row],[Recency]] &gt;= 6, "Active", "Inactive")</f>
        <v>Active</v>
      </c>
    </row>
    <row r="219" spans="1:11" x14ac:dyDescent="0.35">
      <c r="A219" s="5">
        <v>218</v>
      </c>
      <c r="B219" s="5">
        <v>26</v>
      </c>
      <c r="C219" s="5">
        <v>18</v>
      </c>
      <c r="D219" s="5">
        <v>5</v>
      </c>
      <c r="E219" s="5">
        <v>132915</v>
      </c>
      <c r="F219" s="4">
        <v>44671</v>
      </c>
      <c r="G219" s="5" t="s">
        <v>181</v>
      </c>
      <c r="H219" s="5" t="s">
        <v>182</v>
      </c>
      <c r="I219">
        <f>Merge2[[#This Row],[price]]*Merge2[[#This Row],[quantity]]</f>
        <v>664575</v>
      </c>
      <c r="J219" s="9">
        <f>_xlfn.PERCENTRANK.EXC(Merge2[date],F219,1)*10</f>
        <v>1</v>
      </c>
      <c r="K219" t="str">
        <f>IF(Merge2[[#This Row],[Recency]] &gt;= 6, "Active", "Inactive")</f>
        <v>Inactive</v>
      </c>
    </row>
    <row r="220" spans="1:11" x14ac:dyDescent="0.35">
      <c r="A220" s="5">
        <v>219</v>
      </c>
      <c r="B220" s="5">
        <v>5</v>
      </c>
      <c r="C220" s="5">
        <v>17</v>
      </c>
      <c r="D220" s="5">
        <v>1</v>
      </c>
      <c r="E220" s="5">
        <v>28468</v>
      </c>
      <c r="F220" s="4">
        <v>44979</v>
      </c>
      <c r="G220" s="5" t="s">
        <v>177</v>
      </c>
      <c r="H220" s="5" t="s">
        <v>180</v>
      </c>
      <c r="I220">
        <f>Merge2[[#This Row],[price]]*Merge2[[#This Row],[quantity]]</f>
        <v>28468</v>
      </c>
      <c r="J220" s="9">
        <f>_xlfn.PERCENTRANK.EXC(Merge2[date],F220,1)*10</f>
        <v>6</v>
      </c>
      <c r="K220" t="str">
        <f>IF(Merge2[[#This Row],[Recency]] &gt;= 6, "Active", "Inactive")</f>
        <v>Active</v>
      </c>
    </row>
    <row r="221" spans="1:11" x14ac:dyDescent="0.35">
      <c r="A221" s="5">
        <v>220</v>
      </c>
      <c r="B221" s="5">
        <v>32</v>
      </c>
      <c r="C221" s="5">
        <v>9</v>
      </c>
      <c r="D221" s="5">
        <v>1</v>
      </c>
      <c r="E221" s="5">
        <v>30551</v>
      </c>
      <c r="F221" s="4">
        <v>44729</v>
      </c>
      <c r="G221" s="5" t="s">
        <v>166</v>
      </c>
      <c r="H221" s="5" t="s">
        <v>170</v>
      </c>
      <c r="I221">
        <f>Merge2[[#This Row],[price]]*Merge2[[#This Row],[quantity]]</f>
        <v>30551</v>
      </c>
      <c r="J221" s="9">
        <f>_xlfn.PERCENTRANK.EXC(Merge2[date],F221,1)*10</f>
        <v>2</v>
      </c>
      <c r="K221" t="str">
        <f>IF(Merge2[[#This Row],[Recency]] &gt;= 6, "Active", "Inactive")</f>
        <v>Inactive</v>
      </c>
    </row>
    <row r="222" spans="1:11" x14ac:dyDescent="0.35">
      <c r="A222" s="5">
        <v>221</v>
      </c>
      <c r="B222" s="5">
        <v>45</v>
      </c>
      <c r="C222" s="5">
        <v>12</v>
      </c>
      <c r="D222" s="5">
        <v>2</v>
      </c>
      <c r="E222" s="5">
        <v>63264</v>
      </c>
      <c r="F222" s="4">
        <v>44676</v>
      </c>
      <c r="G222" s="5" t="s">
        <v>172</v>
      </c>
      <c r="H222" s="5" t="s">
        <v>174</v>
      </c>
      <c r="I222">
        <f>Merge2[[#This Row],[price]]*Merge2[[#This Row],[quantity]]</f>
        <v>126528</v>
      </c>
      <c r="J222" s="9">
        <f>_xlfn.PERCENTRANK.EXC(Merge2[date],F222,1)*10</f>
        <v>1</v>
      </c>
      <c r="K222" t="str">
        <f>IF(Merge2[[#This Row],[Recency]] &gt;= 6, "Active", "Inactive")</f>
        <v>Inactive</v>
      </c>
    </row>
    <row r="223" spans="1:11" x14ac:dyDescent="0.35">
      <c r="A223" s="5">
        <v>222</v>
      </c>
      <c r="B223" s="5">
        <v>11</v>
      </c>
      <c r="C223" s="5">
        <v>1</v>
      </c>
      <c r="D223" s="5">
        <v>1</v>
      </c>
      <c r="E223" s="5">
        <v>34610</v>
      </c>
      <c r="F223" s="4">
        <v>44979</v>
      </c>
      <c r="G223" s="5" t="s">
        <v>160</v>
      </c>
      <c r="H223" s="5" t="s">
        <v>161</v>
      </c>
      <c r="I223">
        <f>Merge2[[#This Row],[price]]*Merge2[[#This Row],[quantity]]</f>
        <v>34610</v>
      </c>
      <c r="J223" s="9">
        <f>_xlfn.PERCENTRANK.EXC(Merge2[date],F223,1)*10</f>
        <v>6</v>
      </c>
      <c r="K223" t="str">
        <f>IF(Merge2[[#This Row],[Recency]] &gt;= 6, "Active", "Inactive")</f>
        <v>Active</v>
      </c>
    </row>
    <row r="224" spans="1:11" x14ac:dyDescent="0.35">
      <c r="A224" s="5">
        <v>223</v>
      </c>
      <c r="B224" s="5">
        <v>30</v>
      </c>
      <c r="C224" s="5">
        <v>6</v>
      </c>
      <c r="D224" s="5">
        <v>3</v>
      </c>
      <c r="E224" s="5">
        <v>83274</v>
      </c>
      <c r="F224" s="4">
        <v>45117</v>
      </c>
      <c r="G224" s="5" t="s">
        <v>166</v>
      </c>
      <c r="H224" s="5" t="s">
        <v>167</v>
      </c>
      <c r="I224">
        <f>Merge2[[#This Row],[price]]*Merge2[[#This Row],[quantity]]</f>
        <v>249822</v>
      </c>
      <c r="J224" s="9">
        <f>_xlfn.PERCENTRANK.EXC(Merge2[date],F224,1)*10</f>
        <v>9</v>
      </c>
      <c r="K224" t="str">
        <f>IF(Merge2[[#This Row],[Recency]] &gt;= 6, "Active", "Inactive")</f>
        <v>Active</v>
      </c>
    </row>
    <row r="225" spans="1:11" x14ac:dyDescent="0.35">
      <c r="A225" s="5">
        <v>224</v>
      </c>
      <c r="B225" s="5">
        <v>37</v>
      </c>
      <c r="C225" s="5">
        <v>15</v>
      </c>
      <c r="D225" s="5">
        <v>2</v>
      </c>
      <c r="E225" s="5">
        <v>21764</v>
      </c>
      <c r="F225" s="4">
        <v>45076</v>
      </c>
      <c r="G225" s="5" t="s">
        <v>177</v>
      </c>
      <c r="H225" s="5" t="s">
        <v>178</v>
      </c>
      <c r="I225">
        <f>Merge2[[#This Row],[price]]*Merge2[[#This Row],[quantity]]</f>
        <v>43528</v>
      </c>
      <c r="J225" s="9">
        <f>_xlfn.PERCENTRANK.EXC(Merge2[date],F225,1)*10</f>
        <v>8</v>
      </c>
      <c r="K225" t="str">
        <f>IF(Merge2[[#This Row],[Recency]] &gt;= 6, "Active", "Inactive")</f>
        <v>Active</v>
      </c>
    </row>
    <row r="226" spans="1:11" x14ac:dyDescent="0.35">
      <c r="A226" s="5">
        <v>225</v>
      </c>
      <c r="B226" s="5">
        <v>30</v>
      </c>
      <c r="C226" s="5">
        <v>9</v>
      </c>
      <c r="D226" s="5">
        <v>5</v>
      </c>
      <c r="E226" s="5">
        <v>152755</v>
      </c>
      <c r="F226" s="4">
        <v>45101</v>
      </c>
      <c r="G226" s="5" t="s">
        <v>166</v>
      </c>
      <c r="H226" s="5" t="s">
        <v>170</v>
      </c>
      <c r="I226">
        <f>Merge2[[#This Row],[price]]*Merge2[[#This Row],[quantity]]</f>
        <v>763775</v>
      </c>
      <c r="J226" s="9">
        <f>_xlfn.PERCENTRANK.EXC(Merge2[date],F226,1)*10</f>
        <v>9</v>
      </c>
      <c r="K226" t="str">
        <f>IF(Merge2[[#This Row],[Recency]] &gt;= 6, "Active", "Inactive")</f>
        <v>Active</v>
      </c>
    </row>
    <row r="227" spans="1:11" x14ac:dyDescent="0.35">
      <c r="A227" s="5">
        <v>226</v>
      </c>
      <c r="B227" s="5">
        <v>49</v>
      </c>
      <c r="C227" s="5">
        <v>4</v>
      </c>
      <c r="D227" s="5">
        <v>1</v>
      </c>
      <c r="E227" s="5">
        <v>18617</v>
      </c>
      <c r="F227" s="4">
        <v>44562</v>
      </c>
      <c r="G227" s="5" t="s">
        <v>160</v>
      </c>
      <c r="H227" s="5" t="s">
        <v>164</v>
      </c>
      <c r="I227">
        <f>Merge2[[#This Row],[price]]*Merge2[[#This Row],[quantity]]</f>
        <v>18617</v>
      </c>
      <c r="J227" s="9">
        <f>_xlfn.PERCENTRANK.EXC(Merge2[date],F227,1)*10</f>
        <v>0</v>
      </c>
      <c r="K227" t="str">
        <f>IF(Merge2[[#This Row],[Recency]] &gt;= 6, "Active", "Inactive")</f>
        <v>Inactive</v>
      </c>
    </row>
    <row r="228" spans="1:11" x14ac:dyDescent="0.35">
      <c r="A228" s="5">
        <v>227</v>
      </c>
      <c r="B228" s="5">
        <v>7</v>
      </c>
      <c r="C228" s="5">
        <v>12</v>
      </c>
      <c r="D228" s="5">
        <v>1</v>
      </c>
      <c r="E228" s="5">
        <v>31632</v>
      </c>
      <c r="F228" s="4">
        <v>44805</v>
      </c>
      <c r="G228" s="5" t="s">
        <v>172</v>
      </c>
      <c r="H228" s="5" t="s">
        <v>174</v>
      </c>
      <c r="I228">
        <f>Merge2[[#This Row],[price]]*Merge2[[#This Row],[quantity]]</f>
        <v>31632</v>
      </c>
      <c r="J228" s="9">
        <f>_xlfn.PERCENTRANK.EXC(Merge2[date],F228,1)*10</f>
        <v>3</v>
      </c>
      <c r="K228" t="str">
        <f>IF(Merge2[[#This Row],[Recency]] &gt;= 6, "Active", "Inactive")</f>
        <v>Inactive</v>
      </c>
    </row>
    <row r="229" spans="1:11" x14ac:dyDescent="0.35">
      <c r="A229" s="5">
        <v>228</v>
      </c>
      <c r="B229" s="5">
        <v>16</v>
      </c>
      <c r="C229" s="5">
        <v>9</v>
      </c>
      <c r="D229" s="5">
        <v>5</v>
      </c>
      <c r="E229" s="5">
        <v>152755</v>
      </c>
      <c r="F229" s="4">
        <v>44600</v>
      </c>
      <c r="G229" s="5" t="s">
        <v>166</v>
      </c>
      <c r="H229" s="5" t="s">
        <v>170</v>
      </c>
      <c r="I229">
        <f>Merge2[[#This Row],[price]]*Merge2[[#This Row],[quantity]]</f>
        <v>763775</v>
      </c>
      <c r="J229" s="9">
        <f>_xlfn.PERCENTRANK.EXC(Merge2[date],F229,1)*10</f>
        <v>0</v>
      </c>
      <c r="K229" t="str">
        <f>IF(Merge2[[#This Row],[Recency]] &gt;= 6, "Active", "Inactive")</f>
        <v>Inactive</v>
      </c>
    </row>
    <row r="230" spans="1:11" x14ac:dyDescent="0.35">
      <c r="A230" s="5">
        <v>229</v>
      </c>
      <c r="B230" s="5">
        <v>45</v>
      </c>
      <c r="C230" s="5">
        <v>18</v>
      </c>
      <c r="D230" s="5">
        <v>3</v>
      </c>
      <c r="E230" s="5">
        <v>79749</v>
      </c>
      <c r="F230" s="4">
        <v>44807</v>
      </c>
      <c r="G230" s="5" t="s">
        <v>181</v>
      </c>
      <c r="H230" s="5" t="s">
        <v>182</v>
      </c>
      <c r="I230">
        <f>Merge2[[#This Row],[price]]*Merge2[[#This Row],[quantity]]</f>
        <v>239247</v>
      </c>
      <c r="J230" s="9">
        <f>_xlfn.PERCENTRANK.EXC(Merge2[date],F230,1)*10</f>
        <v>4</v>
      </c>
      <c r="K230" t="str">
        <f>IF(Merge2[[#This Row],[Recency]] &gt;= 6, "Active", "Inactive")</f>
        <v>Inactive</v>
      </c>
    </row>
    <row r="231" spans="1:11" x14ac:dyDescent="0.35">
      <c r="A231" s="5">
        <v>230</v>
      </c>
      <c r="B231" s="5">
        <v>43</v>
      </c>
      <c r="C231" s="5">
        <v>1</v>
      </c>
      <c r="D231" s="5">
        <v>4</v>
      </c>
      <c r="E231" s="5">
        <v>138440</v>
      </c>
      <c r="F231" s="4">
        <v>45053</v>
      </c>
      <c r="G231" s="5" t="s">
        <v>160</v>
      </c>
      <c r="H231" s="5" t="s">
        <v>161</v>
      </c>
      <c r="I231">
        <f>Merge2[[#This Row],[price]]*Merge2[[#This Row],[quantity]]</f>
        <v>553760</v>
      </c>
      <c r="J231" s="9">
        <f>_xlfn.PERCENTRANK.EXC(Merge2[date],F231,1)*10</f>
        <v>7</v>
      </c>
      <c r="K231" t="str">
        <f>IF(Merge2[[#This Row],[Recency]] &gt;= 6, "Active", "Inactive")</f>
        <v>Active</v>
      </c>
    </row>
    <row r="232" spans="1:11" x14ac:dyDescent="0.35">
      <c r="A232" s="5">
        <v>231</v>
      </c>
      <c r="B232" s="5">
        <v>32</v>
      </c>
      <c r="C232" s="5">
        <v>17</v>
      </c>
      <c r="D232" s="5">
        <v>1</v>
      </c>
      <c r="E232" s="5">
        <v>28468</v>
      </c>
      <c r="F232" s="4">
        <v>44654</v>
      </c>
      <c r="G232" s="5" t="s">
        <v>177</v>
      </c>
      <c r="H232" s="5" t="s">
        <v>180</v>
      </c>
      <c r="I232">
        <f>Merge2[[#This Row],[price]]*Merge2[[#This Row],[quantity]]</f>
        <v>28468</v>
      </c>
      <c r="J232" s="9">
        <f>_xlfn.PERCENTRANK.EXC(Merge2[date],F232,1)*10</f>
        <v>1</v>
      </c>
      <c r="K232" t="str">
        <f>IF(Merge2[[#This Row],[Recency]] &gt;= 6, "Active", "Inactive")</f>
        <v>Inactive</v>
      </c>
    </row>
    <row r="233" spans="1:11" x14ac:dyDescent="0.35">
      <c r="A233" s="5">
        <v>232</v>
      </c>
      <c r="B233" s="5">
        <v>39</v>
      </c>
      <c r="C233" s="5">
        <v>16</v>
      </c>
      <c r="D233" s="5">
        <v>5</v>
      </c>
      <c r="E233" s="5">
        <v>84320</v>
      </c>
      <c r="F233" s="4">
        <v>44822</v>
      </c>
      <c r="G233" s="5" t="s">
        <v>177</v>
      </c>
      <c r="H233" s="5" t="s">
        <v>179</v>
      </c>
      <c r="I233">
        <f>Merge2[[#This Row],[price]]*Merge2[[#This Row],[quantity]]</f>
        <v>421600</v>
      </c>
      <c r="J233" s="9">
        <f>_xlfn.PERCENTRANK.EXC(Merge2[date],F233,1)*10</f>
        <v>4</v>
      </c>
      <c r="K233" t="str">
        <f>IF(Merge2[[#This Row],[Recency]] &gt;= 6, "Active", "Inactive")</f>
        <v>Inactive</v>
      </c>
    </row>
    <row r="234" spans="1:11" x14ac:dyDescent="0.35">
      <c r="A234" s="5">
        <v>233</v>
      </c>
      <c r="B234" s="5">
        <v>44</v>
      </c>
      <c r="C234" s="5">
        <v>3</v>
      </c>
      <c r="D234" s="5">
        <v>3</v>
      </c>
      <c r="E234" s="5">
        <v>66915</v>
      </c>
      <c r="F234" s="4">
        <v>44992</v>
      </c>
      <c r="G234" s="5" t="s">
        <v>160</v>
      </c>
      <c r="H234" s="5" t="s">
        <v>163</v>
      </c>
      <c r="I234">
        <f>Merge2[[#This Row],[price]]*Merge2[[#This Row],[quantity]]</f>
        <v>200745</v>
      </c>
      <c r="J234" s="9">
        <f>_xlfn.PERCENTRANK.EXC(Merge2[date],F234,1)*10</f>
        <v>7</v>
      </c>
      <c r="K234" t="str">
        <f>IF(Merge2[[#This Row],[Recency]] &gt;= 6, "Active", "Inactive")</f>
        <v>Active</v>
      </c>
    </row>
    <row r="235" spans="1:11" x14ac:dyDescent="0.35">
      <c r="A235" s="5">
        <v>234</v>
      </c>
      <c r="B235" s="5">
        <v>22</v>
      </c>
      <c r="C235" s="5">
        <v>16</v>
      </c>
      <c r="D235" s="5">
        <v>4</v>
      </c>
      <c r="E235" s="5">
        <v>67456</v>
      </c>
      <c r="F235" s="4">
        <v>45032</v>
      </c>
      <c r="G235" s="5" t="s">
        <v>177</v>
      </c>
      <c r="H235" s="5" t="s">
        <v>179</v>
      </c>
      <c r="I235">
        <f>Merge2[[#This Row],[price]]*Merge2[[#This Row],[quantity]]</f>
        <v>269824</v>
      </c>
      <c r="J235" s="9">
        <f>_xlfn.PERCENTRANK.EXC(Merge2[date],F235,1)*10</f>
        <v>7</v>
      </c>
      <c r="K235" t="str">
        <f>IF(Merge2[[#This Row],[Recency]] &gt;= 6, "Active", "Inactive")</f>
        <v>Active</v>
      </c>
    </row>
    <row r="236" spans="1:11" x14ac:dyDescent="0.35">
      <c r="A236" s="5">
        <v>235</v>
      </c>
      <c r="B236" s="5">
        <v>16</v>
      </c>
      <c r="C236" s="5">
        <v>2</v>
      </c>
      <c r="D236" s="5">
        <v>4</v>
      </c>
      <c r="E236" s="5">
        <v>66728</v>
      </c>
      <c r="F236" s="4">
        <v>44971</v>
      </c>
      <c r="G236" s="5" t="s">
        <v>160</v>
      </c>
      <c r="H236" s="5" t="s">
        <v>162</v>
      </c>
      <c r="I236">
        <f>Merge2[[#This Row],[price]]*Merge2[[#This Row],[quantity]]</f>
        <v>266912</v>
      </c>
      <c r="J236" s="9">
        <f>_xlfn.PERCENTRANK.EXC(Merge2[date],F236,1)*10</f>
        <v>6</v>
      </c>
      <c r="K236" t="str">
        <f>IF(Merge2[[#This Row],[Recency]] &gt;= 6, "Active", "Inactive")</f>
        <v>Active</v>
      </c>
    </row>
    <row r="237" spans="1:11" x14ac:dyDescent="0.35">
      <c r="A237" s="5">
        <v>236</v>
      </c>
      <c r="B237" s="5">
        <v>14</v>
      </c>
      <c r="C237" s="5">
        <v>5</v>
      </c>
      <c r="D237" s="5">
        <v>1</v>
      </c>
      <c r="E237" s="5">
        <v>8761</v>
      </c>
      <c r="F237" s="4">
        <v>44923</v>
      </c>
      <c r="G237" s="5" t="s">
        <v>160</v>
      </c>
      <c r="H237" s="5" t="s">
        <v>165</v>
      </c>
      <c r="I237">
        <f>Merge2[[#This Row],[price]]*Merge2[[#This Row],[quantity]]</f>
        <v>8761</v>
      </c>
      <c r="J237" s="9">
        <f>_xlfn.PERCENTRANK.EXC(Merge2[date],F237,1)*10</f>
        <v>5</v>
      </c>
      <c r="K237" t="str">
        <f>IF(Merge2[[#This Row],[Recency]] &gt;= 6, "Active", "Inactive")</f>
        <v>Inactive</v>
      </c>
    </row>
    <row r="238" spans="1:11" x14ac:dyDescent="0.35">
      <c r="A238" s="5">
        <v>237</v>
      </c>
      <c r="B238" s="5">
        <v>19</v>
      </c>
      <c r="C238" s="5">
        <v>3</v>
      </c>
      <c r="D238" s="5">
        <v>4</v>
      </c>
      <c r="E238" s="5">
        <v>89220</v>
      </c>
      <c r="F238" s="4">
        <v>44865</v>
      </c>
      <c r="G238" s="5" t="s">
        <v>160</v>
      </c>
      <c r="H238" s="5" t="s">
        <v>163</v>
      </c>
      <c r="I238">
        <f>Merge2[[#This Row],[price]]*Merge2[[#This Row],[quantity]]</f>
        <v>356880</v>
      </c>
      <c r="J238" s="9">
        <f>_xlfn.PERCENTRANK.EXC(Merge2[date],F238,1)*10</f>
        <v>5</v>
      </c>
      <c r="K238" t="str">
        <f>IF(Merge2[[#This Row],[Recency]] &gt;= 6, "Active", "Inactive")</f>
        <v>Inactive</v>
      </c>
    </row>
    <row r="239" spans="1:11" x14ac:dyDescent="0.35">
      <c r="A239" s="5">
        <v>238</v>
      </c>
      <c r="B239" s="5">
        <v>42</v>
      </c>
      <c r="C239" s="5">
        <v>17</v>
      </c>
      <c r="D239" s="5">
        <v>4</v>
      </c>
      <c r="E239" s="5">
        <v>113872</v>
      </c>
      <c r="F239" s="4">
        <v>44656</v>
      </c>
      <c r="G239" s="5" t="s">
        <v>177</v>
      </c>
      <c r="H239" s="5" t="s">
        <v>180</v>
      </c>
      <c r="I239">
        <f>Merge2[[#This Row],[price]]*Merge2[[#This Row],[quantity]]</f>
        <v>455488</v>
      </c>
      <c r="J239" s="9">
        <f>_xlfn.PERCENTRANK.EXC(Merge2[date],F239,1)*10</f>
        <v>1</v>
      </c>
      <c r="K239" t="str">
        <f>IF(Merge2[[#This Row],[Recency]] &gt;= 6, "Active", "Inactive")</f>
        <v>Inactive</v>
      </c>
    </row>
    <row r="240" spans="1:11" x14ac:dyDescent="0.35">
      <c r="A240" s="5">
        <v>239</v>
      </c>
      <c r="B240" s="5">
        <v>2</v>
      </c>
      <c r="C240" s="5">
        <v>12</v>
      </c>
      <c r="D240" s="5">
        <v>3</v>
      </c>
      <c r="E240" s="5">
        <v>94896</v>
      </c>
      <c r="F240" s="4">
        <v>45132</v>
      </c>
      <c r="G240" s="5" t="s">
        <v>172</v>
      </c>
      <c r="H240" s="5" t="s">
        <v>174</v>
      </c>
      <c r="I240">
        <f>Merge2[[#This Row],[price]]*Merge2[[#This Row],[quantity]]</f>
        <v>284688</v>
      </c>
      <c r="J240" s="9">
        <f>_xlfn.PERCENTRANK.EXC(Merge2[date],F240,1)*10</f>
        <v>9</v>
      </c>
      <c r="K240" t="str">
        <f>IF(Merge2[[#This Row],[Recency]] &gt;= 6, "Active", "Inactive")</f>
        <v>Active</v>
      </c>
    </row>
    <row r="241" spans="1:11" x14ac:dyDescent="0.35">
      <c r="A241" s="5">
        <v>240</v>
      </c>
      <c r="B241" s="5">
        <v>20</v>
      </c>
      <c r="C241" s="5">
        <v>2</v>
      </c>
      <c r="D241" s="5">
        <v>2</v>
      </c>
      <c r="E241" s="5">
        <v>33364</v>
      </c>
      <c r="F241" s="4">
        <v>44679</v>
      </c>
      <c r="G241" s="5" t="s">
        <v>160</v>
      </c>
      <c r="H241" s="5" t="s">
        <v>162</v>
      </c>
      <c r="I241">
        <f>Merge2[[#This Row],[price]]*Merge2[[#This Row],[quantity]]</f>
        <v>66728</v>
      </c>
      <c r="J241" s="9">
        <f>_xlfn.PERCENTRANK.EXC(Merge2[date],F241,1)*10</f>
        <v>1</v>
      </c>
      <c r="K241" t="str">
        <f>IF(Merge2[[#This Row],[Recency]] &gt;= 6, "Active", "Inactive")</f>
        <v>Inactive</v>
      </c>
    </row>
    <row r="242" spans="1:11" x14ac:dyDescent="0.35">
      <c r="A242" s="5">
        <v>241</v>
      </c>
      <c r="B242" s="5">
        <v>11</v>
      </c>
      <c r="C242" s="5">
        <v>9</v>
      </c>
      <c r="D242" s="5">
        <v>4</v>
      </c>
      <c r="E242" s="5">
        <v>122204</v>
      </c>
      <c r="F242" s="4">
        <v>44675</v>
      </c>
      <c r="G242" s="5" t="s">
        <v>166</v>
      </c>
      <c r="H242" s="5" t="s">
        <v>170</v>
      </c>
      <c r="I242">
        <f>Merge2[[#This Row],[price]]*Merge2[[#This Row],[quantity]]</f>
        <v>488816</v>
      </c>
      <c r="J242" s="9">
        <f>_xlfn.PERCENTRANK.EXC(Merge2[date],F242,1)*10</f>
        <v>1</v>
      </c>
      <c r="K242" t="str">
        <f>IF(Merge2[[#This Row],[Recency]] &gt;= 6, "Active", "Inactive")</f>
        <v>Inactive</v>
      </c>
    </row>
    <row r="243" spans="1:11" x14ac:dyDescent="0.35">
      <c r="A243" s="5">
        <v>242</v>
      </c>
      <c r="B243" s="5">
        <v>44</v>
      </c>
      <c r="C243" s="5">
        <v>9</v>
      </c>
      <c r="D243" s="5">
        <v>5</v>
      </c>
      <c r="E243" s="5">
        <v>152755</v>
      </c>
      <c r="F243" s="4">
        <v>45074</v>
      </c>
      <c r="G243" s="5" t="s">
        <v>166</v>
      </c>
      <c r="H243" s="5" t="s">
        <v>170</v>
      </c>
      <c r="I243">
        <f>Merge2[[#This Row],[price]]*Merge2[[#This Row],[quantity]]</f>
        <v>763775</v>
      </c>
      <c r="J243" s="9">
        <f>_xlfn.PERCENTRANK.EXC(Merge2[date],F243,1)*10</f>
        <v>8</v>
      </c>
      <c r="K243" t="str">
        <f>IF(Merge2[[#This Row],[Recency]] &gt;= 6, "Active", "Inactive")</f>
        <v>Active</v>
      </c>
    </row>
    <row r="244" spans="1:11" x14ac:dyDescent="0.35">
      <c r="A244" s="5">
        <v>243</v>
      </c>
      <c r="B244" s="5">
        <v>10</v>
      </c>
      <c r="C244" s="5">
        <v>20</v>
      </c>
      <c r="D244" s="5">
        <v>5</v>
      </c>
      <c r="E244" s="5">
        <v>143895</v>
      </c>
      <c r="F244" s="4">
        <v>44761</v>
      </c>
      <c r="G244" s="5" t="s">
        <v>181</v>
      </c>
      <c r="H244" s="5" t="s">
        <v>184</v>
      </c>
      <c r="I244">
        <f>Merge2[[#This Row],[price]]*Merge2[[#This Row],[quantity]]</f>
        <v>719475</v>
      </c>
      <c r="J244" s="9">
        <f>_xlfn.PERCENTRANK.EXC(Merge2[date],F244,1)*10</f>
        <v>3</v>
      </c>
      <c r="K244" t="str">
        <f>IF(Merge2[[#This Row],[Recency]] &gt;= 6, "Active", "Inactive")</f>
        <v>Inactive</v>
      </c>
    </row>
    <row r="245" spans="1:11" x14ac:dyDescent="0.35">
      <c r="A245" s="5">
        <v>244</v>
      </c>
      <c r="B245" s="5">
        <v>19</v>
      </c>
      <c r="C245" s="5">
        <v>18</v>
      </c>
      <c r="D245" s="5">
        <v>5</v>
      </c>
      <c r="E245" s="5">
        <v>132915</v>
      </c>
      <c r="F245" s="4">
        <v>45091</v>
      </c>
      <c r="G245" s="5" t="s">
        <v>181</v>
      </c>
      <c r="H245" s="5" t="s">
        <v>182</v>
      </c>
      <c r="I245">
        <f>Merge2[[#This Row],[price]]*Merge2[[#This Row],[quantity]]</f>
        <v>664575</v>
      </c>
      <c r="J245" s="9">
        <f>_xlfn.PERCENTRANK.EXC(Merge2[date],F245,1)*10</f>
        <v>8</v>
      </c>
      <c r="K245" t="str">
        <f>IF(Merge2[[#This Row],[Recency]] &gt;= 6, "Active", "Inactive")</f>
        <v>Active</v>
      </c>
    </row>
    <row r="246" spans="1:11" x14ac:dyDescent="0.35">
      <c r="A246" s="5">
        <v>245</v>
      </c>
      <c r="B246" s="5">
        <v>2</v>
      </c>
      <c r="C246" s="5">
        <v>11</v>
      </c>
      <c r="D246" s="5">
        <v>3</v>
      </c>
      <c r="E246" s="5">
        <v>54261</v>
      </c>
      <c r="F246" s="4">
        <v>45103</v>
      </c>
      <c r="G246" s="5" t="s">
        <v>172</v>
      </c>
      <c r="H246" s="5" t="s">
        <v>173</v>
      </c>
      <c r="I246">
        <f>Merge2[[#This Row],[price]]*Merge2[[#This Row],[quantity]]</f>
        <v>162783</v>
      </c>
      <c r="J246" s="9">
        <f>_xlfn.PERCENTRANK.EXC(Merge2[date],F246,1)*10</f>
        <v>9</v>
      </c>
      <c r="K246" t="str">
        <f>IF(Merge2[[#This Row],[Recency]] &gt;= 6, "Active", "Inactive")</f>
        <v>Active</v>
      </c>
    </row>
    <row r="247" spans="1:11" x14ac:dyDescent="0.35">
      <c r="A247" s="5">
        <v>246</v>
      </c>
      <c r="B247" s="5">
        <v>2</v>
      </c>
      <c r="C247" s="5">
        <v>8</v>
      </c>
      <c r="D247" s="5">
        <v>3</v>
      </c>
      <c r="E247" s="5">
        <v>54894</v>
      </c>
      <c r="F247" s="4">
        <v>44954</v>
      </c>
      <c r="G247" s="5" t="s">
        <v>166</v>
      </c>
      <c r="H247" s="5" t="s">
        <v>169</v>
      </c>
      <c r="I247">
        <f>Merge2[[#This Row],[price]]*Merge2[[#This Row],[quantity]]</f>
        <v>164682</v>
      </c>
      <c r="J247" s="9">
        <f>_xlfn.PERCENTRANK.EXC(Merge2[date],F247,1)*10</f>
        <v>6</v>
      </c>
      <c r="K247" t="str">
        <f>IF(Merge2[[#This Row],[Recency]] &gt;= 6, "Active", "Inactive")</f>
        <v>Active</v>
      </c>
    </row>
    <row r="248" spans="1:11" x14ac:dyDescent="0.35">
      <c r="A248" s="5">
        <v>247</v>
      </c>
      <c r="B248" s="5">
        <v>6</v>
      </c>
      <c r="C248" s="5">
        <v>7</v>
      </c>
      <c r="D248" s="5">
        <v>2</v>
      </c>
      <c r="E248" s="5">
        <v>47720</v>
      </c>
      <c r="F248" s="4">
        <v>44590</v>
      </c>
      <c r="G248" s="5" t="s">
        <v>166</v>
      </c>
      <c r="H248" s="5" t="s">
        <v>168</v>
      </c>
      <c r="I248">
        <f>Merge2[[#This Row],[price]]*Merge2[[#This Row],[quantity]]</f>
        <v>95440</v>
      </c>
      <c r="J248" s="9">
        <f>_xlfn.PERCENTRANK.EXC(Merge2[date],F248,1)*10</f>
        <v>0</v>
      </c>
      <c r="K248" t="str">
        <f>IF(Merge2[[#This Row],[Recency]] &gt;= 6, "Active", "Inactive")</f>
        <v>Inactive</v>
      </c>
    </row>
    <row r="249" spans="1:11" x14ac:dyDescent="0.35">
      <c r="A249" s="5">
        <v>248</v>
      </c>
      <c r="B249" s="5">
        <v>2</v>
      </c>
      <c r="C249" s="5">
        <v>3</v>
      </c>
      <c r="D249" s="5">
        <v>3</v>
      </c>
      <c r="E249" s="5">
        <v>66915</v>
      </c>
      <c r="F249" s="4">
        <v>44620</v>
      </c>
      <c r="G249" s="5" t="s">
        <v>160</v>
      </c>
      <c r="H249" s="5" t="s">
        <v>163</v>
      </c>
      <c r="I249">
        <f>Merge2[[#This Row],[price]]*Merge2[[#This Row],[quantity]]</f>
        <v>200745</v>
      </c>
      <c r="J249" s="9">
        <f>_xlfn.PERCENTRANK.EXC(Merge2[date],F249,1)*10</f>
        <v>0</v>
      </c>
      <c r="K249" t="str">
        <f>IF(Merge2[[#This Row],[Recency]] &gt;= 6, "Active", "Inactive")</f>
        <v>Inactive</v>
      </c>
    </row>
    <row r="250" spans="1:11" x14ac:dyDescent="0.35">
      <c r="A250" s="5">
        <v>249</v>
      </c>
      <c r="B250" s="5">
        <v>11</v>
      </c>
      <c r="C250" s="5">
        <v>10</v>
      </c>
      <c r="D250" s="5">
        <v>3</v>
      </c>
      <c r="E250" s="5">
        <v>63933</v>
      </c>
      <c r="F250" s="4">
        <v>44717</v>
      </c>
      <c r="G250" s="5" t="s">
        <v>166</v>
      </c>
      <c r="H250" s="5" t="s">
        <v>171</v>
      </c>
      <c r="I250">
        <f>Merge2[[#This Row],[price]]*Merge2[[#This Row],[quantity]]</f>
        <v>191799</v>
      </c>
      <c r="J250" s="9">
        <f>_xlfn.PERCENTRANK.EXC(Merge2[date],F250,1)*10</f>
        <v>2</v>
      </c>
      <c r="K250" t="str">
        <f>IF(Merge2[[#This Row],[Recency]] &gt;= 6, "Active", "Inactive")</f>
        <v>Inactive</v>
      </c>
    </row>
    <row r="251" spans="1:11" x14ac:dyDescent="0.35">
      <c r="A251" s="5">
        <v>250</v>
      </c>
      <c r="B251" s="5">
        <v>28</v>
      </c>
      <c r="C251" s="5">
        <v>18</v>
      </c>
      <c r="D251" s="5">
        <v>3</v>
      </c>
      <c r="E251" s="5">
        <v>79749</v>
      </c>
      <c r="F251" s="4">
        <v>44912</v>
      </c>
      <c r="G251" s="5" t="s">
        <v>181</v>
      </c>
      <c r="H251" s="5" t="s">
        <v>182</v>
      </c>
      <c r="I251">
        <f>Merge2[[#This Row],[price]]*Merge2[[#This Row],[quantity]]</f>
        <v>239247</v>
      </c>
      <c r="J251" s="9">
        <f>_xlfn.PERCENTRANK.EXC(Merge2[date],F251,1)*10</f>
        <v>5</v>
      </c>
      <c r="K251" t="str">
        <f>IF(Merge2[[#This Row],[Recency]] &gt;= 6, "Active", "Inactive")</f>
        <v>Inactive</v>
      </c>
    </row>
    <row r="252" spans="1:11" x14ac:dyDescent="0.35">
      <c r="A252" s="5">
        <v>251</v>
      </c>
      <c r="B252" s="5">
        <v>13</v>
      </c>
      <c r="C252" s="5">
        <v>3</v>
      </c>
      <c r="D252" s="5">
        <v>1</v>
      </c>
      <c r="E252" s="5">
        <v>22305</v>
      </c>
      <c r="F252" s="4">
        <v>45016</v>
      </c>
      <c r="G252" s="5" t="s">
        <v>160</v>
      </c>
      <c r="H252" s="5" t="s">
        <v>163</v>
      </c>
      <c r="I252">
        <f>Merge2[[#This Row],[price]]*Merge2[[#This Row],[quantity]]</f>
        <v>22305</v>
      </c>
      <c r="J252" s="9">
        <f>_xlfn.PERCENTRANK.EXC(Merge2[date],F252,1)*10</f>
        <v>7</v>
      </c>
      <c r="K252" t="str">
        <f>IF(Merge2[[#This Row],[Recency]] &gt;= 6, "Active", "Inactive")</f>
        <v>Active</v>
      </c>
    </row>
    <row r="253" spans="1:11" x14ac:dyDescent="0.35">
      <c r="A253" s="5">
        <v>252</v>
      </c>
      <c r="B253" s="5">
        <v>33</v>
      </c>
      <c r="C253" s="5">
        <v>17</v>
      </c>
      <c r="D253" s="5">
        <v>4</v>
      </c>
      <c r="E253" s="5">
        <v>113872</v>
      </c>
      <c r="F253" s="4">
        <v>44640</v>
      </c>
      <c r="G253" s="5" t="s">
        <v>177</v>
      </c>
      <c r="H253" s="5" t="s">
        <v>180</v>
      </c>
      <c r="I253">
        <f>Merge2[[#This Row],[price]]*Merge2[[#This Row],[quantity]]</f>
        <v>455488</v>
      </c>
      <c r="J253" s="9">
        <f>_xlfn.PERCENTRANK.EXC(Merge2[date],F253,1)*10</f>
        <v>1</v>
      </c>
      <c r="K253" t="str">
        <f>IF(Merge2[[#This Row],[Recency]] &gt;= 6, "Active", "Inactive")</f>
        <v>Inactive</v>
      </c>
    </row>
    <row r="254" spans="1:11" x14ac:dyDescent="0.35">
      <c r="A254" s="5">
        <v>253</v>
      </c>
      <c r="B254" s="5">
        <v>19</v>
      </c>
      <c r="C254" s="5">
        <v>16</v>
      </c>
      <c r="D254" s="5">
        <v>2</v>
      </c>
      <c r="E254" s="5">
        <v>33728</v>
      </c>
      <c r="F254" s="4">
        <v>45053</v>
      </c>
      <c r="G254" s="5" t="s">
        <v>177</v>
      </c>
      <c r="H254" s="5" t="s">
        <v>179</v>
      </c>
      <c r="I254">
        <f>Merge2[[#This Row],[price]]*Merge2[[#This Row],[quantity]]</f>
        <v>67456</v>
      </c>
      <c r="J254" s="9">
        <f>_xlfn.PERCENTRANK.EXC(Merge2[date],F254,1)*10</f>
        <v>7</v>
      </c>
      <c r="K254" t="str">
        <f>IF(Merge2[[#This Row],[Recency]] &gt;= 6, "Active", "Inactive")</f>
        <v>Active</v>
      </c>
    </row>
    <row r="255" spans="1:11" x14ac:dyDescent="0.35">
      <c r="A255" s="5">
        <v>254</v>
      </c>
      <c r="B255" s="5">
        <v>18</v>
      </c>
      <c r="C255" s="5">
        <v>9</v>
      </c>
      <c r="D255" s="5">
        <v>5</v>
      </c>
      <c r="E255" s="5">
        <v>152755</v>
      </c>
      <c r="F255" s="4">
        <v>44898</v>
      </c>
      <c r="G255" s="5" t="s">
        <v>166</v>
      </c>
      <c r="H255" s="5" t="s">
        <v>170</v>
      </c>
      <c r="I255">
        <f>Merge2[[#This Row],[price]]*Merge2[[#This Row],[quantity]]</f>
        <v>763775</v>
      </c>
      <c r="J255" s="9">
        <f>_xlfn.PERCENTRANK.EXC(Merge2[date],F255,1)*10</f>
        <v>5</v>
      </c>
      <c r="K255" t="str">
        <f>IF(Merge2[[#This Row],[Recency]] &gt;= 6, "Active", "Inactive")</f>
        <v>Inactive</v>
      </c>
    </row>
    <row r="256" spans="1:11" x14ac:dyDescent="0.35">
      <c r="A256" s="5">
        <v>255</v>
      </c>
      <c r="B256" s="5">
        <v>24</v>
      </c>
      <c r="C256" s="5">
        <v>5</v>
      </c>
      <c r="D256" s="5">
        <v>5</v>
      </c>
      <c r="E256" s="5">
        <v>43805</v>
      </c>
      <c r="F256" s="4">
        <v>44839</v>
      </c>
      <c r="G256" s="5" t="s">
        <v>160</v>
      </c>
      <c r="H256" s="5" t="s">
        <v>165</v>
      </c>
      <c r="I256">
        <f>Merge2[[#This Row],[price]]*Merge2[[#This Row],[quantity]]</f>
        <v>219025</v>
      </c>
      <c r="J256" s="9">
        <f>_xlfn.PERCENTRANK.EXC(Merge2[date],F256,1)*10</f>
        <v>4</v>
      </c>
      <c r="K256" t="str">
        <f>IF(Merge2[[#This Row],[Recency]] &gt;= 6, "Active", "Inactive")</f>
        <v>Inactive</v>
      </c>
    </row>
    <row r="257" spans="1:11" x14ac:dyDescent="0.35">
      <c r="A257" s="5">
        <v>256</v>
      </c>
      <c r="B257" s="5">
        <v>12</v>
      </c>
      <c r="C257" s="5">
        <v>11</v>
      </c>
      <c r="D257" s="5">
        <v>1</v>
      </c>
      <c r="E257" s="5">
        <v>18087</v>
      </c>
      <c r="F257" s="4">
        <v>45066</v>
      </c>
      <c r="G257" s="5" t="s">
        <v>172</v>
      </c>
      <c r="H257" s="5" t="s">
        <v>173</v>
      </c>
      <c r="I257">
        <f>Merge2[[#This Row],[price]]*Merge2[[#This Row],[quantity]]</f>
        <v>18087</v>
      </c>
      <c r="J257" s="9">
        <f>_xlfn.PERCENTRANK.EXC(Merge2[date],F257,1)*10</f>
        <v>8</v>
      </c>
      <c r="K257" t="str">
        <f>IF(Merge2[[#This Row],[Recency]] &gt;= 6, "Active", "Inactive")</f>
        <v>Active</v>
      </c>
    </row>
    <row r="258" spans="1:11" x14ac:dyDescent="0.35">
      <c r="A258" s="5">
        <v>257</v>
      </c>
      <c r="B258" s="5">
        <v>1</v>
      </c>
      <c r="C258" s="5">
        <v>11</v>
      </c>
      <c r="D258" s="5">
        <v>4</v>
      </c>
      <c r="E258" s="5">
        <v>72348</v>
      </c>
      <c r="F258" s="4">
        <v>44866</v>
      </c>
      <c r="G258" s="5" t="s">
        <v>172</v>
      </c>
      <c r="H258" s="5" t="s">
        <v>173</v>
      </c>
      <c r="I258">
        <f>Merge2[[#This Row],[price]]*Merge2[[#This Row],[quantity]]</f>
        <v>289392</v>
      </c>
      <c r="J258" s="9">
        <f>_xlfn.PERCENTRANK.EXC(Merge2[date],F258,1)*10</f>
        <v>5</v>
      </c>
      <c r="K258" t="str">
        <f>IF(Merge2[[#This Row],[Recency]] &gt;= 6, "Active", "Inactive")</f>
        <v>Inactive</v>
      </c>
    </row>
    <row r="259" spans="1:11" x14ac:dyDescent="0.35">
      <c r="A259" s="5">
        <v>258</v>
      </c>
      <c r="B259" s="5">
        <v>49</v>
      </c>
      <c r="C259" s="5">
        <v>7</v>
      </c>
      <c r="D259" s="5">
        <v>3</v>
      </c>
      <c r="E259" s="5">
        <v>71580</v>
      </c>
      <c r="F259" s="4">
        <v>44632</v>
      </c>
      <c r="G259" s="5" t="s">
        <v>166</v>
      </c>
      <c r="H259" s="5" t="s">
        <v>168</v>
      </c>
      <c r="I259">
        <f>Merge2[[#This Row],[price]]*Merge2[[#This Row],[quantity]]</f>
        <v>214740</v>
      </c>
      <c r="J259" s="9">
        <f>_xlfn.PERCENTRANK.EXC(Merge2[date],F259,1)*10</f>
        <v>1</v>
      </c>
      <c r="K259" t="str">
        <f>IF(Merge2[[#This Row],[Recency]] &gt;= 6, "Active", "Inactive")</f>
        <v>Inactive</v>
      </c>
    </row>
    <row r="260" spans="1:11" x14ac:dyDescent="0.35">
      <c r="A260" s="5">
        <v>259</v>
      </c>
      <c r="B260" s="5">
        <v>18</v>
      </c>
      <c r="C260" s="5">
        <v>15</v>
      </c>
      <c r="D260" s="5">
        <v>4</v>
      </c>
      <c r="E260" s="5">
        <v>43528</v>
      </c>
      <c r="F260" s="4">
        <v>44573</v>
      </c>
      <c r="G260" s="5" t="s">
        <v>177</v>
      </c>
      <c r="H260" s="5" t="s">
        <v>178</v>
      </c>
      <c r="I260">
        <f>Merge2[[#This Row],[price]]*Merge2[[#This Row],[quantity]]</f>
        <v>174112</v>
      </c>
      <c r="J260" s="9">
        <f>_xlfn.PERCENTRANK.EXC(Merge2[date],F260,1)*10</f>
        <v>0</v>
      </c>
      <c r="K260" t="str">
        <f>IF(Merge2[[#This Row],[Recency]] &gt;= 6, "Active", "Inactive")</f>
        <v>Inactive</v>
      </c>
    </row>
    <row r="261" spans="1:11" x14ac:dyDescent="0.35">
      <c r="A261" s="5">
        <v>260</v>
      </c>
      <c r="B261" s="5">
        <v>45</v>
      </c>
      <c r="C261" s="5">
        <v>2</v>
      </c>
      <c r="D261" s="5">
        <v>4</v>
      </c>
      <c r="E261" s="5">
        <v>66728</v>
      </c>
      <c r="F261" s="4">
        <v>44642</v>
      </c>
      <c r="G261" s="5" t="s">
        <v>160</v>
      </c>
      <c r="H261" s="5" t="s">
        <v>162</v>
      </c>
      <c r="I261">
        <f>Merge2[[#This Row],[price]]*Merge2[[#This Row],[quantity]]</f>
        <v>266912</v>
      </c>
      <c r="J261" s="9">
        <f>_xlfn.PERCENTRANK.EXC(Merge2[date],F261,1)*10</f>
        <v>1</v>
      </c>
      <c r="K261" t="str">
        <f>IF(Merge2[[#This Row],[Recency]] &gt;= 6, "Active", "Inactive")</f>
        <v>Inactive</v>
      </c>
    </row>
    <row r="262" spans="1:11" x14ac:dyDescent="0.35">
      <c r="A262" s="5">
        <v>261</v>
      </c>
      <c r="B262" s="5">
        <v>11</v>
      </c>
      <c r="C262" s="5">
        <v>4</v>
      </c>
      <c r="D262" s="5">
        <v>1</v>
      </c>
      <c r="E262" s="5">
        <v>18617</v>
      </c>
      <c r="F262" s="4">
        <v>44826</v>
      </c>
      <c r="G262" s="5" t="s">
        <v>160</v>
      </c>
      <c r="H262" s="5" t="s">
        <v>164</v>
      </c>
      <c r="I262">
        <f>Merge2[[#This Row],[price]]*Merge2[[#This Row],[quantity]]</f>
        <v>18617</v>
      </c>
      <c r="J262" s="9">
        <f>_xlfn.PERCENTRANK.EXC(Merge2[date],F262,1)*10</f>
        <v>4</v>
      </c>
      <c r="K262" t="str">
        <f>IF(Merge2[[#This Row],[Recency]] &gt;= 6, "Active", "Inactive")</f>
        <v>Inactive</v>
      </c>
    </row>
    <row r="263" spans="1:11" x14ac:dyDescent="0.35">
      <c r="A263" s="5">
        <v>262</v>
      </c>
      <c r="B263" s="5">
        <v>46</v>
      </c>
      <c r="C263" s="5">
        <v>18</v>
      </c>
      <c r="D263" s="5">
        <v>1</v>
      </c>
      <c r="E263" s="5">
        <v>26583</v>
      </c>
      <c r="F263" s="4">
        <v>44708</v>
      </c>
      <c r="G263" s="5" t="s">
        <v>181</v>
      </c>
      <c r="H263" s="5" t="s">
        <v>182</v>
      </c>
      <c r="I263">
        <f>Merge2[[#This Row],[price]]*Merge2[[#This Row],[quantity]]</f>
        <v>26583</v>
      </c>
      <c r="J263" s="9">
        <f>_xlfn.PERCENTRANK.EXC(Merge2[date],F263,1)*10</f>
        <v>2</v>
      </c>
      <c r="K263" t="str">
        <f>IF(Merge2[[#This Row],[Recency]] &gt;= 6, "Active", "Inactive")</f>
        <v>Inactive</v>
      </c>
    </row>
    <row r="264" spans="1:11" x14ac:dyDescent="0.35">
      <c r="A264" s="5">
        <v>263</v>
      </c>
      <c r="B264" s="5">
        <v>2</v>
      </c>
      <c r="C264" s="5">
        <v>13</v>
      </c>
      <c r="D264" s="5">
        <v>4</v>
      </c>
      <c r="E264" s="5">
        <v>32892</v>
      </c>
      <c r="F264" s="4">
        <v>44821</v>
      </c>
      <c r="G264" s="5" t="s">
        <v>172</v>
      </c>
      <c r="H264" s="5" t="s">
        <v>175</v>
      </c>
      <c r="I264">
        <f>Merge2[[#This Row],[price]]*Merge2[[#This Row],[quantity]]</f>
        <v>131568</v>
      </c>
      <c r="J264" s="9">
        <f>_xlfn.PERCENTRANK.EXC(Merge2[date],F264,1)*10</f>
        <v>4</v>
      </c>
      <c r="K264" t="str">
        <f>IF(Merge2[[#This Row],[Recency]] &gt;= 6, "Active", "Inactive")</f>
        <v>Inactive</v>
      </c>
    </row>
    <row r="265" spans="1:11" x14ac:dyDescent="0.35">
      <c r="A265" s="5">
        <v>264</v>
      </c>
      <c r="B265" s="5">
        <v>4</v>
      </c>
      <c r="C265" s="5">
        <v>7</v>
      </c>
      <c r="D265" s="5">
        <v>4</v>
      </c>
      <c r="E265" s="5">
        <v>95440</v>
      </c>
      <c r="F265" s="4">
        <v>44588</v>
      </c>
      <c r="G265" s="5" t="s">
        <v>166</v>
      </c>
      <c r="H265" s="5" t="s">
        <v>168</v>
      </c>
      <c r="I265">
        <f>Merge2[[#This Row],[price]]*Merge2[[#This Row],[quantity]]</f>
        <v>381760</v>
      </c>
      <c r="J265" s="9">
        <f>_xlfn.PERCENTRANK.EXC(Merge2[date],F265,1)*10</f>
        <v>0</v>
      </c>
      <c r="K265" t="str">
        <f>IF(Merge2[[#This Row],[Recency]] &gt;= 6, "Active", "Inactive")</f>
        <v>Inactive</v>
      </c>
    </row>
    <row r="266" spans="1:11" x14ac:dyDescent="0.35">
      <c r="A266" s="5">
        <v>265</v>
      </c>
      <c r="B266" s="5">
        <v>19</v>
      </c>
      <c r="C266" s="5">
        <v>10</v>
      </c>
      <c r="D266" s="5">
        <v>3</v>
      </c>
      <c r="E266" s="5">
        <v>63933</v>
      </c>
      <c r="F266" s="4">
        <v>44715</v>
      </c>
      <c r="G266" s="5" t="s">
        <v>166</v>
      </c>
      <c r="H266" s="5" t="s">
        <v>171</v>
      </c>
      <c r="I266">
        <f>Merge2[[#This Row],[price]]*Merge2[[#This Row],[quantity]]</f>
        <v>191799</v>
      </c>
      <c r="J266" s="9">
        <f>_xlfn.PERCENTRANK.EXC(Merge2[date],F266,1)*10</f>
        <v>2</v>
      </c>
      <c r="K266" t="str">
        <f>IF(Merge2[[#This Row],[Recency]] &gt;= 6, "Active", "Inactive")</f>
        <v>Inactive</v>
      </c>
    </row>
    <row r="267" spans="1:11" x14ac:dyDescent="0.35">
      <c r="A267" s="5">
        <v>266</v>
      </c>
      <c r="B267" s="5">
        <v>38</v>
      </c>
      <c r="C267" s="5">
        <v>9</v>
      </c>
      <c r="D267" s="5">
        <v>1</v>
      </c>
      <c r="E267" s="5">
        <v>30551</v>
      </c>
      <c r="F267" s="4">
        <v>45006</v>
      </c>
      <c r="G267" s="5" t="s">
        <v>166</v>
      </c>
      <c r="H267" s="5" t="s">
        <v>170</v>
      </c>
      <c r="I267">
        <f>Merge2[[#This Row],[price]]*Merge2[[#This Row],[quantity]]</f>
        <v>30551</v>
      </c>
      <c r="J267" s="9">
        <f>_xlfn.PERCENTRANK.EXC(Merge2[date],F267,1)*10</f>
        <v>7</v>
      </c>
      <c r="K267" t="str">
        <f>IF(Merge2[[#This Row],[Recency]] &gt;= 6, "Active", "Inactive")</f>
        <v>Active</v>
      </c>
    </row>
    <row r="268" spans="1:11" x14ac:dyDescent="0.35">
      <c r="A268" s="5">
        <v>267</v>
      </c>
      <c r="B268" s="5">
        <v>31</v>
      </c>
      <c r="C268" s="5">
        <v>12</v>
      </c>
      <c r="D268" s="5">
        <v>1</v>
      </c>
      <c r="E268" s="5">
        <v>31632</v>
      </c>
      <c r="F268" s="4">
        <v>45004</v>
      </c>
      <c r="G268" s="5" t="s">
        <v>172</v>
      </c>
      <c r="H268" s="5" t="s">
        <v>174</v>
      </c>
      <c r="I268">
        <f>Merge2[[#This Row],[price]]*Merge2[[#This Row],[quantity]]</f>
        <v>31632</v>
      </c>
      <c r="J268" s="9">
        <f>_xlfn.PERCENTRANK.EXC(Merge2[date],F268,1)*10</f>
        <v>7</v>
      </c>
      <c r="K268" t="str">
        <f>IF(Merge2[[#This Row],[Recency]] &gt;= 6, "Active", "Inactive")</f>
        <v>Active</v>
      </c>
    </row>
    <row r="269" spans="1:11" x14ac:dyDescent="0.35">
      <c r="A269" s="5">
        <v>268</v>
      </c>
      <c r="B269" s="5">
        <v>47</v>
      </c>
      <c r="C269" s="5">
        <v>1</v>
      </c>
      <c r="D269" s="5">
        <v>5</v>
      </c>
      <c r="E269" s="5">
        <v>173050</v>
      </c>
      <c r="F269" s="4">
        <v>44768</v>
      </c>
      <c r="G269" s="5" t="s">
        <v>160</v>
      </c>
      <c r="H269" s="5" t="s">
        <v>161</v>
      </c>
      <c r="I269">
        <f>Merge2[[#This Row],[price]]*Merge2[[#This Row],[quantity]]</f>
        <v>865250</v>
      </c>
      <c r="J269" s="9">
        <f>_xlfn.PERCENTRANK.EXC(Merge2[date],F269,1)*10</f>
        <v>3</v>
      </c>
      <c r="K269" t="str">
        <f>IF(Merge2[[#This Row],[Recency]] &gt;= 6, "Active", "Inactive")</f>
        <v>Inactive</v>
      </c>
    </row>
    <row r="270" spans="1:11" x14ac:dyDescent="0.35">
      <c r="A270" s="5">
        <v>269</v>
      </c>
      <c r="B270" s="5">
        <v>47</v>
      </c>
      <c r="C270" s="5">
        <v>9</v>
      </c>
      <c r="D270" s="5">
        <v>3</v>
      </c>
      <c r="E270" s="5">
        <v>91653</v>
      </c>
      <c r="F270" s="4">
        <v>45033</v>
      </c>
      <c r="G270" s="5" t="s">
        <v>166</v>
      </c>
      <c r="H270" s="5" t="s">
        <v>170</v>
      </c>
      <c r="I270">
        <f>Merge2[[#This Row],[price]]*Merge2[[#This Row],[quantity]]</f>
        <v>274959</v>
      </c>
      <c r="J270" s="9">
        <f>_xlfn.PERCENTRANK.EXC(Merge2[date],F270,1)*10</f>
        <v>7</v>
      </c>
      <c r="K270" t="str">
        <f>IF(Merge2[[#This Row],[Recency]] &gt;= 6, "Active", "Inactive")</f>
        <v>Active</v>
      </c>
    </row>
    <row r="271" spans="1:11" x14ac:dyDescent="0.35">
      <c r="A271" s="5">
        <v>270</v>
      </c>
      <c r="B271" s="5">
        <v>43</v>
      </c>
      <c r="C271" s="5">
        <v>10</v>
      </c>
      <c r="D271" s="5">
        <v>3</v>
      </c>
      <c r="E271" s="5">
        <v>63933</v>
      </c>
      <c r="F271" s="4">
        <v>44815</v>
      </c>
      <c r="G271" s="5" t="s">
        <v>166</v>
      </c>
      <c r="H271" s="5" t="s">
        <v>171</v>
      </c>
      <c r="I271">
        <f>Merge2[[#This Row],[price]]*Merge2[[#This Row],[quantity]]</f>
        <v>191799</v>
      </c>
      <c r="J271" s="9">
        <f>_xlfn.PERCENTRANK.EXC(Merge2[date],F271,1)*10</f>
        <v>4</v>
      </c>
      <c r="K271" t="str">
        <f>IF(Merge2[[#This Row],[Recency]] &gt;= 6, "Active", "Inactive")</f>
        <v>Inactive</v>
      </c>
    </row>
    <row r="272" spans="1:11" x14ac:dyDescent="0.35">
      <c r="A272" s="5">
        <v>271</v>
      </c>
      <c r="B272" s="5">
        <v>22</v>
      </c>
      <c r="C272" s="5">
        <v>6</v>
      </c>
      <c r="D272" s="5">
        <v>2</v>
      </c>
      <c r="E272" s="5">
        <v>55516</v>
      </c>
      <c r="F272" s="4">
        <v>44863</v>
      </c>
      <c r="G272" s="5" t="s">
        <v>166</v>
      </c>
      <c r="H272" s="5" t="s">
        <v>167</v>
      </c>
      <c r="I272">
        <f>Merge2[[#This Row],[price]]*Merge2[[#This Row],[quantity]]</f>
        <v>111032</v>
      </c>
      <c r="J272" s="9">
        <f>_xlfn.PERCENTRANK.EXC(Merge2[date],F272,1)*10</f>
        <v>4</v>
      </c>
      <c r="K272" t="str">
        <f>IF(Merge2[[#This Row],[Recency]] &gt;= 6, "Active", "Inactive")</f>
        <v>Inactive</v>
      </c>
    </row>
    <row r="273" spans="1:11" x14ac:dyDescent="0.35">
      <c r="A273" s="5">
        <v>272</v>
      </c>
      <c r="B273" s="5">
        <v>43</v>
      </c>
      <c r="C273" s="5">
        <v>6</v>
      </c>
      <c r="D273" s="5">
        <v>1</v>
      </c>
      <c r="E273" s="5">
        <v>27758</v>
      </c>
      <c r="F273" s="4">
        <v>44721</v>
      </c>
      <c r="G273" s="5" t="s">
        <v>166</v>
      </c>
      <c r="H273" s="5" t="s">
        <v>167</v>
      </c>
      <c r="I273">
        <f>Merge2[[#This Row],[price]]*Merge2[[#This Row],[quantity]]</f>
        <v>27758</v>
      </c>
      <c r="J273" s="9">
        <f>_xlfn.PERCENTRANK.EXC(Merge2[date],F273,1)*10</f>
        <v>2</v>
      </c>
      <c r="K273" t="str">
        <f>IF(Merge2[[#This Row],[Recency]] &gt;= 6, "Active", "Inactive")</f>
        <v>Inactive</v>
      </c>
    </row>
    <row r="274" spans="1:11" x14ac:dyDescent="0.35">
      <c r="A274" s="5">
        <v>273</v>
      </c>
      <c r="B274" s="5">
        <v>18</v>
      </c>
      <c r="C274" s="5">
        <v>4</v>
      </c>
      <c r="D274" s="5">
        <v>4</v>
      </c>
      <c r="E274" s="5">
        <v>74468</v>
      </c>
      <c r="F274" s="4">
        <v>45122</v>
      </c>
      <c r="G274" s="5" t="s">
        <v>160</v>
      </c>
      <c r="H274" s="5" t="s">
        <v>164</v>
      </c>
      <c r="I274">
        <f>Merge2[[#This Row],[price]]*Merge2[[#This Row],[quantity]]</f>
        <v>297872</v>
      </c>
      <c r="J274" s="9">
        <f>_xlfn.PERCENTRANK.EXC(Merge2[date],F274,1)*10</f>
        <v>9</v>
      </c>
      <c r="K274" t="str">
        <f>IF(Merge2[[#This Row],[Recency]] &gt;= 6, "Active", "Inactive")</f>
        <v>Active</v>
      </c>
    </row>
    <row r="275" spans="1:11" x14ac:dyDescent="0.35">
      <c r="A275" s="5">
        <v>274</v>
      </c>
      <c r="B275" s="5">
        <v>38</v>
      </c>
      <c r="C275" s="5">
        <v>11</v>
      </c>
      <c r="D275" s="5">
        <v>2</v>
      </c>
      <c r="E275" s="5">
        <v>36174</v>
      </c>
      <c r="F275" s="4">
        <v>44577</v>
      </c>
      <c r="G275" s="5" t="s">
        <v>172</v>
      </c>
      <c r="H275" s="5" t="s">
        <v>173</v>
      </c>
      <c r="I275">
        <f>Merge2[[#This Row],[price]]*Merge2[[#This Row],[quantity]]</f>
        <v>72348</v>
      </c>
      <c r="J275" s="9">
        <f>_xlfn.PERCENTRANK.EXC(Merge2[date],F275,1)*10</f>
        <v>0</v>
      </c>
      <c r="K275" t="str">
        <f>IF(Merge2[[#This Row],[Recency]] &gt;= 6, "Active", "Inactive")</f>
        <v>Inactive</v>
      </c>
    </row>
    <row r="276" spans="1:11" x14ac:dyDescent="0.35">
      <c r="A276" s="5">
        <v>275</v>
      </c>
      <c r="B276" s="5">
        <v>27</v>
      </c>
      <c r="C276" s="5">
        <v>5</v>
      </c>
      <c r="D276" s="5">
        <v>1</v>
      </c>
      <c r="E276" s="5">
        <v>8761</v>
      </c>
      <c r="F276" s="4">
        <v>45115</v>
      </c>
      <c r="G276" s="5" t="s">
        <v>160</v>
      </c>
      <c r="H276" s="5" t="s">
        <v>165</v>
      </c>
      <c r="I276">
        <f>Merge2[[#This Row],[price]]*Merge2[[#This Row],[quantity]]</f>
        <v>8761</v>
      </c>
      <c r="J276" s="9">
        <f>_xlfn.PERCENTRANK.EXC(Merge2[date],F276,1)*10</f>
        <v>9</v>
      </c>
      <c r="K276" t="str">
        <f>IF(Merge2[[#This Row],[Recency]] &gt;= 6, "Active", "Inactive")</f>
        <v>Active</v>
      </c>
    </row>
    <row r="277" spans="1:11" x14ac:dyDescent="0.35">
      <c r="A277" s="5">
        <v>276</v>
      </c>
      <c r="B277" s="5">
        <v>2</v>
      </c>
      <c r="C277" s="5">
        <v>6</v>
      </c>
      <c r="D277" s="5">
        <v>4</v>
      </c>
      <c r="E277" s="5">
        <v>111032</v>
      </c>
      <c r="F277" s="4">
        <v>45031</v>
      </c>
      <c r="G277" s="5" t="s">
        <v>166</v>
      </c>
      <c r="H277" s="5" t="s">
        <v>167</v>
      </c>
      <c r="I277">
        <f>Merge2[[#This Row],[price]]*Merge2[[#This Row],[quantity]]</f>
        <v>444128</v>
      </c>
      <c r="J277" s="9">
        <f>_xlfn.PERCENTRANK.EXC(Merge2[date],F277,1)*10</f>
        <v>7</v>
      </c>
      <c r="K277" t="str">
        <f>IF(Merge2[[#This Row],[Recency]] &gt;= 6, "Active", "Inactive")</f>
        <v>Active</v>
      </c>
    </row>
    <row r="278" spans="1:11" x14ac:dyDescent="0.35">
      <c r="A278" s="5">
        <v>277</v>
      </c>
      <c r="B278" s="5">
        <v>41</v>
      </c>
      <c r="C278" s="5">
        <v>14</v>
      </c>
      <c r="D278" s="5">
        <v>1</v>
      </c>
      <c r="E278" s="5">
        <v>14388</v>
      </c>
      <c r="F278" s="4">
        <v>44635</v>
      </c>
      <c r="G278" s="5" t="s">
        <v>172</v>
      </c>
      <c r="H278" s="5" t="s">
        <v>176</v>
      </c>
      <c r="I278">
        <f>Merge2[[#This Row],[price]]*Merge2[[#This Row],[quantity]]</f>
        <v>14388</v>
      </c>
      <c r="J278" s="9">
        <f>_xlfn.PERCENTRANK.EXC(Merge2[date],F278,1)*10</f>
        <v>1</v>
      </c>
      <c r="K278" t="str">
        <f>IF(Merge2[[#This Row],[Recency]] &gt;= 6, "Active", "Inactive")</f>
        <v>Inactive</v>
      </c>
    </row>
    <row r="279" spans="1:11" x14ac:dyDescent="0.35">
      <c r="A279" s="5">
        <v>278</v>
      </c>
      <c r="B279" s="5">
        <v>21</v>
      </c>
      <c r="C279" s="5">
        <v>10</v>
      </c>
      <c r="D279" s="5">
        <v>5</v>
      </c>
      <c r="E279" s="5">
        <v>106555</v>
      </c>
      <c r="F279" s="4">
        <v>44921</v>
      </c>
      <c r="G279" s="5" t="s">
        <v>166</v>
      </c>
      <c r="H279" s="5" t="s">
        <v>171</v>
      </c>
      <c r="I279">
        <f>Merge2[[#This Row],[price]]*Merge2[[#This Row],[quantity]]</f>
        <v>532775</v>
      </c>
      <c r="J279" s="9">
        <f>_xlfn.PERCENTRANK.EXC(Merge2[date],F279,1)*10</f>
        <v>5</v>
      </c>
      <c r="K279" t="str">
        <f>IF(Merge2[[#This Row],[Recency]] &gt;= 6, "Active", "Inactive")</f>
        <v>Inactive</v>
      </c>
    </row>
    <row r="280" spans="1:11" x14ac:dyDescent="0.35">
      <c r="A280" s="5">
        <v>279</v>
      </c>
      <c r="B280" s="5">
        <v>47</v>
      </c>
      <c r="C280" s="5">
        <v>1</v>
      </c>
      <c r="D280" s="5">
        <v>3</v>
      </c>
      <c r="E280" s="5">
        <v>103830</v>
      </c>
      <c r="F280" s="4">
        <v>45085</v>
      </c>
      <c r="G280" s="5" t="s">
        <v>160</v>
      </c>
      <c r="H280" s="5" t="s">
        <v>161</v>
      </c>
      <c r="I280">
        <f>Merge2[[#This Row],[price]]*Merge2[[#This Row],[quantity]]</f>
        <v>311490</v>
      </c>
      <c r="J280" s="9">
        <f>_xlfn.PERCENTRANK.EXC(Merge2[date],F280,1)*10</f>
        <v>8</v>
      </c>
      <c r="K280" t="str">
        <f>IF(Merge2[[#This Row],[Recency]] &gt;= 6, "Active", "Inactive")</f>
        <v>Active</v>
      </c>
    </row>
    <row r="281" spans="1:11" x14ac:dyDescent="0.35">
      <c r="A281" s="5">
        <v>280</v>
      </c>
      <c r="B281" s="5">
        <v>13</v>
      </c>
      <c r="C281" s="5">
        <v>17</v>
      </c>
      <c r="D281" s="5">
        <v>3</v>
      </c>
      <c r="E281" s="5">
        <v>85404</v>
      </c>
      <c r="F281" s="4">
        <v>45010</v>
      </c>
      <c r="G281" s="5" t="s">
        <v>177</v>
      </c>
      <c r="H281" s="5" t="s">
        <v>180</v>
      </c>
      <c r="I281">
        <f>Merge2[[#This Row],[price]]*Merge2[[#This Row],[quantity]]</f>
        <v>256212</v>
      </c>
      <c r="J281" s="9">
        <f>_xlfn.PERCENTRANK.EXC(Merge2[date],F281,1)*10</f>
        <v>7</v>
      </c>
      <c r="K281" t="str">
        <f>IF(Merge2[[#This Row],[Recency]] &gt;= 6, "Active", "Inactive")</f>
        <v>Active</v>
      </c>
    </row>
    <row r="282" spans="1:11" x14ac:dyDescent="0.35">
      <c r="A282" s="5">
        <v>281</v>
      </c>
      <c r="B282" s="5">
        <v>36</v>
      </c>
      <c r="C282" s="5">
        <v>2</v>
      </c>
      <c r="D282" s="5">
        <v>4</v>
      </c>
      <c r="E282" s="5">
        <v>66728</v>
      </c>
      <c r="F282" s="4">
        <v>44875</v>
      </c>
      <c r="G282" s="5" t="s">
        <v>160</v>
      </c>
      <c r="H282" s="5" t="s">
        <v>162</v>
      </c>
      <c r="I282">
        <f>Merge2[[#This Row],[price]]*Merge2[[#This Row],[quantity]]</f>
        <v>266912</v>
      </c>
      <c r="J282" s="9">
        <f>_xlfn.PERCENTRANK.EXC(Merge2[date],F282,1)*10</f>
        <v>5</v>
      </c>
      <c r="K282" t="str">
        <f>IF(Merge2[[#This Row],[Recency]] &gt;= 6, "Active", "Inactive")</f>
        <v>Inactive</v>
      </c>
    </row>
    <row r="283" spans="1:11" x14ac:dyDescent="0.35">
      <c r="A283" s="5">
        <v>282</v>
      </c>
      <c r="B283" s="5">
        <v>49</v>
      </c>
      <c r="C283" s="5">
        <v>9</v>
      </c>
      <c r="D283" s="5">
        <v>4</v>
      </c>
      <c r="E283" s="5">
        <v>122204</v>
      </c>
      <c r="F283" s="4">
        <v>44581</v>
      </c>
      <c r="G283" s="5" t="s">
        <v>166</v>
      </c>
      <c r="H283" s="5" t="s">
        <v>170</v>
      </c>
      <c r="I283">
        <f>Merge2[[#This Row],[price]]*Merge2[[#This Row],[quantity]]</f>
        <v>488816</v>
      </c>
      <c r="J283" s="9">
        <f>_xlfn.PERCENTRANK.EXC(Merge2[date],F283,1)*10</f>
        <v>0</v>
      </c>
      <c r="K283" t="str">
        <f>IF(Merge2[[#This Row],[Recency]] &gt;= 6, "Active", "Inactive")</f>
        <v>Inactive</v>
      </c>
    </row>
    <row r="284" spans="1:11" x14ac:dyDescent="0.35">
      <c r="A284" s="5">
        <v>283</v>
      </c>
      <c r="B284" s="5">
        <v>30</v>
      </c>
      <c r="C284" s="5">
        <v>19</v>
      </c>
      <c r="D284" s="5">
        <v>5</v>
      </c>
      <c r="E284" s="5">
        <v>193935</v>
      </c>
      <c r="F284" s="4">
        <v>44910</v>
      </c>
      <c r="G284" s="5" t="s">
        <v>181</v>
      </c>
      <c r="H284" s="5" t="s">
        <v>183</v>
      </c>
      <c r="I284">
        <f>Merge2[[#This Row],[price]]*Merge2[[#This Row],[quantity]]</f>
        <v>969675</v>
      </c>
      <c r="J284" s="9">
        <f>_xlfn.PERCENTRANK.EXC(Merge2[date],F284,1)*10</f>
        <v>5</v>
      </c>
      <c r="K284" t="str">
        <f>IF(Merge2[[#This Row],[Recency]] &gt;= 6, "Active", "Inactive")</f>
        <v>Inactive</v>
      </c>
    </row>
    <row r="285" spans="1:11" x14ac:dyDescent="0.35">
      <c r="A285" s="5">
        <v>284</v>
      </c>
      <c r="B285" s="5">
        <v>23</v>
      </c>
      <c r="C285" s="5">
        <v>13</v>
      </c>
      <c r="D285" s="5">
        <v>3</v>
      </c>
      <c r="E285" s="5">
        <v>24669</v>
      </c>
      <c r="F285" s="4">
        <v>44950</v>
      </c>
      <c r="G285" s="5" t="s">
        <v>172</v>
      </c>
      <c r="H285" s="5" t="s">
        <v>175</v>
      </c>
      <c r="I285">
        <f>Merge2[[#This Row],[price]]*Merge2[[#This Row],[quantity]]</f>
        <v>74007</v>
      </c>
      <c r="J285" s="9">
        <f>_xlfn.PERCENTRANK.EXC(Merge2[date],F285,1)*10</f>
        <v>6</v>
      </c>
      <c r="K285" t="str">
        <f>IF(Merge2[[#This Row],[Recency]] &gt;= 6, "Active", "Inactive")</f>
        <v>Active</v>
      </c>
    </row>
    <row r="286" spans="1:11" x14ac:dyDescent="0.35">
      <c r="A286" s="5">
        <v>285</v>
      </c>
      <c r="B286" s="5">
        <v>22</v>
      </c>
      <c r="C286" s="5">
        <v>6</v>
      </c>
      <c r="D286" s="5">
        <v>5</v>
      </c>
      <c r="E286" s="5">
        <v>138790</v>
      </c>
      <c r="F286" s="4">
        <v>44953</v>
      </c>
      <c r="G286" s="5" t="s">
        <v>166</v>
      </c>
      <c r="H286" s="5" t="s">
        <v>167</v>
      </c>
      <c r="I286">
        <f>Merge2[[#This Row],[price]]*Merge2[[#This Row],[quantity]]</f>
        <v>693950</v>
      </c>
      <c r="J286" s="9">
        <f>_xlfn.PERCENTRANK.EXC(Merge2[date],F286,1)*10</f>
        <v>6</v>
      </c>
      <c r="K286" t="str">
        <f>IF(Merge2[[#This Row],[Recency]] &gt;= 6, "Active", "Inactive")</f>
        <v>Active</v>
      </c>
    </row>
    <row r="287" spans="1:11" x14ac:dyDescent="0.35">
      <c r="A287" s="5">
        <v>286</v>
      </c>
      <c r="B287" s="5">
        <v>29</v>
      </c>
      <c r="C287" s="5">
        <v>20</v>
      </c>
      <c r="D287" s="5">
        <v>2</v>
      </c>
      <c r="E287" s="5">
        <v>57558</v>
      </c>
      <c r="F287" s="4">
        <v>45107</v>
      </c>
      <c r="G287" s="5" t="s">
        <v>181</v>
      </c>
      <c r="H287" s="5" t="s">
        <v>184</v>
      </c>
      <c r="I287">
        <f>Merge2[[#This Row],[price]]*Merge2[[#This Row],[quantity]]</f>
        <v>115116</v>
      </c>
      <c r="J287" s="9">
        <f>_xlfn.PERCENTRANK.EXC(Merge2[date],F287,1)*10</f>
        <v>9</v>
      </c>
      <c r="K287" t="str">
        <f>IF(Merge2[[#This Row],[Recency]] &gt;= 6, "Active", "Inactive")</f>
        <v>Active</v>
      </c>
    </row>
    <row r="288" spans="1:11" x14ac:dyDescent="0.35">
      <c r="A288" s="5">
        <v>287</v>
      </c>
      <c r="B288" s="5">
        <v>15</v>
      </c>
      <c r="C288" s="5">
        <v>1</v>
      </c>
      <c r="D288" s="5">
        <v>1</v>
      </c>
      <c r="E288" s="5">
        <v>34610</v>
      </c>
      <c r="F288" s="4">
        <v>44661</v>
      </c>
      <c r="G288" s="5" t="s">
        <v>160</v>
      </c>
      <c r="H288" s="5" t="s">
        <v>161</v>
      </c>
      <c r="I288">
        <f>Merge2[[#This Row],[price]]*Merge2[[#This Row],[quantity]]</f>
        <v>34610</v>
      </c>
      <c r="J288" s="9">
        <f>_xlfn.PERCENTRANK.EXC(Merge2[date],F288,1)*10</f>
        <v>1</v>
      </c>
      <c r="K288" t="str">
        <f>IF(Merge2[[#This Row],[Recency]] &gt;= 6, "Active", "Inactive")</f>
        <v>Inactive</v>
      </c>
    </row>
    <row r="289" spans="1:11" x14ac:dyDescent="0.35">
      <c r="A289" s="5">
        <v>288</v>
      </c>
      <c r="B289" s="5">
        <v>45</v>
      </c>
      <c r="C289" s="5">
        <v>14</v>
      </c>
      <c r="D289" s="5">
        <v>3</v>
      </c>
      <c r="E289" s="5">
        <v>43164</v>
      </c>
      <c r="F289" s="4">
        <v>45055</v>
      </c>
      <c r="G289" s="5" t="s">
        <v>172</v>
      </c>
      <c r="H289" s="5" t="s">
        <v>176</v>
      </c>
      <c r="I289">
        <f>Merge2[[#This Row],[price]]*Merge2[[#This Row],[quantity]]</f>
        <v>129492</v>
      </c>
      <c r="J289" s="9">
        <f>_xlfn.PERCENTRANK.EXC(Merge2[date],F289,1)*10</f>
        <v>7</v>
      </c>
      <c r="K289" t="str">
        <f>IF(Merge2[[#This Row],[Recency]] &gt;= 6, "Active", "Inactive")</f>
        <v>Active</v>
      </c>
    </row>
    <row r="290" spans="1:11" x14ac:dyDescent="0.35">
      <c r="A290" s="5">
        <v>289</v>
      </c>
      <c r="B290" s="5">
        <v>32</v>
      </c>
      <c r="C290" s="5">
        <v>16</v>
      </c>
      <c r="D290" s="5">
        <v>2</v>
      </c>
      <c r="E290" s="5">
        <v>33728</v>
      </c>
      <c r="F290" s="4">
        <v>45064</v>
      </c>
      <c r="G290" s="5" t="s">
        <v>177</v>
      </c>
      <c r="H290" s="5" t="s">
        <v>179</v>
      </c>
      <c r="I290">
        <f>Merge2[[#This Row],[price]]*Merge2[[#This Row],[quantity]]</f>
        <v>67456</v>
      </c>
      <c r="J290" s="9">
        <f>_xlfn.PERCENTRANK.EXC(Merge2[date],F290,1)*10</f>
        <v>8</v>
      </c>
      <c r="K290" t="str">
        <f>IF(Merge2[[#This Row],[Recency]] &gt;= 6, "Active", "Inactive")</f>
        <v>Active</v>
      </c>
    </row>
    <row r="291" spans="1:11" x14ac:dyDescent="0.35">
      <c r="A291" s="5">
        <v>290</v>
      </c>
      <c r="B291" s="5">
        <v>28</v>
      </c>
      <c r="C291" s="5">
        <v>17</v>
      </c>
      <c r="D291" s="5">
        <v>1</v>
      </c>
      <c r="E291" s="5">
        <v>28468</v>
      </c>
      <c r="F291" s="4">
        <v>44734</v>
      </c>
      <c r="G291" s="5" t="s">
        <v>177</v>
      </c>
      <c r="H291" s="5" t="s">
        <v>180</v>
      </c>
      <c r="I291">
        <f>Merge2[[#This Row],[price]]*Merge2[[#This Row],[quantity]]</f>
        <v>28468</v>
      </c>
      <c r="J291" s="9">
        <f>_xlfn.PERCENTRANK.EXC(Merge2[date],F291,1)*10</f>
        <v>2</v>
      </c>
      <c r="K291" t="str">
        <f>IF(Merge2[[#This Row],[Recency]] &gt;= 6, "Active", "Inactive")</f>
        <v>Inactive</v>
      </c>
    </row>
    <row r="292" spans="1:11" x14ac:dyDescent="0.35">
      <c r="A292" s="5">
        <v>291</v>
      </c>
      <c r="B292" s="5">
        <v>27</v>
      </c>
      <c r="C292" s="5">
        <v>12</v>
      </c>
      <c r="D292" s="5">
        <v>1</v>
      </c>
      <c r="E292" s="5">
        <v>31632</v>
      </c>
      <c r="F292" s="4">
        <v>44711</v>
      </c>
      <c r="G292" s="5" t="s">
        <v>172</v>
      </c>
      <c r="H292" s="5" t="s">
        <v>174</v>
      </c>
      <c r="I292">
        <f>Merge2[[#This Row],[price]]*Merge2[[#This Row],[quantity]]</f>
        <v>31632</v>
      </c>
      <c r="J292" s="9">
        <f>_xlfn.PERCENTRANK.EXC(Merge2[date],F292,1)*10</f>
        <v>2</v>
      </c>
      <c r="K292" t="str">
        <f>IF(Merge2[[#This Row],[Recency]] &gt;= 6, "Active", "Inactive")</f>
        <v>Inactive</v>
      </c>
    </row>
    <row r="293" spans="1:11" x14ac:dyDescent="0.35">
      <c r="A293" s="5">
        <v>292</v>
      </c>
      <c r="B293" s="5">
        <v>49</v>
      </c>
      <c r="C293" s="5">
        <v>11</v>
      </c>
      <c r="D293" s="5">
        <v>1</v>
      </c>
      <c r="E293" s="5">
        <v>18087</v>
      </c>
      <c r="F293" s="4">
        <v>44622</v>
      </c>
      <c r="G293" s="5" t="s">
        <v>172</v>
      </c>
      <c r="H293" s="5" t="s">
        <v>173</v>
      </c>
      <c r="I293">
        <f>Merge2[[#This Row],[price]]*Merge2[[#This Row],[quantity]]</f>
        <v>18087</v>
      </c>
      <c r="J293" s="9">
        <f>_xlfn.PERCENTRANK.EXC(Merge2[date],F293,1)*10</f>
        <v>0</v>
      </c>
      <c r="K293" t="str">
        <f>IF(Merge2[[#This Row],[Recency]] &gt;= 6, "Active", "Inactive")</f>
        <v>Inactive</v>
      </c>
    </row>
    <row r="294" spans="1:11" x14ac:dyDescent="0.35">
      <c r="A294" s="5">
        <v>293</v>
      </c>
      <c r="B294" s="5">
        <v>30</v>
      </c>
      <c r="C294" s="5">
        <v>17</v>
      </c>
      <c r="D294" s="5">
        <v>2</v>
      </c>
      <c r="E294" s="5">
        <v>56936</v>
      </c>
      <c r="F294" s="4">
        <v>44675</v>
      </c>
      <c r="G294" s="5" t="s">
        <v>177</v>
      </c>
      <c r="H294" s="5" t="s">
        <v>180</v>
      </c>
      <c r="I294">
        <f>Merge2[[#This Row],[price]]*Merge2[[#This Row],[quantity]]</f>
        <v>113872</v>
      </c>
      <c r="J294" s="9">
        <f>_xlfn.PERCENTRANK.EXC(Merge2[date],F294,1)*10</f>
        <v>1</v>
      </c>
      <c r="K294" t="str">
        <f>IF(Merge2[[#This Row],[Recency]] &gt;= 6, "Active", "Inactive")</f>
        <v>Inactive</v>
      </c>
    </row>
    <row r="295" spans="1:11" x14ac:dyDescent="0.35">
      <c r="A295" s="5">
        <v>294</v>
      </c>
      <c r="B295" s="5">
        <v>35</v>
      </c>
      <c r="C295" s="5">
        <v>14</v>
      </c>
      <c r="D295" s="5">
        <v>4</v>
      </c>
      <c r="E295" s="5">
        <v>57552</v>
      </c>
      <c r="F295" s="4">
        <v>44710</v>
      </c>
      <c r="G295" s="5" t="s">
        <v>172</v>
      </c>
      <c r="H295" s="5" t="s">
        <v>176</v>
      </c>
      <c r="I295">
        <f>Merge2[[#This Row],[price]]*Merge2[[#This Row],[quantity]]</f>
        <v>230208</v>
      </c>
      <c r="J295" s="9">
        <f>_xlfn.PERCENTRANK.EXC(Merge2[date],F295,1)*10</f>
        <v>2</v>
      </c>
      <c r="K295" t="str">
        <f>IF(Merge2[[#This Row],[Recency]] &gt;= 6, "Active", "Inactive")</f>
        <v>Inactive</v>
      </c>
    </row>
    <row r="296" spans="1:11" x14ac:dyDescent="0.35">
      <c r="A296" s="5">
        <v>295</v>
      </c>
      <c r="B296" s="5">
        <v>10</v>
      </c>
      <c r="C296" s="5">
        <v>4</v>
      </c>
      <c r="D296" s="5">
        <v>3</v>
      </c>
      <c r="E296" s="5">
        <v>55851</v>
      </c>
      <c r="F296" s="4">
        <v>45075</v>
      </c>
      <c r="G296" s="5" t="s">
        <v>160</v>
      </c>
      <c r="H296" s="5" t="s">
        <v>164</v>
      </c>
      <c r="I296">
        <f>Merge2[[#This Row],[price]]*Merge2[[#This Row],[quantity]]</f>
        <v>167553</v>
      </c>
      <c r="J296" s="9">
        <f>_xlfn.PERCENTRANK.EXC(Merge2[date],F296,1)*10</f>
        <v>8</v>
      </c>
      <c r="K296" t="str">
        <f>IF(Merge2[[#This Row],[Recency]] &gt;= 6, "Active", "Inactive")</f>
        <v>Active</v>
      </c>
    </row>
    <row r="297" spans="1:11" x14ac:dyDescent="0.35">
      <c r="A297" s="5">
        <v>296</v>
      </c>
      <c r="B297" s="5">
        <v>28</v>
      </c>
      <c r="C297" s="5">
        <v>6</v>
      </c>
      <c r="D297" s="5">
        <v>5</v>
      </c>
      <c r="E297" s="5">
        <v>138790</v>
      </c>
      <c r="F297" s="4">
        <v>44822</v>
      </c>
      <c r="G297" s="5" t="s">
        <v>166</v>
      </c>
      <c r="H297" s="5" t="s">
        <v>167</v>
      </c>
      <c r="I297">
        <f>Merge2[[#This Row],[price]]*Merge2[[#This Row],[quantity]]</f>
        <v>693950</v>
      </c>
      <c r="J297" s="9">
        <f>_xlfn.PERCENTRANK.EXC(Merge2[date],F297,1)*10</f>
        <v>4</v>
      </c>
      <c r="K297" t="str">
        <f>IF(Merge2[[#This Row],[Recency]] &gt;= 6, "Active", "Inactive")</f>
        <v>Inactive</v>
      </c>
    </row>
    <row r="298" spans="1:11" x14ac:dyDescent="0.35">
      <c r="A298" s="5">
        <v>297</v>
      </c>
      <c r="B298" s="5">
        <v>3</v>
      </c>
      <c r="C298" s="5">
        <v>4</v>
      </c>
      <c r="D298" s="5">
        <v>3</v>
      </c>
      <c r="E298" s="5">
        <v>55851</v>
      </c>
      <c r="F298" s="4">
        <v>44801</v>
      </c>
      <c r="G298" s="5" t="s">
        <v>160</v>
      </c>
      <c r="H298" s="5" t="s">
        <v>164</v>
      </c>
      <c r="I298">
        <f>Merge2[[#This Row],[price]]*Merge2[[#This Row],[quantity]]</f>
        <v>167553</v>
      </c>
      <c r="J298" s="9">
        <f>_xlfn.PERCENTRANK.EXC(Merge2[date],F298,1)*10</f>
        <v>3</v>
      </c>
      <c r="K298" t="str">
        <f>IF(Merge2[[#This Row],[Recency]] &gt;= 6, "Active", "Inactive")</f>
        <v>Inactive</v>
      </c>
    </row>
    <row r="299" spans="1:11" x14ac:dyDescent="0.35">
      <c r="A299" s="5">
        <v>298</v>
      </c>
      <c r="B299" s="5">
        <v>10</v>
      </c>
      <c r="C299" s="5">
        <v>10</v>
      </c>
      <c r="D299" s="5">
        <v>2</v>
      </c>
      <c r="E299" s="5">
        <v>42622</v>
      </c>
      <c r="F299" s="4">
        <v>45133</v>
      </c>
      <c r="G299" s="5" t="s">
        <v>166</v>
      </c>
      <c r="H299" s="5" t="s">
        <v>171</v>
      </c>
      <c r="I299">
        <f>Merge2[[#This Row],[price]]*Merge2[[#This Row],[quantity]]</f>
        <v>85244</v>
      </c>
      <c r="J299" s="9">
        <f>_xlfn.PERCENTRANK.EXC(Merge2[date],F299,1)*10</f>
        <v>9</v>
      </c>
      <c r="K299" t="str">
        <f>IF(Merge2[[#This Row],[Recency]] &gt;= 6, "Active", "Inactive")</f>
        <v>Active</v>
      </c>
    </row>
    <row r="300" spans="1:11" x14ac:dyDescent="0.35">
      <c r="A300" s="5">
        <v>299</v>
      </c>
      <c r="B300" s="5">
        <v>17</v>
      </c>
      <c r="C300" s="5">
        <v>5</v>
      </c>
      <c r="D300" s="5">
        <v>1</v>
      </c>
      <c r="E300" s="5">
        <v>8761</v>
      </c>
      <c r="F300" s="4">
        <v>45156</v>
      </c>
      <c r="G300" s="5" t="s">
        <v>160</v>
      </c>
      <c r="H300" s="5" t="s">
        <v>165</v>
      </c>
      <c r="I300">
        <f>Merge2[[#This Row],[price]]*Merge2[[#This Row],[quantity]]</f>
        <v>8761</v>
      </c>
      <c r="J300" s="9">
        <f>_xlfn.PERCENTRANK.EXC(Merge2[date],F300,1)*10</f>
        <v>9</v>
      </c>
      <c r="K300" t="str">
        <f>IF(Merge2[[#This Row],[Recency]] &gt;= 6, "Active", "Inactive")</f>
        <v>Active</v>
      </c>
    </row>
    <row r="301" spans="1:11" x14ac:dyDescent="0.35">
      <c r="A301" s="5">
        <v>300</v>
      </c>
      <c r="B301" s="5">
        <v>39</v>
      </c>
      <c r="C301" s="5">
        <v>13</v>
      </c>
      <c r="D301" s="5">
        <v>3</v>
      </c>
      <c r="E301" s="5">
        <v>24669</v>
      </c>
      <c r="F301" s="4">
        <v>44683</v>
      </c>
      <c r="G301" s="5" t="s">
        <v>172</v>
      </c>
      <c r="H301" s="5" t="s">
        <v>175</v>
      </c>
      <c r="I301">
        <f>Merge2[[#This Row],[price]]*Merge2[[#This Row],[quantity]]</f>
        <v>74007</v>
      </c>
      <c r="J301" s="9">
        <f>_xlfn.PERCENTRANK.EXC(Merge2[date],F301,1)*10</f>
        <v>2</v>
      </c>
      <c r="K301" t="str">
        <f>IF(Merge2[[#This Row],[Recency]] &gt;= 6, "Active", "Inactive")</f>
        <v>Inactive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11" sqref="N11"/>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14"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workbookViewId="0">
      <selection activeCell="G16" sqref="G16"/>
    </sheetView>
  </sheetViews>
  <sheetFormatPr defaultRowHeight="14.5" x14ac:dyDescent="0.35"/>
  <cols>
    <col min="1" max="1" width="13.54296875" bestFit="1" customWidth="1"/>
    <col min="2" max="2" width="17" bestFit="1" customWidth="1"/>
    <col min="3" max="3" width="32" bestFit="1" customWidth="1"/>
    <col min="4" max="4" width="10" bestFit="1" customWidth="1"/>
    <col min="5" max="5" width="13.36328125" bestFit="1" customWidth="1"/>
  </cols>
  <sheetData>
    <row r="1" spans="1:5" x14ac:dyDescent="0.35">
      <c r="A1" s="5" t="s">
        <v>0</v>
      </c>
      <c r="B1" s="5" t="s">
        <v>1</v>
      </c>
      <c r="C1" s="5" t="s">
        <v>2</v>
      </c>
      <c r="D1" s="5" t="s">
        <v>3</v>
      </c>
      <c r="E1" s="5" t="s">
        <v>4</v>
      </c>
    </row>
    <row r="2" spans="1:5" x14ac:dyDescent="0.35">
      <c r="A2" s="5">
        <v>1</v>
      </c>
      <c r="B2" s="5" t="s">
        <v>5</v>
      </c>
      <c r="C2" s="5" t="s">
        <v>6</v>
      </c>
      <c r="D2" s="5" t="s">
        <v>7</v>
      </c>
      <c r="E2" s="4">
        <v>44929</v>
      </c>
    </row>
    <row r="3" spans="1:5" x14ac:dyDescent="0.35">
      <c r="A3" s="5">
        <v>2</v>
      </c>
      <c r="B3" s="5" t="s">
        <v>9</v>
      </c>
      <c r="C3" s="5" t="s">
        <v>10</v>
      </c>
      <c r="D3" s="5" t="s">
        <v>11</v>
      </c>
      <c r="E3" s="4">
        <v>44583</v>
      </c>
    </row>
    <row r="4" spans="1:5" x14ac:dyDescent="0.35">
      <c r="A4" s="5">
        <v>3</v>
      </c>
      <c r="B4" s="5" t="s">
        <v>13</v>
      </c>
      <c r="C4" s="5" t="s">
        <v>14</v>
      </c>
      <c r="D4" s="5" t="s">
        <v>11</v>
      </c>
      <c r="E4" s="4">
        <v>44451</v>
      </c>
    </row>
    <row r="5" spans="1:5" x14ac:dyDescent="0.35">
      <c r="A5" s="5">
        <v>4</v>
      </c>
      <c r="B5" s="5" t="s">
        <v>16</v>
      </c>
      <c r="C5" s="5" t="s">
        <v>17</v>
      </c>
      <c r="D5" s="5" t="s">
        <v>11</v>
      </c>
      <c r="E5" s="4">
        <v>44911</v>
      </c>
    </row>
    <row r="6" spans="1:5" x14ac:dyDescent="0.35">
      <c r="A6" s="5">
        <v>5</v>
      </c>
      <c r="B6" s="5" t="s">
        <v>19</v>
      </c>
      <c r="C6" s="5" t="s">
        <v>20</v>
      </c>
      <c r="D6" s="5" t="s">
        <v>21</v>
      </c>
      <c r="E6" s="4">
        <v>44502</v>
      </c>
    </row>
    <row r="7" spans="1:5" x14ac:dyDescent="0.35">
      <c r="A7" s="5">
        <v>6</v>
      </c>
      <c r="B7" s="5" t="s">
        <v>23</v>
      </c>
      <c r="C7" s="5" t="s">
        <v>24</v>
      </c>
      <c r="D7" s="5" t="s">
        <v>11</v>
      </c>
      <c r="E7" s="4">
        <v>44602</v>
      </c>
    </row>
    <row r="8" spans="1:5" x14ac:dyDescent="0.35">
      <c r="A8" s="5">
        <v>7</v>
      </c>
      <c r="B8" s="5" t="s">
        <v>26</v>
      </c>
      <c r="C8" s="5" t="s">
        <v>27</v>
      </c>
      <c r="D8" s="5" t="s">
        <v>28</v>
      </c>
      <c r="E8" s="4">
        <v>44514</v>
      </c>
    </row>
    <row r="9" spans="1:5" x14ac:dyDescent="0.35">
      <c r="A9" s="5">
        <v>8</v>
      </c>
      <c r="B9" s="5" t="s">
        <v>30</v>
      </c>
      <c r="C9" s="5" t="s">
        <v>31</v>
      </c>
      <c r="D9" s="5" t="s">
        <v>7</v>
      </c>
      <c r="E9" s="4">
        <v>44380</v>
      </c>
    </row>
    <row r="10" spans="1:5" x14ac:dyDescent="0.35">
      <c r="A10" s="5">
        <v>9</v>
      </c>
      <c r="B10" s="5" t="s">
        <v>33</v>
      </c>
      <c r="C10" s="5" t="s">
        <v>34</v>
      </c>
      <c r="D10" s="5" t="s">
        <v>21</v>
      </c>
      <c r="E10" s="4">
        <v>44628</v>
      </c>
    </row>
    <row r="11" spans="1:5" x14ac:dyDescent="0.35">
      <c r="A11" s="5">
        <v>10</v>
      </c>
      <c r="B11" s="5" t="s">
        <v>36</v>
      </c>
      <c r="C11" s="5" t="s">
        <v>37</v>
      </c>
      <c r="D11" s="5" t="s">
        <v>11</v>
      </c>
      <c r="E11" s="4">
        <v>44687</v>
      </c>
    </row>
    <row r="12" spans="1:5" x14ac:dyDescent="0.35">
      <c r="A12" s="5">
        <v>11</v>
      </c>
      <c r="B12" s="5" t="s">
        <v>39</v>
      </c>
      <c r="C12" s="5" t="s">
        <v>40</v>
      </c>
      <c r="D12" s="5" t="s">
        <v>7</v>
      </c>
      <c r="E12" s="4">
        <v>44399</v>
      </c>
    </row>
    <row r="13" spans="1:5" x14ac:dyDescent="0.35">
      <c r="A13" s="5">
        <v>12</v>
      </c>
      <c r="B13" s="5" t="s">
        <v>42</v>
      </c>
      <c r="C13" s="5" t="s">
        <v>43</v>
      </c>
      <c r="D13" s="5" t="s">
        <v>7</v>
      </c>
      <c r="E13" s="4">
        <v>44540</v>
      </c>
    </row>
    <row r="14" spans="1:5" x14ac:dyDescent="0.35">
      <c r="A14" s="5">
        <v>13</v>
      </c>
      <c r="B14" s="5" t="s">
        <v>45</v>
      </c>
      <c r="C14" s="5" t="s">
        <v>46</v>
      </c>
      <c r="D14" s="5" t="s">
        <v>7</v>
      </c>
      <c r="E14" s="4">
        <v>44574</v>
      </c>
    </row>
    <row r="15" spans="1:5" x14ac:dyDescent="0.35">
      <c r="A15" s="5">
        <v>14</v>
      </c>
      <c r="B15" s="5" t="s">
        <v>48</v>
      </c>
      <c r="C15" s="5" t="s">
        <v>49</v>
      </c>
      <c r="D15" s="5" t="s">
        <v>50</v>
      </c>
      <c r="E15" s="4">
        <v>44938</v>
      </c>
    </row>
    <row r="16" spans="1:5" x14ac:dyDescent="0.35">
      <c r="A16" s="5">
        <v>15</v>
      </c>
      <c r="B16" s="5" t="s">
        <v>52</v>
      </c>
      <c r="C16" s="5" t="s">
        <v>53</v>
      </c>
      <c r="D16" s="5" t="s">
        <v>11</v>
      </c>
      <c r="E16" s="4">
        <v>44239</v>
      </c>
    </row>
    <row r="17" spans="1:5" x14ac:dyDescent="0.35">
      <c r="A17" s="5">
        <v>16</v>
      </c>
      <c r="B17" s="5" t="s">
        <v>55</v>
      </c>
      <c r="C17" s="5" t="s">
        <v>56</v>
      </c>
      <c r="D17" s="5" t="s">
        <v>21</v>
      </c>
      <c r="E17" s="4">
        <v>44641</v>
      </c>
    </row>
    <row r="18" spans="1:5" x14ac:dyDescent="0.35">
      <c r="A18" s="5">
        <v>17</v>
      </c>
      <c r="B18" s="5" t="s">
        <v>58</v>
      </c>
      <c r="C18" s="5" t="s">
        <v>59</v>
      </c>
      <c r="D18" s="5" t="s">
        <v>28</v>
      </c>
      <c r="E18" s="4">
        <v>44743</v>
      </c>
    </row>
    <row r="19" spans="1:5" x14ac:dyDescent="0.35">
      <c r="A19" s="5">
        <v>18</v>
      </c>
      <c r="B19" s="5" t="s">
        <v>9</v>
      </c>
      <c r="C19" s="5" t="s">
        <v>61</v>
      </c>
      <c r="D19" s="5" t="s">
        <v>11</v>
      </c>
      <c r="E19" s="4">
        <v>44730</v>
      </c>
    </row>
    <row r="20" spans="1:5" x14ac:dyDescent="0.35">
      <c r="A20" s="5">
        <v>19</v>
      </c>
      <c r="B20" s="5" t="s">
        <v>63</v>
      </c>
      <c r="C20" s="5" t="s">
        <v>64</v>
      </c>
      <c r="D20" s="5" t="s">
        <v>21</v>
      </c>
      <c r="E20" s="4">
        <v>44674</v>
      </c>
    </row>
    <row r="21" spans="1:5" x14ac:dyDescent="0.35">
      <c r="A21" s="5">
        <v>20</v>
      </c>
      <c r="B21" s="5" t="s">
        <v>66</v>
      </c>
      <c r="C21" s="5" t="s">
        <v>67</v>
      </c>
      <c r="D21" s="5" t="s">
        <v>50</v>
      </c>
      <c r="E21" s="4">
        <v>44954</v>
      </c>
    </row>
    <row r="22" spans="1:5" x14ac:dyDescent="0.35">
      <c r="A22" s="5">
        <v>21</v>
      </c>
      <c r="B22" s="5" t="s">
        <v>69</v>
      </c>
      <c r="C22" s="5" t="s">
        <v>70</v>
      </c>
      <c r="D22" s="5" t="s">
        <v>50</v>
      </c>
      <c r="E22" s="4">
        <v>44984</v>
      </c>
    </row>
    <row r="23" spans="1:5" x14ac:dyDescent="0.35">
      <c r="A23" s="5">
        <v>22</v>
      </c>
      <c r="B23" s="5" t="s">
        <v>72</v>
      </c>
      <c r="C23" s="5" t="s">
        <v>73</v>
      </c>
      <c r="D23" s="5" t="s">
        <v>11</v>
      </c>
      <c r="E23" s="4">
        <v>44305</v>
      </c>
    </row>
    <row r="24" spans="1:5" x14ac:dyDescent="0.35">
      <c r="A24" s="5">
        <v>23</v>
      </c>
      <c r="B24" s="5" t="s">
        <v>75</v>
      </c>
      <c r="C24" s="5" t="s">
        <v>76</v>
      </c>
      <c r="D24" s="5" t="s">
        <v>21</v>
      </c>
      <c r="E24" s="4">
        <v>44356</v>
      </c>
    </row>
    <row r="25" spans="1:5" x14ac:dyDescent="0.35">
      <c r="A25" s="5">
        <v>24</v>
      </c>
      <c r="B25" s="5" t="s">
        <v>78</v>
      </c>
      <c r="C25" s="5" t="s">
        <v>79</v>
      </c>
      <c r="D25" s="5" t="s">
        <v>21</v>
      </c>
      <c r="E25" s="4">
        <v>44812</v>
      </c>
    </row>
    <row r="26" spans="1:5" x14ac:dyDescent="0.35">
      <c r="A26" s="5">
        <v>25</v>
      </c>
      <c r="B26" s="5" t="s">
        <v>81</v>
      </c>
      <c r="C26" s="5" t="s">
        <v>82</v>
      </c>
      <c r="D26" s="5" t="s">
        <v>50</v>
      </c>
      <c r="E26" s="4">
        <v>44200</v>
      </c>
    </row>
    <row r="27" spans="1:5" x14ac:dyDescent="0.35">
      <c r="A27" s="5">
        <v>26</v>
      </c>
      <c r="B27" s="5" t="s">
        <v>84</v>
      </c>
      <c r="C27" s="5" t="s">
        <v>85</v>
      </c>
      <c r="D27" s="5" t="s">
        <v>21</v>
      </c>
      <c r="E27" s="4">
        <v>44912</v>
      </c>
    </row>
    <row r="28" spans="1:5" x14ac:dyDescent="0.35">
      <c r="A28" s="5">
        <v>27</v>
      </c>
      <c r="B28" s="5" t="s">
        <v>87</v>
      </c>
      <c r="C28" s="5" t="s">
        <v>88</v>
      </c>
      <c r="D28" s="5" t="s">
        <v>7</v>
      </c>
      <c r="E28" s="4">
        <v>44597</v>
      </c>
    </row>
    <row r="29" spans="1:5" x14ac:dyDescent="0.35">
      <c r="A29" s="5">
        <v>28</v>
      </c>
      <c r="B29" s="5" t="s">
        <v>58</v>
      </c>
      <c r="C29" s="5" t="s">
        <v>90</v>
      </c>
      <c r="D29" s="5" t="s">
        <v>21</v>
      </c>
      <c r="E29" s="4">
        <v>44271</v>
      </c>
    </row>
    <row r="30" spans="1:5" x14ac:dyDescent="0.35">
      <c r="A30" s="5">
        <v>29</v>
      </c>
      <c r="B30" s="5" t="s">
        <v>92</v>
      </c>
      <c r="C30" s="5" t="s">
        <v>93</v>
      </c>
      <c r="D30" s="5" t="s">
        <v>28</v>
      </c>
      <c r="E30" s="4">
        <v>44543</v>
      </c>
    </row>
    <row r="31" spans="1:5" x14ac:dyDescent="0.35">
      <c r="A31" s="5">
        <v>30</v>
      </c>
      <c r="B31" s="5" t="s">
        <v>95</v>
      </c>
      <c r="C31" s="5" t="s">
        <v>96</v>
      </c>
      <c r="D31" s="5" t="s">
        <v>11</v>
      </c>
      <c r="E31" s="4">
        <v>44339</v>
      </c>
    </row>
    <row r="32" spans="1:5" x14ac:dyDescent="0.35">
      <c r="A32" s="5">
        <v>31</v>
      </c>
      <c r="B32" s="5" t="s">
        <v>98</v>
      </c>
      <c r="C32" s="5" t="s">
        <v>99</v>
      </c>
      <c r="D32" s="5" t="s">
        <v>28</v>
      </c>
      <c r="E32" s="4">
        <v>44584</v>
      </c>
    </row>
    <row r="33" spans="1:5" x14ac:dyDescent="0.35">
      <c r="A33" s="5">
        <v>32</v>
      </c>
      <c r="B33" s="5" t="s">
        <v>101</v>
      </c>
      <c r="C33" s="5" t="s">
        <v>102</v>
      </c>
      <c r="D33" s="5" t="s">
        <v>50</v>
      </c>
      <c r="E33" s="4">
        <v>44835</v>
      </c>
    </row>
    <row r="34" spans="1:5" x14ac:dyDescent="0.35">
      <c r="A34" s="5">
        <v>33</v>
      </c>
      <c r="B34" s="5" t="s">
        <v>104</v>
      </c>
      <c r="C34" s="5" t="s">
        <v>105</v>
      </c>
      <c r="D34" s="5" t="s">
        <v>11</v>
      </c>
      <c r="E34" s="4">
        <v>44303</v>
      </c>
    </row>
    <row r="35" spans="1:5" x14ac:dyDescent="0.35">
      <c r="A35" s="5">
        <v>34</v>
      </c>
      <c r="B35" s="5" t="s">
        <v>107</v>
      </c>
      <c r="C35" s="5" t="s">
        <v>108</v>
      </c>
      <c r="D35" s="5" t="s">
        <v>28</v>
      </c>
      <c r="E35" s="4">
        <v>44245</v>
      </c>
    </row>
    <row r="36" spans="1:5" x14ac:dyDescent="0.35">
      <c r="A36" s="5">
        <v>35</v>
      </c>
      <c r="B36" s="5" t="s">
        <v>110</v>
      </c>
      <c r="C36" s="5" t="s">
        <v>111</v>
      </c>
      <c r="D36" s="5" t="s">
        <v>28</v>
      </c>
      <c r="E36" s="4">
        <v>44966</v>
      </c>
    </row>
    <row r="37" spans="1:5" x14ac:dyDescent="0.35">
      <c r="A37" s="5">
        <v>36</v>
      </c>
      <c r="B37" s="5" t="s">
        <v>113</v>
      </c>
      <c r="C37" s="5" t="s">
        <v>114</v>
      </c>
      <c r="D37" s="5" t="s">
        <v>50</v>
      </c>
      <c r="E37" s="4">
        <v>44913</v>
      </c>
    </row>
    <row r="38" spans="1:5" x14ac:dyDescent="0.35">
      <c r="A38" s="5">
        <v>37</v>
      </c>
      <c r="B38" s="5" t="s">
        <v>116</v>
      </c>
      <c r="C38" s="5" t="s">
        <v>117</v>
      </c>
      <c r="D38" s="5" t="s">
        <v>7</v>
      </c>
      <c r="E38" s="4">
        <v>44398</v>
      </c>
    </row>
    <row r="39" spans="1:5" x14ac:dyDescent="0.35">
      <c r="A39" s="5">
        <v>38</v>
      </c>
      <c r="B39" s="5" t="s">
        <v>119</v>
      </c>
      <c r="C39" s="5" t="s">
        <v>120</v>
      </c>
      <c r="D39" s="5" t="s">
        <v>28</v>
      </c>
      <c r="E39" s="4">
        <v>44377</v>
      </c>
    </row>
    <row r="40" spans="1:5" x14ac:dyDescent="0.35">
      <c r="A40" s="5">
        <v>39</v>
      </c>
      <c r="B40" s="5" t="s">
        <v>122</v>
      </c>
      <c r="C40" s="5" t="s">
        <v>123</v>
      </c>
      <c r="D40" s="5" t="s">
        <v>11</v>
      </c>
      <c r="E40" s="4">
        <v>44719</v>
      </c>
    </row>
    <row r="41" spans="1:5" x14ac:dyDescent="0.35">
      <c r="A41" s="5">
        <v>40</v>
      </c>
      <c r="B41" s="5" t="s">
        <v>125</v>
      </c>
      <c r="C41" s="5" t="s">
        <v>126</v>
      </c>
      <c r="D41" s="5" t="s">
        <v>7</v>
      </c>
      <c r="E41" s="4">
        <v>44197</v>
      </c>
    </row>
    <row r="42" spans="1:5" x14ac:dyDescent="0.35">
      <c r="A42" s="5">
        <v>41</v>
      </c>
      <c r="B42" s="5" t="s">
        <v>58</v>
      </c>
      <c r="C42" s="5" t="s">
        <v>128</v>
      </c>
      <c r="D42" s="5" t="s">
        <v>11</v>
      </c>
      <c r="E42" s="4">
        <v>44942</v>
      </c>
    </row>
    <row r="43" spans="1:5" x14ac:dyDescent="0.35">
      <c r="A43" s="5">
        <v>42</v>
      </c>
      <c r="B43" s="5" t="s">
        <v>130</v>
      </c>
      <c r="C43" s="5" t="s">
        <v>131</v>
      </c>
      <c r="D43" s="5" t="s">
        <v>11</v>
      </c>
      <c r="E43" s="4">
        <v>44489</v>
      </c>
    </row>
    <row r="44" spans="1:5" x14ac:dyDescent="0.35">
      <c r="A44" s="5">
        <v>43</v>
      </c>
      <c r="B44" s="5" t="s">
        <v>133</v>
      </c>
      <c r="C44" s="5" t="s">
        <v>134</v>
      </c>
      <c r="D44" s="5" t="s">
        <v>21</v>
      </c>
      <c r="E44" s="4">
        <v>44742</v>
      </c>
    </row>
    <row r="45" spans="1:5" x14ac:dyDescent="0.35">
      <c r="A45" s="5">
        <v>44</v>
      </c>
      <c r="B45" s="5" t="s">
        <v>136</v>
      </c>
      <c r="C45" s="5" t="s">
        <v>137</v>
      </c>
      <c r="D45" s="5" t="s">
        <v>11</v>
      </c>
      <c r="E45" s="4">
        <v>44728</v>
      </c>
    </row>
    <row r="46" spans="1:5" x14ac:dyDescent="0.35">
      <c r="A46" s="5">
        <v>45</v>
      </c>
      <c r="B46" s="5" t="s">
        <v>95</v>
      </c>
      <c r="C46" s="5" t="s">
        <v>139</v>
      </c>
      <c r="D46" s="5" t="s">
        <v>11</v>
      </c>
      <c r="E46" s="4">
        <v>44932</v>
      </c>
    </row>
    <row r="47" spans="1:5" x14ac:dyDescent="0.35">
      <c r="A47" s="5">
        <v>46</v>
      </c>
      <c r="B47" s="5" t="s">
        <v>141</v>
      </c>
      <c r="C47" s="5" t="s">
        <v>142</v>
      </c>
      <c r="D47" s="5" t="s">
        <v>11</v>
      </c>
      <c r="E47" s="4">
        <v>44345</v>
      </c>
    </row>
    <row r="48" spans="1:5" x14ac:dyDescent="0.35">
      <c r="A48" s="5">
        <v>47</v>
      </c>
      <c r="B48" s="5" t="s">
        <v>144</v>
      </c>
      <c r="C48" s="5" t="s">
        <v>145</v>
      </c>
      <c r="D48" s="5" t="s">
        <v>21</v>
      </c>
      <c r="E48" s="4">
        <v>44795</v>
      </c>
    </row>
    <row r="49" spans="1:5" x14ac:dyDescent="0.35">
      <c r="A49" s="5">
        <v>48</v>
      </c>
      <c r="B49" s="5" t="s">
        <v>147</v>
      </c>
      <c r="C49" s="5" t="s">
        <v>148</v>
      </c>
      <c r="D49" s="5" t="s">
        <v>11</v>
      </c>
      <c r="E49" s="4">
        <v>44642</v>
      </c>
    </row>
    <row r="50" spans="1:5" x14ac:dyDescent="0.35">
      <c r="A50" s="5">
        <v>49</v>
      </c>
      <c r="B50" s="5" t="s">
        <v>150</v>
      </c>
      <c r="C50" s="5" t="s">
        <v>151</v>
      </c>
      <c r="D50" s="5" t="s">
        <v>28</v>
      </c>
      <c r="E50" s="4">
        <v>44765</v>
      </c>
    </row>
    <row r="51" spans="1:5" x14ac:dyDescent="0.35">
      <c r="A51" s="5">
        <v>50</v>
      </c>
      <c r="B51" s="5" t="s">
        <v>153</v>
      </c>
      <c r="C51" s="5" t="s">
        <v>154</v>
      </c>
      <c r="D51" s="5" t="s">
        <v>7</v>
      </c>
      <c r="E51" s="4">
        <v>44936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FA7D4AB-7116-462B-86CF-5199F097255D}">
  <ds:schemaRefs/>
</ds:datastoreItem>
</file>

<file path=customXml/itemProps2.xml><?xml version="1.0" encoding="utf-8"?>
<ds:datastoreItem xmlns:ds="http://schemas.openxmlformats.org/officeDocument/2006/customXml" ds:itemID="{134820E1-36FD-4077-89A1-04F828B9DCED}">
  <ds:schemaRefs/>
</ds:datastoreItem>
</file>

<file path=customXml/itemProps3.xml><?xml version="1.0" encoding="utf-8"?>
<ds:datastoreItem xmlns:ds="http://schemas.openxmlformats.org/officeDocument/2006/customXml" ds:itemID="{CCCA9634-F36F-45BE-BFCF-8DE0196A9DF1}">
  <ds:schemaRefs/>
</ds:datastoreItem>
</file>

<file path=customXml/itemProps4.xml><?xml version="1.0" encoding="utf-8"?>
<ds:datastoreItem xmlns:ds="http://schemas.openxmlformats.org/officeDocument/2006/customXml" ds:itemID="{6976A7A0-7320-4667-ADD6-8937B1FD1803}">
  <ds:schemaRefs/>
</ds:datastoreItem>
</file>

<file path=customXml/itemProps5.xml><?xml version="1.0" encoding="utf-8"?>
<ds:datastoreItem xmlns:ds="http://schemas.openxmlformats.org/officeDocument/2006/customXml" ds:itemID="{079C6485-D5C9-4931-BE29-578CE5CCEDF3}">
  <ds:schemaRefs/>
</ds:datastoreItem>
</file>

<file path=customXml/itemProps6.xml><?xml version="1.0" encoding="utf-8"?>
<ds:datastoreItem xmlns:ds="http://schemas.openxmlformats.org/officeDocument/2006/customXml" ds:itemID="{F1F50F91-EE64-4414-92F7-F61A6B275495}">
  <ds:schemaRefs/>
</ds:datastoreItem>
</file>

<file path=customXml/itemProps7.xml><?xml version="1.0" encoding="utf-8"?>
<ds:datastoreItem xmlns:ds="http://schemas.openxmlformats.org/officeDocument/2006/customXml" ds:itemID="{7AB4557E-D847-4319-AFBB-BEDD40B5D52A}">
  <ds:schemaRefs>
    <ds:schemaRef ds:uri="http://schemas.microsoft.com/DataMashup"/>
  </ds:schemaRefs>
</ds:datastoreItem>
</file>

<file path=customXml/itemProps8.xml><?xml version="1.0" encoding="utf-8"?>
<ds:datastoreItem xmlns:ds="http://schemas.openxmlformats.org/officeDocument/2006/customXml" ds:itemID="{D32EE3D0-188A-49E5-85BC-112ED5D7A687}">
  <ds:schemaRefs/>
</ds:datastoreItem>
</file>

<file path=customXml/itemProps9.xml><?xml version="1.0" encoding="utf-8"?>
<ds:datastoreItem xmlns:ds="http://schemas.openxmlformats.org/officeDocument/2006/customXml" ds:itemID="{1B1242A2-49E8-4CB7-8155-4EECC15E4783}">
  <ds:schemaRefs/>
</ds:datastoreItem>
</file>

<file path=customXml/itemProps10.xml><?xml version="1.0" encoding="utf-8"?>
<ds:datastoreItem xmlns:ds="http://schemas.openxmlformats.org/officeDocument/2006/customXml" ds:itemID="{7B31150A-6046-45AE-8A12-1393A1D82801}">
  <ds:schemaRefs/>
</ds:datastoreItem>
</file>

<file path=customXml/itemProps11.xml><?xml version="1.0" encoding="utf-8"?>
<ds:datastoreItem xmlns:ds="http://schemas.openxmlformats.org/officeDocument/2006/customXml" ds:itemID="{594BE721-B9BC-4270-9C9B-C77D3F2C9BE5}">
  <ds:schemaRefs/>
</ds:datastoreItem>
</file>

<file path=customXml/itemProps12.xml><?xml version="1.0" encoding="utf-8"?>
<ds:datastoreItem xmlns:ds="http://schemas.openxmlformats.org/officeDocument/2006/customXml" ds:itemID="{F715CAFF-35C6-4407-AB73-EF17E01C3AEF}">
  <ds:schemaRefs/>
</ds:datastoreItem>
</file>

<file path=customXml/itemProps13.xml><?xml version="1.0" encoding="utf-8"?>
<ds:datastoreItem xmlns:ds="http://schemas.openxmlformats.org/officeDocument/2006/customXml" ds:itemID="{662FC4CA-1520-4A09-A6A1-8AA8B3E39DAD}">
  <ds:schemaRefs/>
</ds:datastoreItem>
</file>

<file path=customXml/itemProps14.xml><?xml version="1.0" encoding="utf-8"?>
<ds:datastoreItem xmlns:ds="http://schemas.openxmlformats.org/officeDocument/2006/customXml" ds:itemID="{46EF60AA-ED40-4F30-A0B5-722667AAEC94}">
  <ds:schemaRefs/>
</ds:datastoreItem>
</file>

<file path=customXml/itemProps15.xml><?xml version="1.0" encoding="utf-8"?>
<ds:datastoreItem xmlns:ds="http://schemas.openxmlformats.org/officeDocument/2006/customXml" ds:itemID="{A9C543C9-20B1-4E3B-A347-510609E72602}">
  <ds:schemaRefs/>
</ds:datastoreItem>
</file>

<file path=customXml/itemProps16.xml><?xml version="1.0" encoding="utf-8"?>
<ds:datastoreItem xmlns:ds="http://schemas.openxmlformats.org/officeDocument/2006/customXml" ds:itemID="{8108B9CB-C981-4B9A-A848-CBF4AF7B94FB}">
  <ds:schemaRefs/>
</ds:datastoreItem>
</file>

<file path=customXml/itemProps17.xml><?xml version="1.0" encoding="utf-8"?>
<ds:datastoreItem xmlns:ds="http://schemas.openxmlformats.org/officeDocument/2006/customXml" ds:itemID="{A5F943D0-2253-42C4-A586-2798192CB2DF}">
  <ds:schemaRefs/>
</ds:datastoreItem>
</file>

<file path=customXml/itemProps18.xml><?xml version="1.0" encoding="utf-8"?>
<ds:datastoreItem xmlns:ds="http://schemas.openxmlformats.org/officeDocument/2006/customXml" ds:itemID="{3087722F-CE01-4F9E-9145-C10E90D6B5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Customers</vt:lpstr>
      <vt:lpstr>Products</vt:lpstr>
      <vt:lpstr>RFM1</vt:lpstr>
      <vt:lpstr>Transactions</vt:lpstr>
      <vt:lpstr>Working Sheet for RFM</vt:lpstr>
      <vt:lpstr>Sales Pivot Table</vt:lpstr>
      <vt:lpstr>Customer Pivot Table</vt:lpstr>
      <vt:lpstr>Sheet5</vt:lpstr>
      <vt:lpstr>Sales Dashoard</vt:lpstr>
      <vt:lpstr>Customer Dashboard</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2025-09-14T14:25:56Z</dcterms:created>
  <dcterms:modified xsi:type="dcterms:W3CDTF">2025-09-16T20:23:16Z</dcterms:modified>
</cp:coreProperties>
</file>