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imi\Documents\"/>
    </mc:Choice>
  </mc:AlternateContent>
  <xr:revisionPtr revIDLastSave="0" documentId="13_ncr:1_{A5E36530-D3F7-4C36-961B-C3052454A170}" xr6:coauthVersionLast="47" xr6:coauthVersionMax="47" xr10:uidLastSave="{00000000-0000-0000-0000-000000000000}"/>
  <bookViews>
    <workbookView xWindow="28680" yWindow="-90" windowWidth="21840" windowHeight="13020" xr2:uid="{8A6E19D3-3902-4506-86DB-5E2E20D39654}"/>
  </bookViews>
  <sheets>
    <sheet name="Perhitungan" sheetId="1" r:id="rId1"/>
    <sheet name="Data Mobil" sheetId="3" r:id="rId2"/>
    <sheet name="Data Kriteria" sheetId="4" r:id="rId3"/>
  </sheets>
  <definedNames>
    <definedName name="_xlnm._FilterDatabase" localSheetId="0" hidden="1">Perhitungan!$B$41:$H$41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I17" i="1"/>
  <c r="I18" i="1"/>
  <c r="I19" i="1"/>
  <c r="I20" i="1"/>
  <c r="I21" i="1"/>
  <c r="I22" i="1"/>
  <c r="I23" i="1"/>
  <c r="I24" i="1"/>
  <c r="I15" i="1"/>
  <c r="H43" i="1"/>
  <c r="H44" i="1"/>
  <c r="H45" i="1"/>
  <c r="H46" i="1"/>
  <c r="H47" i="1"/>
  <c r="H48" i="1"/>
  <c r="H49" i="1"/>
  <c r="H50" i="1"/>
  <c r="H51" i="1"/>
  <c r="H42" i="1"/>
  <c r="B43" i="1"/>
  <c r="B44" i="1"/>
  <c r="B45" i="1"/>
  <c r="B46" i="1"/>
  <c r="B47" i="1"/>
  <c r="B48" i="1"/>
  <c r="C61" i="1" s="1"/>
  <c r="B49" i="1"/>
  <c r="B50" i="1"/>
  <c r="C63" i="1" s="1"/>
  <c r="B51" i="1"/>
  <c r="C64" i="1" s="1"/>
  <c r="B42" i="1"/>
  <c r="B30" i="1"/>
  <c r="B31" i="1"/>
  <c r="B32" i="1"/>
  <c r="B33" i="1"/>
  <c r="B34" i="1"/>
  <c r="B35" i="1"/>
  <c r="B36" i="1"/>
  <c r="B37" i="1"/>
  <c r="B38" i="1"/>
  <c r="B29" i="1"/>
  <c r="C57" i="1"/>
  <c r="C62" i="1"/>
  <c r="C58" i="1"/>
  <c r="C59" i="1"/>
  <c r="C60" i="1"/>
  <c r="C55" i="1"/>
  <c r="C56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D30" i="1"/>
  <c r="D31" i="1"/>
  <c r="D32" i="1"/>
  <c r="D33" i="1"/>
  <c r="D34" i="1"/>
  <c r="D35" i="1"/>
  <c r="D36" i="1"/>
  <c r="D37" i="1"/>
  <c r="D38" i="1"/>
  <c r="D29" i="1"/>
  <c r="C30" i="1" l="1"/>
  <c r="C31" i="1"/>
  <c r="C32" i="1"/>
  <c r="C33" i="1"/>
  <c r="C46" i="1" s="1"/>
  <c r="C34" i="1"/>
  <c r="C45" i="1" s="1"/>
  <c r="C35" i="1"/>
  <c r="C44" i="1" s="1"/>
  <c r="C36" i="1"/>
  <c r="C43" i="1" s="1"/>
  <c r="C37" i="1"/>
  <c r="C38" i="1"/>
  <c r="C29" i="1"/>
  <c r="F11" i="1"/>
  <c r="E11" i="1"/>
  <c r="D11" i="1"/>
  <c r="C11" i="1"/>
  <c r="C50" i="1" l="1"/>
  <c r="C51" i="1"/>
  <c r="C48" i="1"/>
  <c r="C42" i="1"/>
  <c r="C47" i="1"/>
  <c r="D50" i="1"/>
  <c r="D47" i="1"/>
  <c r="D42" i="1"/>
  <c r="D48" i="1"/>
  <c r="D49" i="1"/>
  <c r="D44" i="1"/>
  <c r="D51" i="1"/>
  <c r="D46" i="1"/>
  <c r="D45" i="1"/>
  <c r="D43" i="1"/>
  <c r="C49" i="1"/>
  <c r="E46" i="1"/>
  <c r="E44" i="1"/>
  <c r="E42" i="1"/>
  <c r="E51" i="1"/>
  <c r="E48" i="1"/>
  <c r="E50" i="1"/>
  <c r="E45" i="1"/>
  <c r="E43" i="1"/>
  <c r="E49" i="1"/>
  <c r="E47" i="1"/>
  <c r="F42" i="1"/>
  <c r="F43" i="1"/>
  <c r="F46" i="1"/>
  <c r="F45" i="1"/>
  <c r="F49" i="1"/>
  <c r="F47" i="1"/>
  <c r="F44" i="1"/>
  <c r="F50" i="1"/>
  <c r="F48" i="1"/>
  <c r="F51" i="1"/>
  <c r="G45" i="1" l="1"/>
  <c r="G48" i="1"/>
  <c r="G42" i="1"/>
  <c r="G43" i="1"/>
  <c r="G51" i="1"/>
  <c r="G47" i="1"/>
  <c r="G44" i="1"/>
  <c r="G50" i="1"/>
  <c r="G46" i="1"/>
  <c r="G49" i="1"/>
  <c r="B62" i="1" l="1"/>
  <c r="D62" i="1"/>
  <c r="D56" i="1"/>
  <c r="B61" i="1"/>
  <c r="B56" i="1"/>
  <c r="B55" i="1"/>
  <c r="B64" i="1"/>
  <c r="B63" i="1"/>
  <c r="B58" i="1"/>
  <c r="B60" i="1"/>
  <c r="B59" i="1"/>
  <c r="B57" i="1"/>
  <c r="D55" i="1" l="1"/>
  <c r="D60" i="1"/>
  <c r="D58" i="1"/>
  <c r="D57" i="1"/>
  <c r="D64" i="1"/>
  <c r="D63" i="1"/>
  <c r="D59" i="1"/>
  <c r="D61" i="1"/>
</calcChain>
</file>

<file path=xl/sharedStrings.xml><?xml version="1.0" encoding="utf-8"?>
<sst xmlns="http://schemas.openxmlformats.org/spreadsheetml/2006/main" count="137" uniqueCount="76">
  <si>
    <t>No</t>
  </si>
  <si>
    <t>Kriteria</t>
  </si>
  <si>
    <t>Kode</t>
  </si>
  <si>
    <t>Harga Mobil</t>
  </si>
  <si>
    <t>C1</t>
  </si>
  <si>
    <t>Jumlah Kursi</t>
  </si>
  <si>
    <t>C2</t>
  </si>
  <si>
    <t>Warna</t>
  </si>
  <si>
    <t>C3</t>
  </si>
  <si>
    <t>Kapasitas Mesin</t>
  </si>
  <si>
    <t>C4</t>
  </si>
  <si>
    <t>BOBOT</t>
  </si>
  <si>
    <t>NILAI KRITERIA</t>
  </si>
  <si>
    <t>Alternatif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</si>
  <si>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</si>
  <si>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</si>
  <si>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</si>
  <si>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</si>
  <si>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</si>
  <si>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</si>
  <si>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</si>
  <si>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</si>
  <si>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</si>
  <si>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</si>
  <si>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Cost</t>
  </si>
  <si>
    <t>Benefit</t>
  </si>
  <si>
    <t>NILAI ALTERNATIF</t>
  </si>
  <si>
    <t>HASIL</t>
  </si>
  <si>
    <t>Total</t>
  </si>
  <si>
    <t>renk</t>
  </si>
  <si>
    <t>RANKING</t>
  </si>
  <si>
    <t>TOTAL</t>
  </si>
  <si>
    <t>ALTERNATIF</t>
  </si>
  <si>
    <t>id</t>
  </si>
  <si>
    <t>image_url</t>
  </si>
  <si>
    <t>code</t>
  </si>
  <si>
    <t>name</t>
  </si>
  <si>
    <t>price</t>
  </si>
  <si>
    <t>color</t>
  </si>
  <si>
    <t>available_seat</t>
  </si>
  <si>
    <t>capacity_machine</t>
  </si>
  <si>
    <t>Platinum White Pearl</t>
  </si>
  <si>
    <t>Putih</t>
  </si>
  <si>
    <t>Civic</t>
  </si>
  <si>
    <t>City</t>
  </si>
  <si>
    <t>Canyon River Blue Metallic</t>
  </si>
  <si>
    <t>Mobilio</t>
  </si>
  <si>
    <t>Accord</t>
  </si>
  <si>
    <t>slug</t>
  </si>
  <si>
    <t>bobot</t>
  </si>
  <si>
    <t>normalisasi</t>
  </si>
  <si>
    <t>type</t>
  </si>
  <si>
    <t>Price</t>
  </si>
  <si>
    <t>cost</t>
  </si>
  <si>
    <t>Available Seat</t>
  </si>
  <si>
    <t>benefit</t>
  </si>
  <si>
    <t>Color</t>
  </si>
  <si>
    <t>Capacity Machine</t>
  </si>
  <si>
    <t>criteria_id</t>
  </si>
  <si>
    <t>range</t>
  </si>
  <si>
    <t>value</t>
  </si>
  <si>
    <t>Pearl Gray Metallic</t>
  </si>
  <si>
    <t>Hitam</t>
  </si>
  <si>
    <t>Lainnya</t>
  </si>
  <si>
    <t>Kuning</t>
  </si>
  <si>
    <t>Merah</t>
  </si>
  <si>
    <t>&gt; 540000000</t>
  </si>
  <si>
    <t>320000000 - 540000000</t>
  </si>
  <si>
    <t>253100000 - 320000000</t>
  </si>
  <si>
    <t>150000000 - 253100000</t>
  </si>
  <si>
    <t>Brio Satya</t>
  </si>
  <si>
    <t>HR-V</t>
  </si>
  <si>
    <t>BR-V</t>
  </si>
  <si>
    <t>WR-V</t>
  </si>
  <si>
    <t>CR-V</t>
  </si>
  <si>
    <t>Brio 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</si>
</sst>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8" formatCode="d\ \-\ m"/>
  </numFmts>
  <fonts count="4" x14ac:knownFonts="1">
    <font>
      <sz val="11"/>
      <color theme="1"/>
      <name val="Aptos Narrow"/>
      <family val="2"/>
      <charset val="1"/>
      <scheme val="minor"/>
    </font>
    <font>
      <sz val="11"/>
      <color theme="1"/>
      <name val="Aptos Narrow"/>
      <family val="2"/>
      <charset val="1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164" fontId="0" fillId="0" borderId="2" xfId="0" applyNumberFormat="1" applyBorder="1"/>
    <xf numFmtId="164" fontId="0" fillId="0" borderId="2" xfId="0" applyNumberFormat="1" applyBorder="1" applyAlignment="1">
      <alignment horizontal="center"/>
    </xf>
    <xf numFmtId="9" fontId="0" fillId="0" borderId="0" xfId="0" applyNumberFormat="1"/>
    <xf numFmtId="20" fontId="0" fillId="0" borderId="0" xfId="0" applyNumberFormat="1"/>
    <xf numFmtId="1" fontId="0" fillId="0" borderId="2" xfId="0" applyNumberFormat="1" applyBorder="1" applyAlignment="1">
      <alignment horizontal="center"/>
    </xf>
    <xf numFmtId="0" fontId="2" fillId="0" borderId="7" xfId="0" applyFont="1" applyBorder="1" applyAlignment="1">
      <alignment horizontal="left"/>
    </xf>
    <xf numFmtId="168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4548-3B93-4247-843F-75AD50B51493}">
  <dimension ref="B2:L64"/>
  <sheetViews>
    <sheetView tabSelected="1" topLeftCell="A9" zoomScale="115" zoomScaleNormal="115" workbookViewId="0">
      <selection activeCell="I21" sqref="I21"/>
    </sheetView>
  </sheetViews>
  <sheetFormatPr defaultRowHeight="15" x14ac:dyDescent="0.25"/>
  <cols>
    <col min="2" max="2" width="12" customWidth="1"/>
    <col min="3" max="3" width="23.140625" customWidth="1"/>
    <col min="4" max="4" width="12" customWidth="1"/>
    <col min="7" max="7" width="8.5703125" bestFit="1" customWidth="1"/>
    <col min="9" max="9" width="11.140625" bestFit="1" customWidth="1"/>
    <col min="11" max="11" width="11.7109375" bestFit="1" customWidth="1"/>
  </cols>
  <sheetData>
    <row r="2" spans="2:9" ht="15.75" thickBot="1" x14ac:dyDescent="0.3"/>
    <row r="3" spans="2:9" ht="15.75" thickBot="1" x14ac:dyDescent="0.3">
      <c r="B3" s="1" t="s">
        <v>0</v>
      </c>
      <c r="C3" s="2" t="s">
        <v>1</v>
      </c>
      <c r="D3" s="3" t="s">
        <v>2</v>
      </c>
    </row>
    <row r="4" spans="2:9" ht="15.75" thickBot="1" x14ac:dyDescent="0.3">
      <c r="B4" s="4">
        <v>1</v>
      </c>
      <c r="C4" s="5" t="s">
        <v>3</v>
      </c>
      <c r="D4" s="6" t="s">
        <v>4</v>
      </c>
    </row>
    <row r="5" spans="2:9" ht="15.75" thickBot="1" x14ac:dyDescent="0.3">
      <c r="B5" s="7">
        <v>2</v>
      </c>
      <c r="C5" s="8" t="s">
        <v>5</v>
      </c>
      <c r="D5" s="9" t="s">
        <v>6</v>
      </c>
    </row>
    <row r="6" spans="2:9" ht="15.75" thickBot="1" x14ac:dyDescent="0.3">
      <c r="B6" s="4">
        <v>3</v>
      </c>
      <c r="C6" s="5" t="s">
        <v>7</v>
      </c>
      <c r="D6" s="6" t="s">
        <v>8</v>
      </c>
    </row>
    <row r="7" spans="2:9" ht="15.75" thickBot="1" x14ac:dyDescent="0.3">
      <c r="B7" s="7">
        <v>4</v>
      </c>
      <c r="C7" s="8" t="s">
        <v>9</v>
      </c>
      <c r="D7" s="9" t="s">
        <v>10</v>
      </c>
    </row>
    <row r="9" spans="2:9" ht="15.75" thickBot="1" x14ac:dyDescent="0.3">
      <c r="B9" s="10" t="s">
        <v>11</v>
      </c>
    </row>
    <row r="10" spans="2:9" ht="15.75" thickBot="1" x14ac:dyDescent="0.3">
      <c r="B10" s="2" t="s">
        <v>1</v>
      </c>
      <c r="C10" s="2" t="s">
        <v>4</v>
      </c>
      <c r="D10" s="2" t="s">
        <v>6</v>
      </c>
      <c r="E10" s="2" t="s">
        <v>8</v>
      </c>
      <c r="F10" s="2" t="s">
        <v>10</v>
      </c>
    </row>
    <row r="11" spans="2:9" ht="15.75" thickBot="1" x14ac:dyDescent="0.3">
      <c r="B11" s="8"/>
      <c r="C11" s="11">
        <f>35/100</f>
        <v>0.35</v>
      </c>
      <c r="D11" s="11">
        <f>30/100</f>
        <v>0.3</v>
      </c>
      <c r="E11" s="11">
        <f>15/100</f>
        <v>0.15</v>
      </c>
      <c r="F11" s="11">
        <f>20/100</f>
        <v>0.2</v>
      </c>
    </row>
    <row r="13" spans="2:9" ht="15.75" thickBot="1" x14ac:dyDescent="0.3">
      <c r="B13" s="22" t="s">
        <v>12</v>
      </c>
      <c r="C13" s="22"/>
    </row>
    <row r="14" spans="2:9" s="15" customFormat="1" ht="18.75" customHeight="1" thickBot="1" x14ac:dyDescent="0.3">
      <c r="B14" s="14" t="s">
        <v>13</v>
      </c>
      <c r="C14" s="14" t="s">
        <v>4</v>
      </c>
      <c r="D14" s="14" t="s">
        <v>6</v>
      </c>
      <c r="E14" s="14" t="s">
        <v>8</v>
      </c>
      <c r="F14" s="14" t="s">
        <v>10</v>
      </c>
    </row>
    <row r="15" spans="2:9" ht="18.75" customHeight="1" thickBot="1" x14ac:dyDescent="0.3">
      <c r="B15" s="8" t="s">
        <v>21</v>
      </c>
      <c r="C15" s="12">
        <v>1</v>
      </c>
      <c r="D15" s="12">
        <v>4</v>
      </c>
      <c r="E15" s="12">
        <v>4</v>
      </c>
      <c r="F15" s="12">
        <v>5</v>
      </c>
      <c r="H15" s="8" t="s">
        <v>21</v>
      </c>
      <c r="I15" t="str">
        <f>VLOOKUP(H15,'Data Mobil'!$C$2:$H$11,2)</f>
        <v>Mobilio</v>
      </c>
    </row>
    <row r="16" spans="2:9" ht="18.75" customHeight="1" thickBot="1" x14ac:dyDescent="0.3">
      <c r="B16" s="8" t="s">
        <v>16</v>
      </c>
      <c r="C16" s="12">
        <v>2</v>
      </c>
      <c r="D16" s="12">
        <v>4</v>
      </c>
      <c r="E16" s="12">
        <v>4</v>
      </c>
      <c r="F16" s="12">
        <v>1</v>
      </c>
      <c r="H16" s="8" t="s">
        <v>16</v>
      </c>
      <c r="I16" t="str">
        <f>VLOOKUP(H16,'Data Mobil'!$C$2:$H$11,2)</f>
        <v>BR-V</v>
      </c>
    </row>
    <row r="17" spans="2:9" ht="18.75" customHeight="1" thickBot="1" x14ac:dyDescent="0.3">
      <c r="B17" s="8" t="s">
        <v>19</v>
      </c>
      <c r="C17" s="12">
        <v>3</v>
      </c>
      <c r="D17" s="12">
        <v>2</v>
      </c>
      <c r="E17" s="12">
        <v>4</v>
      </c>
      <c r="F17" s="12">
        <v>6</v>
      </c>
      <c r="H17" s="8" t="s">
        <v>19</v>
      </c>
      <c r="I17" t="str">
        <f>VLOOKUP(H17,'Data Mobil'!$C$2:$H$11,2)</f>
        <v>City</v>
      </c>
    </row>
    <row r="18" spans="2:9" ht="18.75" customHeight="1" thickBot="1" x14ac:dyDescent="0.3">
      <c r="B18" s="8" t="s">
        <v>23</v>
      </c>
      <c r="C18" s="12">
        <v>1</v>
      </c>
      <c r="D18" s="12">
        <v>2</v>
      </c>
      <c r="E18" s="12">
        <v>1</v>
      </c>
      <c r="F18" s="12">
        <v>3</v>
      </c>
      <c r="H18" s="8" t="s">
        <v>23</v>
      </c>
      <c r="I18" t="str">
        <f>VLOOKUP(H18,'Data Mobil'!$C$2:$H$11,2)</f>
        <v>Brio Satya</v>
      </c>
    </row>
    <row r="19" spans="2:9" ht="18.75" customHeight="1" thickBot="1" x14ac:dyDescent="0.3">
      <c r="B19" s="8" t="s">
        <v>23</v>
      </c>
      <c r="C19" s="12">
        <v>1</v>
      </c>
      <c r="D19" s="12">
        <v>2</v>
      </c>
      <c r="E19" s="12">
        <v>1</v>
      </c>
      <c r="F19" s="12">
        <v>2</v>
      </c>
      <c r="H19" s="8" t="s">
        <v>23</v>
      </c>
      <c r="I19" t="str">
        <f>VLOOKUP(H19,'Data Mobil'!$C$2:$H$11,2)</f>
        <v>Brio Satya</v>
      </c>
    </row>
    <row r="20" spans="2:9" ht="18.75" customHeight="1" thickBot="1" x14ac:dyDescent="0.3">
      <c r="B20" s="8" t="s">
        <v>18</v>
      </c>
      <c r="C20" s="12">
        <v>2</v>
      </c>
      <c r="D20" s="12">
        <v>2</v>
      </c>
      <c r="E20" s="12">
        <v>1</v>
      </c>
      <c r="F20" s="12">
        <v>6</v>
      </c>
      <c r="H20" s="8" t="s">
        <v>18</v>
      </c>
      <c r="I20" t="str">
        <f>VLOOKUP(H20,'Data Mobil'!$C$2:$H$11,2)</f>
        <v>WR-V</v>
      </c>
    </row>
    <row r="21" spans="2:9" ht="18.75" customHeight="1" thickBot="1" x14ac:dyDescent="0.3">
      <c r="B21" s="8" t="s">
        <v>17</v>
      </c>
      <c r="C21" s="12">
        <v>4</v>
      </c>
      <c r="D21" s="12">
        <v>2</v>
      </c>
      <c r="E21" s="12">
        <v>4</v>
      </c>
      <c r="F21" s="12">
        <v>7</v>
      </c>
      <c r="H21" s="8" t="s">
        <v>17</v>
      </c>
      <c r="I21" t="str">
        <f>VLOOKUP(H21,'Data Mobil'!$C$2:$H$11,2)</f>
        <v>Civic</v>
      </c>
    </row>
    <row r="22" spans="2:9" ht="18.75" customHeight="1" thickBot="1" x14ac:dyDescent="0.3">
      <c r="B22" s="8" t="s">
        <v>15</v>
      </c>
      <c r="C22" s="12">
        <v>3</v>
      </c>
      <c r="D22" s="12">
        <v>2</v>
      </c>
      <c r="E22" s="12">
        <v>1</v>
      </c>
      <c r="F22" s="12">
        <v>6</v>
      </c>
      <c r="H22" s="8" t="s">
        <v>15</v>
      </c>
      <c r="I22" t="str">
        <f>VLOOKUP(H22,'Data Mobil'!$C$2:$H$11,2)</f>
        <v>HR-V</v>
      </c>
    </row>
    <row r="23" spans="2:9" ht="18.75" customHeight="1" thickBot="1" x14ac:dyDescent="0.3">
      <c r="B23" s="8" t="s">
        <v>20</v>
      </c>
      <c r="C23" s="12">
        <v>4</v>
      </c>
      <c r="D23" s="12">
        <v>2</v>
      </c>
      <c r="E23" s="12">
        <v>1</v>
      </c>
      <c r="F23" s="12">
        <v>8</v>
      </c>
      <c r="H23" s="8" t="s">
        <v>20</v>
      </c>
      <c r="I23" t="str">
        <f>VLOOKUP(H23,'Data Mobil'!$C$2:$H$11,2)</f>
        <v>CR-V</v>
      </c>
    </row>
    <row r="24" spans="2:9" ht="18.75" customHeight="1" thickBot="1" x14ac:dyDescent="0.3">
      <c r="B24" s="8" t="s">
        <v>22</v>
      </c>
      <c r="C24" s="12">
        <v>4</v>
      </c>
      <c r="D24" s="12">
        <v>2</v>
      </c>
      <c r="E24" s="12">
        <v>1</v>
      </c>
      <c r="F24" s="12">
        <v>8</v>
      </c>
      <c r="H24" s="8" t="s">
        <v>22</v>
      </c>
      <c r="I24" t="str">
        <f>VLOOKUP(H24,'Data Mobil'!$C$2:$H$11,2)</f>
        <v>Accord</v>
      </c>
    </row>
    <row r="25" spans="2:9" x14ac:dyDescent="0.25">
      <c r="C25" s="10" t="s">
        <v>24</v>
      </c>
      <c r="D25" s="10" t="s">
        <v>25</v>
      </c>
      <c r="E25" s="10" t="s">
        <v>25</v>
      </c>
      <c r="F25" s="10" t="s">
        <v>25</v>
      </c>
    </row>
    <row r="27" spans="2:9" ht="15.75" thickBot="1" x14ac:dyDescent="0.3">
      <c r="B27" s="22" t="s">
        <v>26</v>
      </c>
      <c r="C27" s="22"/>
    </row>
    <row r="28" spans="2:9" s="15" customFormat="1" ht="20.25" customHeight="1" thickBot="1" x14ac:dyDescent="0.3">
      <c r="B28" s="14" t="s">
        <v>13</v>
      </c>
      <c r="C28" s="14" t="s">
        <v>4</v>
      </c>
      <c r="D28" s="14" t="s">
        <v>6</v>
      </c>
      <c r="E28" s="14" t="s">
        <v>8</v>
      </c>
      <c r="F28" s="14" t="s">
        <v>10</v>
      </c>
    </row>
    <row r="29" spans="2:9" ht="19.5" customHeight="1" thickBot="1" x14ac:dyDescent="0.3">
      <c r="B29" s="8" t="str">
        <f>B15</f>
        <v>P8</v>
      </c>
      <c r="C29" s="13">
        <f>((MAX(C$15:C$24)-C15))/(MAX(C$15:C$24)-MIN(C$15:C$24))</f>
        <v>1</v>
      </c>
      <c r="D29" s="13">
        <f>((D15-(MIN(D$15:D$24)))/((MAX(D$15:D$24))-(MIN(D$15:D$24))))*100%</f>
        <v>1</v>
      </c>
      <c r="E29" s="13">
        <f t="shared" ref="E29:F29" si="0">((E15-(MIN(E$15:E$24)))/((MAX(E$15:E$24))-(MIN(E$15:E$24))))*100%</f>
        <v>1</v>
      </c>
      <c r="F29" s="13">
        <f t="shared" si="0"/>
        <v>0.5714285714285714</v>
      </c>
    </row>
    <row r="30" spans="2:9" ht="19.5" customHeight="1" thickBot="1" x14ac:dyDescent="0.3">
      <c r="B30" s="8" t="str">
        <f t="shared" ref="B30:B38" si="1">B16</f>
        <v>P3</v>
      </c>
      <c r="C30" s="13">
        <f t="shared" ref="C30:C38" si="2">((MAX(C$15:C$24)-C16))/(MAX(C$15:C$24)-MIN(C$15:C$24))</f>
        <v>0.66666666666666663</v>
      </c>
      <c r="D30" s="13">
        <f t="shared" ref="D30:F38" si="3">((D16-(MIN(D$15:D$24)))/((MAX(D$15:D$24))-(MIN(D$15:D$24))))*100%</f>
        <v>1</v>
      </c>
      <c r="E30" s="13">
        <f t="shared" si="3"/>
        <v>1</v>
      </c>
      <c r="F30" s="13">
        <f t="shared" si="3"/>
        <v>0</v>
      </c>
    </row>
    <row r="31" spans="2:9" ht="19.5" customHeight="1" thickBot="1" x14ac:dyDescent="0.3">
      <c r="B31" s="8" t="str">
        <f t="shared" si="1"/>
        <v>P6</v>
      </c>
      <c r="C31" s="13">
        <f t="shared" si="2"/>
        <v>0.33333333333333331</v>
      </c>
      <c r="D31" s="13">
        <f t="shared" si="3"/>
        <v>0</v>
      </c>
      <c r="E31" s="13">
        <f t="shared" si="3"/>
        <v>1</v>
      </c>
      <c r="F31" s="13">
        <f t="shared" si="3"/>
        <v>0.7142857142857143</v>
      </c>
    </row>
    <row r="32" spans="2:9" ht="19.5" customHeight="1" thickBot="1" x14ac:dyDescent="0.3">
      <c r="B32" s="8" t="str">
        <f t="shared" si="1"/>
        <v>P10</v>
      </c>
      <c r="C32" s="13">
        <f t="shared" si="2"/>
        <v>1</v>
      </c>
      <c r="D32" s="13">
        <f t="shared" si="3"/>
        <v>0</v>
      </c>
      <c r="E32" s="13">
        <f t="shared" si="3"/>
        <v>0</v>
      </c>
      <c r="F32" s="13">
        <f t="shared" si="3"/>
        <v>0.2857142857142857</v>
      </c>
    </row>
    <row r="33" spans="2:12" ht="19.5" customHeight="1" thickBot="1" x14ac:dyDescent="0.3">
      <c r="B33" s="8" t="str">
        <f t="shared" si="1"/>
        <v>P10</v>
      </c>
      <c r="C33" s="13">
        <f t="shared" si="2"/>
        <v>1</v>
      </c>
      <c r="D33" s="13">
        <f t="shared" si="3"/>
        <v>0</v>
      </c>
      <c r="E33" s="13">
        <f t="shared" si="3"/>
        <v>0</v>
      </c>
      <c r="F33" s="13">
        <f t="shared" si="3"/>
        <v>0.14285714285714285</v>
      </c>
    </row>
    <row r="34" spans="2:12" ht="19.5" customHeight="1" thickBot="1" x14ac:dyDescent="0.3">
      <c r="B34" s="8" t="str">
        <f t="shared" si="1"/>
        <v>P5</v>
      </c>
      <c r="C34" s="13">
        <f t="shared" si="2"/>
        <v>0.66666666666666663</v>
      </c>
      <c r="D34" s="13">
        <f t="shared" si="3"/>
        <v>0</v>
      </c>
      <c r="E34" s="13">
        <f t="shared" si="3"/>
        <v>0</v>
      </c>
      <c r="F34" s="13">
        <f t="shared" si="3"/>
        <v>0.7142857142857143</v>
      </c>
    </row>
    <row r="35" spans="2:12" ht="19.5" customHeight="1" thickBot="1" x14ac:dyDescent="0.3">
      <c r="B35" s="8" t="str">
        <f t="shared" si="1"/>
        <v>P4</v>
      </c>
      <c r="C35" s="13">
        <f t="shared" si="2"/>
        <v>0</v>
      </c>
      <c r="D35" s="13">
        <f t="shared" si="3"/>
        <v>0</v>
      </c>
      <c r="E35" s="13">
        <f t="shared" si="3"/>
        <v>1</v>
      </c>
      <c r="F35" s="13">
        <f t="shared" si="3"/>
        <v>0.8571428571428571</v>
      </c>
    </row>
    <row r="36" spans="2:12" ht="19.5" customHeight="1" thickBot="1" x14ac:dyDescent="0.3">
      <c r="B36" s="8" t="str">
        <f t="shared" si="1"/>
        <v>P2</v>
      </c>
      <c r="C36" s="13">
        <f t="shared" si="2"/>
        <v>0.33333333333333331</v>
      </c>
      <c r="D36" s="13">
        <f t="shared" si="3"/>
        <v>0</v>
      </c>
      <c r="E36" s="13">
        <f t="shared" si="3"/>
        <v>0</v>
      </c>
      <c r="F36" s="13">
        <f t="shared" si="3"/>
        <v>0.7142857142857143</v>
      </c>
    </row>
    <row r="37" spans="2:12" ht="19.5" customHeight="1" thickBot="1" x14ac:dyDescent="0.3">
      <c r="B37" s="8" t="str">
        <f t="shared" si="1"/>
        <v>P7</v>
      </c>
      <c r="C37" s="13">
        <f t="shared" si="2"/>
        <v>0</v>
      </c>
      <c r="D37" s="13">
        <f t="shared" si="3"/>
        <v>0</v>
      </c>
      <c r="E37" s="13">
        <f t="shared" si="3"/>
        <v>0</v>
      </c>
      <c r="F37" s="13">
        <f t="shared" si="3"/>
        <v>1</v>
      </c>
    </row>
    <row r="38" spans="2:12" ht="19.5" customHeight="1" thickBot="1" x14ac:dyDescent="0.3">
      <c r="B38" s="8" t="str">
        <f t="shared" si="1"/>
        <v>P9</v>
      </c>
      <c r="C38" s="13">
        <f t="shared" si="2"/>
        <v>0</v>
      </c>
      <c r="D38" s="13">
        <f t="shared" si="3"/>
        <v>0</v>
      </c>
      <c r="E38" s="13">
        <f t="shared" si="3"/>
        <v>0</v>
      </c>
      <c r="F38" s="13">
        <f t="shared" si="3"/>
        <v>1</v>
      </c>
    </row>
    <row r="40" spans="2:12" ht="15.75" thickBot="1" x14ac:dyDescent="0.3">
      <c r="B40" s="10" t="s">
        <v>27</v>
      </c>
      <c r="L40" s="10"/>
    </row>
    <row r="41" spans="2:12" ht="15.75" thickBot="1" x14ac:dyDescent="0.3">
      <c r="B41" s="2" t="s">
        <v>13</v>
      </c>
      <c r="C41" s="2" t="s">
        <v>4</v>
      </c>
      <c r="D41" s="2" t="s">
        <v>6</v>
      </c>
      <c r="E41" s="2" t="s">
        <v>8</v>
      </c>
      <c r="F41" s="2" t="s">
        <v>10</v>
      </c>
      <c r="G41" s="16" t="s">
        <v>28</v>
      </c>
      <c r="H41" s="16" t="s">
        <v>29</v>
      </c>
    </row>
    <row r="42" spans="2:12" ht="15.75" thickBot="1" x14ac:dyDescent="0.3">
      <c r="B42" s="8" t="str">
        <f>B15</f>
        <v>P8</v>
      </c>
      <c r="C42" s="17">
        <f t="shared" ref="C42:F51" si="4">C29*C$11</f>
        <v>0.35</v>
      </c>
      <c r="D42" s="17">
        <f t="shared" si="4"/>
        <v>0.3</v>
      </c>
      <c r="E42" s="17">
        <f t="shared" si="4"/>
        <v>0.15</v>
      </c>
      <c r="F42" s="17">
        <f t="shared" si="4"/>
        <v>0.11428571428571428</v>
      </c>
      <c r="G42" s="18">
        <f t="shared" ref="G42:G51" si="5">SUM(C42:F42)</f>
        <v>0.91428571428571426</v>
      </c>
      <c r="H42" s="21">
        <f>RANK(G42,$G$42:$G$51,0)+COUNTIF($G$42:G42,G42)-1</f>
        <v>1</v>
      </c>
    </row>
    <row r="43" spans="2:12" ht="15.75" thickBot="1" x14ac:dyDescent="0.3">
      <c r="B43" s="8" t="str">
        <f t="shared" ref="B43:B51" si="6">B16</f>
        <v>P3</v>
      </c>
      <c r="C43" s="17">
        <f t="shared" si="4"/>
        <v>0.23333333333333331</v>
      </c>
      <c r="D43" s="17">
        <f t="shared" si="4"/>
        <v>0.3</v>
      </c>
      <c r="E43" s="17">
        <f t="shared" si="4"/>
        <v>0.15</v>
      </c>
      <c r="F43" s="17">
        <f t="shared" si="4"/>
        <v>0</v>
      </c>
      <c r="G43" s="18">
        <f t="shared" si="5"/>
        <v>0.68333333333333335</v>
      </c>
      <c r="H43" s="21">
        <f>RANK(G43,$G$42:$G$51,0)+COUNTIF($G$42:G43,G43)-1</f>
        <v>2</v>
      </c>
    </row>
    <row r="44" spans="2:12" ht="15.75" thickBot="1" x14ac:dyDescent="0.3">
      <c r="B44" s="8" t="str">
        <f t="shared" si="6"/>
        <v>P6</v>
      </c>
      <c r="C44" s="17">
        <f t="shared" si="4"/>
        <v>0.11666666666666665</v>
      </c>
      <c r="D44" s="17">
        <f t="shared" si="4"/>
        <v>0</v>
      </c>
      <c r="E44" s="17">
        <f t="shared" si="4"/>
        <v>0.15</v>
      </c>
      <c r="F44" s="17">
        <f t="shared" si="4"/>
        <v>0.14285714285714288</v>
      </c>
      <c r="G44" s="18">
        <f t="shared" si="5"/>
        <v>0.40952380952380951</v>
      </c>
      <c r="H44" s="21">
        <f>RANK(G44,$G$42:$G$51,0)+COUNTIF($G$42:G44,G44)-1</f>
        <v>3</v>
      </c>
    </row>
    <row r="45" spans="2:12" ht="15.75" thickBot="1" x14ac:dyDescent="0.3">
      <c r="B45" s="8" t="str">
        <f t="shared" si="6"/>
        <v>P10</v>
      </c>
      <c r="C45" s="17">
        <f t="shared" si="4"/>
        <v>0.35</v>
      </c>
      <c r="D45" s="17">
        <f t="shared" si="4"/>
        <v>0</v>
      </c>
      <c r="E45" s="17">
        <f t="shared" si="4"/>
        <v>0</v>
      </c>
      <c r="F45" s="17">
        <f t="shared" si="4"/>
        <v>5.7142857142857141E-2</v>
      </c>
      <c r="G45" s="18">
        <f t="shared" si="5"/>
        <v>0.40714285714285714</v>
      </c>
      <c r="H45" s="21">
        <f>RANK(G45,$G$42:$G$51,0)+COUNTIF($G$42:G45,G45)-1</f>
        <v>4</v>
      </c>
    </row>
    <row r="46" spans="2:12" ht="15.75" thickBot="1" x14ac:dyDescent="0.3">
      <c r="B46" s="8" t="str">
        <f t="shared" si="6"/>
        <v>P10</v>
      </c>
      <c r="C46" s="17">
        <f t="shared" si="4"/>
        <v>0.35</v>
      </c>
      <c r="D46" s="17">
        <f t="shared" si="4"/>
        <v>0</v>
      </c>
      <c r="E46" s="17">
        <f t="shared" si="4"/>
        <v>0</v>
      </c>
      <c r="F46" s="17">
        <f t="shared" si="4"/>
        <v>2.8571428571428571E-2</v>
      </c>
      <c r="G46" s="18">
        <f t="shared" si="5"/>
        <v>0.37857142857142856</v>
      </c>
      <c r="H46" s="21">
        <f>RANK(G46,$G$42:$G$51,0)+COUNTIF($G$42:G46,G46)-1</f>
        <v>5</v>
      </c>
    </row>
    <row r="47" spans="2:12" ht="15.75" thickBot="1" x14ac:dyDescent="0.3">
      <c r="B47" s="8" t="str">
        <f t="shared" si="6"/>
        <v>P5</v>
      </c>
      <c r="C47" s="17">
        <f t="shared" si="4"/>
        <v>0.23333333333333331</v>
      </c>
      <c r="D47" s="17">
        <f t="shared" si="4"/>
        <v>0</v>
      </c>
      <c r="E47" s="17">
        <f t="shared" si="4"/>
        <v>0</v>
      </c>
      <c r="F47" s="17">
        <f t="shared" si="4"/>
        <v>0.14285714285714288</v>
      </c>
      <c r="G47" s="18">
        <f t="shared" si="5"/>
        <v>0.37619047619047619</v>
      </c>
      <c r="H47" s="21">
        <f>RANK(G47,$G$42:$G$51,0)+COUNTIF($G$42:G47,G47)-1</f>
        <v>6</v>
      </c>
    </row>
    <row r="48" spans="2:12" ht="15.75" thickBot="1" x14ac:dyDescent="0.3">
      <c r="B48" s="8" t="str">
        <f t="shared" si="6"/>
        <v>P4</v>
      </c>
      <c r="C48" s="17">
        <f t="shared" si="4"/>
        <v>0</v>
      </c>
      <c r="D48" s="17">
        <f t="shared" si="4"/>
        <v>0</v>
      </c>
      <c r="E48" s="17">
        <f t="shared" si="4"/>
        <v>0.15</v>
      </c>
      <c r="F48" s="17">
        <f t="shared" si="4"/>
        <v>0.17142857142857143</v>
      </c>
      <c r="G48" s="18">
        <f t="shared" si="5"/>
        <v>0.3214285714285714</v>
      </c>
      <c r="H48" s="21">
        <f>RANK(G48,$G$42:$G$51,0)+COUNTIF($G$42:G48,G48)-1</f>
        <v>7</v>
      </c>
    </row>
    <row r="49" spans="2:8" ht="15.75" thickBot="1" x14ac:dyDescent="0.3">
      <c r="B49" s="8" t="str">
        <f t="shared" si="6"/>
        <v>P2</v>
      </c>
      <c r="C49" s="17">
        <f t="shared" si="4"/>
        <v>0.11666666666666665</v>
      </c>
      <c r="D49" s="17">
        <f t="shared" si="4"/>
        <v>0</v>
      </c>
      <c r="E49" s="17">
        <f t="shared" si="4"/>
        <v>0</v>
      </c>
      <c r="F49" s="17">
        <f t="shared" si="4"/>
        <v>0.14285714285714288</v>
      </c>
      <c r="G49" s="18">
        <f t="shared" si="5"/>
        <v>0.25952380952380955</v>
      </c>
      <c r="H49" s="21">
        <f>RANK(G49,$G$42:$G$51,0)+COUNTIF($G$42:G49,G49)-1</f>
        <v>8</v>
      </c>
    </row>
    <row r="50" spans="2:8" ht="15.75" thickBot="1" x14ac:dyDescent="0.3">
      <c r="B50" s="8" t="str">
        <f t="shared" si="6"/>
        <v>P7</v>
      </c>
      <c r="C50" s="17">
        <f t="shared" si="4"/>
        <v>0</v>
      </c>
      <c r="D50" s="17">
        <f t="shared" si="4"/>
        <v>0</v>
      </c>
      <c r="E50" s="17">
        <f t="shared" si="4"/>
        <v>0</v>
      </c>
      <c r="F50" s="17">
        <f t="shared" si="4"/>
        <v>0.2</v>
      </c>
      <c r="G50" s="18">
        <f t="shared" si="5"/>
        <v>0.2</v>
      </c>
      <c r="H50" s="21">
        <f>RANK(G50,$G$42:$G$51,0)+COUNTIF($G$42:G50,G50)-1</f>
        <v>9</v>
      </c>
    </row>
    <row r="51" spans="2:8" ht="15.75" thickBot="1" x14ac:dyDescent="0.3">
      <c r="B51" s="8" t="str">
        <f t="shared" si="6"/>
        <v>P9</v>
      </c>
      <c r="C51" s="17">
        <f t="shared" si="4"/>
        <v>0</v>
      </c>
      <c r="D51" s="17">
        <f t="shared" si="4"/>
        <v>0</v>
      </c>
      <c r="E51" s="17">
        <f t="shared" si="4"/>
        <v>0</v>
      </c>
      <c r="F51" s="17">
        <f t="shared" si="4"/>
        <v>0.2</v>
      </c>
      <c r="G51" s="18">
        <f t="shared" si="5"/>
        <v>0.2</v>
      </c>
      <c r="H51" s="21">
        <f>RANK(G51,$G$42:$G$51,0)+COUNTIF($G$42:G51,G51)-1</f>
        <v>10</v>
      </c>
    </row>
    <row r="53" spans="2:8" ht="15.75" thickBot="1" x14ac:dyDescent="0.3"/>
    <row r="54" spans="2:8" ht="15.75" thickBot="1" x14ac:dyDescent="0.3">
      <c r="B54" s="2" t="s">
        <v>31</v>
      </c>
      <c r="C54" s="2" t="s">
        <v>32</v>
      </c>
      <c r="D54" s="2" t="s">
        <v>30</v>
      </c>
    </row>
    <row r="55" spans="2:8" ht="15.75" thickBot="1" x14ac:dyDescent="0.3">
      <c r="B55" s="17">
        <f t="shared" ref="B55:B64" si="7">G42</f>
        <v>0.91428571428571426</v>
      </c>
      <c r="C55" s="17" t="str">
        <f t="shared" ref="C55:C64" si="8">B42</f>
        <v>P8</v>
      </c>
      <c r="D55" s="8">
        <f t="shared" ref="D55:D64" si="9">H42</f>
        <v>1</v>
      </c>
    </row>
    <row r="56" spans="2:8" ht="15.75" thickBot="1" x14ac:dyDescent="0.3">
      <c r="B56" s="17">
        <f t="shared" si="7"/>
        <v>0.68333333333333335</v>
      </c>
      <c r="C56" s="17" t="str">
        <f t="shared" si="8"/>
        <v>P3</v>
      </c>
      <c r="D56" s="8">
        <f t="shared" si="9"/>
        <v>2</v>
      </c>
    </row>
    <row r="57" spans="2:8" ht="15.75" thickBot="1" x14ac:dyDescent="0.3">
      <c r="B57" s="17">
        <f t="shared" si="7"/>
        <v>0.40952380952380951</v>
      </c>
      <c r="C57" s="17" t="str">
        <f t="shared" si="8"/>
        <v>P6</v>
      </c>
      <c r="D57" s="8">
        <f t="shared" si="9"/>
        <v>3</v>
      </c>
    </row>
    <row r="58" spans="2:8" ht="15.75" thickBot="1" x14ac:dyDescent="0.3">
      <c r="B58" s="17">
        <f t="shared" si="7"/>
        <v>0.40714285714285714</v>
      </c>
      <c r="C58" s="17" t="str">
        <f t="shared" si="8"/>
        <v>P10</v>
      </c>
      <c r="D58" s="8">
        <f t="shared" si="9"/>
        <v>4</v>
      </c>
    </row>
    <row r="59" spans="2:8" ht="15.75" thickBot="1" x14ac:dyDescent="0.3">
      <c r="B59" s="17">
        <f t="shared" si="7"/>
        <v>0.37857142857142856</v>
      </c>
      <c r="C59" s="17" t="str">
        <f t="shared" si="8"/>
        <v>P10</v>
      </c>
      <c r="D59" s="8">
        <f t="shared" si="9"/>
        <v>5</v>
      </c>
    </row>
    <row r="60" spans="2:8" ht="15.75" thickBot="1" x14ac:dyDescent="0.3">
      <c r="B60" s="17">
        <f t="shared" si="7"/>
        <v>0.37619047619047619</v>
      </c>
      <c r="C60" s="17" t="str">
        <f t="shared" si="8"/>
        <v>P5</v>
      </c>
      <c r="D60" s="8">
        <f t="shared" si="9"/>
        <v>6</v>
      </c>
    </row>
    <row r="61" spans="2:8" ht="15.75" thickBot="1" x14ac:dyDescent="0.3">
      <c r="B61" s="17">
        <f t="shared" si="7"/>
        <v>0.3214285714285714</v>
      </c>
      <c r="C61" s="17" t="str">
        <f t="shared" si="8"/>
        <v>P4</v>
      </c>
      <c r="D61" s="8">
        <f t="shared" si="9"/>
        <v>7</v>
      </c>
    </row>
    <row r="62" spans="2:8" ht="15.75" thickBot="1" x14ac:dyDescent="0.3">
      <c r="B62" s="17">
        <f t="shared" si="7"/>
        <v>0.25952380952380955</v>
      </c>
      <c r="C62" s="17" t="str">
        <f t="shared" si="8"/>
        <v>P2</v>
      </c>
      <c r="D62" s="8">
        <f t="shared" si="9"/>
        <v>8</v>
      </c>
    </row>
    <row r="63" spans="2:8" ht="15.75" thickBot="1" x14ac:dyDescent="0.3">
      <c r="B63" s="17">
        <f t="shared" si="7"/>
        <v>0.2</v>
      </c>
      <c r="C63" s="17" t="str">
        <f t="shared" si="8"/>
        <v>P7</v>
      </c>
      <c r="D63" s="8">
        <f t="shared" si="9"/>
        <v>9</v>
      </c>
    </row>
    <row r="64" spans="2:8" ht="15.75" thickBot="1" x14ac:dyDescent="0.3">
      <c r="B64" s="17">
        <f t="shared" si="7"/>
        <v>0.2</v>
      </c>
      <c r="C64" s="17" t="str">
        <f t="shared" si="8"/>
        <v>P9</v>
      </c>
      <c r="D64" s="8">
        <f t="shared" si="9"/>
        <v>10</v>
      </c>
    </row>
  </sheetData>
  <autoFilter ref="B41:H41" xr:uid="{185B4548-3B93-4247-843F-75AD50B51493}"/>
  <sortState xmlns:xlrd2="http://schemas.microsoft.com/office/spreadsheetml/2017/richdata2" ref="B42:H51">
    <sortCondition descending="1" ref="B41:B51"/>
  </sortState>
  <mergeCells count="2">
    <mergeCell ref="B13:C13"/>
    <mergeCell ref="B27:C27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5A351-09ED-4F66-9990-3AB15A3BBBAC}">
  <dimension ref="A1:H11"/>
  <sheetViews>
    <sheetView workbookViewId="0">
      <selection activeCell="D17" sqref="D17"/>
    </sheetView>
  </sheetViews>
  <sheetFormatPr defaultRowHeight="15" x14ac:dyDescent="0.25"/>
  <cols>
    <col min="1" max="1" width="3" bestFit="1" customWidth="1"/>
    <col min="5" max="5" width="10" bestFit="1" customWidth="1"/>
    <col min="6" max="6" width="24.42578125" bestFit="1" customWidth="1"/>
    <col min="7" max="7" width="13.85546875" bestFit="1" customWidth="1"/>
    <col min="8" max="8" width="17.28515625" bestFit="1" customWidth="1"/>
  </cols>
  <sheetData>
    <row r="1" spans="1:8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25">
      <c r="A2">
        <v>1</v>
      </c>
      <c r="C2" t="s">
        <v>14</v>
      </c>
      <c r="D2" t="s">
        <v>70</v>
      </c>
      <c r="E2">
        <v>157600000</v>
      </c>
      <c r="F2" t="s">
        <v>64</v>
      </c>
      <c r="G2">
        <v>5</v>
      </c>
      <c r="H2">
        <v>1199</v>
      </c>
    </row>
    <row r="3" spans="1:8" x14ac:dyDescent="0.25">
      <c r="A3">
        <v>2</v>
      </c>
      <c r="C3" t="s">
        <v>15</v>
      </c>
      <c r="D3" t="s">
        <v>71</v>
      </c>
      <c r="E3">
        <v>383900000</v>
      </c>
      <c r="F3" t="s">
        <v>41</v>
      </c>
      <c r="G3">
        <v>5</v>
      </c>
      <c r="H3">
        <v>1498</v>
      </c>
    </row>
    <row r="4" spans="1:8" x14ac:dyDescent="0.25">
      <c r="A4">
        <v>3</v>
      </c>
      <c r="C4" t="s">
        <v>16</v>
      </c>
      <c r="D4" t="s">
        <v>72</v>
      </c>
      <c r="E4">
        <v>285000000</v>
      </c>
      <c r="F4" t="s">
        <v>42</v>
      </c>
      <c r="G4">
        <v>8</v>
      </c>
      <c r="H4">
        <v>1198</v>
      </c>
    </row>
    <row r="5" spans="1:8" x14ac:dyDescent="0.25">
      <c r="A5">
        <v>4</v>
      </c>
      <c r="C5" t="s">
        <v>17</v>
      </c>
      <c r="D5" t="s">
        <v>43</v>
      </c>
      <c r="E5">
        <v>606400000</v>
      </c>
      <c r="F5" t="s">
        <v>42</v>
      </c>
      <c r="G5">
        <v>4</v>
      </c>
      <c r="H5">
        <v>1500</v>
      </c>
    </row>
    <row r="6" spans="1:8" x14ac:dyDescent="0.25">
      <c r="A6">
        <v>5</v>
      </c>
      <c r="C6" t="s">
        <v>18</v>
      </c>
      <c r="D6" t="s">
        <v>73</v>
      </c>
      <c r="E6">
        <v>274900000</v>
      </c>
      <c r="F6" t="s">
        <v>65</v>
      </c>
      <c r="G6">
        <v>5</v>
      </c>
      <c r="H6">
        <v>1498</v>
      </c>
    </row>
    <row r="7" spans="1:8" x14ac:dyDescent="0.25">
      <c r="A7">
        <v>6</v>
      </c>
      <c r="C7" t="s">
        <v>19</v>
      </c>
      <c r="D7" t="s">
        <v>44</v>
      </c>
      <c r="E7">
        <v>352500000</v>
      </c>
      <c r="F7" t="s">
        <v>42</v>
      </c>
      <c r="G7">
        <v>5</v>
      </c>
      <c r="H7">
        <v>1498</v>
      </c>
    </row>
    <row r="8" spans="1:8" x14ac:dyDescent="0.25">
      <c r="A8">
        <v>7</v>
      </c>
      <c r="C8" t="s">
        <v>20</v>
      </c>
      <c r="D8" t="s">
        <v>74</v>
      </c>
      <c r="E8">
        <v>749100000</v>
      </c>
      <c r="F8" t="s">
        <v>45</v>
      </c>
      <c r="G8">
        <v>5</v>
      </c>
      <c r="H8">
        <v>1993</v>
      </c>
    </row>
    <row r="9" spans="1:8" x14ac:dyDescent="0.25">
      <c r="A9">
        <v>8</v>
      </c>
      <c r="C9" t="s">
        <v>21</v>
      </c>
      <c r="D9" t="s">
        <v>46</v>
      </c>
      <c r="E9">
        <v>239600000</v>
      </c>
      <c r="F9" t="s">
        <v>42</v>
      </c>
      <c r="G9">
        <v>8</v>
      </c>
      <c r="H9">
        <v>1496</v>
      </c>
    </row>
    <row r="10" spans="1:8" x14ac:dyDescent="0.25">
      <c r="A10">
        <v>9</v>
      </c>
      <c r="C10" t="s">
        <v>22</v>
      </c>
      <c r="D10" t="s">
        <v>47</v>
      </c>
      <c r="E10">
        <v>959900000</v>
      </c>
      <c r="F10" t="s">
        <v>41</v>
      </c>
      <c r="G10">
        <v>5</v>
      </c>
      <c r="H10">
        <v>1993</v>
      </c>
    </row>
    <row r="11" spans="1:8" x14ac:dyDescent="0.25">
      <c r="A11">
        <v>10</v>
      </c>
      <c r="C11" t="s">
        <v>23</v>
      </c>
      <c r="D11" t="s">
        <v>75</v>
      </c>
      <c r="E11">
        <v>243100000</v>
      </c>
      <c r="F11" t="s">
        <v>64</v>
      </c>
      <c r="G11">
        <v>5</v>
      </c>
      <c r="H11">
        <v>1200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D68FC-CBC7-4D03-8795-D9B86528E3D9}">
  <dimension ref="A1:L21"/>
  <sheetViews>
    <sheetView workbookViewId="0">
      <selection activeCell="K16" sqref="K16"/>
    </sheetView>
  </sheetViews>
  <sheetFormatPr defaultRowHeight="15" x14ac:dyDescent="0.25"/>
  <cols>
    <col min="1" max="1" width="2.7109375" bestFit="1" customWidth="1"/>
    <col min="2" max="2" width="5.28515625" bestFit="1" customWidth="1"/>
    <col min="3" max="3" width="16.7109375" bestFit="1" customWidth="1"/>
    <col min="4" max="4" width="17.28515625" bestFit="1" customWidth="1"/>
    <col min="5" max="5" width="6.140625" bestFit="1" customWidth="1"/>
    <col min="6" max="6" width="11.7109375" bestFit="1" customWidth="1"/>
    <col min="7" max="7" width="7" bestFit="1" customWidth="1"/>
    <col min="9" max="9" width="3" bestFit="1" customWidth="1"/>
    <col min="10" max="10" width="9.85546875" bestFit="1" customWidth="1"/>
    <col min="11" max="11" width="20.85546875" bestFit="1" customWidth="1"/>
    <col min="12" max="12" width="5.7109375" bestFit="1" customWidth="1"/>
  </cols>
  <sheetData>
    <row r="1" spans="1:12" x14ac:dyDescent="0.25">
      <c r="A1" t="s">
        <v>33</v>
      </c>
      <c r="B1" t="s">
        <v>35</v>
      </c>
      <c r="C1" t="s">
        <v>36</v>
      </c>
      <c r="D1" t="s">
        <v>48</v>
      </c>
      <c r="E1" t="s">
        <v>49</v>
      </c>
      <c r="F1" t="s">
        <v>50</v>
      </c>
      <c r="G1" t="s">
        <v>51</v>
      </c>
      <c r="I1" t="s">
        <v>33</v>
      </c>
      <c r="J1" t="s">
        <v>58</v>
      </c>
      <c r="K1" t="s">
        <v>59</v>
      </c>
      <c r="L1" t="s">
        <v>60</v>
      </c>
    </row>
    <row r="2" spans="1:12" x14ac:dyDescent="0.25">
      <c r="A2">
        <v>1</v>
      </c>
      <c r="B2" t="s">
        <v>4</v>
      </c>
      <c r="C2" t="s">
        <v>52</v>
      </c>
      <c r="D2" t="s">
        <v>37</v>
      </c>
      <c r="E2" s="19">
        <v>0.35</v>
      </c>
      <c r="F2" s="20">
        <v>2.4305555555555556E-2</v>
      </c>
      <c r="G2" t="s">
        <v>53</v>
      </c>
      <c r="I2">
        <v>1</v>
      </c>
      <c r="J2">
        <v>1</v>
      </c>
      <c r="K2" t="s">
        <v>66</v>
      </c>
      <c r="L2">
        <v>4</v>
      </c>
    </row>
    <row r="3" spans="1:12" x14ac:dyDescent="0.25">
      <c r="A3">
        <v>2</v>
      </c>
      <c r="B3" t="s">
        <v>6</v>
      </c>
      <c r="C3" t="s">
        <v>54</v>
      </c>
      <c r="D3" t="s">
        <v>39</v>
      </c>
      <c r="E3" s="19">
        <v>0.3</v>
      </c>
      <c r="F3" s="20">
        <v>2.0833333333333332E-2</v>
      </c>
      <c r="G3" t="s">
        <v>55</v>
      </c>
      <c r="I3">
        <v>2</v>
      </c>
      <c r="J3">
        <v>1</v>
      </c>
      <c r="K3" t="s">
        <v>67</v>
      </c>
      <c r="L3">
        <v>3</v>
      </c>
    </row>
    <row r="4" spans="1:12" x14ac:dyDescent="0.25">
      <c r="A4">
        <v>3</v>
      </c>
      <c r="B4" t="s">
        <v>8</v>
      </c>
      <c r="C4" t="s">
        <v>56</v>
      </c>
      <c r="D4" t="s">
        <v>38</v>
      </c>
      <c r="E4" s="19">
        <v>0.15</v>
      </c>
      <c r="F4" s="20">
        <v>1.0416666666666666E-2</v>
      </c>
      <c r="G4" t="s">
        <v>55</v>
      </c>
      <c r="I4">
        <v>3</v>
      </c>
      <c r="J4">
        <v>1</v>
      </c>
      <c r="K4" t="s">
        <v>68</v>
      </c>
      <c r="L4">
        <v>2</v>
      </c>
    </row>
    <row r="5" spans="1:12" x14ac:dyDescent="0.25">
      <c r="A5">
        <v>4</v>
      </c>
      <c r="B5" t="s">
        <v>10</v>
      </c>
      <c r="C5" t="s">
        <v>57</v>
      </c>
      <c r="D5" t="s">
        <v>40</v>
      </c>
      <c r="E5" s="19">
        <v>0.2</v>
      </c>
      <c r="F5" s="20">
        <v>1.3888888888888888E-2</v>
      </c>
      <c r="G5" t="s">
        <v>55</v>
      </c>
      <c r="I5">
        <v>4</v>
      </c>
      <c r="J5">
        <v>1</v>
      </c>
      <c r="K5" t="s">
        <v>69</v>
      </c>
      <c r="L5">
        <v>1</v>
      </c>
    </row>
    <row r="6" spans="1:12" x14ac:dyDescent="0.25">
      <c r="I6">
        <v>5</v>
      </c>
      <c r="J6">
        <v>2</v>
      </c>
      <c r="K6" s="23">
        <v>45543</v>
      </c>
      <c r="L6">
        <v>4</v>
      </c>
    </row>
    <row r="7" spans="1:12" x14ac:dyDescent="0.25">
      <c r="I7">
        <v>6</v>
      </c>
      <c r="J7">
        <v>2</v>
      </c>
      <c r="K7" s="23">
        <v>45511</v>
      </c>
      <c r="L7">
        <v>3</v>
      </c>
    </row>
    <row r="8" spans="1:12" x14ac:dyDescent="0.25">
      <c r="I8">
        <v>7</v>
      </c>
      <c r="J8">
        <v>2</v>
      </c>
      <c r="K8" s="23">
        <v>45416</v>
      </c>
      <c r="L8">
        <v>2</v>
      </c>
    </row>
    <row r="9" spans="1:12" x14ac:dyDescent="0.25">
      <c r="I9">
        <v>8</v>
      </c>
      <c r="J9">
        <v>2</v>
      </c>
      <c r="K9" s="23">
        <v>45353</v>
      </c>
      <c r="L9">
        <v>1</v>
      </c>
    </row>
    <row r="10" spans="1:12" x14ac:dyDescent="0.25">
      <c r="I10">
        <v>9</v>
      </c>
      <c r="J10">
        <v>3</v>
      </c>
      <c r="K10" t="s">
        <v>42</v>
      </c>
      <c r="L10">
        <v>4</v>
      </c>
    </row>
    <row r="11" spans="1:12" x14ac:dyDescent="0.25">
      <c r="I11">
        <v>10</v>
      </c>
      <c r="J11">
        <v>3</v>
      </c>
      <c r="K11" t="s">
        <v>61</v>
      </c>
      <c r="L11">
        <v>3</v>
      </c>
    </row>
    <row r="12" spans="1:12" x14ac:dyDescent="0.25">
      <c r="I12">
        <v>11</v>
      </c>
      <c r="J12">
        <v>3</v>
      </c>
      <c r="K12" t="s">
        <v>62</v>
      </c>
      <c r="L12">
        <v>2</v>
      </c>
    </row>
    <row r="13" spans="1:12" x14ac:dyDescent="0.25">
      <c r="I13">
        <v>12</v>
      </c>
      <c r="J13">
        <v>3</v>
      </c>
      <c r="K13" t="s">
        <v>63</v>
      </c>
      <c r="L13">
        <v>1</v>
      </c>
    </row>
    <row r="14" spans="1:12" x14ac:dyDescent="0.25">
      <c r="I14">
        <v>13</v>
      </c>
      <c r="J14">
        <v>4</v>
      </c>
      <c r="K14">
        <v>1198</v>
      </c>
      <c r="L14">
        <v>1</v>
      </c>
    </row>
    <row r="15" spans="1:12" x14ac:dyDescent="0.25">
      <c r="I15">
        <v>14</v>
      </c>
      <c r="J15">
        <v>4</v>
      </c>
      <c r="K15">
        <v>1199</v>
      </c>
      <c r="L15">
        <v>2</v>
      </c>
    </row>
    <row r="16" spans="1:12" x14ac:dyDescent="0.25">
      <c r="I16">
        <v>15</v>
      </c>
      <c r="J16">
        <v>4</v>
      </c>
      <c r="K16">
        <v>1200</v>
      </c>
      <c r="L16">
        <v>3</v>
      </c>
    </row>
    <row r="17" spans="9:12" x14ac:dyDescent="0.25">
      <c r="I17">
        <v>16</v>
      </c>
      <c r="J17">
        <v>4</v>
      </c>
      <c r="K17">
        <v>1408</v>
      </c>
      <c r="L17">
        <v>4</v>
      </c>
    </row>
    <row r="18" spans="9:12" x14ac:dyDescent="0.25">
      <c r="I18">
        <v>17</v>
      </c>
      <c r="J18">
        <v>4</v>
      </c>
      <c r="K18">
        <v>1496</v>
      </c>
      <c r="L18">
        <v>5</v>
      </c>
    </row>
    <row r="19" spans="9:12" x14ac:dyDescent="0.25">
      <c r="I19">
        <v>18</v>
      </c>
      <c r="J19">
        <v>4</v>
      </c>
      <c r="K19">
        <v>1498</v>
      </c>
      <c r="L19">
        <v>6</v>
      </c>
    </row>
    <row r="20" spans="9:12" x14ac:dyDescent="0.25">
      <c r="I20">
        <v>19</v>
      </c>
      <c r="J20">
        <v>4</v>
      </c>
      <c r="K20">
        <v>1500</v>
      </c>
      <c r="L20">
        <v>7</v>
      </c>
    </row>
    <row r="21" spans="9:12" x14ac:dyDescent="0.25">
      <c r="I21">
        <v>20</v>
      </c>
      <c r="J21">
        <v>4</v>
      </c>
      <c r="K21">
        <v>1993</v>
      </c>
      <c r="L2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Perhitungan</vt:lpstr>
      <vt:lpstr>Data Mobil</vt:lpstr>
      <vt:lpstr>Data Kriteria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IT12</dc:creator>
  <cp:lastModifiedBy>IT12</cp:lastModifiedBy>
  <dcterms:created xsi:type="dcterms:W3CDTF">2024-07-01T07:45:00Z</dcterms:created>
  <dcterms:modified xsi:type="dcterms:W3CDTF">2024-07-02T03:37:54Z</dcterms:modified>
</cp:coreProperties>
</file>