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R\Desktop\Doktora Yazımı\Enerji Denge Tabloları\Orijinal Tablolar\"/>
    </mc:Choice>
  </mc:AlternateContent>
  <xr:revisionPtr revIDLastSave="0" documentId="13_ncr:1_{58CBB374-E1D0-41A7-B44E-0892BCD7B37F}" xr6:coauthVersionLast="45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ORJİNAL BİRİMLER" sheetId="1" r:id="rId1"/>
    <sheet name="BİN TEP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X7" i="2" l="1"/>
  <c r="X8" i="2" s="1"/>
  <c r="X6" i="2"/>
  <c r="F2" i="1"/>
  <c r="B6" i="1"/>
  <c r="C3" i="1"/>
  <c r="C4" i="1" s="1"/>
  <c r="H28" i="2" l="1"/>
  <c r="N25" i="2" s="1"/>
  <c r="N27" i="2" s="1"/>
  <c r="O25" i="2" l="1"/>
  <c r="O28" i="2"/>
  <c r="J25" i="2"/>
</calcChain>
</file>

<file path=xl/sharedStrings.xml><?xml version="1.0" encoding="utf-8"?>
<sst xmlns="http://schemas.openxmlformats.org/spreadsheetml/2006/main" count="158" uniqueCount="87">
  <si>
    <t>(Orijinal Birimler)</t>
  </si>
  <si>
    <t>Enerji Kaynak Türleri</t>
  </si>
  <si>
    <t>T.Köm.</t>
  </si>
  <si>
    <t>Linyit</t>
  </si>
  <si>
    <t>Asfaltit</t>
  </si>
  <si>
    <t>Kok</t>
  </si>
  <si>
    <t>H.Bit.Art.</t>
  </si>
  <si>
    <t>Doğalgaz</t>
  </si>
  <si>
    <t>Hidrolik</t>
  </si>
  <si>
    <t>Jeotermal</t>
  </si>
  <si>
    <t>Bioyakıt</t>
  </si>
  <si>
    <t>Rüzgar</t>
  </si>
  <si>
    <t>Elektrik</t>
  </si>
  <si>
    <t>Güneş</t>
  </si>
  <si>
    <t>Enerji Arz/Talep Dağılımı</t>
  </si>
  <si>
    <t>(B.Ton)</t>
  </si>
  <si>
    <t>(GWh)</t>
  </si>
  <si>
    <t>Yerli Üretim (+)</t>
  </si>
  <si>
    <t>İthalat (+)</t>
  </si>
  <si>
    <t>İhracat (-)</t>
  </si>
  <si>
    <t>İhrakiye (-)</t>
  </si>
  <si>
    <t>Stok Değişimi (+/-)</t>
  </si>
  <si>
    <t>Çevrim ve Enerji Sektörü</t>
  </si>
  <si>
    <t>Elektrik Santralları</t>
  </si>
  <si>
    <t>Kok Fabrikaları</t>
  </si>
  <si>
    <t>Petrokimya Feedstock</t>
  </si>
  <si>
    <t>Petrol Rafinerileri</t>
  </si>
  <si>
    <t>İç Tüketim ve Kayıp</t>
  </si>
  <si>
    <t>Toplam Nihai Enerji Tüketimi</t>
  </si>
  <si>
    <t>Sektörler Toplamı</t>
  </si>
  <si>
    <t>Sanayi Tüketimi</t>
  </si>
  <si>
    <t>Gıda</t>
  </si>
  <si>
    <t>Şeker</t>
  </si>
  <si>
    <t>Tekstil</t>
  </si>
  <si>
    <t>Kağıt</t>
  </si>
  <si>
    <t>Seramik</t>
  </si>
  <si>
    <t>Cam ve Cam Ürünleri</t>
  </si>
  <si>
    <t>Kimya-Petrokimya</t>
  </si>
  <si>
    <t>Gübre</t>
  </si>
  <si>
    <t>Çimento</t>
  </si>
  <si>
    <t>Demirçelik</t>
  </si>
  <si>
    <t>Demirdışı Metaller</t>
  </si>
  <si>
    <t>Motorlu Kara Taşıt Sanayi</t>
  </si>
  <si>
    <t>Diğer Sanayi</t>
  </si>
  <si>
    <t>Ulaştırma</t>
  </si>
  <si>
    <t>Demiryolları</t>
  </si>
  <si>
    <t>Denizyolları</t>
  </si>
  <si>
    <t>Havayolları</t>
  </si>
  <si>
    <t>Boru Hatları</t>
  </si>
  <si>
    <t>Karayolları</t>
  </si>
  <si>
    <t>Diğer Sektörler</t>
  </si>
  <si>
    <t>Konut ve Hizmetler</t>
  </si>
  <si>
    <t>Tarım</t>
  </si>
  <si>
    <t>Elektrik Enerjisi Üretimi (GWh)</t>
  </si>
  <si>
    <t>Kurulu Güç Kapasitesi (MW)</t>
  </si>
  <si>
    <t>(BİN TEP)</t>
  </si>
  <si>
    <t>Toplam</t>
  </si>
  <si>
    <t xml:space="preserve">Toplam Nihai Enerji Tüketimi </t>
  </si>
  <si>
    <t>Diğer  Sektörler</t>
  </si>
  <si>
    <r>
      <t>(10</t>
    </r>
    <r>
      <rPr>
        <b/>
        <vertAlign val="superscript"/>
        <sz val="10"/>
        <rFont val="Trebuchet MS"/>
        <family val="2"/>
        <charset val="162"/>
      </rPr>
      <t>6</t>
    </r>
    <r>
      <rPr>
        <b/>
        <sz val="10"/>
        <rFont val="Times New Roman"/>
        <family val="1"/>
        <charset val="162"/>
      </rPr>
      <t>Sm</t>
    </r>
    <r>
      <rPr>
        <b/>
        <vertAlign val="superscript"/>
        <sz val="10"/>
        <rFont val="Times New Roman"/>
        <family val="1"/>
        <charset val="162"/>
      </rPr>
      <t>3</t>
    </r>
    <r>
      <rPr>
        <b/>
        <sz val="10"/>
        <rFont val="Times New Roman"/>
        <family val="1"/>
        <charset val="162"/>
      </rPr>
      <t>)</t>
    </r>
  </si>
  <si>
    <t>(Bin Ton)</t>
  </si>
  <si>
    <t>(Bin Tep)</t>
  </si>
  <si>
    <t>Jeo.Isı -D.</t>
  </si>
  <si>
    <t>Nüfus</t>
  </si>
  <si>
    <t>Fert Başına Enerji</t>
  </si>
  <si>
    <t xml:space="preserve"> Fert Başına Elk.</t>
  </si>
  <si>
    <t>Net:</t>
  </si>
  <si>
    <t>(Milyon kişi)</t>
  </si>
  <si>
    <t>Tüketimi kep/k.</t>
  </si>
  <si>
    <t>Tüketimi kwh/k.</t>
  </si>
  <si>
    <t>Brüt:</t>
  </si>
  <si>
    <t>İstatistiksel Fark (+/-)</t>
  </si>
  <si>
    <t>Kombine Isı Santralleri</t>
  </si>
  <si>
    <t>Türetilmiş Gazlar</t>
  </si>
  <si>
    <t>Ham Petrol</t>
  </si>
  <si>
    <t>Petrol Ürünleri</t>
  </si>
  <si>
    <t>PetroKok</t>
  </si>
  <si>
    <t xml:space="preserve">2012 YILI GENEL ENERJİ DENGE TABLOSU </t>
  </si>
  <si>
    <r>
      <rPr>
        <b/>
        <vertAlign val="superscript"/>
        <sz val="10"/>
        <rFont val="Times New Roman"/>
        <family val="1"/>
        <charset val="162"/>
      </rPr>
      <t>1</t>
    </r>
    <r>
      <rPr>
        <b/>
        <sz val="10"/>
        <rFont val="Times New Roman"/>
        <family val="1"/>
        <charset val="162"/>
      </rPr>
      <t xml:space="preserve"> 15</t>
    </r>
    <r>
      <rPr>
        <b/>
        <vertAlign val="superscript"/>
        <sz val="10"/>
        <rFont val="Times New Roman"/>
        <family val="1"/>
        <charset val="162"/>
      </rPr>
      <t>0</t>
    </r>
    <r>
      <rPr>
        <b/>
        <sz val="10"/>
        <rFont val="Times New Roman"/>
        <family val="1"/>
        <charset val="162"/>
      </rPr>
      <t>C ve 1 atmosfer basınçta 9155kcal/m</t>
    </r>
    <r>
      <rPr>
        <b/>
        <vertAlign val="superscript"/>
        <sz val="10"/>
        <rFont val="Times New Roman"/>
        <family val="1"/>
        <charset val="162"/>
      </rPr>
      <t>3</t>
    </r>
    <r>
      <rPr>
        <b/>
        <sz val="10"/>
        <rFont val="Times New Roman"/>
        <family val="1"/>
        <charset val="162"/>
      </rPr>
      <t xml:space="preserve"> göre düzenlenmiş değeri gösterir.</t>
    </r>
  </si>
  <si>
    <r>
      <t>Doğalgaz</t>
    </r>
    <r>
      <rPr>
        <b/>
        <vertAlign val="superscript"/>
        <sz val="10"/>
        <rFont val="Times New Roman"/>
        <family val="1"/>
        <charset val="162"/>
      </rPr>
      <t>1</t>
    </r>
  </si>
  <si>
    <t>Enerji Ürünleri Arzı</t>
  </si>
  <si>
    <t>Toplam Enerji Ürünleri Arzı</t>
  </si>
  <si>
    <t>Enerji Dışı Kullanım</t>
  </si>
  <si>
    <t>Yakacak Odun</t>
  </si>
  <si>
    <t>04.05.2017 tarih ve 62978325/0.02.03.00/1021 sayılı Bakanlık Oluru ile 1990-2014 Ulusal Genel Enerji Denge Tabloları revize edilmiştir.</t>
  </si>
  <si>
    <t>Son Güncelleme Tarihi: 11.06.2018</t>
  </si>
  <si>
    <t>2012 YILI GENEL ENERJİ DENGE TABLOSU (15.11.2013)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</si>
</sst>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-* #,##0.00_-;\-* #,##0.00_-;_-* &quot;-&quot;??_-;_-@_-"/>
    <numFmt numFmtId="164" formatCode="_-* #,##0.00\ _T_L_-;\-* #,##0.00\ _T_L_-;_-* &quot;-&quot;??\ _T_L_-;_-@_-"/>
    <numFmt numFmtId="165" formatCode="0&quot;TL&quot;;\ \-0&quot;TL&quot;"/>
    <numFmt numFmtId="166" formatCode="#,##0.000"/>
    <numFmt numFmtId="167" formatCode="#,##0.0000"/>
    <numFmt numFmtId="168" formatCode="#,##0.000000"/>
    <numFmt numFmtId="169" formatCode="_-* #,##0.00\ _₺_-;\-* #,##0.00\ _₺_-;_-* &quot;-&quot;??\ _₺_-;_-@_-"/>
    <numFmt numFmtId="170" formatCode="_-* #,##0_-;\-* #,##0_-;_-* &quot;-&quot;??_-;_-@_-"/>
    <numFmt numFmtId="175" formatCode="_-* #,##0.0\ _₺_-;\-* #,##0.0\ _₺_-;_-* &quot;-&quot;?\ _₺_-;_-@_-"/>
  </numFmts>
  <fonts count="18" x14ac:knownFonts="1">
    <font>
      <sz val="11"/>
      <color theme="1"/>
      <name val="Calibri"/>
      <family val="2"/>
      <charset val="162"/>
      <scheme val="minor"/>
    </font>
    <font>
      <sz val="10"/>
      <name val="Times New Roman"/>
      <family val="1"/>
      <charset val="162"/>
    </font>
    <font>
      <b/>
      <sz val="10"/>
      <name val="Times New Roman"/>
      <family val="1"/>
      <charset val="162"/>
    </font>
    <font>
      <b/>
      <i/>
      <sz val="10"/>
      <name val="Times New Roman"/>
      <family val="1"/>
      <charset val="162"/>
    </font>
    <font>
      <b/>
      <vertAlign val="superscript"/>
      <sz val="10"/>
      <name val="Trebuchet MS"/>
      <family val="2"/>
      <charset val="162"/>
    </font>
    <font>
      <b/>
      <vertAlign val="superscript"/>
      <sz val="10"/>
      <name val="Times New Roman"/>
      <family val="1"/>
      <charset val="162"/>
    </font>
    <font>
      <sz val="11"/>
      <color theme="1"/>
      <name val="Calibri"/>
      <family val="2"/>
      <charset val="162"/>
      <scheme val="minor"/>
    </font>
    <font>
      <sz val="10"/>
      <name val="Calibri"/>
      <family val="2"/>
      <charset val="162"/>
      <scheme val="minor"/>
    </font>
    <font>
      <b/>
      <sz val="16"/>
      <color theme="1"/>
      <name val="Calibri"/>
      <family val="2"/>
      <charset val="162"/>
      <scheme val="minor"/>
    </font>
    <font>
      <b/>
      <sz val="14"/>
      <color theme="1"/>
      <name val="Calibri"/>
      <family val="2"/>
      <charset val="162"/>
      <scheme val="minor"/>
    </font>
    <font>
      <b/>
      <i/>
      <sz val="12"/>
      <name val="Times New Roman"/>
      <family val="1"/>
      <charset val="162"/>
    </font>
    <font>
      <b/>
      <sz val="11"/>
      <name val="Times New Roman"/>
      <family val="1"/>
      <charset val="162"/>
    </font>
    <font>
      <b/>
      <sz val="12"/>
      <name val="Times New Roman"/>
      <family val="1"/>
      <charset val="162"/>
    </font>
    <font>
      <sz val="11"/>
      <color theme="1"/>
      <name val="Times New Roman"/>
      <family val="1"/>
      <charset val="162"/>
    </font>
    <font>
      <b/>
      <sz val="11"/>
      <color theme="1"/>
      <name val="Times New Roman"/>
      <family val="1"/>
      <charset val="162"/>
    </font>
    <font>
      <b/>
      <sz val="10"/>
      <name val="Times New Roman"/>
      <family val="1"/>
      <charset val="162"/>
    </font>
    <font>
      <sz val="10"/>
      <name val="Times New Roman"/>
      <family val="1"/>
      <charset val="162"/>
    </font>
    <font>
      <b/>
      <sz val="12"/>
      <name val="Calibri"/>
      <family val="2"/>
      <charset val="16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164" fontId="6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</cellStyleXfs>
  <cellXfs count="147">
    <xf numFmtId="0" fontId="0" fillId="0" borderId="0" xfId="0"/>
    <xf numFmtId="3" fontId="1" fillId="0" borderId="0" xfId="0" applyNumberFormat="1" applyFont="1" applyFill="1" applyBorder="1"/>
    <xf numFmtId="3" fontId="2" fillId="0" borderId="0" xfId="0" applyNumberFormat="1" applyFont="1" applyFill="1" applyBorder="1"/>
    <xf numFmtId="0" fontId="1" fillId="0" borderId="4" xfId="0" applyFont="1" applyFill="1" applyBorder="1"/>
    <xf numFmtId="3" fontId="2" fillId="0" borderId="0" xfId="0" applyNumberFormat="1" applyFont="1" applyFill="1" applyBorder="1" applyAlignment="1">
      <alignment horizontal="left"/>
    </xf>
    <xf numFmtId="3" fontId="2" fillId="0" borderId="7" xfId="0" applyNumberFormat="1" applyFont="1" applyFill="1" applyBorder="1" applyAlignment="1">
      <alignment horizontal="center" vertical="center"/>
    </xf>
    <xf numFmtId="0" fontId="1" fillId="0" borderId="0" xfId="0" applyFont="1" applyFill="1" applyBorder="1"/>
    <xf numFmtId="3" fontId="2" fillId="0" borderId="12" xfId="0" applyNumberFormat="1" applyFont="1" applyFill="1" applyBorder="1" applyAlignment="1">
      <alignment horizontal="center"/>
    </xf>
    <xf numFmtId="3" fontId="2" fillId="0" borderId="9" xfId="0" applyNumberFormat="1" applyFont="1" applyFill="1" applyBorder="1"/>
    <xf numFmtId="0" fontId="2" fillId="0" borderId="0" xfId="0" applyFont="1" applyFill="1" applyBorder="1"/>
    <xf numFmtId="0" fontId="7" fillId="0" borderId="0" xfId="0" applyFont="1" applyFill="1" applyBorder="1"/>
    <xf numFmtId="0" fontId="0" fillId="0" borderId="0" xfId="0" applyFill="1" applyBorder="1"/>
    <xf numFmtId="0" fontId="2" fillId="0" borderId="24" xfId="0" applyFont="1" applyFill="1" applyBorder="1"/>
    <xf numFmtId="0" fontId="1" fillId="0" borderId="24" xfId="0" applyFont="1" applyFill="1" applyBorder="1"/>
    <xf numFmtId="3" fontId="1" fillId="0" borderId="25" xfId="0" applyNumberFormat="1" applyFont="1" applyFill="1" applyBorder="1"/>
    <xf numFmtId="3" fontId="1" fillId="0" borderId="26" xfId="0" applyNumberFormat="1" applyFont="1" applyFill="1" applyBorder="1"/>
    <xf numFmtId="3" fontId="2" fillId="0" borderId="27" xfId="0" applyNumberFormat="1" applyFont="1" applyFill="1" applyBorder="1"/>
    <xf numFmtId="3" fontId="2" fillId="0" borderId="28" xfId="0" applyNumberFormat="1" applyFont="1" applyFill="1" applyBorder="1"/>
    <xf numFmtId="3" fontId="2" fillId="0" borderId="12" xfId="0" applyNumberFormat="1" applyFont="1" applyFill="1" applyBorder="1" applyAlignment="1">
      <alignment horizontal="center" vertical="center"/>
    </xf>
    <xf numFmtId="0" fontId="2" fillId="0" borderId="7" xfId="0" applyFont="1" applyFill="1" applyBorder="1"/>
    <xf numFmtId="3" fontId="1" fillId="0" borderId="11" xfId="0" applyNumberFormat="1" applyFont="1" applyFill="1" applyBorder="1"/>
    <xf numFmtId="3" fontId="1" fillId="0" borderId="31" xfId="0" applyNumberFormat="1" applyFont="1" applyFill="1" applyBorder="1"/>
    <xf numFmtId="3" fontId="2" fillId="0" borderId="22" xfId="0" applyNumberFormat="1" applyFont="1" applyFill="1" applyBorder="1"/>
    <xf numFmtId="0" fontId="1" fillId="0" borderId="15" xfId="0" applyFont="1" applyFill="1" applyBorder="1"/>
    <xf numFmtId="3" fontId="1" fillId="0" borderId="30" xfId="0" applyNumberFormat="1" applyFont="1" applyFill="1" applyBorder="1"/>
    <xf numFmtId="3" fontId="1" fillId="0" borderId="10" xfId="0" applyNumberFormat="1" applyFont="1" applyFill="1" applyBorder="1"/>
    <xf numFmtId="3" fontId="2" fillId="0" borderId="18" xfId="0" applyNumberFormat="1" applyFont="1" applyFill="1" applyBorder="1"/>
    <xf numFmtId="3" fontId="1" fillId="0" borderId="34" xfId="0" applyNumberFormat="1" applyFont="1" applyFill="1" applyBorder="1"/>
    <xf numFmtId="3" fontId="1" fillId="0" borderId="35" xfId="0" applyNumberFormat="1" applyFont="1" applyFill="1" applyBorder="1"/>
    <xf numFmtId="3" fontId="2" fillId="0" borderId="36" xfId="0" applyNumberFormat="1" applyFont="1" applyFill="1" applyBorder="1"/>
    <xf numFmtId="0" fontId="2" fillId="0" borderId="22" xfId="0" applyFont="1" applyFill="1" applyBorder="1"/>
    <xf numFmtId="0" fontId="1" fillId="0" borderId="7" xfId="0" applyFont="1" applyFill="1" applyBorder="1"/>
    <xf numFmtId="3" fontId="1" fillId="0" borderId="27" xfId="0" applyNumberFormat="1" applyFont="1" applyFill="1" applyBorder="1"/>
    <xf numFmtId="3" fontId="1" fillId="0" borderId="28" xfId="0" applyNumberFormat="1" applyFont="1" applyFill="1" applyBorder="1"/>
    <xf numFmtId="3" fontId="1" fillId="0" borderId="22" xfId="0" applyNumberFormat="1" applyFont="1" applyFill="1" applyBorder="1"/>
    <xf numFmtId="3" fontId="1" fillId="0" borderId="36" xfId="0" applyNumberFormat="1" applyFont="1" applyFill="1" applyBorder="1"/>
    <xf numFmtId="3" fontId="2" fillId="0" borderId="21" xfId="0" applyNumberFormat="1" applyFont="1" applyFill="1" applyBorder="1" applyAlignment="1">
      <alignment horizontal="left"/>
    </xf>
    <xf numFmtId="3" fontId="2" fillId="0" borderId="23" xfId="0" applyNumberFormat="1" applyFont="1" applyFill="1" applyBorder="1" applyAlignment="1">
      <alignment horizontal="left"/>
    </xf>
    <xf numFmtId="3" fontId="2" fillId="0" borderId="29" xfId="0" applyNumberFormat="1" applyFont="1" applyFill="1" applyBorder="1" applyAlignment="1">
      <alignment horizontal="left"/>
    </xf>
    <xf numFmtId="165" fontId="2" fillId="0" borderId="7" xfId="0" applyNumberFormat="1" applyFont="1" applyFill="1" applyBorder="1"/>
    <xf numFmtId="3" fontId="2" fillId="0" borderId="38" xfId="0" applyNumberFormat="1" applyFont="1" applyFill="1" applyBorder="1" applyAlignment="1">
      <alignment horizontal="left"/>
    </xf>
    <xf numFmtId="3" fontId="2" fillId="0" borderId="7" xfId="0" applyNumberFormat="1" applyFont="1" applyFill="1" applyBorder="1" applyAlignment="1">
      <alignment horizontal="center"/>
    </xf>
    <xf numFmtId="0" fontId="0" fillId="0" borderId="12" xfId="0" applyFill="1" applyBorder="1"/>
    <xf numFmtId="0" fontId="0" fillId="0" borderId="17" xfId="0" applyFill="1" applyBorder="1"/>
    <xf numFmtId="3" fontId="11" fillId="0" borderId="26" xfId="0" applyNumberFormat="1" applyFont="1" applyFill="1" applyBorder="1"/>
    <xf numFmtId="3" fontId="11" fillId="0" borderId="31" xfId="0" applyNumberFormat="1" applyFont="1" applyFill="1" applyBorder="1"/>
    <xf numFmtId="3" fontId="1" fillId="0" borderId="25" xfId="0" applyNumberFormat="1" applyFont="1" applyFill="1" applyBorder="1" applyAlignment="1"/>
    <xf numFmtId="3" fontId="13" fillId="0" borderId="21" xfId="0" applyNumberFormat="1" applyFont="1" applyFill="1" applyBorder="1"/>
    <xf numFmtId="3" fontId="13" fillId="0" borderId="25" xfId="0" applyNumberFormat="1" applyFont="1" applyFill="1" applyBorder="1"/>
    <xf numFmtId="3" fontId="13" fillId="0" borderId="11" xfId="0" applyNumberFormat="1" applyFont="1" applyFill="1" applyBorder="1"/>
    <xf numFmtId="3" fontId="13" fillId="0" borderId="0" xfId="0" applyNumberFormat="1" applyFont="1" applyFill="1" applyBorder="1"/>
    <xf numFmtId="3" fontId="13" fillId="0" borderId="30" xfId="0" applyNumberFormat="1" applyFont="1" applyFill="1" applyBorder="1"/>
    <xf numFmtId="3" fontId="13" fillId="0" borderId="26" xfId="0" applyNumberFormat="1" applyFont="1" applyFill="1" applyBorder="1"/>
    <xf numFmtId="3" fontId="13" fillId="0" borderId="31" xfId="0" applyNumberFormat="1" applyFont="1" applyFill="1" applyBorder="1"/>
    <xf numFmtId="3" fontId="13" fillId="0" borderId="35" xfId="0" applyNumberFormat="1" applyFont="1" applyFill="1" applyBorder="1"/>
    <xf numFmtId="3" fontId="13" fillId="0" borderId="27" xfId="0" applyNumberFormat="1" applyFont="1" applyFill="1" applyBorder="1"/>
    <xf numFmtId="0" fontId="2" fillId="2" borderId="14" xfId="0" applyFont="1" applyFill="1" applyBorder="1" applyAlignment="1">
      <alignment horizontal="right"/>
    </xf>
    <xf numFmtId="3" fontId="2" fillId="2" borderId="14" xfId="0" applyNumberFormat="1" applyFont="1" applyFill="1" applyBorder="1" applyAlignment="1">
      <alignment horizontal="center" vertical="center"/>
    </xf>
    <xf numFmtId="3" fontId="2" fillId="2" borderId="13" xfId="0" applyNumberFormat="1" applyFont="1" applyFill="1" applyBorder="1" applyAlignment="1">
      <alignment horizontal="center" vertical="center"/>
    </xf>
    <xf numFmtId="0" fontId="1" fillId="2" borderId="24" xfId="0" applyFont="1" applyFill="1" applyBorder="1"/>
    <xf numFmtId="3" fontId="1" fillId="2" borderId="10" xfId="0" applyNumberFormat="1" applyFont="1" applyFill="1" applyBorder="1"/>
    <xf numFmtId="3" fontId="1" fillId="2" borderId="30" xfId="0" applyNumberFormat="1" applyFont="1" applyFill="1" applyBorder="1"/>
    <xf numFmtId="3" fontId="1" fillId="2" borderId="25" xfId="0" applyNumberFormat="1" applyFont="1" applyFill="1" applyBorder="1"/>
    <xf numFmtId="3" fontId="1" fillId="2" borderId="26" xfId="0" applyNumberFormat="1" applyFont="1" applyFill="1" applyBorder="1"/>
    <xf numFmtId="0" fontId="10" fillId="2" borderId="22" xfId="0" applyFont="1" applyFill="1" applyBorder="1"/>
    <xf numFmtId="3" fontId="2" fillId="2" borderId="9" xfId="0" applyNumberFormat="1" applyFont="1" applyFill="1" applyBorder="1"/>
    <xf numFmtId="3" fontId="2" fillId="2" borderId="22" xfId="0" applyNumberFormat="1" applyFont="1" applyFill="1" applyBorder="1"/>
    <xf numFmtId="0" fontId="1" fillId="2" borderId="22" xfId="0" applyFont="1" applyFill="1" applyBorder="1"/>
    <xf numFmtId="3" fontId="2" fillId="2" borderId="18" xfId="0" applyNumberFormat="1" applyFont="1" applyFill="1" applyBorder="1"/>
    <xf numFmtId="3" fontId="1" fillId="2" borderId="35" xfId="0" applyNumberFormat="1" applyFont="1" applyFill="1" applyBorder="1"/>
    <xf numFmtId="0" fontId="2" fillId="2" borderId="22" xfId="0" applyFont="1" applyFill="1" applyBorder="1"/>
    <xf numFmtId="0" fontId="2" fillId="2" borderId="3" xfId="0" applyFont="1" applyFill="1" applyBorder="1"/>
    <xf numFmtId="0" fontId="1" fillId="2" borderId="20" xfId="0" applyFont="1" applyFill="1" applyBorder="1"/>
    <xf numFmtId="3" fontId="1" fillId="2" borderId="27" xfId="0" applyNumberFormat="1" applyFont="1" applyFill="1" applyBorder="1"/>
    <xf numFmtId="3" fontId="1" fillId="2" borderId="28" xfId="0" applyNumberFormat="1" applyFont="1" applyFill="1" applyBorder="1"/>
    <xf numFmtId="3" fontId="1" fillId="2" borderId="36" xfId="0" applyNumberFormat="1" applyFont="1" applyFill="1" applyBorder="1"/>
    <xf numFmtId="0" fontId="2" fillId="2" borderId="14" xfId="0" applyFont="1" applyFill="1" applyBorder="1"/>
    <xf numFmtId="3" fontId="2" fillId="2" borderId="39" xfId="0" applyNumberFormat="1" applyFont="1" applyFill="1" applyBorder="1"/>
    <xf numFmtId="3" fontId="2" fillId="2" borderId="40" xfId="0" applyNumberFormat="1" applyFont="1" applyFill="1" applyBorder="1"/>
    <xf numFmtId="3" fontId="1" fillId="2" borderId="40" xfId="0" applyNumberFormat="1" applyFont="1" applyFill="1" applyBorder="1"/>
    <xf numFmtId="3" fontId="2" fillId="2" borderId="41" xfId="0" applyNumberFormat="1" applyFont="1" applyFill="1" applyBorder="1"/>
    <xf numFmtId="165" fontId="2" fillId="2" borderId="24" xfId="0" applyNumberFormat="1" applyFont="1" applyFill="1" applyBorder="1" applyProtection="1">
      <protection locked="0"/>
    </xf>
    <xf numFmtId="3" fontId="2" fillId="2" borderId="37" xfId="0" applyNumberFormat="1" applyFont="1" applyFill="1" applyBorder="1" applyAlignment="1">
      <alignment horizontal="left"/>
    </xf>
    <xf numFmtId="3" fontId="2" fillId="2" borderId="32" xfId="0" applyNumberFormat="1" applyFont="1" applyFill="1" applyBorder="1" applyAlignment="1">
      <alignment horizontal="left"/>
    </xf>
    <xf numFmtId="3" fontId="2" fillId="2" borderId="19" xfId="0" applyNumberFormat="1" applyFont="1" applyFill="1" applyBorder="1" applyAlignment="1">
      <alignment horizontal="left"/>
    </xf>
    <xf numFmtId="3" fontId="2" fillId="2" borderId="33" xfId="0" applyNumberFormat="1" applyFont="1" applyFill="1" applyBorder="1" applyAlignment="1">
      <alignment horizontal="left"/>
    </xf>
    <xf numFmtId="3" fontId="13" fillId="2" borderId="2" xfId="0" applyNumberFormat="1" applyFont="1" applyFill="1" applyBorder="1"/>
    <xf numFmtId="3" fontId="2" fillId="2" borderId="2" xfId="0" applyNumberFormat="1" applyFont="1" applyFill="1" applyBorder="1" applyAlignment="1">
      <alignment horizontal="left"/>
    </xf>
    <xf numFmtId="3" fontId="2" fillId="2" borderId="6" xfId="0" applyNumberFormat="1" applyFont="1" applyFill="1" applyBorder="1" applyAlignment="1">
      <alignment horizontal="left"/>
    </xf>
    <xf numFmtId="3" fontId="2" fillId="2" borderId="14" xfId="0" applyNumberFormat="1" applyFont="1" applyFill="1" applyBorder="1" applyAlignment="1">
      <alignment horizontal="center"/>
    </xf>
    <xf numFmtId="3" fontId="2" fillId="2" borderId="13" xfId="0" applyNumberFormat="1" applyFont="1" applyFill="1" applyBorder="1" applyAlignment="1">
      <alignment horizontal="center"/>
    </xf>
    <xf numFmtId="3" fontId="2" fillId="2" borderId="16" xfId="0" applyNumberFormat="1" applyFont="1" applyFill="1" applyBorder="1" applyAlignment="1">
      <alignment horizontal="center"/>
    </xf>
    <xf numFmtId="3" fontId="13" fillId="2" borderId="10" xfId="0" applyNumberFormat="1" applyFont="1" applyFill="1" applyBorder="1"/>
    <xf numFmtId="3" fontId="11" fillId="2" borderId="26" xfId="0" applyNumberFormat="1" applyFont="1" applyFill="1" applyBorder="1"/>
    <xf numFmtId="3" fontId="13" fillId="2" borderId="25" xfId="0" applyNumberFormat="1" applyFont="1" applyFill="1" applyBorder="1"/>
    <xf numFmtId="0" fontId="3" fillId="2" borderId="22" xfId="0" applyFont="1" applyFill="1" applyBorder="1"/>
    <xf numFmtId="3" fontId="13" fillId="2" borderId="9" xfId="0" applyNumberFormat="1" applyFont="1" applyFill="1" applyBorder="1"/>
    <xf numFmtId="3" fontId="12" fillId="2" borderId="22" xfId="0" applyNumberFormat="1" applyFont="1" applyFill="1" applyBorder="1"/>
    <xf numFmtId="3" fontId="14" fillId="2" borderId="22" xfId="0" applyNumberFormat="1" applyFont="1" applyFill="1" applyBorder="1"/>
    <xf numFmtId="3" fontId="13" fillId="2" borderId="26" xfId="0" applyNumberFormat="1" applyFont="1" applyFill="1" applyBorder="1"/>
    <xf numFmtId="0" fontId="1" fillId="2" borderId="14" xfId="0" applyFont="1" applyFill="1" applyBorder="1"/>
    <xf numFmtId="3" fontId="13" fillId="2" borderId="35" xfId="0" applyNumberFormat="1" applyFont="1" applyFill="1" applyBorder="1"/>
    <xf numFmtId="0" fontId="1" fillId="2" borderId="7" xfId="0" applyFont="1" applyFill="1" applyBorder="1"/>
    <xf numFmtId="3" fontId="13" fillId="2" borderId="27" xfId="0" applyNumberFormat="1" applyFont="1" applyFill="1" applyBorder="1"/>
    <xf numFmtId="3" fontId="2" fillId="2" borderId="8" xfId="0" applyNumberFormat="1" applyFont="1" applyFill="1" applyBorder="1"/>
    <xf numFmtId="3" fontId="2" fillId="2" borderId="1" xfId="0" applyNumberFormat="1" applyFont="1" applyFill="1" applyBorder="1"/>
    <xf numFmtId="3" fontId="1" fillId="2" borderId="1" xfId="0" applyNumberFormat="1" applyFont="1" applyFill="1" applyBorder="1"/>
    <xf numFmtId="3" fontId="15" fillId="0" borderId="0" xfId="0" applyNumberFormat="1" applyFont="1" applyFill="1" applyBorder="1"/>
    <xf numFmtId="3" fontId="16" fillId="0" borderId="0" xfId="0" applyNumberFormat="1" applyFont="1" applyFill="1" applyBorder="1"/>
    <xf numFmtId="0" fontId="1" fillId="3" borderId="24" xfId="0" applyFont="1" applyFill="1" applyBorder="1"/>
    <xf numFmtId="3" fontId="1" fillId="3" borderId="25" xfId="0" applyNumberFormat="1" applyFont="1" applyFill="1" applyBorder="1"/>
    <xf numFmtId="3" fontId="1" fillId="3" borderId="26" xfId="0" applyNumberFormat="1" applyFont="1" applyFill="1" applyBorder="1"/>
    <xf numFmtId="3" fontId="13" fillId="3" borderId="26" xfId="0" applyNumberFormat="1" applyFont="1" applyFill="1" applyBorder="1"/>
    <xf numFmtId="3" fontId="13" fillId="3" borderId="35" xfId="0" applyNumberFormat="1" applyFont="1" applyFill="1" applyBorder="1"/>
    <xf numFmtId="0" fontId="0" fillId="3" borderId="0" xfId="0" applyFill="1"/>
    <xf numFmtId="3" fontId="1" fillId="3" borderId="11" xfId="0" applyNumberFormat="1" applyFont="1" applyFill="1" applyBorder="1"/>
    <xf numFmtId="3" fontId="1" fillId="3" borderId="31" xfId="0" applyNumberFormat="1" applyFont="1" applyFill="1" applyBorder="1"/>
    <xf numFmtId="3" fontId="13" fillId="3" borderId="31" xfId="0" applyNumberFormat="1" applyFont="1" applyFill="1" applyBorder="1"/>
    <xf numFmtId="3" fontId="13" fillId="3" borderId="42" xfId="0" applyNumberFormat="1" applyFont="1" applyFill="1" applyBorder="1"/>
    <xf numFmtId="0" fontId="1" fillId="0" borderId="39" xfId="0" applyFont="1" applyFill="1" applyBorder="1"/>
    <xf numFmtId="3" fontId="1" fillId="3" borderId="25" xfId="0" applyNumberFormat="1" applyFont="1" applyFill="1" applyBorder="1" applyAlignment="1"/>
    <xf numFmtId="1" fontId="0" fillId="0" borderId="0" xfId="0" applyNumberFormat="1"/>
    <xf numFmtId="0" fontId="17" fillId="0" borderId="4" xfId="0" applyFont="1" applyFill="1" applyBorder="1"/>
    <xf numFmtId="3" fontId="1" fillId="0" borderId="0" xfId="0" applyNumberFormat="1" applyFont="1" applyFill="1" applyBorder="1" applyAlignment="1">
      <alignment horizontal="left"/>
    </xf>
    <xf numFmtId="165" fontId="2" fillId="0" borderId="0" xfId="2" applyNumberFormat="1" applyFont="1" applyFill="1" applyBorder="1"/>
    <xf numFmtId="0" fontId="13" fillId="0" borderId="0" xfId="0" applyFont="1" applyFill="1" applyBorder="1"/>
    <xf numFmtId="165" fontId="2" fillId="0" borderId="0" xfId="0" applyNumberFormat="1" applyFont="1" applyFill="1" applyBorder="1"/>
    <xf numFmtId="4" fontId="0" fillId="0" borderId="0" xfId="0" applyNumberFormat="1"/>
    <xf numFmtId="166" fontId="1" fillId="0" borderId="0" xfId="0" applyNumberFormat="1" applyFont="1" applyFill="1" applyBorder="1"/>
    <xf numFmtId="3" fontId="1" fillId="2" borderId="39" xfId="0" applyNumberFormat="1" applyFont="1" applyFill="1" applyBorder="1"/>
    <xf numFmtId="3" fontId="1" fillId="2" borderId="41" xfId="0" applyNumberFormat="1" applyFont="1" applyFill="1" applyBorder="1"/>
    <xf numFmtId="166" fontId="2" fillId="0" borderId="0" xfId="0" applyNumberFormat="1" applyFont="1" applyFill="1" applyBorder="1"/>
    <xf numFmtId="167" fontId="1" fillId="0" borderId="0" xfId="0" applyNumberFormat="1" applyFont="1" applyFill="1" applyBorder="1"/>
    <xf numFmtId="3" fontId="13" fillId="2" borderId="39" xfId="0" applyNumberFormat="1" applyFont="1" applyFill="1" applyBorder="1"/>
    <xf numFmtId="3" fontId="13" fillId="2" borderId="41" xfId="0" applyNumberFormat="1" applyFont="1" applyFill="1" applyBorder="1"/>
    <xf numFmtId="3" fontId="13" fillId="2" borderId="36" xfId="0" applyNumberFormat="1" applyFont="1" applyFill="1" applyBorder="1"/>
    <xf numFmtId="167" fontId="0" fillId="0" borderId="0" xfId="0" applyNumberFormat="1" applyFill="1" applyBorder="1"/>
    <xf numFmtId="167" fontId="13" fillId="0" borderId="5" xfId="0" applyNumberFormat="1" applyFont="1" applyFill="1" applyBorder="1"/>
    <xf numFmtId="168" fontId="1" fillId="0" borderId="0" xfId="0" applyNumberFormat="1" applyFont="1" applyFill="1" applyBorder="1"/>
    <xf numFmtId="166" fontId="1" fillId="0" borderId="25" xfId="0" applyNumberFormat="1" applyFont="1" applyFill="1" applyBorder="1"/>
    <xf numFmtId="169" fontId="0" fillId="0" borderId="0" xfId="0" applyNumberFormat="1"/>
    <xf numFmtId="170" fontId="0" fillId="0" borderId="0" xfId="3" applyNumberFormat="1" applyFont="1" applyFill="1" applyBorder="1"/>
    <xf numFmtId="175" fontId="0" fillId="0" borderId="0" xfId="0" applyNumberFormat="1" applyFill="1" applyBorder="1"/>
    <xf numFmtId="170" fontId="7" fillId="0" borderId="0" xfId="3" applyNumberFormat="1" applyFont="1" applyFill="1" applyBorder="1"/>
    <xf numFmtId="43" fontId="0" fillId="0" borderId="0" xfId="3" applyFont="1"/>
    <xf numFmtId="0" fontId="8" fillId="0" borderId="0" xfId="0" applyFont="1" applyBorder="1" applyAlignment="1">
      <alignment horizontal="center"/>
    </xf>
    <xf numFmtId="0" fontId="9" fillId="0" borderId="12" xfId="0" applyFont="1" applyBorder="1" applyAlignment="1">
      <alignment horizontal="center"/>
    </xf>
  </cellXfs>
  <cellStyles count="4">
    <cellStyle name="Normal" xfId="0" builtinId="0"/>
    <cellStyle name="Normal 2" xfId="2" xr:uid="{00000000-0005-0000-0000-000001000000}"/>
    <cellStyle name="Virgül" xfId="3" builtinId="3"/>
    <cellStyle name="Virgül 2" xfId="1" xr:uid="{00000000-0005-0000-0000-000002000000}"/>
  </cellStyles>
  <dxfs count="59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medium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Times New Roman"/>
        <scheme val="none"/>
      </font>
      <numFmt numFmtId="3" formatCode="#,##0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Times New Roman"/>
        <scheme val="none"/>
      </font>
      <numFmt numFmtId="3" formatCode="#,##0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Times New Roman"/>
        <scheme val="none"/>
      </font>
      <numFmt numFmtId="3" formatCode="#,##0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Times New Roman"/>
        <scheme val="none"/>
      </font>
      <numFmt numFmtId="3" formatCode="#,##0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Times New Roman"/>
        <scheme val="none"/>
      </font>
      <numFmt numFmtId="3" formatCode="#,##0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Times New Roman"/>
        <scheme val="none"/>
      </font>
      <numFmt numFmtId="3" formatCode="#,##0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Times New Roman"/>
        <scheme val="none"/>
      </font>
      <numFmt numFmtId="3" formatCode="#,##0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Times New Roman"/>
        <scheme val="none"/>
      </font>
      <numFmt numFmtId="3" formatCode="#,##0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Times New Roman"/>
        <scheme val="none"/>
      </font>
      <numFmt numFmtId="3" formatCode="#,##0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Times New Roman"/>
        <scheme val="none"/>
      </font>
      <numFmt numFmtId="3" formatCode="#,##0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Times New Roman"/>
        <scheme val="none"/>
      </font>
      <numFmt numFmtId="3" formatCode="#,##0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Times New Roman"/>
        <scheme val="none"/>
      </font>
      <numFmt numFmtId="3" formatCode="#,##0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Times New Roman"/>
        <scheme val="none"/>
      </font>
      <numFmt numFmtId="3" formatCode="#,##0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Times New Roman"/>
        <scheme val="none"/>
      </font>
      <numFmt numFmtId="3" formatCode="#,##0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Times New Roman"/>
        <scheme val="none"/>
      </font>
      <numFmt numFmtId="3" formatCode="#,##0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Times New Roman"/>
        <scheme val="none"/>
      </font>
      <numFmt numFmtId="3" formatCode="#,##0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Times New Roman"/>
        <scheme val="none"/>
      </font>
      <numFmt numFmtId="3" formatCode="#,##0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double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Times New Roman"/>
        <scheme val="none"/>
      </font>
      <numFmt numFmtId="3" formatCode="#,##0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Times New Roman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indexed="65"/>
        </patternFill>
      </fill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Times New Roman"/>
        <scheme val="none"/>
      </font>
      <numFmt numFmtId="3" formatCode="#,##0"/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o1" displayName="Tablo1" ref="A9:S60" headerRowCount="0" headerRowDxfId="58" dataDxfId="57" totalsRowDxfId="55" tableBorderDxfId="56">
  <tableColumns count="19">
    <tableColumn id="1" xr3:uid="{00000000-0010-0000-0000-000001000000}" name="Sütun1" totalsRowLabel="Toplam" headerRowDxfId="54" dataDxfId="53"/>
    <tableColumn id="2" xr3:uid="{00000000-0010-0000-0000-000002000000}" name="Sütun2" headerRowDxfId="52" dataDxfId="51" totalsRowDxfId="50"/>
    <tableColumn id="3" xr3:uid="{00000000-0010-0000-0000-000003000000}" name="Sütun3" headerRowDxfId="49" dataDxfId="48" totalsRowDxfId="47"/>
    <tableColumn id="4" xr3:uid="{00000000-0010-0000-0000-000004000000}" name="Sütun4" headerRowDxfId="46" dataDxfId="45" totalsRowDxfId="44"/>
    <tableColumn id="5" xr3:uid="{00000000-0010-0000-0000-000005000000}" name="Sütun5" headerRowDxfId="43" dataDxfId="42" totalsRowDxfId="41"/>
    <tableColumn id="19" xr3:uid="{00000000-0010-0000-0000-000013000000}" name="Sütun52" headerRowDxfId="40" dataDxfId="39" totalsRowDxfId="38"/>
    <tableColumn id="6" xr3:uid="{00000000-0010-0000-0000-000006000000}" name="Sütun6" headerRowDxfId="37" dataDxfId="36" totalsRowDxfId="35"/>
    <tableColumn id="7" xr3:uid="{00000000-0010-0000-0000-000007000000}" name="Sütun7" headerRowDxfId="34" dataDxfId="33" totalsRowDxfId="32"/>
    <tableColumn id="8" xr3:uid="{00000000-0010-0000-0000-000008000000}" name="Sütun8" headerRowDxfId="31" dataDxfId="30" totalsRowDxfId="29"/>
    <tableColumn id="9" xr3:uid="{00000000-0010-0000-0000-000009000000}" name="Sütun9" headerRowDxfId="28" dataDxfId="27" totalsRowDxfId="26"/>
    <tableColumn id="18" xr3:uid="{00000000-0010-0000-0000-000012000000}" name="Sütun92" headerRowDxfId="25" dataDxfId="24" totalsRowDxfId="23"/>
    <tableColumn id="10" xr3:uid="{00000000-0010-0000-0000-00000A000000}" name="Sütun10" headerRowDxfId="22" dataDxfId="21" totalsRowDxfId="20"/>
    <tableColumn id="11" xr3:uid="{00000000-0010-0000-0000-00000B000000}" name="Sütun11" headerRowDxfId="19" dataDxfId="18" totalsRowDxfId="17"/>
    <tableColumn id="12" xr3:uid="{00000000-0010-0000-0000-00000C000000}" name="Sütun12" headerRowDxfId="16" dataDxfId="15" totalsRowDxfId="14"/>
    <tableColumn id="13" xr3:uid="{00000000-0010-0000-0000-00000D000000}" name="Sütun13" headerRowDxfId="13" dataDxfId="12" totalsRowDxfId="11"/>
    <tableColumn id="14" xr3:uid="{00000000-0010-0000-0000-00000E000000}" name="Sütun14" headerRowDxfId="10" dataDxfId="9" totalsRowDxfId="8"/>
    <tableColumn id="15" xr3:uid="{00000000-0010-0000-0000-00000F000000}" name="Sütun15" headerRowDxfId="7" dataDxfId="6"/>
    <tableColumn id="16" xr3:uid="{00000000-0010-0000-0000-000010000000}" name="Sütun16" headerRowDxfId="5" dataDxfId="4" totalsRowDxfId="3"/>
    <tableColumn id="17" xr3:uid="{00000000-0010-0000-0000-000011000000}" name="Sütun17" totalsRowFunction="count" headerRowDxfId="2" dataDxfId="1" totalsRowDxfId="0"/>
  </tableColumns>
  <tableStyleInfo showFirstColumn="0" showLastColumn="0" showRowStripes="0" showColumnStripes="0"/>
</table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S70"/>
  <sheetViews>
    <sheetView tabSelected="1" topLeftCell="A7" zoomScale="85" zoomScaleNormal="85" workbookViewId="0">
      <pane xSplit="1" ySplit="4" topLeftCell="F11" activePane="bottomRight" state="frozen"/>
      <selection activeCell="A7" sqref="A7"/>
      <selection pane="topRight" activeCell="B7" sqref="B7"/>
      <selection pane="bottomLeft" activeCell="A11" sqref="A11"/>
      <selection pane="bottomRight" activeCell="L24" sqref="L24"/>
    </sheetView>
  </sheetViews>
  <sheetFormatPr defaultRowHeight="15" x14ac:dyDescent="0.25"/>
  <cols>
    <col min="1" max="1" width="38.28515625" style="11" bestFit="1" customWidth="1"/>
    <col min="2" max="2" width="15.85546875" style="11" bestFit="1" customWidth="1"/>
    <col min="3" max="3" width="19.5703125" style="11" bestFit="1" customWidth="1"/>
    <col min="4" max="4" width="19.85546875" style="11" customWidth="1"/>
    <col min="5" max="5" width="10.85546875" style="11" customWidth="1"/>
    <col min="6" max="6" width="19.28515625" style="11" customWidth="1"/>
    <col min="7" max="7" width="15.7109375" style="11" bestFit="1" customWidth="1"/>
    <col min="8" max="8" width="15" style="11" customWidth="1"/>
    <col min="9" max="9" width="10.28515625" style="11" bestFit="1" customWidth="1"/>
    <col min="10" max="10" width="12" style="11" bestFit="1" customWidth="1"/>
    <col min="11" max="11" width="15.85546875" style="11" bestFit="1" customWidth="1"/>
    <col min="12" max="13" width="11.5703125" style="11" bestFit="1" customWidth="1"/>
    <col min="14" max="16" width="10.28515625" style="11" customWidth="1"/>
    <col min="17" max="17" width="12" style="11" bestFit="1" customWidth="1"/>
    <col min="18" max="19" width="10.28515625" style="11" customWidth="1"/>
    <col min="20" max="16384" width="9.140625" style="11"/>
  </cols>
  <sheetData>
    <row r="2" spans="1:19" x14ac:dyDescent="0.25">
      <c r="C2" s="141">
        <v>19485000000</v>
      </c>
      <c r="F2" s="11">
        <f>1418000000/29195000</f>
        <v>48.569960609693439</v>
      </c>
    </row>
    <row r="3" spans="1:19" x14ac:dyDescent="0.25">
      <c r="C3" s="142">
        <f>C2*0.7</f>
        <v>13639500000</v>
      </c>
    </row>
    <row r="4" spans="1:19" x14ac:dyDescent="0.25">
      <c r="C4" s="142">
        <f>C3*1.8</f>
        <v>24551100000</v>
      </c>
    </row>
    <row r="6" spans="1:19" x14ac:dyDescent="0.25">
      <c r="A6" s="10"/>
      <c r="B6" s="143">
        <f>B12*55*1.8*1000</f>
        <v>2890305000</v>
      </c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</row>
    <row r="7" spans="1:19" ht="21" x14ac:dyDescent="0.35">
      <c r="A7" s="145" t="s">
        <v>86</v>
      </c>
      <c r="B7" s="145"/>
      <c r="C7" s="145"/>
      <c r="D7" s="145"/>
      <c r="E7" s="145"/>
      <c r="F7" s="145"/>
      <c r="G7" s="145"/>
      <c r="H7" s="145"/>
      <c r="I7" s="145"/>
      <c r="J7" s="145"/>
      <c r="K7" s="145"/>
      <c r="L7" s="145"/>
      <c r="M7" s="145"/>
      <c r="N7" s="145"/>
      <c r="O7" s="145"/>
      <c r="P7" s="145"/>
      <c r="Q7" s="145"/>
      <c r="R7" s="145"/>
      <c r="S7" s="145"/>
    </row>
    <row r="8" spans="1:19" ht="21.75" thickBot="1" x14ac:dyDescent="0.4">
      <c r="A8" s="145" t="s">
        <v>0</v>
      </c>
      <c r="B8" s="145"/>
      <c r="C8" s="145"/>
      <c r="D8" s="145"/>
      <c r="E8" s="145"/>
      <c r="F8" s="145"/>
      <c r="G8" s="145"/>
      <c r="H8" s="145"/>
      <c r="I8" s="145"/>
      <c r="J8" s="145"/>
      <c r="K8" s="145"/>
      <c r="L8" s="145"/>
      <c r="M8" s="145"/>
      <c r="N8" s="145"/>
      <c r="O8" s="145"/>
      <c r="P8" s="145"/>
      <c r="Q8" s="145"/>
      <c r="R8" s="145"/>
      <c r="S8" s="145"/>
    </row>
    <row r="9" spans="1:19" ht="15.75" x14ac:dyDescent="0.25">
      <c r="A9" s="56" t="s">
        <v>1</v>
      </c>
      <c r="B9" s="57" t="s">
        <v>2</v>
      </c>
      <c r="C9" s="57" t="s">
        <v>3</v>
      </c>
      <c r="D9" s="58" t="s">
        <v>4</v>
      </c>
      <c r="E9" s="57" t="s">
        <v>5</v>
      </c>
      <c r="F9" s="58" t="s">
        <v>73</v>
      </c>
      <c r="G9" s="57" t="s">
        <v>76</v>
      </c>
      <c r="H9" s="58" t="s">
        <v>83</v>
      </c>
      <c r="I9" s="57" t="s">
        <v>6</v>
      </c>
      <c r="J9" s="58" t="s">
        <v>74</v>
      </c>
      <c r="K9" s="57" t="s">
        <v>75</v>
      </c>
      <c r="L9" s="58" t="s">
        <v>79</v>
      </c>
      <c r="M9" s="57" t="s">
        <v>8</v>
      </c>
      <c r="N9" s="58" t="s">
        <v>9</v>
      </c>
      <c r="O9" s="57" t="s">
        <v>10</v>
      </c>
      <c r="P9" s="58" t="s">
        <v>11</v>
      </c>
      <c r="Q9" s="57" t="s">
        <v>12</v>
      </c>
      <c r="R9" s="58" t="s">
        <v>62</v>
      </c>
      <c r="S9" s="57" t="s">
        <v>13</v>
      </c>
    </row>
    <row r="10" spans="1:19" ht="18" thickBot="1" x14ac:dyDescent="0.3">
      <c r="A10" s="19" t="s">
        <v>14</v>
      </c>
      <c r="B10" s="5" t="s">
        <v>15</v>
      </c>
      <c r="C10" s="5" t="s">
        <v>15</v>
      </c>
      <c r="D10" s="18" t="s">
        <v>15</v>
      </c>
      <c r="E10" s="5" t="s">
        <v>15</v>
      </c>
      <c r="F10" s="18" t="s">
        <v>61</v>
      </c>
      <c r="G10" s="5" t="s">
        <v>15</v>
      </c>
      <c r="H10" s="18" t="s">
        <v>15</v>
      </c>
      <c r="I10" s="5" t="s">
        <v>15</v>
      </c>
      <c r="J10" s="18" t="s">
        <v>15</v>
      </c>
      <c r="K10" s="5" t="s">
        <v>15</v>
      </c>
      <c r="L10" s="18" t="s">
        <v>59</v>
      </c>
      <c r="M10" s="5" t="s">
        <v>16</v>
      </c>
      <c r="N10" s="18" t="s">
        <v>16</v>
      </c>
      <c r="O10" s="5" t="s">
        <v>60</v>
      </c>
      <c r="P10" s="18" t="s">
        <v>16</v>
      </c>
      <c r="Q10" s="5" t="s">
        <v>16</v>
      </c>
      <c r="R10" s="18" t="s">
        <v>61</v>
      </c>
      <c r="S10" s="5" t="s">
        <v>61</v>
      </c>
    </row>
    <row r="11" spans="1:19" x14ac:dyDescent="0.25">
      <c r="A11" s="59" t="s">
        <v>17</v>
      </c>
      <c r="B11" s="60">
        <v>2292.261</v>
      </c>
      <c r="C11" s="61">
        <v>66933</v>
      </c>
      <c r="D11" s="60">
        <v>1044</v>
      </c>
      <c r="E11" s="61"/>
      <c r="F11" s="60"/>
      <c r="G11" s="61"/>
      <c r="H11" s="60">
        <v>7833.8494684914922</v>
      </c>
      <c r="I11" s="61">
        <v>4788</v>
      </c>
      <c r="J11" s="60">
        <v>2338</v>
      </c>
      <c r="K11" s="61"/>
      <c r="L11" s="60">
        <v>632.37032199999999</v>
      </c>
      <c r="M11" s="61">
        <v>57864.950000000004</v>
      </c>
      <c r="N11" s="60">
        <v>899.3420000000001</v>
      </c>
      <c r="O11" s="61">
        <v>25.975999999999999</v>
      </c>
      <c r="P11" s="60">
        <v>5860.7889999999998</v>
      </c>
      <c r="Q11" s="61"/>
      <c r="R11" s="60">
        <v>1463.02512</v>
      </c>
      <c r="S11" s="61">
        <v>768</v>
      </c>
    </row>
    <row r="12" spans="1:19" x14ac:dyDescent="0.25">
      <c r="A12" s="13" t="s">
        <v>18</v>
      </c>
      <c r="B12" s="14">
        <v>29195</v>
      </c>
      <c r="C12" s="15"/>
      <c r="D12" s="14"/>
      <c r="E12" s="15">
        <v>383</v>
      </c>
      <c r="F12" s="14"/>
      <c r="G12" s="15">
        <v>4002</v>
      </c>
      <c r="H12" s="14"/>
      <c r="I12" s="15"/>
      <c r="J12" s="14">
        <v>19485</v>
      </c>
      <c r="K12" s="15">
        <v>16714</v>
      </c>
      <c r="L12" s="14">
        <v>45922.188552</v>
      </c>
      <c r="M12" s="15"/>
      <c r="N12" s="14"/>
      <c r="O12" s="15"/>
      <c r="P12" s="14"/>
      <c r="Q12" s="15">
        <v>5826.7</v>
      </c>
      <c r="R12" s="14"/>
      <c r="S12" s="15"/>
    </row>
    <row r="13" spans="1:19" x14ac:dyDescent="0.25">
      <c r="A13" s="59" t="s">
        <v>19</v>
      </c>
      <c r="B13" s="62">
        <v>7.0438960000000002</v>
      </c>
      <c r="C13" s="63"/>
      <c r="D13" s="62"/>
      <c r="E13" s="63"/>
      <c r="F13" s="62"/>
      <c r="G13" s="63">
        <v>12</v>
      </c>
      <c r="H13" s="62"/>
      <c r="I13" s="63"/>
      <c r="J13" s="62"/>
      <c r="K13" s="63">
        <v>5919</v>
      </c>
      <c r="L13" s="62">
        <v>611.11549950000006</v>
      </c>
      <c r="M13" s="63"/>
      <c r="N13" s="62"/>
      <c r="O13" s="63"/>
      <c r="P13" s="62"/>
      <c r="Q13" s="63">
        <v>2953.6</v>
      </c>
      <c r="R13" s="62"/>
      <c r="S13" s="63"/>
    </row>
    <row r="14" spans="1:19" x14ac:dyDescent="0.25">
      <c r="A14" s="13" t="s">
        <v>20</v>
      </c>
      <c r="B14" s="14"/>
      <c r="C14" s="15"/>
      <c r="D14" s="14"/>
      <c r="E14" s="15"/>
      <c r="F14" s="14"/>
      <c r="G14" s="15"/>
      <c r="H14" s="14"/>
      <c r="I14" s="15"/>
      <c r="J14" s="14"/>
      <c r="K14" s="15">
        <v>3266</v>
      </c>
      <c r="L14" s="14"/>
      <c r="M14" s="15"/>
      <c r="N14" s="14"/>
      <c r="O14" s="15"/>
      <c r="P14" s="14"/>
      <c r="Q14" s="15"/>
      <c r="R14" s="14"/>
      <c r="S14" s="15"/>
    </row>
    <row r="15" spans="1:19" x14ac:dyDescent="0.25">
      <c r="A15" s="59" t="s">
        <v>21</v>
      </c>
      <c r="B15" s="62">
        <v>-556</v>
      </c>
      <c r="C15" s="63">
        <v>335.779</v>
      </c>
      <c r="D15" s="62">
        <v>-176</v>
      </c>
      <c r="E15" s="63">
        <v>27</v>
      </c>
      <c r="F15" s="62"/>
      <c r="G15" s="63">
        <v>-179.16999999999996</v>
      </c>
      <c r="H15" s="62"/>
      <c r="I15" s="63"/>
      <c r="J15" s="62">
        <v>-112</v>
      </c>
      <c r="K15" s="63">
        <v>39</v>
      </c>
      <c r="L15" s="62">
        <v>-684.85313889999998</v>
      </c>
      <c r="M15" s="63"/>
      <c r="N15" s="62"/>
      <c r="O15" s="63"/>
      <c r="P15" s="62"/>
      <c r="Q15" s="63"/>
      <c r="R15" s="62"/>
      <c r="S15" s="63"/>
    </row>
    <row r="16" spans="1:19" ht="15.75" thickBot="1" x14ac:dyDescent="0.3">
      <c r="A16" s="13" t="s">
        <v>71</v>
      </c>
      <c r="B16" s="20">
        <v>115.19210400000156</v>
      </c>
      <c r="C16" s="21">
        <v>148.09999999999127</v>
      </c>
      <c r="D16" s="20">
        <v>-0.43999999999999773</v>
      </c>
      <c r="E16" s="21">
        <v>0.2930000000005748</v>
      </c>
      <c r="F16" s="20">
        <v>0</v>
      </c>
      <c r="G16" s="21">
        <v>-0.17599999999993088</v>
      </c>
      <c r="H16" s="20">
        <v>0.41833000000042375</v>
      </c>
      <c r="I16" s="21">
        <v>0</v>
      </c>
      <c r="J16" s="20">
        <v>0</v>
      </c>
      <c r="K16" s="21">
        <v>140</v>
      </c>
      <c r="L16" s="20">
        <v>26.839190600003349</v>
      </c>
      <c r="M16" s="21">
        <v>0</v>
      </c>
      <c r="N16" s="20">
        <v>0</v>
      </c>
      <c r="O16" s="21">
        <v>0</v>
      </c>
      <c r="P16" s="20">
        <v>0</v>
      </c>
      <c r="Q16" s="21">
        <v>-0.44947500008856878</v>
      </c>
      <c r="R16" s="20">
        <v>0</v>
      </c>
      <c r="S16" s="21">
        <v>0</v>
      </c>
    </row>
    <row r="17" spans="1:19" ht="16.5" thickBot="1" x14ac:dyDescent="0.3">
      <c r="A17" s="64" t="s">
        <v>80</v>
      </c>
      <c r="B17" s="65">
        <v>30924.217103999999</v>
      </c>
      <c r="C17" s="66">
        <v>67268.778999999995</v>
      </c>
      <c r="D17" s="65">
        <v>868</v>
      </c>
      <c r="E17" s="66">
        <v>410</v>
      </c>
      <c r="F17" s="65">
        <v>0</v>
      </c>
      <c r="G17" s="66">
        <v>3810.83</v>
      </c>
      <c r="H17" s="65">
        <v>7833.8494684914922</v>
      </c>
      <c r="I17" s="66">
        <v>4788</v>
      </c>
      <c r="J17" s="65">
        <v>21711</v>
      </c>
      <c r="K17" s="66">
        <v>7568</v>
      </c>
      <c r="L17" s="65">
        <v>45258.590235600001</v>
      </c>
      <c r="M17" s="66">
        <v>57864.950000000004</v>
      </c>
      <c r="N17" s="65">
        <v>899.3420000000001</v>
      </c>
      <c r="O17" s="66">
        <v>25.975999999999999</v>
      </c>
      <c r="P17" s="65">
        <v>5860.7889999999998</v>
      </c>
      <c r="Q17" s="66">
        <v>2873.1</v>
      </c>
      <c r="R17" s="65">
        <v>1463.02512</v>
      </c>
      <c r="S17" s="66">
        <v>768</v>
      </c>
    </row>
    <row r="18" spans="1:19" ht="15.75" thickBot="1" x14ac:dyDescent="0.3">
      <c r="A18" s="6"/>
      <c r="B18" s="128"/>
      <c r="C18" s="128"/>
      <c r="D18" s="128"/>
      <c r="E18" s="128"/>
      <c r="F18" s="128"/>
      <c r="G18" s="128"/>
      <c r="H18" s="128"/>
      <c r="I18" s="128"/>
      <c r="J18" s="128"/>
      <c r="K18" s="128"/>
      <c r="L18" s="128"/>
      <c r="M18" s="128"/>
      <c r="N18" s="128"/>
      <c r="O18" s="128"/>
      <c r="P18" s="128"/>
      <c r="Q18" s="128"/>
      <c r="R18" s="128"/>
      <c r="S18" s="128"/>
    </row>
    <row r="19" spans="1:19" ht="15.75" thickBot="1" x14ac:dyDescent="0.3">
      <c r="A19" s="67" t="s">
        <v>22</v>
      </c>
      <c r="B19" s="66">
        <v>-17597.976999999999</v>
      </c>
      <c r="C19" s="65">
        <v>-55932.137000000002</v>
      </c>
      <c r="D19" s="66">
        <v>-404.44</v>
      </c>
      <c r="E19" s="65">
        <v>4071.848</v>
      </c>
      <c r="F19" s="66">
        <v>319</v>
      </c>
      <c r="G19" s="65">
        <v>0</v>
      </c>
      <c r="H19" s="66">
        <v>-17.431138491492142</v>
      </c>
      <c r="I19" s="65">
        <v>-554</v>
      </c>
      <c r="J19" s="66">
        <v>-21711</v>
      </c>
      <c r="K19" s="65">
        <v>20325</v>
      </c>
      <c r="L19" s="66">
        <v>-24941.635286999997</v>
      </c>
      <c r="M19" s="65">
        <v>-57864.950000000004</v>
      </c>
      <c r="N19" s="66">
        <v>-899.3420000000001</v>
      </c>
      <c r="O19" s="65">
        <v>0</v>
      </c>
      <c r="P19" s="66">
        <v>-5860.7889999999998</v>
      </c>
      <c r="Q19" s="65">
        <v>190906.17400000003</v>
      </c>
      <c r="R19" s="66">
        <v>1124</v>
      </c>
      <c r="S19" s="66">
        <v>0</v>
      </c>
    </row>
    <row r="20" spans="1:19" x14ac:dyDescent="0.25">
      <c r="A20" s="13" t="s">
        <v>23</v>
      </c>
      <c r="B20" s="24">
        <v>-11761</v>
      </c>
      <c r="C20" s="25">
        <v>-54586</v>
      </c>
      <c r="D20" s="24">
        <v>-404.44</v>
      </c>
      <c r="E20" s="25"/>
      <c r="F20" s="24">
        <v>-680</v>
      </c>
      <c r="G20" s="25"/>
      <c r="H20" s="24">
        <v>-17.431138491492142</v>
      </c>
      <c r="I20" s="25">
        <v>-554</v>
      </c>
      <c r="J20" s="24"/>
      <c r="K20" s="25">
        <v>-741</v>
      </c>
      <c r="L20" s="24">
        <v>-23090</v>
      </c>
      <c r="M20" s="25">
        <v>-57864.950000000004</v>
      </c>
      <c r="N20" s="24">
        <v>-899.3420000000001</v>
      </c>
      <c r="O20" s="25"/>
      <c r="P20" s="24">
        <v>-5860.7889999999998</v>
      </c>
      <c r="Q20" s="25">
        <v>239496.80000000002</v>
      </c>
      <c r="R20" s="24"/>
      <c r="S20" s="24"/>
    </row>
    <row r="21" spans="1:19" x14ac:dyDescent="0.25">
      <c r="A21" s="59" t="s">
        <v>72</v>
      </c>
      <c r="B21" s="63">
        <v>-94</v>
      </c>
      <c r="C21" s="62">
        <v>-1159</v>
      </c>
      <c r="D21" s="63"/>
      <c r="E21" s="62"/>
      <c r="F21" s="63">
        <v>-140</v>
      </c>
      <c r="G21" s="62"/>
      <c r="H21" s="63"/>
      <c r="I21" s="62"/>
      <c r="J21" s="63"/>
      <c r="K21" s="62">
        <v>-165</v>
      </c>
      <c r="L21" s="63">
        <v>-573</v>
      </c>
      <c r="M21" s="62"/>
      <c r="N21" s="63"/>
      <c r="O21" s="62"/>
      <c r="P21" s="63"/>
      <c r="Q21" s="62"/>
      <c r="R21" s="63">
        <v>1124</v>
      </c>
      <c r="S21" s="63"/>
    </row>
    <row r="22" spans="1:19" x14ac:dyDescent="0.25">
      <c r="A22" s="13" t="s">
        <v>24</v>
      </c>
      <c r="B22" s="15">
        <v>-5391.9769999999999</v>
      </c>
      <c r="C22" s="14"/>
      <c r="D22" s="15"/>
      <c r="E22" s="14">
        <v>4071.848</v>
      </c>
      <c r="F22" s="15">
        <v>1812</v>
      </c>
      <c r="G22" s="14"/>
      <c r="H22" s="15"/>
      <c r="I22" s="14"/>
      <c r="J22" s="15"/>
      <c r="K22" s="14"/>
      <c r="L22" s="15"/>
      <c r="M22" s="14"/>
      <c r="N22" s="15"/>
      <c r="O22" s="14"/>
      <c r="P22" s="15"/>
      <c r="Q22" s="14"/>
      <c r="R22" s="15"/>
      <c r="S22" s="15"/>
    </row>
    <row r="23" spans="1:19" x14ac:dyDescent="0.25">
      <c r="A23" s="59" t="s">
        <v>26</v>
      </c>
      <c r="B23" s="63"/>
      <c r="C23" s="62"/>
      <c r="D23" s="63"/>
      <c r="E23" s="62"/>
      <c r="F23" s="63"/>
      <c r="G23" s="62"/>
      <c r="H23" s="63"/>
      <c r="I23" s="62"/>
      <c r="J23" s="63">
        <v>-21711</v>
      </c>
      <c r="K23" s="62">
        <v>22116</v>
      </c>
      <c r="L23" s="63">
        <v>-1261.8079499999999</v>
      </c>
      <c r="M23" s="62"/>
      <c r="N23" s="63"/>
      <c r="O23" s="62"/>
      <c r="P23" s="63"/>
      <c r="Q23" s="62">
        <v>-1143.626</v>
      </c>
      <c r="R23" s="63"/>
      <c r="S23" s="63"/>
    </row>
    <row r="24" spans="1:19" ht="15.75" thickBot="1" x14ac:dyDescent="0.3">
      <c r="A24" s="13" t="s">
        <v>27</v>
      </c>
      <c r="B24" s="21">
        <v>-351</v>
      </c>
      <c r="C24" s="20">
        <v>-187.137</v>
      </c>
      <c r="D24" s="21"/>
      <c r="E24" s="20"/>
      <c r="F24" s="21">
        <v>-673</v>
      </c>
      <c r="G24" s="20"/>
      <c r="H24" s="21"/>
      <c r="I24" s="20"/>
      <c r="J24" s="21"/>
      <c r="K24" s="20">
        <v>-885</v>
      </c>
      <c r="L24" s="21">
        <v>-16.827337</v>
      </c>
      <c r="M24" s="20"/>
      <c r="N24" s="21"/>
      <c r="O24" s="20"/>
      <c r="P24" s="21"/>
      <c r="Q24" s="20">
        <v>-47447</v>
      </c>
      <c r="R24" s="21"/>
      <c r="S24" s="21"/>
    </row>
    <row r="25" spans="1:19" ht="16.5" thickBot="1" x14ac:dyDescent="0.3">
      <c r="A25" s="64" t="s">
        <v>28</v>
      </c>
      <c r="B25" s="66">
        <v>13326.240104</v>
      </c>
      <c r="C25" s="65">
        <v>11336.641999999993</v>
      </c>
      <c r="D25" s="66">
        <v>463.56</v>
      </c>
      <c r="E25" s="65">
        <v>4481.848</v>
      </c>
      <c r="F25" s="66">
        <v>319</v>
      </c>
      <c r="G25" s="65">
        <v>3810.83</v>
      </c>
      <c r="H25" s="66">
        <v>7816.4183300000004</v>
      </c>
      <c r="I25" s="65">
        <v>4234</v>
      </c>
      <c r="J25" s="66">
        <v>0</v>
      </c>
      <c r="K25" s="65">
        <v>27893</v>
      </c>
      <c r="L25" s="66">
        <v>20316.954948600003</v>
      </c>
      <c r="M25" s="65">
        <v>0</v>
      </c>
      <c r="N25" s="66">
        <v>0</v>
      </c>
      <c r="O25" s="65">
        <v>25.975999999999999</v>
      </c>
      <c r="P25" s="66">
        <v>0</v>
      </c>
      <c r="Q25" s="65">
        <v>193779.27400000003</v>
      </c>
      <c r="R25" s="66">
        <v>2587.0251200000002</v>
      </c>
      <c r="S25" s="66">
        <v>768</v>
      </c>
    </row>
    <row r="26" spans="1:19" ht="15.75" thickBot="1" x14ac:dyDescent="0.3">
      <c r="A26" s="6"/>
      <c r="B26" s="128"/>
      <c r="C26" s="128"/>
      <c r="D26" s="128"/>
      <c r="E26" s="128"/>
      <c r="F26" s="128"/>
      <c r="G26" s="128"/>
      <c r="H26" s="128"/>
      <c r="I26" s="128"/>
      <c r="J26" s="128"/>
      <c r="K26" s="128"/>
      <c r="L26" s="128"/>
      <c r="M26" s="128"/>
      <c r="N26" s="128"/>
      <c r="O26" s="128"/>
      <c r="P26" s="128"/>
      <c r="Q26" s="128"/>
      <c r="R26" s="128"/>
      <c r="S26" s="128"/>
    </row>
    <row r="27" spans="1:19" ht="16.5" thickBot="1" x14ac:dyDescent="0.3">
      <c r="A27" s="64" t="s">
        <v>29</v>
      </c>
      <c r="B27" s="66">
        <v>13211.047999999999</v>
      </c>
      <c r="C27" s="65">
        <v>11188.542000000001</v>
      </c>
      <c r="D27" s="66">
        <v>464</v>
      </c>
      <c r="E27" s="65">
        <v>4481.5549999999994</v>
      </c>
      <c r="F27" s="66">
        <v>319</v>
      </c>
      <c r="G27" s="65">
        <v>3811.0059999999999</v>
      </c>
      <c r="H27" s="66">
        <v>7816</v>
      </c>
      <c r="I27" s="65">
        <v>4234</v>
      </c>
      <c r="J27" s="66">
        <v>0</v>
      </c>
      <c r="K27" s="65">
        <v>27753</v>
      </c>
      <c r="L27" s="66">
        <v>20290.115758</v>
      </c>
      <c r="M27" s="65">
        <v>0</v>
      </c>
      <c r="N27" s="66">
        <v>0</v>
      </c>
      <c r="O27" s="65">
        <v>25.975999999999999</v>
      </c>
      <c r="P27" s="66">
        <v>0</v>
      </c>
      <c r="Q27" s="65">
        <v>193779.72347500012</v>
      </c>
      <c r="R27" s="66">
        <v>2587.0251200000002</v>
      </c>
      <c r="S27" s="68">
        <v>768</v>
      </c>
    </row>
    <row r="28" spans="1:19" ht="15.75" thickBot="1" x14ac:dyDescent="0.3">
      <c r="A28" s="30" t="s">
        <v>30</v>
      </c>
      <c r="B28" s="22">
        <v>5657.0479999999998</v>
      </c>
      <c r="C28" s="8">
        <v>5301.5420000000004</v>
      </c>
      <c r="D28" s="34">
        <v>265</v>
      </c>
      <c r="E28" s="8">
        <v>4481.5549999999994</v>
      </c>
      <c r="F28" s="22">
        <v>319</v>
      </c>
      <c r="G28" s="8">
        <v>3811.0059999999999</v>
      </c>
      <c r="H28" s="22">
        <v>0</v>
      </c>
      <c r="I28" s="8">
        <v>0</v>
      </c>
      <c r="J28" s="22">
        <v>0</v>
      </c>
      <c r="K28" s="8">
        <v>917</v>
      </c>
      <c r="L28" s="22">
        <v>9245</v>
      </c>
      <c r="M28" s="8">
        <v>0</v>
      </c>
      <c r="N28" s="22">
        <v>0</v>
      </c>
      <c r="O28" s="8">
        <v>0</v>
      </c>
      <c r="P28" s="22">
        <v>0</v>
      </c>
      <c r="Q28" s="8">
        <v>91158.105253786736</v>
      </c>
      <c r="R28" s="22">
        <v>1124</v>
      </c>
      <c r="S28" s="26">
        <v>268</v>
      </c>
    </row>
    <row r="29" spans="1:19" x14ac:dyDescent="0.25">
      <c r="A29" s="100" t="s">
        <v>31</v>
      </c>
      <c r="B29" s="129">
        <v>143</v>
      </c>
      <c r="C29" s="129">
        <v>526</v>
      </c>
      <c r="D29" s="129"/>
      <c r="E29" s="79">
        <v>2.88</v>
      </c>
      <c r="F29" s="129"/>
      <c r="G29" s="79">
        <v>8</v>
      </c>
      <c r="H29" s="129"/>
      <c r="I29" s="79"/>
      <c r="J29" s="129"/>
      <c r="K29" s="79">
        <v>16</v>
      </c>
      <c r="L29" s="129">
        <v>533</v>
      </c>
      <c r="M29" s="79"/>
      <c r="N29" s="129"/>
      <c r="O29" s="79"/>
      <c r="P29" s="129"/>
      <c r="Q29" s="79">
        <v>5805.6363492973423</v>
      </c>
      <c r="R29" s="129"/>
      <c r="S29" s="130"/>
    </row>
    <row r="30" spans="1:19" x14ac:dyDescent="0.25">
      <c r="A30" s="13" t="s">
        <v>32</v>
      </c>
      <c r="B30" s="15">
        <v>58</v>
      </c>
      <c r="C30" s="15">
        <v>70.756</v>
      </c>
      <c r="D30" s="15"/>
      <c r="E30" s="14">
        <v>49.951999999999998</v>
      </c>
      <c r="F30" s="15"/>
      <c r="G30" s="14"/>
      <c r="H30" s="15"/>
      <c r="I30" s="14"/>
      <c r="J30" s="15"/>
      <c r="K30" s="14">
        <v>31</v>
      </c>
      <c r="L30" s="15">
        <v>245</v>
      </c>
      <c r="M30" s="14"/>
      <c r="N30" s="15"/>
      <c r="O30" s="14"/>
      <c r="P30" s="15"/>
      <c r="Q30" s="14">
        <v>531.10371167093399</v>
      </c>
      <c r="R30" s="15">
        <v>85</v>
      </c>
      <c r="S30" s="28"/>
    </row>
    <row r="31" spans="1:19" x14ac:dyDescent="0.25">
      <c r="A31" s="59" t="s">
        <v>33</v>
      </c>
      <c r="B31" s="63">
        <v>221</v>
      </c>
      <c r="C31" s="63">
        <v>672</v>
      </c>
      <c r="D31" s="63"/>
      <c r="E31" s="62"/>
      <c r="F31" s="63"/>
      <c r="G31" s="62"/>
      <c r="H31" s="63"/>
      <c r="I31" s="62"/>
      <c r="J31" s="63"/>
      <c r="K31" s="62">
        <v>3</v>
      </c>
      <c r="L31" s="63">
        <v>622</v>
      </c>
      <c r="M31" s="62"/>
      <c r="N31" s="63"/>
      <c r="O31" s="62"/>
      <c r="P31" s="63"/>
      <c r="Q31" s="62">
        <v>14514.424213011584</v>
      </c>
      <c r="R31" s="63">
        <v>118</v>
      </c>
      <c r="S31" s="69"/>
    </row>
    <row r="32" spans="1:19" x14ac:dyDescent="0.25">
      <c r="A32" s="13" t="s">
        <v>34</v>
      </c>
      <c r="B32" s="15">
        <v>20</v>
      </c>
      <c r="C32" s="15">
        <v>138.619</v>
      </c>
      <c r="D32" s="15"/>
      <c r="E32" s="14"/>
      <c r="F32" s="15"/>
      <c r="G32" s="14"/>
      <c r="H32" s="15"/>
      <c r="I32" s="14"/>
      <c r="J32" s="15"/>
      <c r="K32" s="14">
        <v>7</v>
      </c>
      <c r="L32" s="15">
        <v>149</v>
      </c>
      <c r="M32" s="14"/>
      <c r="N32" s="15"/>
      <c r="O32" s="14"/>
      <c r="P32" s="15"/>
      <c r="Q32" s="46">
        <v>2658.6750715563799</v>
      </c>
      <c r="R32" s="15">
        <v>85</v>
      </c>
      <c r="S32" s="28"/>
    </row>
    <row r="33" spans="1:19" x14ac:dyDescent="0.25">
      <c r="A33" s="59" t="s">
        <v>35</v>
      </c>
      <c r="B33" s="63">
        <v>94</v>
      </c>
      <c r="C33" s="63">
        <v>360</v>
      </c>
      <c r="D33" s="63">
        <v>265</v>
      </c>
      <c r="E33" s="62"/>
      <c r="F33" s="63"/>
      <c r="G33" s="62">
        <v>32.006</v>
      </c>
      <c r="H33" s="63"/>
      <c r="I33" s="62"/>
      <c r="J33" s="63"/>
      <c r="K33" s="62">
        <v>11</v>
      </c>
      <c r="L33" s="63">
        <v>739</v>
      </c>
      <c r="M33" s="62"/>
      <c r="N33" s="63"/>
      <c r="O33" s="62"/>
      <c r="P33" s="63"/>
      <c r="Q33" s="62">
        <v>1997.44993173997</v>
      </c>
      <c r="R33" s="63"/>
      <c r="S33" s="69"/>
    </row>
    <row r="34" spans="1:19" x14ac:dyDescent="0.25">
      <c r="A34" s="13" t="s">
        <v>36</v>
      </c>
      <c r="B34" s="15"/>
      <c r="C34" s="15"/>
      <c r="D34" s="15"/>
      <c r="E34" s="14"/>
      <c r="F34" s="15"/>
      <c r="G34" s="14"/>
      <c r="H34" s="15"/>
      <c r="I34" s="14"/>
      <c r="J34" s="15"/>
      <c r="K34" s="14">
        <v>3</v>
      </c>
      <c r="L34" s="15">
        <v>307</v>
      </c>
      <c r="M34" s="14"/>
      <c r="N34" s="15"/>
      <c r="O34" s="14"/>
      <c r="P34" s="15"/>
      <c r="Q34" s="14">
        <v>943.83386729842005</v>
      </c>
      <c r="R34" s="15"/>
      <c r="S34" s="28"/>
    </row>
    <row r="35" spans="1:19" x14ac:dyDescent="0.25">
      <c r="A35" s="59" t="s">
        <v>37</v>
      </c>
      <c r="B35" s="63">
        <v>244</v>
      </c>
      <c r="C35" s="63">
        <v>370</v>
      </c>
      <c r="D35" s="63"/>
      <c r="E35" s="62">
        <v>33</v>
      </c>
      <c r="F35" s="63"/>
      <c r="G35" s="62"/>
      <c r="H35" s="63"/>
      <c r="I35" s="62"/>
      <c r="J35" s="63"/>
      <c r="K35" s="62">
        <v>3</v>
      </c>
      <c r="L35" s="63">
        <v>859</v>
      </c>
      <c r="M35" s="62"/>
      <c r="N35" s="63"/>
      <c r="O35" s="62"/>
      <c r="P35" s="63"/>
      <c r="Q35" s="62">
        <v>8562.9384657071005</v>
      </c>
      <c r="R35" s="63">
        <v>137</v>
      </c>
      <c r="S35" s="62"/>
    </row>
    <row r="36" spans="1:19" x14ac:dyDescent="0.25">
      <c r="A36" s="109" t="s">
        <v>38</v>
      </c>
      <c r="B36" s="111"/>
      <c r="C36" s="111"/>
      <c r="D36" s="111"/>
      <c r="E36" s="110"/>
      <c r="F36" s="111"/>
      <c r="G36" s="110"/>
      <c r="H36" s="111"/>
      <c r="I36" s="110"/>
      <c r="J36" s="111"/>
      <c r="K36" s="110">
        <v>2</v>
      </c>
      <c r="L36" s="111">
        <v>794</v>
      </c>
      <c r="M36" s="110"/>
      <c r="N36" s="111"/>
      <c r="O36" s="110"/>
      <c r="P36" s="111"/>
      <c r="Q36" s="110">
        <v>222.36184292843501</v>
      </c>
      <c r="R36" s="111"/>
      <c r="S36" s="110"/>
    </row>
    <row r="37" spans="1:19" x14ac:dyDescent="0.25">
      <c r="A37" s="59" t="s">
        <v>39</v>
      </c>
      <c r="B37" s="63">
        <v>3183</v>
      </c>
      <c r="C37" s="63">
        <v>2665</v>
      </c>
      <c r="D37" s="63"/>
      <c r="E37" s="62">
        <v>2.2759999999999998</v>
      </c>
      <c r="F37" s="63"/>
      <c r="G37" s="62">
        <v>2847</v>
      </c>
      <c r="H37" s="63"/>
      <c r="I37" s="62"/>
      <c r="J37" s="63"/>
      <c r="K37" s="62">
        <v>31</v>
      </c>
      <c r="L37" s="63">
        <v>169</v>
      </c>
      <c r="M37" s="62"/>
      <c r="N37" s="63"/>
      <c r="O37" s="62"/>
      <c r="P37" s="63"/>
      <c r="Q37" s="62">
        <v>7321.3704374070803</v>
      </c>
      <c r="R37" s="63">
        <v>42</v>
      </c>
      <c r="S37" s="62"/>
    </row>
    <row r="38" spans="1:19" x14ac:dyDescent="0.25">
      <c r="A38" s="109" t="s">
        <v>40</v>
      </c>
      <c r="B38" s="111">
        <v>1215</v>
      </c>
      <c r="C38" s="111"/>
      <c r="D38" s="111"/>
      <c r="E38" s="110">
        <v>4321</v>
      </c>
      <c r="F38" s="111">
        <v>319</v>
      </c>
      <c r="G38" s="110"/>
      <c r="H38" s="111"/>
      <c r="I38" s="110"/>
      <c r="J38" s="111"/>
      <c r="K38" s="110">
        <v>17</v>
      </c>
      <c r="L38" s="111">
        <v>1009</v>
      </c>
      <c r="M38" s="110"/>
      <c r="N38" s="111"/>
      <c r="O38" s="110"/>
      <c r="P38" s="111"/>
      <c r="Q38" s="120">
        <v>20481.3958730913</v>
      </c>
      <c r="R38" s="111">
        <v>428</v>
      </c>
      <c r="S38" s="110"/>
    </row>
    <row r="39" spans="1:19" x14ac:dyDescent="0.25">
      <c r="A39" s="59" t="s">
        <v>41</v>
      </c>
      <c r="B39" s="63">
        <v>8.048</v>
      </c>
      <c r="C39" s="63">
        <v>5</v>
      </c>
      <c r="D39" s="63"/>
      <c r="E39" s="62">
        <v>12</v>
      </c>
      <c r="F39" s="63"/>
      <c r="G39" s="62"/>
      <c r="H39" s="63"/>
      <c r="I39" s="62"/>
      <c r="J39" s="63"/>
      <c r="K39" s="62">
        <v>3</v>
      </c>
      <c r="L39" s="63">
        <v>560</v>
      </c>
      <c r="M39" s="62"/>
      <c r="N39" s="63"/>
      <c r="O39" s="62"/>
      <c r="P39" s="63"/>
      <c r="Q39" s="62">
        <v>2406.10300597578</v>
      </c>
      <c r="R39" s="63">
        <v>171</v>
      </c>
      <c r="S39" s="62"/>
    </row>
    <row r="40" spans="1:19" x14ac:dyDescent="0.25">
      <c r="A40" s="109" t="s">
        <v>42</v>
      </c>
      <c r="B40" s="111"/>
      <c r="C40" s="111">
        <v>2.1669999999999998</v>
      </c>
      <c r="D40" s="111"/>
      <c r="E40" s="110"/>
      <c r="F40" s="111"/>
      <c r="G40" s="110"/>
      <c r="H40" s="111"/>
      <c r="I40" s="110"/>
      <c r="J40" s="111"/>
      <c r="K40" s="110">
        <v>10</v>
      </c>
      <c r="L40" s="111">
        <v>156</v>
      </c>
      <c r="M40" s="110"/>
      <c r="N40" s="111"/>
      <c r="O40" s="110"/>
      <c r="P40" s="111"/>
      <c r="Q40" s="120">
        <v>1441.84054640419</v>
      </c>
      <c r="R40" s="111"/>
      <c r="S40" s="110"/>
    </row>
    <row r="41" spans="1:19" ht="15.75" thickBot="1" x14ac:dyDescent="0.3">
      <c r="A41" s="102" t="s">
        <v>43</v>
      </c>
      <c r="B41" s="73">
        <v>471</v>
      </c>
      <c r="C41" s="73">
        <v>492</v>
      </c>
      <c r="D41" s="73"/>
      <c r="E41" s="74">
        <v>60.446999999999207</v>
      </c>
      <c r="F41" s="73"/>
      <c r="G41" s="74">
        <v>924</v>
      </c>
      <c r="H41" s="73"/>
      <c r="I41" s="74"/>
      <c r="J41" s="73"/>
      <c r="K41" s="74">
        <v>780</v>
      </c>
      <c r="L41" s="73">
        <v>3103</v>
      </c>
      <c r="M41" s="74"/>
      <c r="N41" s="73"/>
      <c r="O41" s="74"/>
      <c r="P41" s="73"/>
      <c r="Q41" s="74">
        <v>24270.971937698225</v>
      </c>
      <c r="R41" s="73">
        <v>58</v>
      </c>
      <c r="S41" s="74">
        <v>268</v>
      </c>
    </row>
    <row r="42" spans="1:19" ht="15.75" thickBot="1" x14ac:dyDescent="0.3">
      <c r="A42" s="6"/>
      <c r="B42" s="131"/>
      <c r="C42" s="131"/>
      <c r="D42" s="131"/>
      <c r="E42" s="131"/>
      <c r="F42" s="131"/>
      <c r="G42" s="131"/>
      <c r="H42" s="131"/>
      <c r="I42" s="131"/>
      <c r="J42" s="131"/>
      <c r="K42" s="131"/>
      <c r="L42" s="131"/>
      <c r="M42" s="131"/>
      <c r="N42" s="131"/>
      <c r="O42" s="131"/>
      <c r="P42" s="131"/>
      <c r="Q42" s="131"/>
      <c r="R42" s="131"/>
      <c r="S42" s="131"/>
    </row>
    <row r="43" spans="1:19" ht="15.75" thickBot="1" x14ac:dyDescent="0.3">
      <c r="A43" s="70" t="s">
        <v>44</v>
      </c>
      <c r="B43" s="66">
        <v>0</v>
      </c>
      <c r="C43" s="65">
        <v>0</v>
      </c>
      <c r="D43" s="66">
        <v>0</v>
      </c>
      <c r="E43" s="65">
        <v>0</v>
      </c>
      <c r="F43" s="66">
        <v>0</v>
      </c>
      <c r="G43" s="65">
        <v>0</v>
      </c>
      <c r="H43" s="66">
        <v>0</v>
      </c>
      <c r="I43" s="65">
        <v>0</v>
      </c>
      <c r="J43" s="66">
        <v>0</v>
      </c>
      <c r="K43" s="65">
        <v>18136</v>
      </c>
      <c r="L43" s="66">
        <v>361.755537</v>
      </c>
      <c r="M43" s="65">
        <v>0</v>
      </c>
      <c r="N43" s="66">
        <v>0</v>
      </c>
      <c r="O43" s="65">
        <v>25.975999999999999</v>
      </c>
      <c r="P43" s="66">
        <v>0</v>
      </c>
      <c r="Q43" s="65">
        <v>798.79613581401998</v>
      </c>
      <c r="R43" s="66">
        <v>0</v>
      </c>
      <c r="S43" s="68">
        <v>0</v>
      </c>
    </row>
    <row r="44" spans="1:19" x14ac:dyDescent="0.25">
      <c r="A44" s="13" t="s">
        <v>45</v>
      </c>
      <c r="B44" s="24"/>
      <c r="C44" s="25"/>
      <c r="D44" s="24"/>
      <c r="E44" s="25"/>
      <c r="F44" s="24"/>
      <c r="G44" s="25"/>
      <c r="H44" s="24"/>
      <c r="I44" s="25"/>
      <c r="J44" s="24"/>
      <c r="K44" s="25">
        <v>138</v>
      </c>
      <c r="L44" s="24"/>
      <c r="M44" s="25"/>
      <c r="N44" s="24"/>
      <c r="O44" s="25"/>
      <c r="P44" s="24"/>
      <c r="Q44" s="25">
        <v>597.94715281402</v>
      </c>
      <c r="R44" s="24"/>
      <c r="S44" s="27"/>
    </row>
    <row r="45" spans="1:19" x14ac:dyDescent="0.25">
      <c r="A45" s="59" t="s">
        <v>46</v>
      </c>
      <c r="B45" s="63"/>
      <c r="C45" s="62"/>
      <c r="D45" s="63"/>
      <c r="E45" s="62"/>
      <c r="F45" s="63"/>
      <c r="G45" s="62"/>
      <c r="H45" s="63"/>
      <c r="I45" s="62"/>
      <c r="J45" s="63"/>
      <c r="K45" s="62">
        <v>513</v>
      </c>
      <c r="L45" s="63"/>
      <c r="M45" s="62"/>
      <c r="N45" s="63"/>
      <c r="O45" s="62"/>
      <c r="P45" s="63"/>
      <c r="Q45" s="62"/>
      <c r="R45" s="63"/>
      <c r="S45" s="69"/>
    </row>
    <row r="46" spans="1:19" x14ac:dyDescent="0.25">
      <c r="A46" s="13" t="s">
        <v>47</v>
      </c>
      <c r="B46" s="15"/>
      <c r="C46" s="14"/>
      <c r="D46" s="15"/>
      <c r="E46" s="14"/>
      <c r="F46" s="15"/>
      <c r="G46" s="14"/>
      <c r="H46" s="15"/>
      <c r="I46" s="14"/>
      <c r="J46" s="15"/>
      <c r="K46" s="14">
        <v>1182</v>
      </c>
      <c r="L46" s="15"/>
      <c r="M46" s="14"/>
      <c r="N46" s="15"/>
      <c r="O46" s="14"/>
      <c r="P46" s="15"/>
      <c r="Q46" s="14"/>
      <c r="R46" s="15"/>
      <c r="S46" s="28"/>
    </row>
    <row r="47" spans="1:19" x14ac:dyDescent="0.25">
      <c r="A47" s="59" t="s">
        <v>48</v>
      </c>
      <c r="B47" s="63"/>
      <c r="C47" s="62"/>
      <c r="D47" s="63"/>
      <c r="E47" s="62"/>
      <c r="F47" s="63"/>
      <c r="G47" s="62"/>
      <c r="H47" s="63"/>
      <c r="I47" s="62"/>
      <c r="J47" s="63"/>
      <c r="K47" s="62"/>
      <c r="L47" s="63">
        <v>289.45553699999999</v>
      </c>
      <c r="M47" s="62"/>
      <c r="N47" s="63"/>
      <c r="O47" s="62"/>
      <c r="P47" s="63"/>
      <c r="Q47" s="62">
        <v>200.848983</v>
      </c>
      <c r="R47" s="63"/>
      <c r="S47" s="69"/>
    </row>
    <row r="48" spans="1:19" ht="15.75" thickBot="1" x14ac:dyDescent="0.3">
      <c r="A48" s="31" t="s">
        <v>49</v>
      </c>
      <c r="B48" s="32"/>
      <c r="C48" s="33"/>
      <c r="D48" s="32"/>
      <c r="E48" s="33"/>
      <c r="F48" s="32"/>
      <c r="G48" s="33"/>
      <c r="H48" s="32"/>
      <c r="I48" s="33"/>
      <c r="J48" s="32"/>
      <c r="K48" s="33">
        <v>16303</v>
      </c>
      <c r="L48" s="32">
        <v>72.3</v>
      </c>
      <c r="M48" s="33"/>
      <c r="N48" s="32"/>
      <c r="O48" s="33">
        <v>25.975999999999999</v>
      </c>
      <c r="P48" s="32"/>
      <c r="Q48" s="33"/>
      <c r="R48" s="32"/>
      <c r="S48" s="35"/>
    </row>
    <row r="49" spans="1:19" ht="15.75" thickBot="1" x14ac:dyDescent="0.3">
      <c r="A49" s="6"/>
      <c r="B49" s="131"/>
      <c r="C49" s="131"/>
      <c r="D49" s="131"/>
      <c r="E49" s="131"/>
      <c r="F49" s="131"/>
      <c r="G49" s="131"/>
      <c r="H49" s="131"/>
      <c r="I49" s="131"/>
      <c r="J49" s="131"/>
      <c r="K49" s="131"/>
      <c r="L49" s="131"/>
      <c r="M49" s="131"/>
      <c r="N49" s="131"/>
      <c r="O49" s="131"/>
      <c r="P49" s="131"/>
      <c r="Q49" s="131"/>
      <c r="R49" s="131"/>
      <c r="S49" s="131"/>
    </row>
    <row r="50" spans="1:19" ht="15.75" thickBot="1" x14ac:dyDescent="0.3">
      <c r="A50" s="71" t="s">
        <v>50</v>
      </c>
      <c r="B50" s="66">
        <v>7554</v>
      </c>
      <c r="C50" s="65">
        <v>5887</v>
      </c>
      <c r="D50" s="66">
        <v>199</v>
      </c>
      <c r="E50" s="65">
        <v>0</v>
      </c>
      <c r="F50" s="66">
        <v>0</v>
      </c>
      <c r="G50" s="65">
        <v>0</v>
      </c>
      <c r="H50" s="66">
        <v>7816</v>
      </c>
      <c r="I50" s="65">
        <v>4234</v>
      </c>
      <c r="J50" s="66">
        <v>0</v>
      </c>
      <c r="K50" s="65">
        <v>3515</v>
      </c>
      <c r="L50" s="66">
        <v>10683.360221000001</v>
      </c>
      <c r="M50" s="65">
        <v>0</v>
      </c>
      <c r="N50" s="66">
        <v>0</v>
      </c>
      <c r="O50" s="65">
        <v>0</v>
      </c>
      <c r="P50" s="66">
        <v>0</v>
      </c>
      <c r="Q50" s="65">
        <v>101822.82208539936</v>
      </c>
      <c r="R50" s="66">
        <v>1463.02512</v>
      </c>
      <c r="S50" s="68">
        <v>500</v>
      </c>
    </row>
    <row r="51" spans="1:19" x14ac:dyDescent="0.25">
      <c r="A51" s="23" t="s">
        <v>51</v>
      </c>
      <c r="B51" s="24">
        <v>7554</v>
      </c>
      <c r="C51" s="25">
        <v>5887</v>
      </c>
      <c r="D51" s="24">
        <v>199</v>
      </c>
      <c r="E51" s="25"/>
      <c r="F51" s="24"/>
      <c r="G51" s="25"/>
      <c r="H51" s="24">
        <v>7816</v>
      </c>
      <c r="I51" s="25">
        <v>4234</v>
      </c>
      <c r="J51" s="24"/>
      <c r="K51" s="25">
        <v>718</v>
      </c>
      <c r="L51" s="24">
        <v>10666</v>
      </c>
      <c r="M51" s="25"/>
      <c r="N51" s="24"/>
      <c r="O51" s="25"/>
      <c r="P51" s="24"/>
      <c r="Q51" s="25">
        <v>95972.947116484604</v>
      </c>
      <c r="R51" s="24">
        <v>1081.0716</v>
      </c>
      <c r="S51" s="27">
        <v>500</v>
      </c>
    </row>
    <row r="52" spans="1:19" ht="15.75" thickBot="1" x14ac:dyDescent="0.3">
      <c r="A52" s="72" t="s">
        <v>52</v>
      </c>
      <c r="B52" s="73"/>
      <c r="C52" s="74"/>
      <c r="D52" s="73"/>
      <c r="E52" s="74"/>
      <c r="F52" s="73"/>
      <c r="G52" s="74"/>
      <c r="H52" s="73"/>
      <c r="I52" s="74"/>
      <c r="J52" s="73"/>
      <c r="K52" s="74">
        <v>2797</v>
      </c>
      <c r="L52" s="73">
        <v>17.360220999999999</v>
      </c>
      <c r="M52" s="74"/>
      <c r="N52" s="73"/>
      <c r="O52" s="74"/>
      <c r="P52" s="73"/>
      <c r="Q52" s="74">
        <v>5849.8749689147498</v>
      </c>
      <c r="R52" s="73">
        <v>381.95352000000003</v>
      </c>
      <c r="S52" s="75"/>
    </row>
    <row r="53" spans="1:19" ht="15.75" thickBot="1" x14ac:dyDescent="0.3">
      <c r="A53" s="6"/>
      <c r="B53" s="2"/>
      <c r="C53" s="2"/>
      <c r="D53" s="1"/>
      <c r="E53" s="2"/>
      <c r="F53" s="2"/>
      <c r="G53" s="1"/>
      <c r="H53" s="2"/>
      <c r="I53" s="2"/>
      <c r="J53" s="2"/>
      <c r="K53" s="2"/>
      <c r="L53" s="2"/>
      <c r="M53" s="2"/>
      <c r="N53" s="2"/>
      <c r="O53" s="2"/>
      <c r="P53" s="2"/>
      <c r="Q53" s="1"/>
      <c r="R53" s="2"/>
      <c r="S53" s="2"/>
    </row>
    <row r="54" spans="1:19" ht="15.75" thickBot="1" x14ac:dyDescent="0.3">
      <c r="A54" s="71" t="s">
        <v>82</v>
      </c>
      <c r="B54" s="66">
        <v>0</v>
      </c>
      <c r="C54" s="66">
        <v>0</v>
      </c>
      <c r="D54" s="66">
        <v>0</v>
      </c>
      <c r="E54" s="66">
        <v>0</v>
      </c>
      <c r="F54" s="66">
        <v>0</v>
      </c>
      <c r="G54" s="66">
        <v>0</v>
      </c>
      <c r="H54" s="66">
        <v>0</v>
      </c>
      <c r="I54" s="66">
        <v>0</v>
      </c>
      <c r="J54" s="66">
        <v>0</v>
      </c>
      <c r="K54" s="66">
        <v>5185</v>
      </c>
      <c r="L54" s="66">
        <v>0</v>
      </c>
      <c r="M54" s="66">
        <v>0</v>
      </c>
      <c r="N54" s="66">
        <v>0</v>
      </c>
      <c r="O54" s="66">
        <v>0</v>
      </c>
      <c r="P54" s="66">
        <v>0</v>
      </c>
      <c r="Q54" s="66">
        <v>0</v>
      </c>
      <c r="R54" s="66">
        <v>0</v>
      </c>
      <c r="S54" s="66">
        <v>0</v>
      </c>
    </row>
    <row r="55" spans="1:19" x14ac:dyDescent="0.25">
      <c r="A55" s="119" t="s">
        <v>25</v>
      </c>
      <c r="B55" s="15"/>
      <c r="C55" s="14"/>
      <c r="D55" s="15"/>
      <c r="E55" s="14"/>
      <c r="F55" s="15"/>
      <c r="G55" s="14"/>
      <c r="H55" s="15"/>
      <c r="I55" s="14"/>
      <c r="J55" s="15"/>
      <c r="K55" s="14">
        <v>1648</v>
      </c>
      <c r="L55" s="15"/>
      <c r="M55" s="14"/>
      <c r="N55" s="15"/>
      <c r="O55" s="14"/>
      <c r="P55" s="15"/>
      <c r="Q55" s="14"/>
      <c r="R55" s="15"/>
      <c r="S55" s="28"/>
    </row>
    <row r="56" spans="1:19" ht="15.75" thickBot="1" x14ac:dyDescent="0.3">
      <c r="A56" s="9"/>
      <c r="B56" s="107"/>
      <c r="C56" s="107"/>
      <c r="D56" s="108"/>
      <c r="E56" s="107"/>
      <c r="F56" s="107"/>
      <c r="G56" s="108"/>
      <c r="H56" s="107"/>
      <c r="I56" s="107"/>
      <c r="J56" s="107"/>
      <c r="K56" s="107"/>
      <c r="L56" s="107"/>
      <c r="M56" s="107"/>
      <c r="N56" s="107"/>
      <c r="O56" s="107"/>
      <c r="P56" s="107"/>
      <c r="Q56" s="2"/>
      <c r="R56" s="107"/>
      <c r="S56" s="107"/>
    </row>
    <row r="57" spans="1:19" x14ac:dyDescent="0.25">
      <c r="A57" s="76" t="s">
        <v>53</v>
      </c>
      <c r="B57" s="77">
        <v>32474.736000000004</v>
      </c>
      <c r="C57" s="78">
        <v>34688.879000000001</v>
      </c>
      <c r="D57" s="77">
        <v>850</v>
      </c>
      <c r="E57" s="78"/>
      <c r="F57" s="77"/>
      <c r="G57" s="79"/>
      <c r="H57" s="77"/>
      <c r="I57" s="78">
        <v>720.74</v>
      </c>
      <c r="J57" s="77"/>
      <c r="K57" s="78">
        <v>1638.671</v>
      </c>
      <c r="L57" s="77">
        <v>104499.189</v>
      </c>
      <c r="M57" s="78">
        <v>57864.950000000004</v>
      </c>
      <c r="N57" s="77">
        <v>899.3420000000001</v>
      </c>
      <c r="O57" s="78"/>
      <c r="P57" s="77">
        <v>5860.7889999999998</v>
      </c>
      <c r="Q57" s="78">
        <v>239496.76400000002</v>
      </c>
      <c r="R57" s="77"/>
      <c r="S57" s="80"/>
    </row>
    <row r="58" spans="1:19" ht="15.75" thickBot="1" x14ac:dyDescent="0.3">
      <c r="A58" s="12" t="s">
        <v>54</v>
      </c>
      <c r="B58" s="16">
        <v>4248</v>
      </c>
      <c r="C58" s="17">
        <v>8193</v>
      </c>
      <c r="D58" s="16">
        <v>135</v>
      </c>
      <c r="E58" s="17"/>
      <c r="F58" s="16"/>
      <c r="G58" s="33"/>
      <c r="H58" s="16"/>
      <c r="I58" s="17">
        <v>168</v>
      </c>
      <c r="J58" s="16"/>
      <c r="K58" s="17">
        <v>1884</v>
      </c>
      <c r="L58" s="16">
        <v>20399</v>
      </c>
      <c r="M58" s="17">
        <v>19609.400000000001</v>
      </c>
      <c r="N58" s="16">
        <v>162.19999999999999</v>
      </c>
      <c r="O58" s="17"/>
      <c r="P58" s="16">
        <v>2260.5</v>
      </c>
      <c r="Q58" s="17">
        <v>57058.7</v>
      </c>
      <c r="R58" s="16"/>
      <c r="S58" s="29"/>
    </row>
    <row r="59" spans="1:19" x14ac:dyDescent="0.25">
      <c r="A59" s="81"/>
      <c r="B59" s="82" t="s">
        <v>63</v>
      </c>
      <c r="C59" s="83">
        <v>75.627384000000006</v>
      </c>
      <c r="D59" s="83" t="s">
        <v>64</v>
      </c>
      <c r="E59" s="83">
        <v>1551.1815099824346</v>
      </c>
      <c r="F59" s="84"/>
      <c r="G59" s="82" t="s">
        <v>65</v>
      </c>
      <c r="H59" s="83" t="s">
        <v>66</v>
      </c>
      <c r="I59" s="83">
        <v>2577.4313406587594</v>
      </c>
      <c r="J59" s="84"/>
      <c r="K59" s="85"/>
      <c r="L59" s="86"/>
      <c r="M59" s="87"/>
      <c r="N59" s="87"/>
      <c r="O59" s="87"/>
      <c r="P59" s="87"/>
      <c r="Q59" s="87"/>
      <c r="R59" s="87"/>
      <c r="S59" s="88"/>
    </row>
    <row r="60" spans="1:19" ht="15.75" thickBot="1" x14ac:dyDescent="0.3">
      <c r="A60" s="39"/>
      <c r="B60" s="40" t="s">
        <v>67</v>
      </c>
      <c r="C60" s="36"/>
      <c r="D60" s="36" t="s">
        <v>68</v>
      </c>
      <c r="E60" s="36"/>
      <c r="F60" s="37"/>
      <c r="G60" s="40" t="s">
        <v>69</v>
      </c>
      <c r="H60" s="36" t="s">
        <v>70</v>
      </c>
      <c r="I60" s="36">
        <v>3204.8064844566097</v>
      </c>
      <c r="J60" s="37"/>
      <c r="K60" s="38"/>
      <c r="L60" s="47"/>
      <c r="M60" s="36"/>
      <c r="N60" s="36"/>
      <c r="O60" s="36"/>
      <c r="P60" s="36"/>
      <c r="Q60" s="36"/>
      <c r="R60" s="36"/>
      <c r="S60" s="37"/>
    </row>
    <row r="61" spans="1:19" x14ac:dyDescent="0.25"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</row>
    <row r="62" spans="1:19" ht="16.5" x14ac:dyDescent="0.25">
      <c r="A62" s="124" t="s">
        <v>78</v>
      </c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</row>
    <row r="63" spans="1:19" x14ac:dyDescent="0.25">
      <c r="A63" s="12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</row>
    <row r="64" spans="1:19" x14ac:dyDescent="0.25">
      <c r="A64" s="124" t="s">
        <v>84</v>
      </c>
      <c r="B64" s="125"/>
      <c r="C64" s="125"/>
      <c r="D64" s="125"/>
      <c r="E64" s="125"/>
      <c r="F64" s="125"/>
      <c r="G64" s="125"/>
      <c r="H64" s="125"/>
      <c r="I64" s="125"/>
      <c r="J64" s="125"/>
      <c r="K64" s="125"/>
    </row>
    <row r="65" spans="1:19" ht="21.75" customHeight="1" x14ac:dyDescent="0.25">
      <c r="A65" s="125"/>
      <c r="B65" s="125"/>
      <c r="C65" s="125"/>
      <c r="D65" s="125"/>
      <c r="E65" s="125"/>
      <c r="F65" s="125"/>
      <c r="G65" s="125"/>
      <c r="H65" s="125"/>
      <c r="I65" s="125"/>
      <c r="J65" s="125"/>
      <c r="K65" s="125"/>
    </row>
    <row r="66" spans="1:19" x14ac:dyDescent="0.25">
      <c r="A66" s="126" t="s">
        <v>85</v>
      </c>
      <c r="B66" s="4"/>
      <c r="C66" s="4"/>
      <c r="D66" s="123"/>
      <c r="E66" s="4"/>
      <c r="F66" s="4"/>
      <c r="G66" s="123"/>
      <c r="H66" s="4"/>
      <c r="I66" s="4"/>
      <c r="J66" s="4"/>
      <c r="K66" s="4"/>
      <c r="L66" s="2"/>
      <c r="M66" s="4"/>
      <c r="N66" s="4"/>
      <c r="O66" s="4"/>
      <c r="P66" s="4"/>
      <c r="Q66" s="4"/>
      <c r="R66" s="4"/>
      <c r="S66" s="4"/>
    </row>
    <row r="67" spans="1:19" x14ac:dyDescent="0.25">
      <c r="A67" s="125"/>
      <c r="B67" s="125"/>
      <c r="C67" s="125"/>
      <c r="D67" s="125"/>
      <c r="E67" s="125"/>
      <c r="F67" s="125"/>
      <c r="G67" s="125"/>
      <c r="H67" s="125"/>
      <c r="I67" s="125"/>
      <c r="J67" s="125"/>
      <c r="K67" s="125"/>
    </row>
    <row r="68" spans="1:19" x14ac:dyDescent="0.25">
      <c r="A68" s="125"/>
      <c r="B68" s="125"/>
      <c r="C68" s="125"/>
      <c r="D68" s="125"/>
      <c r="E68" s="125"/>
      <c r="F68" s="125"/>
      <c r="G68" s="125"/>
      <c r="H68" s="125"/>
      <c r="I68" s="125"/>
      <c r="J68" s="125"/>
      <c r="K68" s="125"/>
    </row>
    <row r="69" spans="1:19" x14ac:dyDescent="0.25">
      <c r="A69" s="125"/>
      <c r="B69" s="125"/>
      <c r="C69" s="125"/>
      <c r="D69" s="125"/>
      <c r="E69" s="125"/>
      <c r="F69" s="125"/>
      <c r="G69" s="125"/>
      <c r="H69" s="125"/>
      <c r="I69" s="125"/>
      <c r="J69" s="125"/>
      <c r="K69" s="125"/>
    </row>
    <row r="70" spans="1:19" x14ac:dyDescent="0.25">
      <c r="A70" s="125"/>
      <c r="B70" s="125"/>
      <c r="C70" s="125"/>
      <c r="D70" s="125"/>
      <c r="E70" s="125"/>
      <c r="F70" s="125"/>
      <c r="G70" s="125"/>
      <c r="H70" s="125"/>
      <c r="I70" s="125"/>
      <c r="J70" s="125"/>
      <c r="K70" s="125"/>
    </row>
  </sheetData>
  <mergeCells count="2">
    <mergeCell ref="A7:S7"/>
    <mergeCell ref="A8:S8"/>
  </mergeCells>
  <pageMargins left="0.25" right="0.25" top="0.75" bottom="0.75" header="0.3" footer="0.3"/>
  <pageSetup paperSize="9" scale="54"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DY54"/>
  <sheetViews>
    <sheetView zoomScale="85" zoomScaleNormal="85" workbookViewId="0">
      <selection activeCell="G17" sqref="G17"/>
    </sheetView>
  </sheetViews>
  <sheetFormatPr defaultRowHeight="15" x14ac:dyDescent="0.25"/>
  <cols>
    <col min="1" max="1" width="31.28515625" customWidth="1"/>
    <col min="2" max="3" width="13.140625" bestFit="1" customWidth="1"/>
    <col min="4" max="4" width="11.5703125" bestFit="1" customWidth="1"/>
    <col min="5" max="5" width="13.140625" bestFit="1" customWidth="1"/>
    <col min="6" max="6" width="17" bestFit="1" customWidth="1"/>
    <col min="7" max="7" width="13.140625" bestFit="1" customWidth="1"/>
    <col min="8" max="8" width="14" bestFit="1" customWidth="1"/>
    <col min="9" max="9" width="11.5703125" bestFit="1" customWidth="1"/>
    <col min="10" max="10" width="15.5703125" customWidth="1"/>
    <col min="11" max="11" width="14.5703125" bestFit="1" customWidth="1"/>
    <col min="12" max="12" width="14.42578125" bestFit="1" customWidth="1"/>
    <col min="13" max="13" width="11.7109375" bestFit="1" customWidth="1"/>
    <col min="14" max="14" width="17" customWidth="1"/>
    <col min="15" max="15" width="15" bestFit="1" customWidth="1"/>
    <col min="16" max="16" width="10.28515625" bestFit="1" customWidth="1"/>
    <col min="17" max="17" width="14.42578125" bestFit="1" customWidth="1"/>
    <col min="18" max="18" width="13.140625" bestFit="1" customWidth="1"/>
    <col min="19" max="19" width="11.5703125" bestFit="1" customWidth="1"/>
    <col min="20" max="20" width="16.28515625" bestFit="1" customWidth="1"/>
    <col min="21" max="21" width="13" bestFit="1" customWidth="1"/>
    <col min="24" max="24" width="16.85546875" bestFit="1" customWidth="1"/>
  </cols>
  <sheetData>
    <row r="1" spans="1:24" ht="21" x14ac:dyDescent="0.35">
      <c r="A1" s="145" t="s">
        <v>77</v>
      </c>
      <c r="B1" s="145"/>
      <c r="C1" s="145"/>
      <c r="D1" s="145"/>
      <c r="E1" s="145"/>
      <c r="F1" s="145"/>
      <c r="G1" s="145"/>
      <c r="H1" s="145"/>
      <c r="I1" s="145"/>
      <c r="J1" s="145"/>
      <c r="K1" s="145"/>
      <c r="L1" s="145"/>
      <c r="M1" s="145"/>
      <c r="N1" s="145"/>
      <c r="O1" s="145"/>
      <c r="P1" s="145"/>
      <c r="Q1" s="145"/>
      <c r="R1" s="145"/>
      <c r="S1" s="145"/>
      <c r="T1" s="145"/>
      <c r="U1" s="11"/>
    </row>
    <row r="2" spans="1:24" ht="19.5" thickBot="1" x14ac:dyDescent="0.35">
      <c r="A2" s="146" t="s">
        <v>55</v>
      </c>
      <c r="B2" s="146"/>
      <c r="C2" s="146"/>
      <c r="D2" s="146"/>
      <c r="E2" s="146"/>
      <c r="F2" s="146"/>
      <c r="G2" s="146"/>
      <c r="H2" s="146"/>
      <c r="I2" s="146"/>
      <c r="J2" s="146"/>
      <c r="K2" s="146"/>
      <c r="L2" s="146"/>
      <c r="M2" s="146"/>
      <c r="N2" s="146"/>
      <c r="O2" s="146"/>
      <c r="P2" s="146"/>
      <c r="Q2" s="146"/>
      <c r="R2" s="146"/>
      <c r="S2" s="146"/>
      <c r="T2" s="146"/>
      <c r="U2" s="11"/>
    </row>
    <row r="3" spans="1:24" x14ac:dyDescent="0.25">
      <c r="A3" s="56" t="s">
        <v>1</v>
      </c>
      <c r="B3" s="89" t="s">
        <v>2</v>
      </c>
      <c r="C3" s="89" t="s">
        <v>3</v>
      </c>
      <c r="D3" s="90" t="s">
        <v>4</v>
      </c>
      <c r="E3" s="89" t="s">
        <v>5</v>
      </c>
      <c r="F3" s="90" t="s">
        <v>73</v>
      </c>
      <c r="G3" s="89" t="s">
        <v>76</v>
      </c>
      <c r="H3" s="90" t="s">
        <v>83</v>
      </c>
      <c r="I3" s="89" t="s">
        <v>6</v>
      </c>
      <c r="J3" s="90" t="s">
        <v>74</v>
      </c>
      <c r="K3" s="89" t="s">
        <v>75</v>
      </c>
      <c r="L3" s="90" t="s">
        <v>7</v>
      </c>
      <c r="M3" s="89" t="s">
        <v>8</v>
      </c>
      <c r="N3" s="90" t="s">
        <v>9</v>
      </c>
      <c r="O3" s="89" t="s">
        <v>10</v>
      </c>
      <c r="P3" s="90" t="s">
        <v>11</v>
      </c>
      <c r="Q3" s="89" t="s">
        <v>12</v>
      </c>
      <c r="R3" s="90" t="s">
        <v>62</v>
      </c>
      <c r="S3" s="89" t="s">
        <v>13</v>
      </c>
      <c r="T3" s="91" t="s">
        <v>56</v>
      </c>
      <c r="U3" s="11"/>
    </row>
    <row r="4" spans="1:24" ht="15.75" thickBot="1" x14ac:dyDescent="0.3">
      <c r="A4" s="19" t="s">
        <v>14</v>
      </c>
      <c r="B4" s="41"/>
      <c r="C4" s="41"/>
      <c r="D4" s="7"/>
      <c r="E4" s="41"/>
      <c r="F4" s="42"/>
      <c r="G4" s="41"/>
      <c r="H4" s="7"/>
      <c r="I4" s="41"/>
      <c r="J4" s="7"/>
      <c r="K4" s="41"/>
      <c r="L4" s="7"/>
      <c r="M4" s="41"/>
      <c r="N4" s="7"/>
      <c r="O4" s="41"/>
      <c r="P4" s="7"/>
      <c r="Q4" s="41"/>
      <c r="R4" s="7"/>
      <c r="S4" s="41"/>
      <c r="T4" s="43"/>
      <c r="U4" s="11"/>
    </row>
    <row r="5" spans="1:24" x14ac:dyDescent="0.25">
      <c r="A5" s="59" t="s">
        <v>17</v>
      </c>
      <c r="B5" s="60">
        <v>1398.2792099999999</v>
      </c>
      <c r="C5" s="61">
        <v>13654.332</v>
      </c>
      <c r="D5" s="60">
        <v>504.25200000000001</v>
      </c>
      <c r="E5" s="61"/>
      <c r="F5" s="92">
        <v>0</v>
      </c>
      <c r="G5" s="61"/>
      <c r="H5" s="60">
        <v>2350.1548405474477</v>
      </c>
      <c r="I5" s="61">
        <v>1053.3599999999999</v>
      </c>
      <c r="J5" s="60">
        <v>2454.9</v>
      </c>
      <c r="K5" s="61">
        <v>0</v>
      </c>
      <c r="L5" s="60">
        <v>521.70551564999994</v>
      </c>
      <c r="M5" s="61">
        <v>4976.3856999999998</v>
      </c>
      <c r="N5" s="60">
        <v>773.43412000000012</v>
      </c>
      <c r="O5" s="61">
        <v>22.988759999999999</v>
      </c>
      <c r="P5" s="60">
        <v>504.02785399999993</v>
      </c>
      <c r="Q5" s="61"/>
      <c r="R5" s="60">
        <v>1463.02512</v>
      </c>
      <c r="S5" s="61">
        <v>768</v>
      </c>
      <c r="T5" s="93">
        <v>30444.845120197449</v>
      </c>
      <c r="U5" s="136"/>
      <c r="V5" s="127"/>
    </row>
    <row r="6" spans="1:24" x14ac:dyDescent="0.25">
      <c r="A6" s="13" t="s">
        <v>18</v>
      </c>
      <c r="B6" s="14">
        <v>18830.775000000001</v>
      </c>
      <c r="C6" s="15"/>
      <c r="D6" s="14"/>
      <c r="E6" s="15">
        <v>251.24799999999999</v>
      </c>
      <c r="F6" s="48"/>
      <c r="G6" s="15">
        <v>3073.5360000000001</v>
      </c>
      <c r="H6" s="14"/>
      <c r="I6" s="15"/>
      <c r="J6" s="14">
        <v>20459.25</v>
      </c>
      <c r="K6" s="15">
        <v>17397</v>
      </c>
      <c r="L6" s="14">
        <v>37885.805555399995</v>
      </c>
      <c r="M6" s="15"/>
      <c r="N6" s="14"/>
      <c r="O6" s="15"/>
      <c r="P6" s="14"/>
      <c r="Q6" s="15">
        <v>501.09619999999995</v>
      </c>
      <c r="R6" s="14"/>
      <c r="S6" s="15"/>
      <c r="T6" s="44">
        <v>98398.710755399996</v>
      </c>
      <c r="U6" s="136"/>
      <c r="V6" s="127"/>
      <c r="X6" s="144">
        <f>2455000/7</f>
        <v>350714.28571428574</v>
      </c>
    </row>
    <row r="7" spans="1:24" x14ac:dyDescent="0.25">
      <c r="A7" s="59" t="s">
        <v>19</v>
      </c>
      <c r="B7" s="62">
        <v>4.6207957759999996</v>
      </c>
      <c r="C7" s="63"/>
      <c r="D7" s="62"/>
      <c r="E7" s="63"/>
      <c r="F7" s="94"/>
      <c r="G7" s="63">
        <v>9.2159999999999993</v>
      </c>
      <c r="H7" s="62"/>
      <c r="I7" s="63"/>
      <c r="J7" s="62"/>
      <c r="K7" s="63">
        <v>6103</v>
      </c>
      <c r="L7" s="62">
        <v>504.17028708750001</v>
      </c>
      <c r="M7" s="63"/>
      <c r="N7" s="62"/>
      <c r="O7" s="63"/>
      <c r="P7" s="62"/>
      <c r="Q7" s="63">
        <v>254.00959999999998</v>
      </c>
      <c r="R7" s="62"/>
      <c r="S7" s="63"/>
      <c r="T7" s="93">
        <v>6875.0166828635001</v>
      </c>
      <c r="U7" s="136"/>
      <c r="V7" s="127"/>
      <c r="X7" s="144">
        <f>110*X6</f>
        <v>38578571.428571433</v>
      </c>
    </row>
    <row r="8" spans="1:24" x14ac:dyDescent="0.25">
      <c r="A8" s="13" t="s">
        <v>20</v>
      </c>
      <c r="B8" s="14"/>
      <c r="C8" s="15"/>
      <c r="D8" s="14"/>
      <c r="E8" s="15"/>
      <c r="F8" s="48"/>
      <c r="G8" s="15"/>
      <c r="H8" s="14"/>
      <c r="I8" s="15"/>
      <c r="J8" s="14"/>
      <c r="K8" s="15">
        <v>3453</v>
      </c>
      <c r="L8" s="14"/>
      <c r="M8" s="15"/>
      <c r="N8" s="14"/>
      <c r="O8" s="15"/>
      <c r="P8" s="14"/>
      <c r="Q8" s="15"/>
      <c r="R8" s="14"/>
      <c r="S8" s="15"/>
      <c r="T8" s="44">
        <v>3453</v>
      </c>
      <c r="U8" s="136"/>
      <c r="V8" s="127"/>
      <c r="X8" s="140">
        <f>X7*1.8</f>
        <v>69441428.571428582</v>
      </c>
    </row>
    <row r="9" spans="1:24" x14ac:dyDescent="0.25">
      <c r="A9" s="59" t="s">
        <v>21</v>
      </c>
      <c r="B9" s="62">
        <v>-364.73599999999999</v>
      </c>
      <c r="C9" s="63">
        <v>68.498916000000008</v>
      </c>
      <c r="D9" s="62">
        <v>-85.007999999999996</v>
      </c>
      <c r="E9" s="63">
        <v>17.712</v>
      </c>
      <c r="F9" s="94"/>
      <c r="G9" s="63">
        <v>-137.60255999999995</v>
      </c>
      <c r="H9" s="62"/>
      <c r="I9" s="63"/>
      <c r="J9" s="62">
        <v>-117.60000000000001</v>
      </c>
      <c r="K9" s="63">
        <v>-20</v>
      </c>
      <c r="L9" s="62">
        <v>-565.00383959249996</v>
      </c>
      <c r="M9" s="63"/>
      <c r="N9" s="62"/>
      <c r="O9" s="63"/>
      <c r="P9" s="62"/>
      <c r="Q9" s="63"/>
      <c r="R9" s="62"/>
      <c r="S9" s="63"/>
      <c r="T9" s="93">
        <v>-1203.7394835924999</v>
      </c>
      <c r="U9" s="136"/>
      <c r="V9" s="127"/>
    </row>
    <row r="10" spans="1:24" ht="15.75" thickBot="1" x14ac:dyDescent="0.3">
      <c r="A10" s="13" t="s">
        <v>71</v>
      </c>
      <c r="B10" s="20">
        <v>30.526530224000453</v>
      </c>
      <c r="C10" s="21">
        <v>-125.26663499999995</v>
      </c>
      <c r="D10" s="20">
        <v>-0.21251999999998361</v>
      </c>
      <c r="E10" s="21">
        <v>0.19220800000039162</v>
      </c>
      <c r="F10" s="49">
        <v>0</v>
      </c>
      <c r="G10" s="21">
        <v>-0.13516799999979412</v>
      </c>
      <c r="H10" s="20">
        <v>0.12549899999976333</v>
      </c>
      <c r="I10" s="21">
        <v>0</v>
      </c>
      <c r="J10" s="20">
        <v>0</v>
      </c>
      <c r="K10" s="21">
        <v>287.68100000000049</v>
      </c>
      <c r="L10" s="20">
        <v>22.142332244995487</v>
      </c>
      <c r="M10" s="21">
        <v>0</v>
      </c>
      <c r="N10" s="20">
        <v>0</v>
      </c>
      <c r="O10" s="21">
        <v>0</v>
      </c>
      <c r="P10" s="15">
        <v>0</v>
      </c>
      <c r="Q10" s="14">
        <v>-3.8654850006423658E-2</v>
      </c>
      <c r="R10" s="15">
        <v>0</v>
      </c>
      <c r="S10" s="14">
        <v>0</v>
      </c>
      <c r="T10" s="45"/>
      <c r="U10" s="136"/>
      <c r="V10" s="127"/>
    </row>
    <row r="11" spans="1:24" ht="16.5" thickBot="1" x14ac:dyDescent="0.3">
      <c r="A11" s="95" t="s">
        <v>81</v>
      </c>
      <c r="B11" s="65">
        <v>19859.697414224</v>
      </c>
      <c r="C11" s="66">
        <v>13722.830916000001</v>
      </c>
      <c r="D11" s="65">
        <v>419.24400000000003</v>
      </c>
      <c r="E11" s="66">
        <v>268.95999999999998</v>
      </c>
      <c r="F11" s="96">
        <v>0</v>
      </c>
      <c r="G11" s="66">
        <v>2926.7174400000004</v>
      </c>
      <c r="H11" s="65">
        <v>2350.1548405474477</v>
      </c>
      <c r="I11" s="66">
        <v>1053.3599999999999</v>
      </c>
      <c r="J11" s="65">
        <v>22796.550000000003</v>
      </c>
      <c r="K11" s="66">
        <v>7821</v>
      </c>
      <c r="L11" s="65">
        <v>37338.336944369992</v>
      </c>
      <c r="M11" s="66">
        <v>4976.3856999999998</v>
      </c>
      <c r="N11" s="65">
        <v>773.43412000000012</v>
      </c>
      <c r="O11" s="66">
        <v>22.988759999999999</v>
      </c>
      <c r="P11" s="65">
        <v>504.02785399999993</v>
      </c>
      <c r="Q11" s="66">
        <v>247.08659999999998</v>
      </c>
      <c r="R11" s="65">
        <v>1463.02512</v>
      </c>
      <c r="S11" s="66">
        <v>768</v>
      </c>
      <c r="T11" s="97">
        <v>117311.79970914143</v>
      </c>
      <c r="U11" s="136"/>
      <c r="V11" s="127"/>
    </row>
    <row r="12" spans="1:24" ht="15.75" thickBot="1" x14ac:dyDescent="0.3">
      <c r="A12" s="3"/>
      <c r="B12" s="132"/>
      <c r="C12" s="132"/>
      <c r="D12" s="132"/>
      <c r="E12" s="132"/>
      <c r="F12" s="132"/>
      <c r="G12" s="132"/>
      <c r="H12" s="132"/>
      <c r="I12" s="132"/>
      <c r="J12" s="132"/>
      <c r="K12" s="132"/>
      <c r="L12" s="132"/>
      <c r="M12" s="132"/>
      <c r="N12" s="132"/>
      <c r="O12" s="132"/>
      <c r="P12" s="132"/>
      <c r="Q12" s="132"/>
      <c r="R12" s="132"/>
      <c r="S12" s="132"/>
      <c r="T12" s="132"/>
      <c r="U12" s="136"/>
      <c r="V12" s="127"/>
    </row>
    <row r="13" spans="1:24" ht="16.5" thickBot="1" x14ac:dyDescent="0.3">
      <c r="A13" s="95" t="s">
        <v>22</v>
      </c>
      <c r="B13" s="66">
        <v>-11162.723395999999</v>
      </c>
      <c r="C13" s="65">
        <v>-9267.9551009000006</v>
      </c>
      <c r="D13" s="66">
        <v>-195.34451999999999</v>
      </c>
      <c r="E13" s="65">
        <v>2671.1322879999998</v>
      </c>
      <c r="F13" s="98">
        <v>319</v>
      </c>
      <c r="G13" s="65">
        <v>0</v>
      </c>
      <c r="H13" s="66">
        <v>-5.2293415474476426</v>
      </c>
      <c r="I13" s="65">
        <v>-121.88</v>
      </c>
      <c r="J13" s="66">
        <v>-22796.55</v>
      </c>
      <c r="K13" s="65">
        <v>21378</v>
      </c>
      <c r="L13" s="66">
        <v>-20576.849111774998</v>
      </c>
      <c r="M13" s="65">
        <v>-4976.3856999999998</v>
      </c>
      <c r="N13" s="66">
        <v>-773.43412000000012</v>
      </c>
      <c r="O13" s="65">
        <v>0</v>
      </c>
      <c r="P13" s="66">
        <v>-504.02785399999993</v>
      </c>
      <c r="Q13" s="65">
        <v>16417.930964000003</v>
      </c>
      <c r="R13" s="66">
        <v>1124</v>
      </c>
      <c r="S13" s="65">
        <v>0</v>
      </c>
      <c r="T13" s="97">
        <v>-28470.315892222443</v>
      </c>
      <c r="U13" s="136"/>
      <c r="V13" s="127"/>
    </row>
    <row r="14" spans="1:24" x14ac:dyDescent="0.25">
      <c r="A14" s="13" t="s">
        <v>23</v>
      </c>
      <c r="B14" s="24">
        <v>-6869.6000999999997</v>
      </c>
      <c r="C14" s="25">
        <v>-9044.9002</v>
      </c>
      <c r="D14" s="24">
        <v>-195.34451999999999</v>
      </c>
      <c r="E14" s="25"/>
      <c r="F14" s="51">
        <v>-680</v>
      </c>
      <c r="G14" s="25"/>
      <c r="H14" s="24">
        <v>-5.2293415474476426</v>
      </c>
      <c r="I14" s="24">
        <v>-121.88</v>
      </c>
      <c r="J14" s="24"/>
      <c r="K14" s="25">
        <v>-741</v>
      </c>
      <c r="L14" s="24">
        <v>-19049.25</v>
      </c>
      <c r="M14" s="25">
        <v>-4976.3856999999998</v>
      </c>
      <c r="N14" s="24">
        <v>-773.43412000000012</v>
      </c>
      <c r="O14" s="25"/>
      <c r="P14" s="24">
        <v>-504.02785399999993</v>
      </c>
      <c r="Q14" s="25">
        <v>20596.7248</v>
      </c>
      <c r="R14" s="24"/>
      <c r="S14" s="25"/>
      <c r="T14" s="51">
        <v>-22364.327035547441</v>
      </c>
      <c r="U14" s="136"/>
      <c r="V14" s="127"/>
    </row>
    <row r="15" spans="1:24" x14ac:dyDescent="0.25">
      <c r="A15" s="59" t="s">
        <v>72</v>
      </c>
      <c r="B15" s="63">
        <v>-54.9054</v>
      </c>
      <c r="C15" s="62">
        <v>-192.0463</v>
      </c>
      <c r="D15" s="63"/>
      <c r="E15" s="62"/>
      <c r="F15" s="99">
        <v>-140</v>
      </c>
      <c r="G15" s="62"/>
      <c r="H15" s="63"/>
      <c r="I15" s="62"/>
      <c r="J15" s="63"/>
      <c r="K15" s="62">
        <v>-203</v>
      </c>
      <c r="L15" s="63">
        <v>-472.72499999999997</v>
      </c>
      <c r="M15" s="62"/>
      <c r="N15" s="63"/>
      <c r="O15" s="62"/>
      <c r="P15" s="63"/>
      <c r="Q15" s="62"/>
      <c r="R15" s="63">
        <v>1124</v>
      </c>
      <c r="S15" s="62"/>
      <c r="T15" s="63">
        <v>61.323300000000017</v>
      </c>
      <c r="U15" s="136"/>
      <c r="V15" s="127"/>
    </row>
    <row r="16" spans="1:24" x14ac:dyDescent="0.25">
      <c r="A16" s="13" t="s">
        <v>24</v>
      </c>
      <c r="B16" s="15">
        <v>-4033.1987960000001</v>
      </c>
      <c r="C16" s="14"/>
      <c r="D16" s="15"/>
      <c r="E16" s="14">
        <v>2671.1322879999998</v>
      </c>
      <c r="F16" s="52">
        <v>1812</v>
      </c>
      <c r="G16" s="14"/>
      <c r="H16" s="15"/>
      <c r="I16" s="14"/>
      <c r="J16" s="15"/>
      <c r="K16" s="14"/>
      <c r="L16" s="15"/>
      <c r="M16" s="14"/>
      <c r="N16" s="15"/>
      <c r="O16" s="14"/>
      <c r="P16" s="15"/>
      <c r="Q16" s="14"/>
      <c r="R16" s="15"/>
      <c r="S16" s="14"/>
      <c r="T16" s="52">
        <v>449.93349199999966</v>
      </c>
      <c r="U16" s="136"/>
      <c r="V16" s="127"/>
    </row>
    <row r="17" spans="1:129" x14ac:dyDescent="0.25">
      <c r="A17" s="59" t="s">
        <v>26</v>
      </c>
      <c r="B17" s="63"/>
      <c r="C17" s="62"/>
      <c r="D17" s="63"/>
      <c r="E17" s="62"/>
      <c r="F17" s="99"/>
      <c r="G17" s="62"/>
      <c r="H17" s="63"/>
      <c r="I17" s="62"/>
      <c r="J17" s="63">
        <v>-22796.55</v>
      </c>
      <c r="K17" s="62">
        <v>23340</v>
      </c>
      <c r="L17" s="63">
        <v>-1040.99155875</v>
      </c>
      <c r="M17" s="62"/>
      <c r="N17" s="63"/>
      <c r="O17" s="62"/>
      <c r="P17" s="63"/>
      <c r="Q17" s="62">
        <v>-98.351835999999992</v>
      </c>
      <c r="R17" s="63"/>
      <c r="S17" s="62"/>
      <c r="T17" s="99">
        <v>-595.89339474999929</v>
      </c>
      <c r="U17" s="136"/>
      <c r="V17" s="127"/>
    </row>
    <row r="18" spans="1:129" ht="15.75" thickBot="1" x14ac:dyDescent="0.3">
      <c r="A18" s="13" t="s">
        <v>27</v>
      </c>
      <c r="B18" s="21">
        <v>-205.01910000000001</v>
      </c>
      <c r="C18" s="20">
        <v>-31.008600900000001</v>
      </c>
      <c r="D18" s="21"/>
      <c r="E18" s="20"/>
      <c r="F18" s="53">
        <v>-673</v>
      </c>
      <c r="G18" s="20"/>
      <c r="H18" s="21"/>
      <c r="I18" s="20"/>
      <c r="J18" s="21"/>
      <c r="K18" s="20">
        <v>-1018</v>
      </c>
      <c r="L18" s="21">
        <v>-13.882553025</v>
      </c>
      <c r="M18" s="20"/>
      <c r="N18" s="21"/>
      <c r="O18" s="20"/>
      <c r="P18" s="21"/>
      <c r="Q18" s="20">
        <v>-4080.4419999999996</v>
      </c>
      <c r="R18" s="21"/>
      <c r="S18" s="20"/>
      <c r="T18" s="53">
        <v>-6021.3522539249998</v>
      </c>
      <c r="U18" s="136"/>
      <c r="V18" s="127"/>
    </row>
    <row r="19" spans="1:129" ht="16.5" thickBot="1" x14ac:dyDescent="0.3">
      <c r="A19" s="95" t="s">
        <v>57</v>
      </c>
      <c r="B19" s="66">
        <v>8696.9740182240002</v>
      </c>
      <c r="C19" s="65">
        <v>4454.8758151000002</v>
      </c>
      <c r="D19" s="66">
        <v>223.89948000000004</v>
      </c>
      <c r="E19" s="65">
        <v>2940.0922879999998</v>
      </c>
      <c r="F19" s="98">
        <v>319</v>
      </c>
      <c r="G19" s="65">
        <v>2926.7174400000004</v>
      </c>
      <c r="H19" s="66">
        <v>2344.9254989999999</v>
      </c>
      <c r="I19" s="65">
        <v>931.4799999999999</v>
      </c>
      <c r="J19" s="66">
        <v>0</v>
      </c>
      <c r="K19" s="65">
        <v>29199</v>
      </c>
      <c r="L19" s="66">
        <v>16761.487832594994</v>
      </c>
      <c r="M19" s="65">
        <v>0</v>
      </c>
      <c r="N19" s="66">
        <v>0</v>
      </c>
      <c r="O19" s="65">
        <v>22.988759999999999</v>
      </c>
      <c r="P19" s="66">
        <v>0</v>
      </c>
      <c r="Q19" s="65">
        <v>16665.017564000002</v>
      </c>
      <c r="R19" s="66">
        <v>2587.0251200000002</v>
      </c>
      <c r="S19" s="65">
        <v>768</v>
      </c>
      <c r="T19" s="97">
        <v>88841.483816919004</v>
      </c>
      <c r="U19" s="136"/>
      <c r="V19" s="127"/>
    </row>
    <row r="20" spans="1:129" ht="15.75" thickBot="1" x14ac:dyDescent="0.3">
      <c r="A20" s="3"/>
      <c r="B20" s="138"/>
      <c r="C20" s="138"/>
      <c r="D20" s="138"/>
      <c r="E20" s="138"/>
      <c r="F20" s="138"/>
      <c r="G20" s="138"/>
      <c r="H20" s="138"/>
      <c r="I20" s="138"/>
      <c r="J20" s="138"/>
      <c r="K20" s="138"/>
      <c r="L20" s="138"/>
      <c r="M20" s="138"/>
      <c r="N20" s="138"/>
      <c r="O20" s="138"/>
      <c r="P20" s="138"/>
      <c r="Q20" s="138"/>
      <c r="R20" s="138"/>
      <c r="S20" s="138"/>
      <c r="T20" s="138"/>
      <c r="U20" s="136"/>
      <c r="V20" s="127"/>
    </row>
    <row r="21" spans="1:129" ht="16.5" thickBot="1" x14ac:dyDescent="0.3">
      <c r="A21" s="95" t="s">
        <v>29</v>
      </c>
      <c r="B21" s="66">
        <v>8666.4474879999998</v>
      </c>
      <c r="C21" s="65">
        <v>4580.1424501000001</v>
      </c>
      <c r="D21" s="66">
        <v>224.11200000000002</v>
      </c>
      <c r="E21" s="65">
        <v>2939.9000799999994</v>
      </c>
      <c r="F21" s="98">
        <v>319</v>
      </c>
      <c r="G21" s="66">
        <v>2926.8526080000001</v>
      </c>
      <c r="H21" s="65">
        <v>2344.8000000000002</v>
      </c>
      <c r="I21" s="66">
        <v>931.48</v>
      </c>
      <c r="J21" s="65">
        <v>0</v>
      </c>
      <c r="K21" s="66">
        <v>28911.319</v>
      </c>
      <c r="L21" s="65">
        <v>16739.345500349998</v>
      </c>
      <c r="M21" s="66">
        <v>0</v>
      </c>
      <c r="N21" s="65">
        <v>0</v>
      </c>
      <c r="O21" s="66">
        <v>22.988759999999999</v>
      </c>
      <c r="P21" s="65">
        <v>0</v>
      </c>
      <c r="Q21" s="66">
        <v>16665.056218850008</v>
      </c>
      <c r="R21" s="65">
        <v>2587.0251200000002</v>
      </c>
      <c r="S21" s="66">
        <v>768</v>
      </c>
      <c r="T21" s="97">
        <v>88626.469225299996</v>
      </c>
      <c r="U21" s="136"/>
      <c r="V21" s="127"/>
    </row>
    <row r="22" spans="1:129" ht="15.75" thickBot="1" x14ac:dyDescent="0.3">
      <c r="A22" s="30" t="s">
        <v>30</v>
      </c>
      <c r="B22" s="22">
        <v>3711.0234879999998</v>
      </c>
      <c r="C22" s="8">
        <v>2086.9979501000003</v>
      </c>
      <c r="D22" s="22">
        <v>127.995</v>
      </c>
      <c r="E22" s="8">
        <v>2939.9000799999994</v>
      </c>
      <c r="F22" s="22">
        <v>319</v>
      </c>
      <c r="G22" s="22">
        <v>2926.8526080000001</v>
      </c>
      <c r="H22" s="8">
        <v>0</v>
      </c>
      <c r="I22" s="22">
        <v>0</v>
      </c>
      <c r="J22" s="8">
        <v>0</v>
      </c>
      <c r="K22" s="22">
        <v>952.31899999999996</v>
      </c>
      <c r="L22" s="8">
        <v>7627.125</v>
      </c>
      <c r="M22" s="22">
        <v>0</v>
      </c>
      <c r="N22" s="8">
        <v>0</v>
      </c>
      <c r="O22" s="22">
        <v>0</v>
      </c>
      <c r="P22" s="8">
        <v>0</v>
      </c>
      <c r="Q22" s="22">
        <v>7839.5970518256581</v>
      </c>
      <c r="R22" s="8">
        <v>1124</v>
      </c>
      <c r="S22" s="22">
        <v>268</v>
      </c>
      <c r="T22" s="22">
        <v>29922.810177925658</v>
      </c>
      <c r="U22" s="136"/>
      <c r="V22" s="127"/>
    </row>
    <row r="23" spans="1:129" x14ac:dyDescent="0.25">
      <c r="A23" s="100" t="s">
        <v>31</v>
      </c>
      <c r="B23" s="129">
        <v>93.808000000000007</v>
      </c>
      <c r="C23" s="79">
        <v>222.761</v>
      </c>
      <c r="D23" s="129"/>
      <c r="E23" s="79">
        <v>1.8892799999999998</v>
      </c>
      <c r="F23" s="133"/>
      <c r="G23" s="129">
        <v>6.1440000000000001</v>
      </c>
      <c r="H23" s="79"/>
      <c r="I23" s="129"/>
      <c r="J23" s="79"/>
      <c r="K23" s="129">
        <v>16.318999999999999</v>
      </c>
      <c r="L23" s="79">
        <v>439.72499999999997</v>
      </c>
      <c r="M23" s="129"/>
      <c r="N23" s="79"/>
      <c r="O23" s="129"/>
      <c r="P23" s="79"/>
      <c r="Q23" s="129">
        <v>499.28472603957141</v>
      </c>
      <c r="R23" s="79">
        <v>0</v>
      </c>
      <c r="S23" s="129"/>
      <c r="T23" s="134">
        <v>1279.9310060395715</v>
      </c>
      <c r="U23" s="136"/>
      <c r="V23" s="127"/>
    </row>
    <row r="24" spans="1:129" x14ac:dyDescent="0.25">
      <c r="A24" s="13" t="s">
        <v>32</v>
      </c>
      <c r="B24" s="15">
        <v>38.048000000000002</v>
      </c>
      <c r="C24" s="14">
        <v>29.965165999999996</v>
      </c>
      <c r="D24" s="15"/>
      <c r="E24" s="14">
        <v>32.768512000000001</v>
      </c>
      <c r="F24" s="52"/>
      <c r="G24" s="15"/>
      <c r="H24" s="14"/>
      <c r="I24" s="15"/>
      <c r="J24" s="14"/>
      <c r="K24" s="15">
        <v>32</v>
      </c>
      <c r="L24" s="14">
        <v>202.125</v>
      </c>
      <c r="M24" s="15"/>
      <c r="N24" s="14"/>
      <c r="O24" s="15"/>
      <c r="P24" s="14"/>
      <c r="Q24" s="15">
        <v>45.67491920370032</v>
      </c>
      <c r="R24" s="14">
        <v>85</v>
      </c>
      <c r="S24" s="15"/>
      <c r="T24" s="54">
        <v>465.58159720370031</v>
      </c>
      <c r="U24" s="136"/>
      <c r="V24" s="127"/>
    </row>
    <row r="25" spans="1:129" x14ac:dyDescent="0.25">
      <c r="A25" s="59" t="s">
        <v>33</v>
      </c>
      <c r="B25" s="63">
        <v>144.976</v>
      </c>
      <c r="C25" s="62">
        <v>284.59199999999998</v>
      </c>
      <c r="D25" s="63"/>
      <c r="E25" s="62"/>
      <c r="F25" s="99"/>
      <c r="G25" s="63"/>
      <c r="H25" s="62"/>
      <c r="I25" s="63"/>
      <c r="J25" s="62">
        <f>K21*1000*70</f>
        <v>2023792330</v>
      </c>
      <c r="K25" s="63">
        <v>4</v>
      </c>
      <c r="L25" s="62">
        <v>513.15</v>
      </c>
      <c r="M25" s="63"/>
      <c r="N25" s="62">
        <f>1000*H28*100*1.8</f>
        <v>1500000</v>
      </c>
      <c r="O25" s="63">
        <f>N25*T6</f>
        <v>147598066133.10001</v>
      </c>
      <c r="P25" s="62"/>
      <c r="Q25" s="63">
        <v>1248.2404823189961</v>
      </c>
      <c r="R25" s="62">
        <v>118</v>
      </c>
      <c r="S25" s="63"/>
      <c r="T25" s="101">
        <v>2312.9584823189962</v>
      </c>
      <c r="U25" s="136"/>
      <c r="V25" s="127"/>
    </row>
    <row r="26" spans="1:129" x14ac:dyDescent="0.25">
      <c r="A26" s="13" t="s">
        <v>34</v>
      </c>
      <c r="B26" s="15">
        <v>13.12</v>
      </c>
      <c r="C26" s="14">
        <v>58.705146499999998</v>
      </c>
      <c r="D26" s="15"/>
      <c r="E26" s="14"/>
      <c r="F26" s="52"/>
      <c r="G26" s="15"/>
      <c r="H26" s="14"/>
      <c r="I26" s="15"/>
      <c r="J26" s="14"/>
      <c r="K26" s="15">
        <v>7</v>
      </c>
      <c r="L26" s="14">
        <v>122.925</v>
      </c>
      <c r="M26" s="15"/>
      <c r="N26" s="14"/>
      <c r="O26" s="15"/>
      <c r="P26" s="14"/>
      <c r="Q26" s="15">
        <v>228.64605615384866</v>
      </c>
      <c r="R26" s="14">
        <v>85</v>
      </c>
      <c r="S26" s="15"/>
      <c r="T26" s="54">
        <v>515.3962026538486</v>
      </c>
      <c r="U26" s="136"/>
      <c r="V26" s="127"/>
    </row>
    <row r="27" spans="1:129" x14ac:dyDescent="0.25">
      <c r="A27" s="59" t="s">
        <v>35</v>
      </c>
      <c r="B27" s="63">
        <v>61.664000000000001</v>
      </c>
      <c r="C27" s="62">
        <v>152.46</v>
      </c>
      <c r="D27" s="63">
        <v>127.995</v>
      </c>
      <c r="E27" s="62"/>
      <c r="F27" s="99"/>
      <c r="G27" s="63">
        <v>24.580608000000002</v>
      </c>
      <c r="H27" s="62"/>
      <c r="I27" s="63"/>
      <c r="J27" s="62"/>
      <c r="K27" s="63">
        <v>14</v>
      </c>
      <c r="L27" s="62">
        <v>609.67499999999995</v>
      </c>
      <c r="M27" s="63"/>
      <c r="N27" s="62">
        <f>N25*J6</f>
        <v>30688875000</v>
      </c>
      <c r="O27" s="63"/>
      <c r="P27" s="62"/>
      <c r="Q27" s="63">
        <v>171.7806941296374</v>
      </c>
      <c r="R27" s="62"/>
      <c r="S27" s="63"/>
      <c r="T27" s="101">
        <v>1162.1553021296374</v>
      </c>
      <c r="U27" s="136"/>
      <c r="V27" s="127"/>
      <c r="W27" s="127"/>
      <c r="X27" s="127"/>
      <c r="Y27" s="127"/>
      <c r="Z27" s="127"/>
      <c r="AA27" s="127"/>
      <c r="AB27" s="127"/>
      <c r="AC27" s="127"/>
      <c r="AD27" s="127"/>
      <c r="AE27" s="127"/>
      <c r="AF27" s="127"/>
      <c r="AG27" s="127"/>
      <c r="AH27" s="127"/>
      <c r="AI27" s="127"/>
      <c r="AJ27" s="127"/>
      <c r="AK27" s="127"/>
      <c r="AL27" s="127"/>
      <c r="AM27" s="127"/>
      <c r="AN27" s="127"/>
      <c r="AO27" s="127"/>
      <c r="AP27" s="127"/>
      <c r="AQ27" s="127"/>
      <c r="AR27" s="127"/>
      <c r="AS27" s="127"/>
      <c r="AT27" s="127"/>
      <c r="AU27" s="127"/>
      <c r="AV27" s="127"/>
      <c r="AW27" s="127"/>
      <c r="AX27" s="127"/>
      <c r="AY27" s="127"/>
      <c r="AZ27" s="127"/>
      <c r="BA27" s="127"/>
      <c r="BB27" s="127"/>
      <c r="BC27" s="127"/>
      <c r="BD27" s="127"/>
      <c r="BE27" s="127"/>
      <c r="BF27" s="127"/>
      <c r="BG27" s="127"/>
      <c r="BH27" s="127"/>
      <c r="BI27" s="127"/>
      <c r="BJ27" s="127"/>
      <c r="BK27" s="127"/>
      <c r="BL27" s="127"/>
      <c r="BM27" s="127"/>
      <c r="BN27" s="127"/>
      <c r="BO27" s="127"/>
      <c r="BP27" s="127"/>
      <c r="BQ27" s="127"/>
      <c r="BR27" s="127"/>
      <c r="BS27" s="127"/>
      <c r="BT27" s="127"/>
      <c r="BU27" s="127"/>
      <c r="BV27" s="127"/>
      <c r="BW27" s="127"/>
      <c r="BX27" s="127"/>
      <c r="BY27" s="127"/>
      <c r="BZ27" s="127"/>
      <c r="CA27" s="127"/>
      <c r="CB27" s="127"/>
      <c r="CC27" s="127"/>
      <c r="CD27" s="127"/>
      <c r="CE27" s="127"/>
      <c r="CF27" s="127"/>
      <c r="CG27" s="127"/>
      <c r="CH27" s="127"/>
      <c r="CI27" s="127"/>
      <c r="CJ27" s="127"/>
      <c r="CK27" s="127"/>
      <c r="CL27" s="127"/>
      <c r="CM27" s="127"/>
      <c r="CN27" s="127"/>
      <c r="CO27" s="127"/>
      <c r="CP27" s="127"/>
      <c r="CQ27" s="127"/>
      <c r="CR27" s="127"/>
      <c r="CS27" s="127"/>
      <c r="CT27" s="127"/>
      <c r="CU27" s="127"/>
      <c r="CV27" s="127"/>
      <c r="CW27" s="127"/>
      <c r="CX27" s="127"/>
      <c r="CY27" s="127"/>
      <c r="CZ27" s="127"/>
      <c r="DA27" s="127"/>
      <c r="DB27" s="127"/>
      <c r="DC27" s="127"/>
      <c r="DD27" s="127"/>
      <c r="DE27" s="127"/>
      <c r="DF27" s="127"/>
      <c r="DG27" s="127"/>
      <c r="DH27" s="127"/>
      <c r="DI27" s="127"/>
      <c r="DJ27" s="127"/>
      <c r="DK27" s="127"/>
      <c r="DL27" s="127"/>
      <c r="DM27" s="127"/>
      <c r="DN27" s="127"/>
      <c r="DO27" s="127"/>
      <c r="DP27" s="127"/>
      <c r="DQ27" s="127"/>
      <c r="DR27" s="127"/>
      <c r="DS27" s="127"/>
      <c r="DT27" s="127"/>
      <c r="DU27" s="127"/>
      <c r="DV27" s="127"/>
      <c r="DW27" s="127"/>
      <c r="DX27" s="127"/>
      <c r="DY27" s="127"/>
    </row>
    <row r="28" spans="1:129" x14ac:dyDescent="0.25">
      <c r="A28" s="13" t="s">
        <v>36</v>
      </c>
      <c r="B28" s="15"/>
      <c r="C28" s="14"/>
      <c r="D28" s="15"/>
      <c r="E28" s="14"/>
      <c r="F28" s="52"/>
      <c r="G28" s="15"/>
      <c r="H28" s="139">
        <f>1000/120</f>
        <v>8.3333333333333339</v>
      </c>
      <c r="I28" s="15"/>
      <c r="J28" s="14"/>
      <c r="K28" s="15">
        <v>3</v>
      </c>
      <c r="L28" s="14">
        <v>253.27499999999998</v>
      </c>
      <c r="M28" s="15"/>
      <c r="N28" s="14"/>
      <c r="O28" s="15">
        <f>N25*T19</f>
        <v>133262225725.37851</v>
      </c>
      <c r="P28" s="14"/>
      <c r="Q28" s="15">
        <v>81.169712587664122</v>
      </c>
      <c r="R28" s="14"/>
      <c r="S28" s="15"/>
      <c r="T28" s="54">
        <v>337.44471258766407</v>
      </c>
      <c r="U28" s="136"/>
      <c r="V28" s="127"/>
      <c r="W28" s="127"/>
      <c r="X28" s="127"/>
      <c r="Y28" s="127"/>
      <c r="Z28" s="127"/>
      <c r="AA28" s="127"/>
      <c r="AB28" s="127"/>
      <c r="AC28" s="127"/>
      <c r="AD28" s="127"/>
      <c r="AE28" s="127"/>
      <c r="AF28" s="127"/>
      <c r="AG28" s="127"/>
      <c r="AH28" s="127"/>
      <c r="AI28" s="127"/>
      <c r="AJ28" s="127"/>
      <c r="AK28" s="127"/>
      <c r="AL28" s="127"/>
      <c r="AM28" s="127"/>
      <c r="AN28" s="127"/>
      <c r="AO28" s="127"/>
      <c r="AP28" s="127"/>
      <c r="AQ28" s="127"/>
      <c r="AR28" s="127"/>
      <c r="AS28" s="127"/>
      <c r="AT28" s="127"/>
      <c r="AU28" s="127"/>
      <c r="AV28" s="127"/>
      <c r="AW28" s="127"/>
      <c r="AX28" s="127"/>
      <c r="AY28" s="127"/>
      <c r="AZ28" s="127"/>
      <c r="BA28" s="127"/>
      <c r="BB28" s="127"/>
      <c r="BC28" s="127"/>
      <c r="BD28" s="127"/>
      <c r="BE28" s="127"/>
      <c r="BF28" s="127"/>
      <c r="BG28" s="127"/>
      <c r="BH28" s="127"/>
      <c r="BI28" s="127"/>
      <c r="BJ28" s="127"/>
      <c r="BK28" s="127"/>
      <c r="BL28" s="127"/>
      <c r="BM28" s="127"/>
      <c r="BN28" s="127"/>
      <c r="BO28" s="127"/>
      <c r="BP28" s="127"/>
      <c r="BQ28" s="127"/>
      <c r="BR28" s="127"/>
      <c r="BS28" s="127"/>
      <c r="BT28" s="127"/>
      <c r="BU28" s="127"/>
      <c r="BV28" s="127"/>
      <c r="BW28" s="127"/>
      <c r="BX28" s="127"/>
      <c r="BY28" s="127"/>
      <c r="BZ28" s="127"/>
      <c r="CA28" s="127"/>
      <c r="CB28" s="127"/>
      <c r="CC28" s="127"/>
      <c r="CD28" s="127"/>
      <c r="CE28" s="127"/>
      <c r="CF28" s="127"/>
      <c r="CG28" s="127"/>
      <c r="CH28" s="127"/>
      <c r="CI28" s="127"/>
      <c r="CJ28" s="127"/>
      <c r="CK28" s="127"/>
      <c r="CL28" s="127"/>
      <c r="CM28" s="127"/>
      <c r="CN28" s="127"/>
      <c r="CO28" s="127"/>
      <c r="CP28" s="127"/>
      <c r="CQ28" s="127"/>
      <c r="CR28" s="127"/>
      <c r="CS28" s="127"/>
      <c r="CT28" s="127"/>
      <c r="CU28" s="127"/>
      <c r="CV28" s="127"/>
      <c r="CW28" s="127"/>
      <c r="CX28" s="127"/>
      <c r="CY28" s="127"/>
      <c r="CZ28" s="127"/>
      <c r="DA28" s="127"/>
      <c r="DB28" s="127"/>
      <c r="DC28" s="127"/>
      <c r="DD28" s="127"/>
      <c r="DE28" s="127"/>
      <c r="DF28" s="127"/>
      <c r="DG28" s="127"/>
      <c r="DH28" s="127"/>
      <c r="DI28" s="127"/>
      <c r="DJ28" s="127"/>
      <c r="DK28" s="127"/>
      <c r="DL28" s="127"/>
      <c r="DM28" s="127"/>
      <c r="DN28" s="127"/>
      <c r="DO28" s="127"/>
      <c r="DP28" s="127"/>
      <c r="DQ28" s="127"/>
      <c r="DR28" s="127"/>
      <c r="DS28" s="127"/>
      <c r="DT28" s="127"/>
      <c r="DU28" s="127"/>
      <c r="DV28" s="127"/>
      <c r="DW28" s="127"/>
      <c r="DX28" s="127"/>
      <c r="DY28" s="127"/>
    </row>
    <row r="29" spans="1:129" x14ac:dyDescent="0.25">
      <c r="A29" s="59" t="s">
        <v>37</v>
      </c>
      <c r="B29" s="63">
        <v>160.06399999999999</v>
      </c>
      <c r="C29" s="62"/>
      <c r="D29" s="63"/>
      <c r="E29" s="62">
        <v>21.648</v>
      </c>
      <c r="F29" s="99"/>
      <c r="G29" s="63"/>
      <c r="H29" s="62"/>
      <c r="I29" s="63"/>
      <c r="J29" s="62"/>
      <c r="K29" s="63">
        <v>3</v>
      </c>
      <c r="L29" s="62">
        <v>708.67499999999995</v>
      </c>
      <c r="M29" s="63"/>
      <c r="N29" s="62"/>
      <c r="O29" s="63"/>
      <c r="P29" s="62"/>
      <c r="Q29" s="63">
        <v>736.41270805081058</v>
      </c>
      <c r="R29" s="62">
        <v>137</v>
      </c>
      <c r="S29" s="63"/>
      <c r="T29" s="101">
        <v>1766.7997080508105</v>
      </c>
      <c r="U29" s="136"/>
      <c r="V29" s="127"/>
      <c r="W29" s="127"/>
      <c r="X29" s="127"/>
      <c r="Y29" s="127"/>
      <c r="Z29" s="127"/>
      <c r="AA29" s="127"/>
      <c r="AB29" s="127"/>
      <c r="AC29" s="127"/>
      <c r="AD29" s="127"/>
      <c r="AE29" s="127"/>
      <c r="AF29" s="127"/>
      <c r="AG29" s="127"/>
      <c r="AH29" s="127"/>
      <c r="AI29" s="127"/>
      <c r="AJ29" s="127"/>
      <c r="AK29" s="127"/>
      <c r="AL29" s="127"/>
      <c r="AM29" s="127"/>
      <c r="AN29" s="127"/>
      <c r="AO29" s="127"/>
      <c r="AP29" s="127"/>
      <c r="AQ29" s="127"/>
      <c r="AR29" s="127"/>
      <c r="AS29" s="127"/>
      <c r="AT29" s="127"/>
      <c r="AU29" s="127"/>
      <c r="AV29" s="127"/>
      <c r="AW29" s="127"/>
      <c r="AX29" s="127"/>
      <c r="AY29" s="127"/>
      <c r="AZ29" s="127"/>
      <c r="BA29" s="127"/>
      <c r="BB29" s="127"/>
      <c r="BC29" s="127"/>
      <c r="BD29" s="127"/>
      <c r="BE29" s="127"/>
      <c r="BF29" s="127"/>
      <c r="BG29" s="127"/>
      <c r="BH29" s="127"/>
      <c r="BI29" s="127"/>
      <c r="BJ29" s="127"/>
      <c r="BK29" s="127"/>
      <c r="BL29" s="127"/>
      <c r="BM29" s="127"/>
      <c r="BN29" s="127"/>
      <c r="BO29" s="127"/>
      <c r="BP29" s="127"/>
      <c r="BQ29" s="127"/>
      <c r="BR29" s="127"/>
      <c r="BS29" s="127"/>
      <c r="BT29" s="127"/>
      <c r="BU29" s="127"/>
      <c r="BV29" s="127"/>
      <c r="BW29" s="127"/>
      <c r="BX29" s="127"/>
      <c r="BY29" s="127"/>
      <c r="BZ29" s="127"/>
      <c r="CA29" s="127"/>
      <c r="CB29" s="127"/>
      <c r="CC29" s="127"/>
      <c r="CD29" s="127"/>
      <c r="CE29" s="127"/>
      <c r="CF29" s="127"/>
      <c r="CG29" s="127"/>
      <c r="CH29" s="127"/>
      <c r="CI29" s="127"/>
      <c r="CJ29" s="127"/>
      <c r="CK29" s="127"/>
      <c r="CL29" s="127"/>
      <c r="CM29" s="127"/>
      <c r="CN29" s="127"/>
      <c r="CO29" s="127"/>
      <c r="CP29" s="127"/>
      <c r="CQ29" s="127"/>
      <c r="CR29" s="127"/>
      <c r="CS29" s="127"/>
      <c r="CT29" s="127"/>
      <c r="CU29" s="127"/>
      <c r="CV29" s="127"/>
      <c r="CW29" s="127"/>
      <c r="CX29" s="127"/>
      <c r="CY29" s="127"/>
      <c r="CZ29" s="127"/>
      <c r="DA29" s="127"/>
      <c r="DB29" s="127"/>
      <c r="DC29" s="127"/>
      <c r="DD29" s="127"/>
      <c r="DE29" s="127"/>
      <c r="DF29" s="127"/>
      <c r="DG29" s="127"/>
      <c r="DH29" s="127"/>
      <c r="DI29" s="127"/>
      <c r="DJ29" s="127"/>
      <c r="DK29" s="127"/>
      <c r="DL29" s="127"/>
      <c r="DM29" s="127"/>
      <c r="DN29" s="127"/>
      <c r="DO29" s="127"/>
      <c r="DP29" s="127"/>
      <c r="DQ29" s="127"/>
      <c r="DR29" s="127"/>
      <c r="DS29" s="127"/>
      <c r="DT29" s="127"/>
      <c r="DU29" s="127"/>
      <c r="DV29" s="127"/>
      <c r="DW29" s="127"/>
      <c r="DX29" s="127"/>
      <c r="DY29" s="127"/>
    </row>
    <row r="30" spans="1:129" s="114" customFormat="1" x14ac:dyDescent="0.25">
      <c r="A30" s="109" t="s">
        <v>38</v>
      </c>
      <c r="B30" s="111"/>
      <c r="C30" s="110"/>
      <c r="D30" s="111"/>
      <c r="E30" s="110"/>
      <c r="F30" s="112"/>
      <c r="G30" s="111"/>
      <c r="H30" s="110"/>
      <c r="I30" s="111"/>
      <c r="J30" s="110"/>
      <c r="K30" s="111">
        <v>2</v>
      </c>
      <c r="L30" s="110">
        <v>655.04999999999995</v>
      </c>
      <c r="M30" s="111"/>
      <c r="N30" s="110"/>
      <c r="O30" s="111"/>
      <c r="P30" s="110"/>
      <c r="Q30" s="111">
        <v>19.12311849184541</v>
      </c>
      <c r="R30" s="110"/>
      <c r="S30" s="111"/>
      <c r="T30" s="113">
        <v>676.17311849184534</v>
      </c>
      <c r="U30" s="136"/>
      <c r="V30" s="127"/>
      <c r="W30" s="127"/>
      <c r="X30" s="127"/>
      <c r="Y30" s="127"/>
      <c r="Z30" s="127"/>
      <c r="AA30" s="127"/>
      <c r="AB30" s="127"/>
      <c r="AC30" s="127"/>
      <c r="AD30" s="127"/>
      <c r="AE30" s="127"/>
      <c r="AF30" s="127"/>
      <c r="AG30" s="127"/>
      <c r="AH30" s="127"/>
      <c r="AI30" s="127"/>
      <c r="AJ30" s="127"/>
      <c r="AK30" s="127"/>
      <c r="AL30" s="127"/>
      <c r="AM30" s="127"/>
      <c r="AN30" s="127"/>
      <c r="AO30" s="127"/>
      <c r="AP30" s="127"/>
      <c r="AQ30" s="127"/>
      <c r="AR30" s="127"/>
      <c r="AS30" s="127"/>
      <c r="AT30" s="127"/>
      <c r="AU30" s="127"/>
      <c r="AV30" s="127"/>
      <c r="AW30" s="127"/>
      <c r="AX30" s="127"/>
      <c r="AY30" s="127"/>
      <c r="AZ30" s="127"/>
      <c r="BA30" s="127"/>
      <c r="BB30" s="127"/>
      <c r="BC30" s="127"/>
      <c r="BD30" s="127"/>
      <c r="BE30" s="127"/>
      <c r="BF30" s="127"/>
      <c r="BG30" s="127"/>
      <c r="BH30" s="127"/>
      <c r="BI30" s="127"/>
      <c r="BJ30" s="127"/>
      <c r="BK30" s="127"/>
      <c r="BL30" s="127"/>
      <c r="BM30" s="127"/>
      <c r="BN30" s="127"/>
      <c r="BO30" s="127"/>
      <c r="BP30" s="127"/>
      <c r="BQ30" s="127"/>
      <c r="BR30" s="127"/>
      <c r="BS30" s="127"/>
      <c r="BT30" s="127"/>
      <c r="BU30" s="127"/>
      <c r="BV30" s="127"/>
      <c r="BW30" s="127"/>
      <c r="BX30" s="127"/>
      <c r="BY30" s="127"/>
      <c r="BZ30" s="127"/>
      <c r="CA30" s="127"/>
      <c r="CB30" s="127"/>
      <c r="CC30" s="127"/>
      <c r="CD30" s="127"/>
      <c r="CE30" s="127"/>
      <c r="CF30" s="127"/>
      <c r="CG30" s="127"/>
      <c r="CH30" s="127"/>
      <c r="CI30" s="127"/>
      <c r="CJ30" s="127"/>
      <c r="CK30" s="127"/>
      <c r="CL30" s="127"/>
      <c r="CM30" s="127"/>
      <c r="CN30" s="127"/>
      <c r="CO30" s="127"/>
      <c r="CP30" s="127"/>
      <c r="CQ30" s="127"/>
      <c r="CR30" s="127"/>
      <c r="CS30" s="127"/>
      <c r="CT30" s="127"/>
      <c r="CU30" s="127"/>
      <c r="CV30" s="127"/>
      <c r="CW30" s="127"/>
      <c r="CX30" s="127"/>
      <c r="CY30" s="127"/>
      <c r="CZ30" s="127"/>
      <c r="DA30" s="127"/>
      <c r="DB30" s="127"/>
      <c r="DC30" s="127"/>
      <c r="DD30" s="127"/>
      <c r="DE30" s="127"/>
      <c r="DF30" s="127"/>
      <c r="DG30" s="127"/>
      <c r="DH30" s="127"/>
      <c r="DI30" s="127"/>
      <c r="DJ30" s="127"/>
      <c r="DK30" s="127"/>
      <c r="DL30" s="127"/>
      <c r="DM30" s="127"/>
      <c r="DN30" s="127"/>
      <c r="DO30" s="127"/>
      <c r="DP30" s="127"/>
      <c r="DQ30" s="127"/>
      <c r="DR30" s="127"/>
      <c r="DS30" s="127"/>
      <c r="DT30" s="127"/>
      <c r="DU30" s="127"/>
      <c r="DV30" s="127"/>
      <c r="DW30" s="127"/>
      <c r="DX30" s="127"/>
      <c r="DY30" s="127"/>
    </row>
    <row r="31" spans="1:129" x14ac:dyDescent="0.25">
      <c r="A31" s="59" t="s">
        <v>39</v>
      </c>
      <c r="B31" s="63">
        <v>2088.0479999999998</v>
      </c>
      <c r="C31" s="62">
        <v>1128.6275000000001</v>
      </c>
      <c r="D31" s="63"/>
      <c r="E31" s="62">
        <v>1.4930559999999999</v>
      </c>
      <c r="F31" s="99"/>
      <c r="G31" s="63">
        <v>2186.4960000000001</v>
      </c>
      <c r="H31" s="62"/>
      <c r="I31" s="63"/>
      <c r="J31" s="62"/>
      <c r="K31" s="63">
        <v>28</v>
      </c>
      <c r="L31" s="62">
        <v>139.42499999999998</v>
      </c>
      <c r="M31" s="63"/>
      <c r="N31" s="62"/>
      <c r="O31" s="63"/>
      <c r="P31" s="62"/>
      <c r="Q31" s="63">
        <v>629.63785761700888</v>
      </c>
      <c r="R31" s="62">
        <v>42</v>
      </c>
      <c r="S31" s="63"/>
      <c r="T31" s="101">
        <v>6243.727413617009</v>
      </c>
      <c r="U31" s="136"/>
      <c r="V31" s="127"/>
      <c r="W31" s="127"/>
      <c r="X31" s="127"/>
      <c r="Y31" s="127"/>
      <c r="Z31" s="127"/>
      <c r="AA31" s="127"/>
      <c r="AB31" s="127"/>
      <c r="AC31" s="127"/>
      <c r="AD31" s="127"/>
      <c r="AE31" s="127"/>
      <c r="AF31" s="127"/>
      <c r="AG31" s="127"/>
      <c r="AH31" s="127"/>
      <c r="AI31" s="127"/>
      <c r="AJ31" s="127"/>
      <c r="AK31" s="127"/>
      <c r="AL31" s="127"/>
      <c r="AM31" s="127"/>
      <c r="AN31" s="127"/>
      <c r="AO31" s="127"/>
      <c r="AP31" s="127"/>
      <c r="AQ31" s="127"/>
      <c r="AR31" s="127"/>
      <c r="AS31" s="127"/>
      <c r="AT31" s="127"/>
      <c r="AU31" s="127"/>
      <c r="AV31" s="127"/>
      <c r="AW31" s="127"/>
      <c r="AX31" s="127"/>
      <c r="AY31" s="127"/>
      <c r="AZ31" s="127"/>
      <c r="BA31" s="127"/>
      <c r="BB31" s="127"/>
      <c r="BC31" s="127"/>
      <c r="BD31" s="127"/>
      <c r="BE31" s="127"/>
      <c r="BF31" s="127"/>
      <c r="BG31" s="127"/>
      <c r="BH31" s="127"/>
      <c r="BI31" s="127"/>
      <c r="BJ31" s="127"/>
      <c r="BK31" s="127"/>
      <c r="BL31" s="127"/>
      <c r="BM31" s="127"/>
      <c r="BN31" s="127"/>
      <c r="BO31" s="127"/>
      <c r="BP31" s="127"/>
      <c r="BQ31" s="127"/>
      <c r="BR31" s="127"/>
      <c r="BS31" s="127"/>
      <c r="BT31" s="127"/>
      <c r="BU31" s="127"/>
      <c r="BV31" s="127"/>
      <c r="BW31" s="127"/>
      <c r="BX31" s="127"/>
      <c r="BY31" s="127"/>
      <c r="BZ31" s="127"/>
      <c r="CA31" s="127"/>
      <c r="CB31" s="127"/>
      <c r="CC31" s="127"/>
      <c r="CD31" s="127"/>
      <c r="CE31" s="127"/>
      <c r="CF31" s="127"/>
      <c r="CG31" s="127"/>
      <c r="CH31" s="127"/>
      <c r="CI31" s="127"/>
      <c r="CJ31" s="127"/>
      <c r="CK31" s="127"/>
      <c r="CL31" s="127"/>
      <c r="CM31" s="127"/>
      <c r="CN31" s="127"/>
      <c r="CO31" s="127"/>
      <c r="CP31" s="127"/>
      <c r="CQ31" s="127"/>
      <c r="CR31" s="127"/>
      <c r="CS31" s="127"/>
      <c r="CT31" s="127"/>
      <c r="CU31" s="127"/>
      <c r="CV31" s="127"/>
      <c r="CW31" s="127"/>
      <c r="CX31" s="127"/>
      <c r="CY31" s="127"/>
      <c r="CZ31" s="127"/>
      <c r="DA31" s="127"/>
      <c r="DB31" s="127"/>
      <c r="DC31" s="127"/>
      <c r="DD31" s="127"/>
      <c r="DE31" s="127"/>
      <c r="DF31" s="127"/>
      <c r="DG31" s="127"/>
      <c r="DH31" s="127"/>
      <c r="DI31" s="127"/>
      <c r="DJ31" s="127"/>
      <c r="DK31" s="127"/>
      <c r="DL31" s="127"/>
      <c r="DM31" s="127"/>
      <c r="DN31" s="127"/>
      <c r="DO31" s="127"/>
      <c r="DP31" s="127"/>
      <c r="DQ31" s="127"/>
      <c r="DR31" s="127"/>
      <c r="DS31" s="127"/>
      <c r="DT31" s="127"/>
      <c r="DU31" s="127"/>
      <c r="DV31" s="127"/>
      <c r="DW31" s="127"/>
      <c r="DX31" s="127"/>
      <c r="DY31" s="127"/>
    </row>
    <row r="32" spans="1:129" s="114" customFormat="1" x14ac:dyDescent="0.25">
      <c r="A32" s="109" t="s">
        <v>40</v>
      </c>
      <c r="B32" s="111">
        <v>797.04</v>
      </c>
      <c r="C32" s="110"/>
      <c r="D32" s="111"/>
      <c r="E32" s="110">
        <v>2834.576</v>
      </c>
      <c r="F32" s="112">
        <v>319</v>
      </c>
      <c r="G32" s="111"/>
      <c r="H32" s="110"/>
      <c r="I32" s="111"/>
      <c r="J32" s="110"/>
      <c r="K32" s="111">
        <v>18</v>
      </c>
      <c r="L32" s="110">
        <v>832.42499999999995</v>
      </c>
      <c r="M32" s="111"/>
      <c r="N32" s="110"/>
      <c r="O32" s="111"/>
      <c r="P32" s="110"/>
      <c r="Q32" s="111">
        <v>1761.4000450858516</v>
      </c>
      <c r="R32" s="110">
        <v>428</v>
      </c>
      <c r="S32" s="111"/>
      <c r="T32" s="113">
        <v>6990.4410450858522</v>
      </c>
      <c r="U32" s="136"/>
      <c r="V32" s="127"/>
      <c r="W32" s="127"/>
      <c r="X32" s="127"/>
      <c r="Y32" s="127"/>
      <c r="Z32" s="127"/>
      <c r="AA32" s="127"/>
      <c r="AB32" s="127"/>
      <c r="AC32" s="127"/>
      <c r="AD32" s="127"/>
      <c r="AE32" s="127"/>
      <c r="AF32" s="127"/>
      <c r="AG32" s="127"/>
      <c r="AH32" s="127"/>
      <c r="AI32" s="127"/>
      <c r="AJ32" s="127"/>
      <c r="AK32" s="127"/>
      <c r="AL32" s="127"/>
      <c r="AM32" s="127"/>
      <c r="AN32" s="127"/>
      <c r="AO32" s="127"/>
      <c r="AP32" s="127"/>
      <c r="AQ32" s="127"/>
      <c r="AR32" s="127"/>
      <c r="AS32" s="127"/>
      <c r="AT32" s="127"/>
      <c r="AU32" s="127"/>
      <c r="AV32" s="127"/>
      <c r="AW32" s="127"/>
      <c r="AX32" s="127"/>
      <c r="AY32" s="127"/>
      <c r="AZ32" s="127"/>
      <c r="BA32" s="127"/>
      <c r="BB32" s="127"/>
      <c r="BC32" s="127"/>
      <c r="BD32" s="127"/>
      <c r="BE32" s="127"/>
      <c r="BF32" s="127"/>
      <c r="BG32" s="127"/>
      <c r="BH32" s="127"/>
      <c r="BI32" s="127"/>
      <c r="BJ32" s="127"/>
      <c r="BK32" s="127"/>
      <c r="BL32" s="127"/>
      <c r="BM32" s="127"/>
      <c r="BN32" s="127"/>
      <c r="BO32" s="127"/>
      <c r="BP32" s="127"/>
      <c r="BQ32" s="127"/>
      <c r="BR32" s="127"/>
      <c r="BS32" s="127"/>
      <c r="BT32" s="127"/>
      <c r="BU32" s="127"/>
      <c r="BV32" s="127"/>
      <c r="BW32" s="127"/>
      <c r="BX32" s="127"/>
      <c r="BY32" s="127"/>
      <c r="BZ32" s="127"/>
      <c r="CA32" s="127"/>
      <c r="CB32" s="127"/>
      <c r="CC32" s="127"/>
      <c r="CD32" s="127"/>
      <c r="CE32" s="127"/>
      <c r="CF32" s="127"/>
      <c r="CG32" s="127"/>
      <c r="CH32" s="127"/>
      <c r="CI32" s="127"/>
      <c r="CJ32" s="127"/>
      <c r="CK32" s="127"/>
      <c r="CL32" s="127"/>
      <c r="CM32" s="127"/>
      <c r="CN32" s="127"/>
      <c r="CO32" s="127"/>
      <c r="CP32" s="127"/>
      <c r="CQ32" s="127"/>
      <c r="CR32" s="127"/>
      <c r="CS32" s="127"/>
      <c r="CT32" s="127"/>
      <c r="CU32" s="127"/>
      <c r="CV32" s="127"/>
      <c r="CW32" s="127"/>
      <c r="CX32" s="127"/>
      <c r="CY32" s="127"/>
      <c r="CZ32" s="127"/>
      <c r="DA32" s="127"/>
      <c r="DB32" s="127"/>
      <c r="DC32" s="127"/>
      <c r="DD32" s="127"/>
      <c r="DE32" s="127"/>
      <c r="DF32" s="127"/>
      <c r="DG32" s="127"/>
      <c r="DH32" s="127"/>
      <c r="DI32" s="127"/>
      <c r="DJ32" s="127"/>
      <c r="DK32" s="127"/>
      <c r="DL32" s="127"/>
      <c r="DM32" s="127"/>
      <c r="DN32" s="127"/>
      <c r="DO32" s="127"/>
      <c r="DP32" s="127"/>
      <c r="DQ32" s="127"/>
      <c r="DR32" s="127"/>
      <c r="DS32" s="127"/>
      <c r="DT32" s="127"/>
      <c r="DU32" s="127"/>
      <c r="DV32" s="127"/>
      <c r="DW32" s="127"/>
      <c r="DX32" s="127"/>
      <c r="DY32" s="127"/>
    </row>
    <row r="33" spans="1:129" x14ac:dyDescent="0.25">
      <c r="A33" s="59" t="s">
        <v>41</v>
      </c>
      <c r="B33" s="63">
        <v>5.2794879999999997</v>
      </c>
      <c r="C33" s="62">
        <v>1.0640000000000001</v>
      </c>
      <c r="D33" s="63"/>
      <c r="E33" s="62">
        <v>7.8719999999999999</v>
      </c>
      <c r="F33" s="99"/>
      <c r="G33" s="63"/>
      <c r="H33" s="62"/>
      <c r="I33" s="63"/>
      <c r="J33" s="62"/>
      <c r="K33" s="63">
        <v>3</v>
      </c>
      <c r="L33" s="62">
        <v>462</v>
      </c>
      <c r="M33" s="63"/>
      <c r="N33" s="62"/>
      <c r="O33" s="63"/>
      <c r="P33" s="62"/>
      <c r="Q33" s="63">
        <v>206.92485851391706</v>
      </c>
      <c r="R33" s="62">
        <v>171</v>
      </c>
      <c r="S33" s="63"/>
      <c r="T33" s="101">
        <v>857.14034651391705</v>
      </c>
      <c r="U33" s="136"/>
      <c r="V33" s="127"/>
      <c r="W33" s="127"/>
      <c r="X33" s="127"/>
      <c r="Y33" s="127"/>
      <c r="Z33" s="127"/>
      <c r="AA33" s="127"/>
      <c r="AB33" s="127"/>
      <c r="AC33" s="127"/>
      <c r="AD33" s="127"/>
      <c r="AE33" s="127"/>
      <c r="AF33" s="127"/>
      <c r="AG33" s="127"/>
      <c r="AH33" s="127"/>
      <c r="AI33" s="127"/>
      <c r="AJ33" s="127"/>
      <c r="AK33" s="127"/>
      <c r="AL33" s="127"/>
      <c r="AM33" s="127"/>
      <c r="AN33" s="127"/>
      <c r="AO33" s="127"/>
      <c r="AP33" s="127"/>
      <c r="AQ33" s="127"/>
      <c r="AR33" s="127"/>
      <c r="AS33" s="127"/>
      <c r="AT33" s="127"/>
      <c r="AU33" s="127"/>
      <c r="AV33" s="127"/>
      <c r="AW33" s="127"/>
      <c r="AX33" s="127"/>
      <c r="AY33" s="127"/>
      <c r="AZ33" s="127"/>
      <c r="BA33" s="127"/>
      <c r="BB33" s="127"/>
      <c r="BC33" s="127"/>
      <c r="BD33" s="127"/>
      <c r="BE33" s="127"/>
      <c r="BF33" s="127"/>
      <c r="BG33" s="127"/>
      <c r="BH33" s="127"/>
      <c r="BI33" s="127"/>
      <c r="BJ33" s="127"/>
      <c r="BK33" s="127"/>
      <c r="BL33" s="127"/>
      <c r="BM33" s="127"/>
      <c r="BN33" s="127"/>
      <c r="BO33" s="127"/>
      <c r="BP33" s="127"/>
      <c r="BQ33" s="127"/>
      <c r="BR33" s="127"/>
      <c r="BS33" s="127"/>
      <c r="BT33" s="127"/>
      <c r="BU33" s="127"/>
      <c r="BV33" s="127"/>
      <c r="BW33" s="127"/>
      <c r="BX33" s="127"/>
      <c r="BY33" s="127"/>
      <c r="BZ33" s="127"/>
      <c r="CA33" s="127"/>
      <c r="CB33" s="127"/>
      <c r="CC33" s="127"/>
      <c r="CD33" s="127"/>
      <c r="CE33" s="127"/>
      <c r="CF33" s="127"/>
      <c r="CG33" s="127"/>
      <c r="CH33" s="127"/>
      <c r="CI33" s="127"/>
      <c r="CJ33" s="127"/>
      <c r="CK33" s="127"/>
      <c r="CL33" s="127"/>
      <c r="CM33" s="127"/>
      <c r="CN33" s="127"/>
      <c r="CO33" s="127"/>
      <c r="CP33" s="127"/>
      <c r="CQ33" s="127"/>
      <c r="CR33" s="127"/>
      <c r="CS33" s="127"/>
      <c r="CT33" s="127"/>
      <c r="CU33" s="127"/>
      <c r="CV33" s="127"/>
      <c r="CW33" s="127"/>
      <c r="CX33" s="127"/>
      <c r="CY33" s="127"/>
      <c r="CZ33" s="127"/>
      <c r="DA33" s="127"/>
      <c r="DB33" s="127"/>
      <c r="DC33" s="127"/>
      <c r="DD33" s="127"/>
      <c r="DE33" s="127"/>
      <c r="DF33" s="127"/>
      <c r="DG33" s="127"/>
      <c r="DH33" s="127"/>
      <c r="DI33" s="127"/>
      <c r="DJ33" s="127"/>
      <c r="DK33" s="127"/>
      <c r="DL33" s="127"/>
      <c r="DM33" s="127"/>
      <c r="DN33" s="127"/>
      <c r="DO33" s="127"/>
      <c r="DP33" s="127"/>
      <c r="DQ33" s="127"/>
      <c r="DR33" s="127"/>
      <c r="DS33" s="127"/>
      <c r="DT33" s="127"/>
      <c r="DU33" s="127"/>
      <c r="DV33" s="127"/>
      <c r="DW33" s="127"/>
      <c r="DX33" s="127"/>
      <c r="DY33" s="127"/>
    </row>
    <row r="34" spans="1:129" s="114" customFormat="1" x14ac:dyDescent="0.25">
      <c r="A34" s="109" t="s">
        <v>42</v>
      </c>
      <c r="B34" s="116"/>
      <c r="C34" s="115">
        <v>0.46113759999999993</v>
      </c>
      <c r="D34" s="116"/>
      <c r="E34" s="115"/>
      <c r="F34" s="117"/>
      <c r="G34" s="116"/>
      <c r="H34" s="115"/>
      <c r="I34" s="116"/>
      <c r="J34" s="115"/>
      <c r="K34" s="116">
        <v>10</v>
      </c>
      <c r="L34" s="115">
        <v>128.69999999999999</v>
      </c>
      <c r="M34" s="116"/>
      <c r="N34" s="115"/>
      <c r="O34" s="116"/>
      <c r="P34" s="115"/>
      <c r="Q34" s="116">
        <v>123.99828699076033</v>
      </c>
      <c r="R34" s="115"/>
      <c r="S34" s="116"/>
      <c r="T34" s="118">
        <v>263.1594245907603</v>
      </c>
      <c r="U34" s="136"/>
      <c r="V34" s="127"/>
      <c r="W34" s="127"/>
      <c r="X34" s="127"/>
      <c r="Y34" s="127"/>
      <c r="Z34" s="127"/>
      <c r="AA34" s="127"/>
      <c r="AB34" s="127"/>
      <c r="AC34" s="127"/>
      <c r="AD34" s="127"/>
      <c r="AE34" s="127"/>
      <c r="AF34" s="127"/>
      <c r="AG34" s="127"/>
      <c r="AH34" s="127"/>
      <c r="AI34" s="127"/>
      <c r="AJ34" s="127"/>
      <c r="AK34" s="127"/>
      <c r="AL34" s="127"/>
      <c r="AM34" s="127"/>
      <c r="AN34" s="127"/>
      <c r="AO34" s="127"/>
      <c r="AP34" s="127"/>
      <c r="AQ34" s="127"/>
      <c r="AR34" s="127"/>
      <c r="AS34" s="127"/>
      <c r="AT34" s="127"/>
      <c r="AU34" s="127"/>
      <c r="AV34" s="127"/>
      <c r="AW34" s="127"/>
      <c r="AX34" s="127"/>
      <c r="AY34" s="127"/>
      <c r="AZ34" s="127"/>
      <c r="BA34" s="127"/>
      <c r="BB34" s="127"/>
      <c r="BC34" s="127"/>
      <c r="BD34" s="127"/>
      <c r="BE34" s="127"/>
      <c r="BF34" s="127"/>
      <c r="BG34" s="127"/>
      <c r="BH34" s="127"/>
      <c r="BI34" s="127"/>
      <c r="BJ34" s="127"/>
      <c r="BK34" s="127"/>
      <c r="BL34" s="127"/>
      <c r="BM34" s="127"/>
      <c r="BN34" s="127"/>
      <c r="BO34" s="127"/>
      <c r="BP34" s="127"/>
      <c r="BQ34" s="127"/>
      <c r="BR34" s="127"/>
      <c r="BS34" s="127"/>
      <c r="BT34" s="127"/>
      <c r="BU34" s="127"/>
      <c r="BV34" s="127"/>
      <c r="BW34" s="127"/>
      <c r="BX34" s="127"/>
      <c r="BY34" s="127"/>
      <c r="BZ34" s="127"/>
      <c r="CA34" s="127"/>
      <c r="CB34" s="127"/>
      <c r="CC34" s="127"/>
      <c r="CD34" s="127"/>
      <c r="CE34" s="127"/>
      <c r="CF34" s="127"/>
      <c r="CG34" s="127"/>
      <c r="CH34" s="127"/>
      <c r="CI34" s="127"/>
      <c r="CJ34" s="127"/>
      <c r="CK34" s="127"/>
      <c r="CL34" s="127"/>
      <c r="CM34" s="127"/>
      <c r="CN34" s="127"/>
      <c r="CO34" s="127"/>
      <c r="CP34" s="127"/>
      <c r="CQ34" s="127"/>
      <c r="CR34" s="127"/>
      <c r="CS34" s="127"/>
      <c r="CT34" s="127"/>
      <c r="CU34" s="127"/>
      <c r="CV34" s="127"/>
      <c r="CW34" s="127"/>
      <c r="CX34" s="127"/>
      <c r="CY34" s="127"/>
      <c r="CZ34" s="127"/>
      <c r="DA34" s="127"/>
      <c r="DB34" s="127"/>
      <c r="DC34" s="127"/>
      <c r="DD34" s="127"/>
      <c r="DE34" s="127"/>
      <c r="DF34" s="127"/>
      <c r="DG34" s="127"/>
      <c r="DH34" s="127"/>
      <c r="DI34" s="127"/>
      <c r="DJ34" s="127"/>
      <c r="DK34" s="127"/>
      <c r="DL34" s="127"/>
      <c r="DM34" s="127"/>
      <c r="DN34" s="127"/>
      <c r="DO34" s="127"/>
      <c r="DP34" s="127"/>
      <c r="DQ34" s="127"/>
      <c r="DR34" s="127"/>
      <c r="DS34" s="127"/>
      <c r="DT34" s="127"/>
      <c r="DU34" s="127"/>
      <c r="DV34" s="127"/>
      <c r="DW34" s="127"/>
      <c r="DX34" s="127"/>
      <c r="DY34" s="127"/>
    </row>
    <row r="35" spans="1:129" ht="15.75" thickBot="1" x14ac:dyDescent="0.3">
      <c r="A35" s="102" t="s">
        <v>43</v>
      </c>
      <c r="B35" s="73">
        <v>308.976</v>
      </c>
      <c r="C35" s="74">
        <v>208.36199999999999</v>
      </c>
      <c r="D35" s="73">
        <v>0</v>
      </c>
      <c r="E35" s="74">
        <v>39.653231999999484</v>
      </c>
      <c r="F35" s="103"/>
      <c r="G35" s="73">
        <v>709.63199999999995</v>
      </c>
      <c r="H35" s="74"/>
      <c r="I35" s="73"/>
      <c r="J35" s="74"/>
      <c r="K35" s="73">
        <v>812</v>
      </c>
      <c r="L35" s="74">
        <v>2559.9749999999999</v>
      </c>
      <c r="M35" s="73"/>
      <c r="N35" s="74"/>
      <c r="O35" s="73"/>
      <c r="P35" s="74"/>
      <c r="Q35" s="73">
        <v>2087.3035866420473</v>
      </c>
      <c r="R35" s="74">
        <v>58</v>
      </c>
      <c r="S35" s="73">
        <v>268</v>
      </c>
      <c r="T35" s="135">
        <v>7051.9018186420471</v>
      </c>
      <c r="U35" s="136"/>
      <c r="V35" s="127"/>
      <c r="W35" s="127"/>
      <c r="X35" s="127"/>
      <c r="Y35" s="127"/>
      <c r="Z35" s="127"/>
      <c r="AA35" s="127"/>
      <c r="AB35" s="127"/>
      <c r="AC35" s="127"/>
      <c r="AD35" s="127"/>
      <c r="AE35" s="127"/>
      <c r="AF35" s="127"/>
      <c r="AG35" s="127"/>
      <c r="AH35" s="127"/>
      <c r="AI35" s="127"/>
      <c r="AJ35" s="127"/>
      <c r="AK35" s="127"/>
      <c r="AL35" s="127"/>
      <c r="AM35" s="127"/>
      <c r="AN35" s="127"/>
      <c r="AO35" s="127"/>
      <c r="AP35" s="127"/>
      <c r="AQ35" s="127"/>
      <c r="AR35" s="127"/>
      <c r="AS35" s="127"/>
      <c r="AT35" s="127"/>
      <c r="AU35" s="127"/>
      <c r="AV35" s="127"/>
      <c r="AW35" s="127"/>
      <c r="AX35" s="127"/>
      <c r="AY35" s="127"/>
      <c r="AZ35" s="127"/>
      <c r="BA35" s="127"/>
      <c r="BB35" s="127"/>
      <c r="BC35" s="127"/>
      <c r="BD35" s="127"/>
      <c r="BE35" s="127"/>
      <c r="BF35" s="127"/>
      <c r="BG35" s="127"/>
      <c r="BH35" s="127"/>
      <c r="BI35" s="127"/>
      <c r="BJ35" s="127"/>
      <c r="BK35" s="127"/>
      <c r="BL35" s="127"/>
      <c r="BM35" s="127"/>
      <c r="BN35" s="127"/>
      <c r="BO35" s="127"/>
      <c r="BP35" s="127"/>
      <c r="BQ35" s="127"/>
      <c r="BR35" s="127"/>
      <c r="BS35" s="127"/>
      <c r="BT35" s="127"/>
      <c r="BU35" s="127"/>
      <c r="BV35" s="127"/>
      <c r="BW35" s="127"/>
      <c r="BX35" s="127"/>
      <c r="BY35" s="127"/>
      <c r="BZ35" s="127"/>
      <c r="CA35" s="127"/>
      <c r="CB35" s="127"/>
      <c r="CC35" s="127"/>
      <c r="CD35" s="127"/>
      <c r="CE35" s="127"/>
      <c r="CF35" s="127"/>
      <c r="CG35" s="127"/>
      <c r="CH35" s="127"/>
      <c r="CI35" s="127"/>
      <c r="CJ35" s="127"/>
      <c r="CK35" s="127"/>
      <c r="CL35" s="127"/>
      <c r="CM35" s="127"/>
      <c r="CN35" s="127"/>
      <c r="CO35" s="127"/>
      <c r="CP35" s="127"/>
      <c r="CQ35" s="127"/>
      <c r="CR35" s="127"/>
      <c r="CS35" s="127"/>
      <c r="CT35" s="127"/>
      <c r="CU35" s="127"/>
      <c r="CV35" s="127"/>
      <c r="CW35" s="127"/>
      <c r="CX35" s="127"/>
      <c r="CY35" s="127"/>
      <c r="CZ35" s="127"/>
      <c r="DA35" s="127"/>
      <c r="DB35" s="127"/>
      <c r="DC35" s="127"/>
      <c r="DD35" s="127"/>
      <c r="DE35" s="127"/>
      <c r="DF35" s="127"/>
      <c r="DG35" s="127"/>
      <c r="DH35" s="127"/>
      <c r="DI35" s="127"/>
      <c r="DJ35" s="127"/>
      <c r="DK35" s="127"/>
      <c r="DL35" s="127"/>
      <c r="DM35" s="127"/>
      <c r="DN35" s="127"/>
      <c r="DO35" s="127"/>
      <c r="DP35" s="127"/>
      <c r="DQ35" s="127"/>
      <c r="DR35" s="127"/>
      <c r="DS35" s="127"/>
      <c r="DT35" s="127"/>
      <c r="DU35" s="127"/>
      <c r="DV35" s="127"/>
      <c r="DW35" s="127"/>
      <c r="DX35" s="127"/>
      <c r="DY35" s="127"/>
    </row>
    <row r="36" spans="1:129" ht="15.75" thickBot="1" x14ac:dyDescent="0.3">
      <c r="A36" s="3"/>
      <c r="B36" s="128"/>
      <c r="C36" s="128"/>
      <c r="D36" s="128"/>
      <c r="E36" s="128"/>
      <c r="F36" s="128"/>
      <c r="G36" s="128"/>
      <c r="H36" s="128"/>
      <c r="I36" s="128"/>
      <c r="J36" s="128"/>
      <c r="K36" s="128"/>
      <c r="L36" s="128"/>
      <c r="M36" s="128"/>
      <c r="N36" s="128"/>
      <c r="O36" s="128"/>
      <c r="P36" s="128"/>
      <c r="Q36" s="128"/>
      <c r="R36" s="128"/>
      <c r="S36" s="128"/>
      <c r="T36" s="132"/>
      <c r="U36" s="136"/>
      <c r="V36" s="127"/>
      <c r="W36" s="127"/>
      <c r="X36" s="127"/>
      <c r="Y36" s="127"/>
      <c r="Z36" s="127"/>
      <c r="AA36" s="127"/>
      <c r="AB36" s="127"/>
      <c r="AC36" s="127"/>
      <c r="AD36" s="127"/>
      <c r="AE36" s="127"/>
      <c r="AF36" s="127"/>
      <c r="AG36" s="127"/>
      <c r="AH36" s="127"/>
      <c r="AI36" s="127"/>
      <c r="AJ36" s="127"/>
      <c r="AK36" s="127"/>
      <c r="AL36" s="127"/>
      <c r="AM36" s="127"/>
      <c r="AN36" s="127"/>
      <c r="AO36" s="127"/>
      <c r="AP36" s="127"/>
      <c r="AQ36" s="127"/>
      <c r="AR36" s="127"/>
      <c r="AS36" s="127"/>
      <c r="AT36" s="127"/>
      <c r="AU36" s="127"/>
      <c r="AV36" s="127"/>
      <c r="AW36" s="127"/>
      <c r="AX36" s="127"/>
      <c r="AY36" s="127"/>
      <c r="AZ36" s="127"/>
      <c r="BA36" s="127"/>
      <c r="BB36" s="127"/>
      <c r="BC36" s="127"/>
      <c r="BD36" s="127"/>
      <c r="BE36" s="127"/>
      <c r="BF36" s="127"/>
      <c r="BG36" s="127"/>
      <c r="BH36" s="127"/>
      <c r="BI36" s="127"/>
      <c r="BJ36" s="127"/>
      <c r="BK36" s="127"/>
      <c r="BL36" s="127"/>
      <c r="BM36" s="127"/>
      <c r="BN36" s="127"/>
      <c r="BO36" s="127"/>
      <c r="BP36" s="127"/>
      <c r="BQ36" s="127"/>
      <c r="BR36" s="127"/>
      <c r="BS36" s="127"/>
      <c r="BT36" s="127"/>
      <c r="BU36" s="127"/>
      <c r="BV36" s="127"/>
      <c r="BW36" s="127"/>
      <c r="BX36" s="127"/>
      <c r="BY36" s="127"/>
      <c r="BZ36" s="127"/>
      <c r="CA36" s="127"/>
      <c r="CB36" s="127"/>
      <c r="CC36" s="127"/>
      <c r="CD36" s="127"/>
      <c r="CE36" s="127"/>
      <c r="CF36" s="127"/>
      <c r="CG36" s="127"/>
      <c r="CH36" s="127"/>
      <c r="CI36" s="127"/>
      <c r="CJ36" s="127"/>
      <c r="CK36" s="127"/>
      <c r="CL36" s="127"/>
      <c r="CM36" s="127"/>
      <c r="CN36" s="127"/>
      <c r="CO36" s="127"/>
      <c r="CP36" s="127"/>
      <c r="CQ36" s="127"/>
      <c r="CR36" s="127"/>
      <c r="CS36" s="127"/>
      <c r="CT36" s="127"/>
      <c r="CU36" s="127"/>
      <c r="CV36" s="127"/>
      <c r="CW36" s="127"/>
      <c r="CX36" s="127"/>
      <c r="CY36" s="127"/>
      <c r="CZ36" s="127"/>
      <c r="DA36" s="127"/>
      <c r="DB36" s="127"/>
      <c r="DC36" s="127"/>
      <c r="DD36" s="127"/>
      <c r="DE36" s="127"/>
      <c r="DF36" s="127"/>
      <c r="DG36" s="127"/>
      <c r="DH36" s="127"/>
      <c r="DI36" s="127"/>
      <c r="DJ36" s="127"/>
      <c r="DK36" s="127"/>
      <c r="DL36" s="127"/>
      <c r="DM36" s="127"/>
      <c r="DN36" s="127"/>
      <c r="DO36" s="127"/>
      <c r="DP36" s="127"/>
      <c r="DQ36" s="127"/>
      <c r="DR36" s="127"/>
      <c r="DS36" s="127"/>
      <c r="DT36" s="127"/>
      <c r="DU36" s="127"/>
      <c r="DV36" s="127"/>
      <c r="DW36" s="127"/>
      <c r="DX36" s="127"/>
      <c r="DY36" s="127"/>
    </row>
    <row r="37" spans="1:129" ht="16.5" thickBot="1" x14ac:dyDescent="0.3">
      <c r="A37" s="70" t="s">
        <v>44</v>
      </c>
      <c r="B37" s="66">
        <v>0</v>
      </c>
      <c r="C37" s="65">
        <v>0</v>
      </c>
      <c r="D37" s="66">
        <v>0</v>
      </c>
      <c r="E37" s="65">
        <v>0</v>
      </c>
      <c r="F37" s="66">
        <v>0</v>
      </c>
      <c r="G37" s="65">
        <v>0</v>
      </c>
      <c r="H37" s="66">
        <v>0</v>
      </c>
      <c r="I37" s="65">
        <v>0</v>
      </c>
      <c r="J37" s="66">
        <v>0</v>
      </c>
      <c r="K37" s="65">
        <v>19095</v>
      </c>
      <c r="L37" s="66">
        <v>298.44831802499999</v>
      </c>
      <c r="M37" s="65">
        <v>0</v>
      </c>
      <c r="N37" s="66">
        <v>0</v>
      </c>
      <c r="O37" s="65">
        <v>22.988759999999999</v>
      </c>
      <c r="P37" s="66">
        <v>0</v>
      </c>
      <c r="Q37" s="65">
        <v>68.696467680005711</v>
      </c>
      <c r="R37" s="66">
        <v>0</v>
      </c>
      <c r="S37" s="65">
        <v>0</v>
      </c>
      <c r="T37" s="97">
        <v>19485.133545705005</v>
      </c>
      <c r="U37" s="136"/>
      <c r="V37" s="127"/>
      <c r="W37" s="127"/>
      <c r="X37" s="127"/>
      <c r="Y37" s="127"/>
      <c r="Z37" s="127"/>
      <c r="AA37" s="127"/>
      <c r="AB37" s="127"/>
      <c r="AC37" s="127"/>
      <c r="AD37" s="127"/>
      <c r="AE37" s="127"/>
      <c r="AF37" s="127"/>
      <c r="AG37" s="127"/>
      <c r="AH37" s="127"/>
      <c r="AI37" s="127"/>
      <c r="AJ37" s="127"/>
      <c r="AK37" s="127"/>
      <c r="AL37" s="127"/>
      <c r="AM37" s="127"/>
      <c r="AN37" s="127"/>
      <c r="AO37" s="127"/>
      <c r="AP37" s="127"/>
      <c r="AQ37" s="127"/>
      <c r="AR37" s="127"/>
      <c r="AS37" s="127"/>
      <c r="AT37" s="127"/>
      <c r="AU37" s="127"/>
      <c r="AV37" s="127"/>
      <c r="AW37" s="127"/>
      <c r="AX37" s="127"/>
      <c r="AY37" s="127"/>
      <c r="AZ37" s="127"/>
      <c r="BA37" s="127"/>
      <c r="BB37" s="127"/>
      <c r="BC37" s="127"/>
      <c r="BD37" s="127"/>
      <c r="BE37" s="127"/>
      <c r="BF37" s="127"/>
      <c r="BG37" s="127"/>
      <c r="BH37" s="127"/>
      <c r="BI37" s="127"/>
      <c r="BJ37" s="127"/>
      <c r="BK37" s="127"/>
      <c r="BL37" s="127"/>
      <c r="BM37" s="127"/>
      <c r="BN37" s="127"/>
      <c r="BO37" s="127"/>
      <c r="BP37" s="127"/>
      <c r="BQ37" s="127"/>
      <c r="BR37" s="127"/>
      <c r="BS37" s="127"/>
      <c r="BT37" s="127"/>
      <c r="BU37" s="127"/>
      <c r="BV37" s="127"/>
      <c r="BW37" s="127"/>
      <c r="BX37" s="127"/>
      <c r="BY37" s="127"/>
      <c r="BZ37" s="127"/>
      <c r="CA37" s="127"/>
      <c r="CB37" s="127"/>
      <c r="CC37" s="127"/>
      <c r="CD37" s="127"/>
      <c r="CE37" s="127"/>
      <c r="CF37" s="127"/>
      <c r="CG37" s="127"/>
      <c r="CH37" s="127"/>
      <c r="CI37" s="127"/>
      <c r="CJ37" s="127"/>
      <c r="CK37" s="127"/>
      <c r="CL37" s="127"/>
      <c r="CM37" s="127"/>
      <c r="CN37" s="127"/>
      <c r="CO37" s="127"/>
      <c r="CP37" s="127"/>
      <c r="CQ37" s="127"/>
      <c r="CR37" s="127"/>
      <c r="CS37" s="127"/>
      <c r="CT37" s="127"/>
      <c r="CU37" s="127"/>
      <c r="CV37" s="127"/>
      <c r="CW37" s="127"/>
      <c r="CX37" s="127"/>
      <c r="CY37" s="127"/>
      <c r="CZ37" s="127"/>
      <c r="DA37" s="127"/>
      <c r="DB37" s="127"/>
      <c r="DC37" s="127"/>
      <c r="DD37" s="127"/>
      <c r="DE37" s="127"/>
      <c r="DF37" s="127"/>
      <c r="DG37" s="127"/>
      <c r="DH37" s="127"/>
      <c r="DI37" s="127"/>
      <c r="DJ37" s="127"/>
      <c r="DK37" s="127"/>
      <c r="DL37" s="127"/>
      <c r="DM37" s="127"/>
      <c r="DN37" s="127"/>
      <c r="DO37" s="127"/>
      <c r="DP37" s="127"/>
      <c r="DQ37" s="127"/>
      <c r="DR37" s="127"/>
      <c r="DS37" s="127"/>
      <c r="DT37" s="127"/>
      <c r="DU37" s="127"/>
      <c r="DV37" s="127"/>
      <c r="DW37" s="127"/>
      <c r="DX37" s="127"/>
      <c r="DY37" s="127"/>
    </row>
    <row r="38" spans="1:129" x14ac:dyDescent="0.25">
      <c r="A38" s="13" t="s">
        <v>45</v>
      </c>
      <c r="B38" s="24"/>
      <c r="C38" s="25"/>
      <c r="D38" s="24"/>
      <c r="E38" s="25"/>
      <c r="F38" s="51"/>
      <c r="G38" s="25"/>
      <c r="H38" s="24"/>
      <c r="I38" s="25"/>
      <c r="J38" s="24"/>
      <c r="K38" s="25">
        <v>143</v>
      </c>
      <c r="L38" s="24"/>
      <c r="M38" s="25"/>
      <c r="N38" s="24"/>
      <c r="O38" s="25"/>
      <c r="P38" s="24"/>
      <c r="Q38" s="25">
        <v>51.423455142005714</v>
      </c>
      <c r="R38" s="24"/>
      <c r="S38" s="25"/>
      <c r="T38" s="51">
        <v>194.42345514200571</v>
      </c>
      <c r="U38" s="136"/>
      <c r="V38" s="127"/>
    </row>
    <row r="39" spans="1:129" x14ac:dyDescent="0.25">
      <c r="A39" s="59" t="s">
        <v>46</v>
      </c>
      <c r="B39" s="63"/>
      <c r="C39" s="62"/>
      <c r="D39" s="63"/>
      <c r="E39" s="62"/>
      <c r="F39" s="99"/>
      <c r="G39" s="62"/>
      <c r="H39" s="63"/>
      <c r="I39" s="62"/>
      <c r="J39" s="63"/>
      <c r="K39" s="62">
        <v>528</v>
      </c>
      <c r="L39" s="63"/>
      <c r="M39" s="62"/>
      <c r="N39" s="63"/>
      <c r="O39" s="62"/>
      <c r="P39" s="63"/>
      <c r="Q39" s="62">
        <v>0</v>
      </c>
      <c r="R39" s="63"/>
      <c r="S39" s="62"/>
      <c r="T39" s="99">
        <v>528</v>
      </c>
      <c r="U39" s="136"/>
      <c r="V39" s="127"/>
    </row>
    <row r="40" spans="1:129" x14ac:dyDescent="0.25">
      <c r="A40" s="13" t="s">
        <v>47</v>
      </c>
      <c r="B40" s="15"/>
      <c r="C40" s="14"/>
      <c r="D40" s="15"/>
      <c r="E40" s="14"/>
      <c r="F40" s="52"/>
      <c r="G40" s="14"/>
      <c r="H40" s="15"/>
      <c r="I40" s="14"/>
      <c r="J40" s="15"/>
      <c r="K40" s="14">
        <v>1258</v>
      </c>
      <c r="L40" s="15"/>
      <c r="M40" s="14"/>
      <c r="N40" s="15"/>
      <c r="O40" s="14"/>
      <c r="P40" s="15"/>
      <c r="Q40" s="14">
        <v>0</v>
      </c>
      <c r="R40" s="15"/>
      <c r="S40" s="14"/>
      <c r="T40" s="52">
        <v>1258</v>
      </c>
      <c r="U40" s="136"/>
      <c r="V40" s="127"/>
    </row>
    <row r="41" spans="1:129" x14ac:dyDescent="0.25">
      <c r="A41" s="59" t="s">
        <v>48</v>
      </c>
      <c r="B41" s="63"/>
      <c r="C41" s="62"/>
      <c r="D41" s="63"/>
      <c r="E41" s="62"/>
      <c r="F41" s="99"/>
      <c r="G41" s="62"/>
      <c r="H41" s="63"/>
      <c r="I41" s="62"/>
      <c r="J41" s="63"/>
      <c r="K41" s="62"/>
      <c r="L41" s="63">
        <v>238.80081802499998</v>
      </c>
      <c r="M41" s="62"/>
      <c r="N41" s="63"/>
      <c r="O41" s="62"/>
      <c r="P41" s="63"/>
      <c r="Q41" s="62">
        <v>17.273012538</v>
      </c>
      <c r="R41" s="63"/>
      <c r="S41" s="62"/>
      <c r="T41" s="99">
        <v>256.073830563</v>
      </c>
      <c r="U41" s="136"/>
      <c r="V41" s="127"/>
    </row>
    <row r="42" spans="1:129" ht="15.75" thickBot="1" x14ac:dyDescent="0.3">
      <c r="A42" s="31" t="s">
        <v>49</v>
      </c>
      <c r="B42" s="32"/>
      <c r="C42" s="33"/>
      <c r="D42" s="32"/>
      <c r="E42" s="33"/>
      <c r="F42" s="55"/>
      <c r="G42" s="33"/>
      <c r="H42" s="32"/>
      <c r="I42" s="33"/>
      <c r="J42" s="32"/>
      <c r="K42" s="33">
        <v>17166</v>
      </c>
      <c r="L42" s="32">
        <v>59.647499999999994</v>
      </c>
      <c r="M42" s="33"/>
      <c r="N42" s="32"/>
      <c r="O42" s="33">
        <v>22.988759999999999</v>
      </c>
      <c r="P42" s="32"/>
      <c r="Q42" s="33">
        <v>0</v>
      </c>
      <c r="R42" s="32"/>
      <c r="S42" s="33"/>
      <c r="T42" s="55">
        <v>17248.636259999999</v>
      </c>
      <c r="U42" s="136"/>
      <c r="V42" s="127"/>
    </row>
    <row r="43" spans="1:129" ht="15.75" thickBot="1" x14ac:dyDescent="0.3">
      <c r="A43" s="3"/>
      <c r="B43" s="128"/>
      <c r="C43" s="128"/>
      <c r="D43" s="128"/>
      <c r="E43" s="128"/>
      <c r="F43" s="128"/>
      <c r="G43" s="128"/>
      <c r="H43" s="128"/>
      <c r="I43" s="128"/>
      <c r="J43" s="128"/>
      <c r="K43" s="128"/>
      <c r="L43" s="128"/>
      <c r="M43" s="128"/>
      <c r="N43" s="128"/>
      <c r="O43" s="128"/>
      <c r="P43" s="128"/>
      <c r="Q43" s="128"/>
      <c r="R43" s="128"/>
      <c r="S43" s="128"/>
      <c r="T43" s="132"/>
      <c r="U43" s="136"/>
      <c r="V43" s="127"/>
    </row>
    <row r="44" spans="1:129" ht="16.5" thickBot="1" x14ac:dyDescent="0.3">
      <c r="A44" s="70" t="s">
        <v>58</v>
      </c>
      <c r="B44" s="66">
        <v>4955.424</v>
      </c>
      <c r="C44" s="65">
        <v>2493.1444999999999</v>
      </c>
      <c r="D44" s="66">
        <v>96.117000000000004</v>
      </c>
      <c r="E44" s="65">
        <v>0</v>
      </c>
      <c r="F44" s="66">
        <v>0</v>
      </c>
      <c r="G44" s="65">
        <v>0</v>
      </c>
      <c r="H44" s="66">
        <v>2344.8000000000002</v>
      </c>
      <c r="I44" s="65">
        <v>931.48</v>
      </c>
      <c r="J44" s="66"/>
      <c r="K44" s="65">
        <v>3698</v>
      </c>
      <c r="L44" s="66">
        <v>8813.7721823249994</v>
      </c>
      <c r="M44" s="65">
        <v>0</v>
      </c>
      <c r="N44" s="66">
        <v>0</v>
      </c>
      <c r="O44" s="65">
        <v>0</v>
      </c>
      <c r="P44" s="66">
        <v>0</v>
      </c>
      <c r="Q44" s="65">
        <v>8756.7626993443446</v>
      </c>
      <c r="R44" s="65">
        <v>1463.02512</v>
      </c>
      <c r="S44" s="65">
        <v>500</v>
      </c>
      <c r="T44" s="97">
        <v>34052.525501669341</v>
      </c>
      <c r="U44" s="136"/>
      <c r="V44" s="127"/>
    </row>
    <row r="45" spans="1:129" x14ac:dyDescent="0.25">
      <c r="A45" s="13" t="s">
        <v>51</v>
      </c>
      <c r="B45" s="24">
        <v>4955.424</v>
      </c>
      <c r="C45" s="25">
        <v>2493.1444999999999</v>
      </c>
      <c r="D45" s="24">
        <v>96.117000000000004</v>
      </c>
      <c r="E45" s="25"/>
      <c r="F45" s="51"/>
      <c r="G45" s="25"/>
      <c r="H45" s="24">
        <v>2344.8000000000002</v>
      </c>
      <c r="I45" s="24">
        <v>931.48</v>
      </c>
      <c r="J45" s="24"/>
      <c r="K45" s="25">
        <v>804</v>
      </c>
      <c r="L45" s="24">
        <v>8799.4499999999989</v>
      </c>
      <c r="M45" s="25"/>
      <c r="N45" s="24"/>
      <c r="O45" s="25"/>
      <c r="P45" s="24"/>
      <c r="Q45" s="25">
        <v>8253.673452017676</v>
      </c>
      <c r="R45" s="24">
        <v>1081.0716</v>
      </c>
      <c r="S45" s="25">
        <v>500</v>
      </c>
      <c r="T45" s="51">
        <v>30259.160552017671</v>
      </c>
      <c r="U45" s="136"/>
      <c r="V45" s="127"/>
    </row>
    <row r="46" spans="1:129" ht="15.75" thickBot="1" x14ac:dyDescent="0.3">
      <c r="A46" s="102" t="s">
        <v>52</v>
      </c>
      <c r="B46" s="73">
        <v>0</v>
      </c>
      <c r="C46" s="74"/>
      <c r="D46" s="73"/>
      <c r="E46" s="74"/>
      <c r="F46" s="103"/>
      <c r="G46" s="74"/>
      <c r="H46" s="73"/>
      <c r="I46" s="74"/>
      <c r="J46" s="73"/>
      <c r="K46" s="74">
        <v>2894</v>
      </c>
      <c r="L46" s="73">
        <v>14.322182324999998</v>
      </c>
      <c r="M46" s="74"/>
      <c r="N46" s="73"/>
      <c r="O46" s="74"/>
      <c r="P46" s="73"/>
      <c r="Q46" s="74">
        <v>503.08924732666844</v>
      </c>
      <c r="R46" s="73">
        <v>381.95352000000003</v>
      </c>
      <c r="S46" s="74"/>
      <c r="T46" s="103">
        <v>3793.3649496516687</v>
      </c>
      <c r="U46" s="136"/>
      <c r="V46" s="127"/>
    </row>
    <row r="47" spans="1:129" ht="15.75" thickBot="1" x14ac:dyDescent="0.3">
      <c r="A47" s="3"/>
      <c r="B47" s="1"/>
      <c r="C47" s="1"/>
      <c r="D47" s="1"/>
      <c r="E47" s="1"/>
      <c r="F47" s="50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37"/>
      <c r="U47" s="136"/>
      <c r="V47" s="127"/>
    </row>
    <row r="48" spans="1:129" ht="16.5" thickBot="1" x14ac:dyDescent="0.3">
      <c r="A48" s="70" t="s">
        <v>82</v>
      </c>
      <c r="B48" s="65"/>
      <c r="C48" s="66"/>
      <c r="D48" s="65"/>
      <c r="E48" s="66"/>
      <c r="F48" s="96"/>
      <c r="G48" s="66"/>
      <c r="H48" s="65"/>
      <c r="I48" s="66"/>
      <c r="J48" s="65"/>
      <c r="K48" s="66">
        <v>5166</v>
      </c>
      <c r="L48" s="65"/>
      <c r="M48" s="66"/>
      <c r="N48" s="104"/>
      <c r="O48" s="105"/>
      <c r="P48" s="105"/>
      <c r="Q48" s="105"/>
      <c r="R48" s="106"/>
      <c r="S48" s="105"/>
      <c r="T48" s="97">
        <v>5166</v>
      </c>
      <c r="U48" s="136"/>
      <c r="V48" s="127"/>
    </row>
    <row r="49" spans="1:22" x14ac:dyDescent="0.25">
      <c r="A49" s="119" t="s">
        <v>25</v>
      </c>
      <c r="B49" s="28"/>
      <c r="C49" s="14"/>
      <c r="D49" s="15"/>
      <c r="E49" s="14"/>
      <c r="F49" s="52"/>
      <c r="G49" s="15"/>
      <c r="H49" s="14"/>
      <c r="I49" s="15"/>
      <c r="J49" s="14"/>
      <c r="K49" s="15">
        <v>1771</v>
      </c>
      <c r="L49" s="14"/>
      <c r="M49" s="15"/>
      <c r="N49" s="14"/>
      <c r="O49" s="15"/>
      <c r="P49" s="14"/>
      <c r="Q49" s="15"/>
      <c r="R49" s="14"/>
      <c r="S49" s="15"/>
      <c r="T49" s="54">
        <v>1771</v>
      </c>
      <c r="U49" s="136"/>
      <c r="V49" s="127"/>
    </row>
    <row r="50" spans="1:22" ht="15.75" x14ac:dyDescent="0.25">
      <c r="A50" s="122"/>
      <c r="U50" s="121"/>
    </row>
    <row r="51" spans="1:22" x14ac:dyDescent="0.25">
      <c r="A51" s="124" t="s">
        <v>84</v>
      </c>
      <c r="U51" s="121"/>
    </row>
    <row r="52" spans="1:22" x14ac:dyDescent="0.25">
      <c r="A52" s="125"/>
      <c r="U52" s="121"/>
    </row>
    <row r="53" spans="1:22" x14ac:dyDescent="0.25">
      <c r="A53" s="126" t="s">
        <v>85</v>
      </c>
      <c r="U53" s="121"/>
    </row>
    <row r="54" spans="1:22" x14ac:dyDescent="0.25">
      <c r="U54" s="121"/>
    </row>
  </sheetData>
  <mergeCells count="2">
    <mergeCell ref="A1:T1"/>
    <mergeCell ref="A2:T2"/>
  </mergeCells>
  <pageMargins left="0.7" right="0.7" top="0.75" bottom="0.75" header="0.3" footer="0.3"/>
  <pageSetup paperSize="9" scale="6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ORJİNAL BİRİMLER</vt:lpstr>
      <vt:lpstr>BİN TEP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ekarakis</dc:creator>
  <cp:lastModifiedBy>ER</cp:lastModifiedBy>
  <cp:lastPrinted>2017-03-10T07:17:30Z</cp:lastPrinted>
  <dcterms:created xsi:type="dcterms:W3CDTF">2013-11-15T14:51:11Z</dcterms:created>
  <dcterms:modified xsi:type="dcterms:W3CDTF">2022-08-03T20:56:39Z</dcterms:modified>
</cp:coreProperties>
</file>