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uham\Desktop\ESHM Oluşturma\"/>
    </mc:Choice>
  </mc:AlternateContent>
  <xr:revisionPtr revIDLastSave="0" documentId="13_ncr:1_{D8FACF55-2910-4296-A11E-1E442869ED29}" xr6:coauthVersionLast="47" xr6:coauthVersionMax="47" xr10:uidLastSave="{00000000-0000-0000-0000-000000000000}"/>
  <bookViews>
    <workbookView xWindow="28680" yWindow="-120" windowWidth="38640" windowHeight="16440" tabRatio="785" activeTab="9" xr2:uid="{00000000-000D-0000-FFFF-FFFF00000000}"/>
  </bookViews>
  <sheets>
    <sheet name="Genel SHM" sheetId="5" r:id="rId1"/>
    <sheet name="Aşama1" sheetId="6" r:id="rId2"/>
    <sheet name="Aşama 2" sheetId="11" r:id="rId3"/>
    <sheet name="Aşama 3" sheetId="12" r:id="rId4"/>
    <sheet name="Aşama 4" sheetId="13" r:id="rId5"/>
    <sheet name="Aşama 5" sheetId="14" r:id="rId6"/>
    <sheet name="Aşama 6" sheetId="15" r:id="rId7"/>
    <sheet name="Aşama 7" sheetId="16" r:id="rId8"/>
    <sheet name="Aşama 8" sheetId="17" r:id="rId9"/>
    <sheet name="Nihai SHM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7" l="1"/>
  <c r="H35" i="17"/>
  <c r="H36" i="17"/>
  <c r="H37" i="17"/>
  <c r="H33" i="17"/>
  <c r="G34" i="17"/>
  <c r="G38" i="17" s="1"/>
  <c r="G35" i="17"/>
  <c r="G36" i="17"/>
  <c r="G37" i="17"/>
  <c r="G33" i="17"/>
  <c r="E34" i="17"/>
  <c r="E35" i="17"/>
  <c r="E36" i="17"/>
  <c r="E37" i="17"/>
  <c r="E33" i="17"/>
  <c r="D34" i="17"/>
  <c r="D35" i="17"/>
  <c r="D36" i="17"/>
  <c r="D37" i="17"/>
  <c r="D33" i="17"/>
  <c r="E38" i="17"/>
  <c r="F38" i="17"/>
  <c r="H38" i="17"/>
  <c r="C38" i="17"/>
  <c r="G30" i="17"/>
  <c r="E30" i="17"/>
  <c r="S25" i="17"/>
  <c r="S26" i="17" s="1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X23" i="17"/>
  <c r="W25" i="17" s="1"/>
  <c r="X22" i="17"/>
  <c r="V25" i="17" s="1"/>
  <c r="V26" i="17" s="1"/>
  <c r="X21" i="17"/>
  <c r="U25" i="17" s="1"/>
  <c r="X20" i="17"/>
  <c r="T25" i="17" s="1"/>
  <c r="X19" i="17"/>
  <c r="X18" i="17"/>
  <c r="R25" i="17" s="1"/>
  <c r="R26" i="17" s="1"/>
  <c r="X17" i="17"/>
  <c r="Q25" i="17" s="1"/>
  <c r="X16" i="17"/>
  <c r="P25" i="17" s="1"/>
  <c r="X15" i="17"/>
  <c r="O25" i="17" s="1"/>
  <c r="X14" i="17"/>
  <c r="N25" i="17" s="1"/>
  <c r="X13" i="17"/>
  <c r="M25" i="17" s="1"/>
  <c r="X12" i="17"/>
  <c r="L25" i="17" s="1"/>
  <c r="X11" i="17"/>
  <c r="K25" i="17" s="1"/>
  <c r="X10" i="17"/>
  <c r="J25" i="17" s="1"/>
  <c r="X9" i="17"/>
  <c r="I25" i="17" s="1"/>
  <c r="X8" i="17"/>
  <c r="H25" i="17" s="1"/>
  <c r="X7" i="17"/>
  <c r="G25" i="17" s="1"/>
  <c r="X6" i="17"/>
  <c r="F25" i="17" s="1"/>
  <c r="X5" i="17"/>
  <c r="E25" i="17" s="1"/>
  <c r="X4" i="17"/>
  <c r="D25" i="17" s="1"/>
  <c r="X3" i="17"/>
  <c r="C25" i="17" s="1"/>
  <c r="E37" i="16"/>
  <c r="B37" i="16"/>
  <c r="C32" i="16" s="1"/>
  <c r="C35" i="16"/>
  <c r="C34" i="16"/>
  <c r="C29" i="16"/>
  <c r="Q25" i="16"/>
  <c r="P25" i="16"/>
  <c r="P26" i="16" s="1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X23" i="16"/>
  <c r="W25" i="16" s="1"/>
  <c r="X22" i="16"/>
  <c r="V25" i="16" s="1"/>
  <c r="X21" i="16"/>
  <c r="U25" i="16" s="1"/>
  <c r="X20" i="16"/>
  <c r="T25" i="16" s="1"/>
  <c r="X19" i="16"/>
  <c r="S25" i="16" s="1"/>
  <c r="X18" i="16"/>
  <c r="R25" i="16" s="1"/>
  <c r="X17" i="16"/>
  <c r="X16" i="16"/>
  <c r="X15" i="16"/>
  <c r="O25" i="16" s="1"/>
  <c r="X14" i="16"/>
  <c r="N25" i="16" s="1"/>
  <c r="X13" i="16"/>
  <c r="M25" i="16" s="1"/>
  <c r="X12" i="16"/>
  <c r="L25" i="16" s="1"/>
  <c r="X11" i="16"/>
  <c r="K25" i="16" s="1"/>
  <c r="X10" i="16"/>
  <c r="J25" i="16" s="1"/>
  <c r="X9" i="16"/>
  <c r="I25" i="16" s="1"/>
  <c r="X8" i="16"/>
  <c r="H25" i="16" s="1"/>
  <c r="X7" i="16"/>
  <c r="G25" i="16" s="1"/>
  <c r="X6" i="16"/>
  <c r="F25" i="16" s="1"/>
  <c r="X5" i="16"/>
  <c r="E25" i="16" s="1"/>
  <c r="X4" i="16"/>
  <c r="D25" i="16" s="1"/>
  <c r="X3" i="16"/>
  <c r="C25" i="16" s="1"/>
  <c r="J29" i="14"/>
  <c r="D38" i="17" l="1"/>
  <c r="C26" i="17"/>
  <c r="W26" i="17"/>
  <c r="D26" i="17"/>
  <c r="O26" i="17"/>
  <c r="P26" i="17"/>
  <c r="E26" i="17"/>
  <c r="G26" i="17"/>
  <c r="H26" i="17"/>
  <c r="I26" i="17"/>
  <c r="L26" i="17"/>
  <c r="T26" i="17"/>
  <c r="F26" i="17"/>
  <c r="J26" i="17"/>
  <c r="M26" i="17"/>
  <c r="Q26" i="17"/>
  <c r="U26" i="17"/>
  <c r="K26" i="17"/>
  <c r="N26" i="17"/>
  <c r="C31" i="16"/>
  <c r="C36" i="16"/>
  <c r="C30" i="16"/>
  <c r="C37" i="16" s="1"/>
  <c r="C33" i="16"/>
  <c r="Q26" i="16"/>
  <c r="J26" i="16"/>
  <c r="S26" i="16"/>
  <c r="T26" i="16"/>
  <c r="W26" i="16"/>
  <c r="D26" i="16"/>
  <c r="I26" i="16"/>
  <c r="K26" i="16"/>
  <c r="L26" i="16"/>
  <c r="M26" i="16"/>
  <c r="F26" i="16"/>
  <c r="G26" i="16"/>
  <c r="H26" i="16"/>
  <c r="N26" i="16"/>
  <c r="R26" i="16"/>
  <c r="U26" i="16"/>
  <c r="V26" i="16"/>
  <c r="C26" i="16"/>
  <c r="E26" i="16"/>
  <c r="O26" i="16"/>
  <c r="D32" i="15" l="1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C32" i="15"/>
  <c r="G30" i="15"/>
  <c r="E30" i="15"/>
  <c r="X30" i="15"/>
  <c r="X29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X23" i="15"/>
  <c r="W25" i="15" s="1"/>
  <c r="W26" i="15" s="1"/>
  <c r="X22" i="15"/>
  <c r="V25" i="15" s="1"/>
  <c r="X21" i="15"/>
  <c r="U25" i="15" s="1"/>
  <c r="X20" i="15"/>
  <c r="T25" i="15" s="1"/>
  <c r="X19" i="15"/>
  <c r="S25" i="15" s="1"/>
  <c r="X18" i="15"/>
  <c r="R25" i="15" s="1"/>
  <c r="X17" i="15"/>
  <c r="Q25" i="15" s="1"/>
  <c r="X16" i="15"/>
  <c r="P25" i="15" s="1"/>
  <c r="P26" i="15" s="1"/>
  <c r="X15" i="15"/>
  <c r="O25" i="15" s="1"/>
  <c r="O26" i="15" s="1"/>
  <c r="X14" i="15"/>
  <c r="N25" i="15" s="1"/>
  <c r="X13" i="15"/>
  <c r="M25" i="15" s="1"/>
  <c r="X12" i="15"/>
  <c r="L25" i="15" s="1"/>
  <c r="X11" i="15"/>
  <c r="K25" i="15" s="1"/>
  <c r="X10" i="15"/>
  <c r="J25" i="15" s="1"/>
  <c r="X9" i="15"/>
  <c r="I25" i="15" s="1"/>
  <c r="X8" i="15"/>
  <c r="H25" i="15" s="1"/>
  <c r="X7" i="15"/>
  <c r="G25" i="15" s="1"/>
  <c r="X6" i="15"/>
  <c r="F25" i="15" s="1"/>
  <c r="X5" i="15"/>
  <c r="E25" i="15" s="1"/>
  <c r="X4" i="15"/>
  <c r="D25" i="15" s="1"/>
  <c r="D26" i="15" s="1"/>
  <c r="X3" i="15"/>
  <c r="C25" i="15" s="1"/>
  <c r="C26" i="15" s="1"/>
  <c r="T26" i="15" l="1"/>
  <c r="Q26" i="15"/>
  <c r="R26" i="15"/>
  <c r="N26" i="15"/>
  <c r="E26" i="15"/>
  <c r="U26" i="15"/>
  <c r="V26" i="15"/>
  <c r="S26" i="15"/>
  <c r="F26" i="15"/>
  <c r="G26" i="15"/>
  <c r="B39" i="16" s="1"/>
  <c r="H26" i="15"/>
  <c r="I26" i="15"/>
  <c r="J26" i="15"/>
  <c r="K26" i="15"/>
  <c r="L26" i="15"/>
  <c r="M26" i="15"/>
  <c r="G43" i="14"/>
  <c r="H43" i="14"/>
  <c r="H39" i="14"/>
  <c r="H40" i="14"/>
  <c r="H41" i="14"/>
  <c r="H42" i="14"/>
  <c r="H38" i="14"/>
  <c r="E43" i="14"/>
  <c r="F39" i="14"/>
  <c r="F40" i="14"/>
  <c r="F41" i="14"/>
  <c r="F42" i="14"/>
  <c r="F38" i="14"/>
  <c r="F43" i="14" s="1"/>
  <c r="D39" i="14"/>
  <c r="D40" i="14"/>
  <c r="D41" i="14"/>
  <c r="D42" i="14"/>
  <c r="D38" i="14"/>
  <c r="C39" i="14"/>
  <c r="C40" i="14"/>
  <c r="C41" i="14"/>
  <c r="C42" i="14"/>
  <c r="C38" i="14"/>
  <c r="B43" i="14"/>
  <c r="D31" i="14"/>
  <c r="D30" i="14"/>
  <c r="C32" i="14"/>
  <c r="D32" i="14" s="1"/>
  <c r="D34" i="16" l="1"/>
  <c r="F34" i="16" s="1"/>
  <c r="D33" i="16"/>
  <c r="F33" i="16" s="1"/>
  <c r="D32" i="16"/>
  <c r="F32" i="16" s="1"/>
  <c r="D35" i="16"/>
  <c r="F35" i="16" s="1"/>
  <c r="D31" i="16"/>
  <c r="F31" i="16" s="1"/>
  <c r="D29" i="16"/>
  <c r="D36" i="16"/>
  <c r="F36" i="16" s="1"/>
  <c r="D30" i="16"/>
  <c r="F30" i="16" s="1"/>
  <c r="D43" i="14"/>
  <c r="C43" i="14"/>
  <c r="D37" i="16" l="1"/>
  <c r="F29" i="16"/>
  <c r="F37" i="16" s="1"/>
  <c r="D33" i="13"/>
  <c r="P25" i="14"/>
  <c r="W24" i="14"/>
  <c r="V24" i="14"/>
  <c r="U24" i="14"/>
  <c r="T24" i="14"/>
  <c r="S24" i="14"/>
  <c r="R24" i="14"/>
  <c r="Q24" i="14"/>
  <c r="P24" i="14"/>
  <c r="P26" i="14" s="1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X23" i="14"/>
  <c r="W25" i="14" s="1"/>
  <c r="X22" i="14"/>
  <c r="V25" i="14" s="1"/>
  <c r="X21" i="14"/>
  <c r="U25" i="14" s="1"/>
  <c r="X20" i="14"/>
  <c r="T25" i="14" s="1"/>
  <c r="X19" i="14"/>
  <c r="S25" i="14" s="1"/>
  <c r="X18" i="14"/>
  <c r="R25" i="14" s="1"/>
  <c r="X17" i="14"/>
  <c r="Q25" i="14" s="1"/>
  <c r="X16" i="14"/>
  <c r="X15" i="14"/>
  <c r="O25" i="14" s="1"/>
  <c r="O26" i="14" s="1"/>
  <c r="X14" i="14"/>
  <c r="N25" i="14" s="1"/>
  <c r="N26" i="14" s="1"/>
  <c r="X13" i="14"/>
  <c r="M25" i="14" s="1"/>
  <c r="X12" i="14"/>
  <c r="L25" i="14" s="1"/>
  <c r="X11" i="14"/>
  <c r="K25" i="14" s="1"/>
  <c r="X10" i="14"/>
  <c r="J25" i="14" s="1"/>
  <c r="X9" i="14"/>
  <c r="I25" i="14" s="1"/>
  <c r="X8" i="14"/>
  <c r="H25" i="14" s="1"/>
  <c r="X7" i="14"/>
  <c r="G25" i="14" s="1"/>
  <c r="X6" i="14"/>
  <c r="F25" i="14" s="1"/>
  <c r="X5" i="14"/>
  <c r="E25" i="14" s="1"/>
  <c r="X4" i="14"/>
  <c r="D25" i="14" s="1"/>
  <c r="X3" i="14"/>
  <c r="C25" i="14" s="1"/>
  <c r="G24" i="11"/>
  <c r="G24" i="12"/>
  <c r="U26" i="14" l="1"/>
  <c r="D26" i="14"/>
  <c r="Q26" i="14"/>
  <c r="R26" i="14"/>
  <c r="S26" i="14"/>
  <c r="T26" i="14"/>
  <c r="V26" i="14"/>
  <c r="C26" i="14"/>
  <c r="W26" i="14"/>
  <c r="E26" i="14"/>
  <c r="F26" i="14"/>
  <c r="G26" i="14"/>
  <c r="H26" i="14"/>
  <c r="I26" i="14"/>
  <c r="J26" i="14"/>
  <c r="K26" i="14"/>
  <c r="L26" i="14"/>
  <c r="M26" i="14"/>
  <c r="E37" i="13" l="1"/>
  <c r="B37" i="13"/>
  <c r="C35" i="13" s="1"/>
  <c r="W24" i="13"/>
  <c r="V24" i="13"/>
  <c r="U24" i="13"/>
  <c r="T24" i="13"/>
  <c r="S24" i="13"/>
  <c r="R24" i="13"/>
  <c r="Q24" i="13"/>
  <c r="Q26" i="13" s="1"/>
  <c r="P24" i="13"/>
  <c r="O24" i="13"/>
  <c r="N24" i="13"/>
  <c r="M24" i="13"/>
  <c r="L24" i="13"/>
  <c r="K24" i="13"/>
  <c r="J24" i="13"/>
  <c r="I24" i="13"/>
  <c r="I26" i="13" s="1"/>
  <c r="H24" i="13"/>
  <c r="G24" i="13"/>
  <c r="F24" i="13"/>
  <c r="E24" i="13"/>
  <c r="D24" i="13"/>
  <c r="C24" i="13"/>
  <c r="X23" i="13"/>
  <c r="W25" i="13" s="1"/>
  <c r="W26" i="13" s="1"/>
  <c r="X22" i="13"/>
  <c r="V25" i="13" s="1"/>
  <c r="V26" i="13" s="1"/>
  <c r="X21" i="13"/>
  <c r="U25" i="13" s="1"/>
  <c r="X20" i="13"/>
  <c r="T25" i="13" s="1"/>
  <c r="X19" i="13"/>
  <c r="S25" i="13" s="1"/>
  <c r="X18" i="13"/>
  <c r="R25" i="13" s="1"/>
  <c r="X17" i="13"/>
  <c r="Q25" i="13" s="1"/>
  <c r="X16" i="13"/>
  <c r="P25" i="13" s="1"/>
  <c r="X15" i="13"/>
  <c r="O25" i="13" s="1"/>
  <c r="X14" i="13"/>
  <c r="N25" i="13" s="1"/>
  <c r="X13" i="13"/>
  <c r="M25" i="13" s="1"/>
  <c r="X12" i="13"/>
  <c r="L25" i="13" s="1"/>
  <c r="X11" i="13"/>
  <c r="K25" i="13" s="1"/>
  <c r="X10" i="13"/>
  <c r="J25" i="13" s="1"/>
  <c r="X9" i="13"/>
  <c r="I25" i="13" s="1"/>
  <c r="X8" i="13"/>
  <c r="H25" i="13" s="1"/>
  <c r="X7" i="13"/>
  <c r="G25" i="13" s="1"/>
  <c r="X6" i="13"/>
  <c r="F25" i="13" s="1"/>
  <c r="X5" i="13"/>
  <c r="E25" i="13" s="1"/>
  <c r="X4" i="13"/>
  <c r="D25" i="13" s="1"/>
  <c r="X3" i="13"/>
  <c r="C25" i="13" s="1"/>
  <c r="C26" i="13" s="1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C32" i="12"/>
  <c r="Q25" i="12"/>
  <c r="P25" i="12"/>
  <c r="N25" i="12"/>
  <c r="M25" i="12"/>
  <c r="H25" i="12"/>
  <c r="G25" i="12"/>
  <c r="G26" i="12" s="1"/>
  <c r="B39" i="13" s="1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F24" i="12"/>
  <c r="E24" i="12"/>
  <c r="D24" i="12"/>
  <c r="C24" i="12"/>
  <c r="X23" i="12"/>
  <c r="W25" i="12" s="1"/>
  <c r="X22" i="12"/>
  <c r="V25" i="12" s="1"/>
  <c r="X21" i="12"/>
  <c r="U25" i="12" s="1"/>
  <c r="X20" i="12"/>
  <c r="T25" i="12" s="1"/>
  <c r="X19" i="12"/>
  <c r="S25" i="12" s="1"/>
  <c r="X18" i="12"/>
  <c r="R25" i="12" s="1"/>
  <c r="X17" i="12"/>
  <c r="X16" i="12"/>
  <c r="X15" i="12"/>
  <c r="O25" i="12" s="1"/>
  <c r="O26" i="12" s="1"/>
  <c r="X14" i="12"/>
  <c r="X13" i="12"/>
  <c r="X12" i="12"/>
  <c r="L25" i="12" s="1"/>
  <c r="L26" i="12" s="1"/>
  <c r="X11" i="12"/>
  <c r="K25" i="12" s="1"/>
  <c r="X10" i="12"/>
  <c r="J25" i="12" s="1"/>
  <c r="X9" i="12"/>
  <c r="I25" i="12" s="1"/>
  <c r="X8" i="12"/>
  <c r="X7" i="12"/>
  <c r="X6" i="12"/>
  <c r="F25" i="12" s="1"/>
  <c r="F26" i="12" s="1"/>
  <c r="X5" i="12"/>
  <c r="E25" i="12" s="1"/>
  <c r="X4" i="12"/>
  <c r="D25" i="12" s="1"/>
  <c r="X3" i="12"/>
  <c r="C25" i="12" s="1"/>
  <c r="F36" i="11"/>
  <c r="F37" i="11"/>
  <c r="F38" i="11"/>
  <c r="F39" i="11"/>
  <c r="F35" i="11"/>
  <c r="D36" i="11"/>
  <c r="D37" i="11"/>
  <c r="D38" i="11"/>
  <c r="D39" i="11"/>
  <c r="D35" i="11"/>
  <c r="D40" i="11"/>
  <c r="C36" i="11"/>
  <c r="C40" i="11" s="1"/>
  <c r="C37" i="11"/>
  <c r="C38" i="11"/>
  <c r="C39" i="11"/>
  <c r="C35" i="11"/>
  <c r="E40" i="11"/>
  <c r="F40" i="11"/>
  <c r="B40" i="11"/>
  <c r="D31" i="11"/>
  <c r="D30" i="11"/>
  <c r="D29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F24" i="11"/>
  <c r="E24" i="11"/>
  <c r="D24" i="11"/>
  <c r="C24" i="11"/>
  <c r="X23" i="11"/>
  <c r="W25" i="11" s="1"/>
  <c r="X22" i="11"/>
  <c r="V25" i="11" s="1"/>
  <c r="X21" i="11"/>
  <c r="U25" i="11" s="1"/>
  <c r="X20" i="11"/>
  <c r="T25" i="11" s="1"/>
  <c r="X19" i="11"/>
  <c r="S25" i="11" s="1"/>
  <c r="X18" i="11"/>
  <c r="R25" i="11" s="1"/>
  <c r="R26" i="11" s="1"/>
  <c r="X17" i="11"/>
  <c r="Q25" i="11" s="1"/>
  <c r="X16" i="11"/>
  <c r="P25" i="11" s="1"/>
  <c r="X15" i="11"/>
  <c r="O25" i="11" s="1"/>
  <c r="X14" i="11"/>
  <c r="N25" i="11" s="1"/>
  <c r="X13" i="11"/>
  <c r="M25" i="11" s="1"/>
  <c r="X12" i="11"/>
  <c r="L25" i="11" s="1"/>
  <c r="L26" i="11" s="1"/>
  <c r="X11" i="11"/>
  <c r="K25" i="11" s="1"/>
  <c r="K26" i="11" s="1"/>
  <c r="X10" i="11"/>
  <c r="J25" i="11" s="1"/>
  <c r="X9" i="11"/>
  <c r="I25" i="11" s="1"/>
  <c r="X8" i="11"/>
  <c r="H25" i="11" s="1"/>
  <c r="H26" i="11" s="1"/>
  <c r="X7" i="11"/>
  <c r="G25" i="11" s="1"/>
  <c r="X6" i="11"/>
  <c r="F25" i="11" s="1"/>
  <c r="X5" i="11"/>
  <c r="E25" i="11" s="1"/>
  <c r="X4" i="11"/>
  <c r="D25" i="11" s="1"/>
  <c r="X3" i="11"/>
  <c r="C25" i="11" s="1"/>
  <c r="D35" i="13" l="1"/>
  <c r="F35" i="13" s="1"/>
  <c r="D26" i="13"/>
  <c r="C30" i="13"/>
  <c r="D30" i="13" s="1"/>
  <c r="F30" i="13" s="1"/>
  <c r="C29" i="13"/>
  <c r="D29" i="13" s="1"/>
  <c r="C36" i="13"/>
  <c r="D36" i="13" s="1"/>
  <c r="F36" i="13" s="1"/>
  <c r="C34" i="13"/>
  <c r="D34" i="13" s="1"/>
  <c r="F34" i="13" s="1"/>
  <c r="C33" i="13"/>
  <c r="F33" i="13" s="1"/>
  <c r="C32" i="13"/>
  <c r="D32" i="13" s="1"/>
  <c r="F32" i="13" s="1"/>
  <c r="C31" i="13"/>
  <c r="D31" i="13" s="1"/>
  <c r="F31" i="13" s="1"/>
  <c r="E26" i="13"/>
  <c r="K26" i="13"/>
  <c r="P26" i="13"/>
  <c r="S26" i="13"/>
  <c r="M26" i="13"/>
  <c r="L26" i="13"/>
  <c r="O26" i="13"/>
  <c r="N26" i="13"/>
  <c r="R26" i="13"/>
  <c r="U26" i="13"/>
  <c r="F26" i="13"/>
  <c r="G26" i="13"/>
  <c r="H26" i="13"/>
  <c r="T26" i="13"/>
  <c r="J26" i="13"/>
  <c r="M26" i="12"/>
  <c r="H26" i="12"/>
  <c r="N26" i="12"/>
  <c r="J26" i="12"/>
  <c r="Q26" i="12"/>
  <c r="P26" i="12"/>
  <c r="S26" i="12"/>
  <c r="V26" i="12"/>
  <c r="C26" i="12"/>
  <c r="E26" i="12"/>
  <c r="K26" i="12"/>
  <c r="R26" i="12"/>
  <c r="T26" i="12"/>
  <c r="U26" i="12"/>
  <c r="W26" i="12"/>
  <c r="D26" i="12"/>
  <c r="I26" i="12"/>
  <c r="E26" i="11"/>
  <c r="S26" i="11"/>
  <c r="J26" i="11"/>
  <c r="U26" i="11"/>
  <c r="I26" i="11"/>
  <c r="T26" i="11"/>
  <c r="M26" i="11"/>
  <c r="W26" i="11"/>
  <c r="G26" i="11"/>
  <c r="F26" i="11"/>
  <c r="O26" i="11"/>
  <c r="Q26" i="11"/>
  <c r="V26" i="11"/>
  <c r="C26" i="11"/>
  <c r="D26" i="11"/>
  <c r="N26" i="11"/>
  <c r="P26" i="11"/>
  <c r="D37" i="13" l="1"/>
  <c r="F29" i="13"/>
  <c r="F37" i="13" s="1"/>
  <c r="C37" i="13"/>
  <c r="W24" i="6" l="1"/>
  <c r="V24" i="6"/>
  <c r="U24" i="6"/>
  <c r="S24" i="6"/>
  <c r="R24" i="6"/>
  <c r="Q24" i="6"/>
  <c r="P24" i="6"/>
  <c r="K24" i="6"/>
  <c r="J24" i="6"/>
  <c r="G24" i="6"/>
  <c r="F24" i="6"/>
  <c r="E24" i="6"/>
  <c r="D24" i="6"/>
  <c r="C24" i="6"/>
  <c r="X23" i="6"/>
  <c r="W25" i="6" s="1"/>
  <c r="X22" i="6"/>
  <c r="V25" i="6" s="1"/>
  <c r="X21" i="6"/>
  <c r="U25" i="6" s="1"/>
  <c r="X19" i="6"/>
  <c r="S25" i="6" s="1"/>
  <c r="X18" i="6"/>
  <c r="R25" i="6" s="1"/>
  <c r="X17" i="6"/>
  <c r="Q25" i="6" s="1"/>
  <c r="X16" i="6"/>
  <c r="P25" i="6" s="1"/>
  <c r="X11" i="6"/>
  <c r="K25" i="6" s="1"/>
  <c r="X10" i="6"/>
  <c r="J25" i="6" s="1"/>
  <c r="X7" i="6"/>
  <c r="G25" i="6" s="1"/>
  <c r="X6" i="6"/>
  <c r="F25" i="6" s="1"/>
  <c r="X5" i="6"/>
  <c r="E25" i="6" s="1"/>
  <c r="X4" i="6"/>
  <c r="D25" i="6" s="1"/>
  <c r="X3" i="6"/>
  <c r="C25" i="6" s="1"/>
  <c r="P15" i="5"/>
  <c r="O17" i="5" s="1"/>
  <c r="P14" i="5"/>
  <c r="N17" i="5" s="1"/>
  <c r="P13" i="5"/>
  <c r="M17" i="5" s="1"/>
  <c r="P12" i="5"/>
  <c r="L17" i="5" s="1"/>
  <c r="P11" i="5"/>
  <c r="K17" i="5" s="1"/>
  <c r="P10" i="5"/>
  <c r="J17" i="5" s="1"/>
  <c r="P9" i="5"/>
  <c r="I17" i="5" s="1"/>
  <c r="P8" i="5"/>
  <c r="H17" i="5" s="1"/>
  <c r="P7" i="5"/>
  <c r="G17" i="5" s="1"/>
  <c r="P6" i="5"/>
  <c r="F17" i="5" s="1"/>
  <c r="P5" i="5"/>
  <c r="E17" i="5" s="1"/>
  <c r="L16" i="5"/>
  <c r="K16" i="5"/>
  <c r="J16" i="5"/>
  <c r="I16" i="5"/>
  <c r="H16" i="5"/>
  <c r="G16" i="5"/>
  <c r="F16" i="5"/>
  <c r="E16" i="5"/>
  <c r="D16" i="5"/>
  <c r="P4" i="5"/>
  <c r="D17" i="5" s="1"/>
  <c r="P3" i="5"/>
  <c r="C17" i="5" s="1"/>
  <c r="O16" i="5"/>
  <c r="N16" i="5"/>
  <c r="M16" i="5"/>
  <c r="B16" i="5"/>
  <c r="J18" i="5" l="1"/>
  <c r="K18" i="5"/>
  <c r="I18" i="5"/>
  <c r="G26" i="6"/>
  <c r="J26" i="6"/>
  <c r="W26" i="6"/>
  <c r="V26" i="6"/>
  <c r="Q26" i="6"/>
  <c r="S26" i="6"/>
  <c r="U26" i="6"/>
  <c r="K26" i="6"/>
  <c r="R26" i="6"/>
  <c r="P26" i="6"/>
  <c r="E26" i="6"/>
  <c r="C26" i="6"/>
  <c r="D26" i="6"/>
  <c r="F26" i="6"/>
  <c r="L18" i="5"/>
  <c r="D18" i="5"/>
  <c r="M18" i="5"/>
  <c r="E18" i="5"/>
  <c r="N18" i="5"/>
  <c r="F18" i="5"/>
  <c r="O18" i="5"/>
  <c r="G18" i="5"/>
  <c r="H18" i="5"/>
  <c r="C16" i="5"/>
  <c r="C18" i="5" s="1"/>
  <c r="P2" i="5"/>
  <c r="B17" i="5" s="1"/>
  <c r="B18" i="5" s="1"/>
</calcChain>
</file>

<file path=xl/sharedStrings.xml><?xml version="1.0" encoding="utf-8"?>
<sst xmlns="http://schemas.openxmlformats.org/spreadsheetml/2006/main" count="694" uniqueCount="75">
  <si>
    <t>TARIM</t>
  </si>
  <si>
    <t>TİCARET VE HİZMET</t>
  </si>
  <si>
    <t>ULAŞIM</t>
  </si>
  <si>
    <t>İNŞAAT</t>
  </si>
  <si>
    <t>SANAYİ</t>
  </si>
  <si>
    <t>EMEK</t>
  </si>
  <si>
    <t>SERMAYE</t>
  </si>
  <si>
    <t>GELİR VE KUR. VERGİSİ</t>
  </si>
  <si>
    <t>SEKTÖR ÜRÜN VERGİ</t>
  </si>
  <si>
    <t>ÜRETİM NET VERGİ</t>
  </si>
  <si>
    <t>HANEHALKI</t>
  </si>
  <si>
    <t>DEVLET</t>
  </si>
  <si>
    <t>YATIRIM</t>
  </si>
  <si>
    <t>DIŞ DÜNYA (İHRACAT)</t>
  </si>
  <si>
    <t>TOPLAM</t>
  </si>
  <si>
    <t>TASARRUF</t>
  </si>
  <si>
    <t>DIŞ DÜNYA (İTHALAT)</t>
  </si>
  <si>
    <t>SATIR TOPLAM</t>
  </si>
  <si>
    <t>FARK</t>
  </si>
  <si>
    <t>Birim: Milyar TL</t>
  </si>
  <si>
    <t>RAFİNERİLER</t>
  </si>
  <si>
    <t>BOTAŞ</t>
  </si>
  <si>
    <t>İTHAL HAM PETROL</t>
  </si>
  <si>
    <t>YURTİÇİ HAMPETROL</t>
  </si>
  <si>
    <t>İTHAL DOĞALGAZ</t>
  </si>
  <si>
    <t>YURTİÇİ DOĞALGAZ</t>
  </si>
  <si>
    <t>TPAO</t>
  </si>
  <si>
    <t>TPAO Gelir</t>
  </si>
  <si>
    <t>ÖNCEKİ DEĞER</t>
  </si>
  <si>
    <t>AYRIŞTIRILACAK DEĞER</t>
  </si>
  <si>
    <t>YENİ DEĞER</t>
  </si>
  <si>
    <t>SANAYİ - SANAYİ</t>
  </si>
  <si>
    <t>SEKTÖR ÜRÜN VERGİ - SANAYİ</t>
  </si>
  <si>
    <t>İTHALAT - SANAYİ</t>
  </si>
  <si>
    <t>R</t>
  </si>
  <si>
    <t>B</t>
  </si>
  <si>
    <t>T</t>
  </si>
  <si>
    <t>İHP</t>
  </si>
  <si>
    <t>YHP</t>
  </si>
  <si>
    <t>İD</t>
  </si>
  <si>
    <t>YD</t>
  </si>
  <si>
    <t>YATIRIM ORAN</t>
  </si>
  <si>
    <t>TPAO HARCAMA</t>
  </si>
  <si>
    <t>SANAYİ MEVCUT</t>
  </si>
  <si>
    <t>SANAYİ YENİ</t>
  </si>
  <si>
    <t>ÜRÜN ÜZERİNDEKİ VERGİ</t>
  </si>
  <si>
    <t>ÜRETİM  NET VERGİ</t>
  </si>
  <si>
    <t>TPOA</t>
  </si>
  <si>
    <t>DIŞ DÜNYA 
(İHRACAT)</t>
  </si>
  <si>
    <t>BOTAŞ SATIŞLAR</t>
  </si>
  <si>
    <t>ÜRETİM VERGİSİ</t>
  </si>
  <si>
    <t>SANAYİ ORAN</t>
  </si>
  <si>
    <t>BOTAŞ BAKİYE</t>
  </si>
  <si>
    <t>BOTAŞ MALİYET</t>
  </si>
  <si>
    <t>SANAYİ (Aşama 1)</t>
  </si>
  <si>
    <t>SANAYi YENİ</t>
  </si>
  <si>
    <t>Petrol piyasası sektör raporu (2012) --&gt;9 (Yönetici özeti 2. sayfa)</t>
  </si>
  <si>
    <t>İthalat excel</t>
  </si>
  <si>
    <t>(Petrol ürünleri ithalat)</t>
  </si>
  <si>
    <t>Ham_petrol_Dünya_Fiyatları_excel</t>
  </si>
  <si>
    <t>Ham Petrol İthalat</t>
  </si>
  <si>
    <t>TPAO MEVCUT</t>
  </si>
  <si>
    <t>TPAO YENİ</t>
  </si>
  <si>
    <t>RAFİNERİ SATIŞLAR</t>
  </si>
  <si>
    <t>RAFİNERİ SATIŞLAR DÜZELTME</t>
  </si>
  <si>
    <t>RAFİNERİ MALİYET</t>
  </si>
  <si>
    <t>RAFİNERİ (A8)</t>
  </si>
  <si>
    <t>RAFİNERİ GÜNCEL</t>
  </si>
  <si>
    <t>ULAŞIM MALİYET (A8)</t>
  </si>
  <si>
    <t>ULAŞIM Oran</t>
  </si>
  <si>
    <t>BAKİYE DAĞILIM</t>
  </si>
  <si>
    <t>SANAYİ MALİYET (A8)</t>
  </si>
  <si>
    <t>ULAŞIM MALİYET 
(GÜNCEL)</t>
  </si>
  <si>
    <t>SANAYİ MALİYET 
(GÜNCEL)</t>
  </si>
  <si>
    <t>BAKİYE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</si>
</sst>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₺_-;\-* #,##0.00\ _₺_-;_-* &quot;-&quot;??\ _₺_-;_-@_-"/>
    <numFmt numFmtId="165" formatCode="_-* #,##0.0000_-;\-* #,##0.0000_-;_-* &quot;-&quot;??_-;_-@_-"/>
    <numFmt numFmtId="166" formatCode="_-* #,##0.000_-;\-* #,##0.000_-;_-* &quot;-&quot;??_-;_-@_-"/>
    <numFmt numFmtId="167" formatCode="_-* #,##0.000_-;\-* #,##0.000_-;_-* &quot;-&quot;???_-;_-@_-"/>
    <numFmt numFmtId="168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/>
    </xf>
    <xf numFmtId="0" fontId="4" fillId="2" borderId="1" xfId="0" applyFont="1" applyFill="1" applyBorder="1" applyAlignment="1">
      <alignment horizontal="right" vertical="top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43" fontId="0" fillId="3" borderId="1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3" fontId="0" fillId="3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43" fontId="4" fillId="0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6" fontId="0" fillId="3" borderId="1" xfId="1" applyNumberFormat="1" applyFont="1" applyFill="1" applyBorder="1" applyAlignment="1">
      <alignment horizontal="center" vertical="center"/>
    </xf>
    <xf numFmtId="166" fontId="2" fillId="3" borderId="1" xfId="1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 vertical="center"/>
    </xf>
    <xf numFmtId="43" fontId="4" fillId="0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166" fontId="7" fillId="0" borderId="1" xfId="1" applyNumberFormat="1" applyFont="1" applyBorder="1" applyAlignment="1">
      <alignment vertical="center"/>
    </xf>
    <xf numFmtId="0" fontId="4" fillId="3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6" fontId="0" fillId="4" borderId="1" xfId="1" applyNumberFormat="1" applyFont="1" applyFill="1" applyBorder="1" applyAlignment="1">
      <alignment horizontal="center" vertical="center"/>
    </xf>
    <xf numFmtId="166" fontId="4" fillId="4" borderId="1" xfId="1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166" fontId="9" fillId="0" borderId="1" xfId="1" applyNumberFormat="1" applyFont="1" applyBorder="1" applyAlignment="1">
      <alignment horizontal="center" vertical="center"/>
    </xf>
    <xf numFmtId="166" fontId="9" fillId="3" borderId="1" xfId="1" applyNumberFormat="1" applyFont="1" applyFill="1" applyBorder="1" applyAlignment="1">
      <alignment horizontal="center" vertical="center"/>
    </xf>
    <xf numFmtId="166" fontId="0" fillId="0" borderId="0" xfId="0" applyNumberFormat="1"/>
    <xf numFmtId="166" fontId="1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6" fontId="11" fillId="0" borderId="1" xfId="1" applyNumberFormat="1" applyFont="1" applyBorder="1" applyAlignment="1">
      <alignment horizontal="center" vertical="center"/>
    </xf>
    <xf numFmtId="168" fontId="11" fillId="0" borderId="1" xfId="0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10" fillId="3" borderId="1" xfId="1" applyNumberFormat="1" applyFont="1" applyFill="1" applyBorder="1" applyAlignment="1">
      <alignment horizontal="center" vertical="center"/>
    </xf>
    <xf numFmtId="43" fontId="12" fillId="0" borderId="1" xfId="1" applyFont="1" applyFill="1" applyBorder="1"/>
    <xf numFmtId="0" fontId="13" fillId="0" borderId="0" xfId="0" applyFont="1"/>
    <xf numFmtId="43" fontId="7" fillId="0" borderId="1" xfId="1" applyFont="1" applyFill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3" fontId="13" fillId="0" borderId="1" xfId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2" fillId="0" borderId="1" xfId="1" applyNumberFormat="1" applyFont="1" applyFill="1" applyBorder="1" applyAlignment="1">
      <alignment horizontal="center"/>
    </xf>
    <xf numFmtId="166" fontId="13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43" fontId="9" fillId="0" borderId="1" xfId="1" applyFont="1" applyFill="1" applyBorder="1" applyAlignment="1">
      <alignment horizontal="center" vertical="center"/>
    </xf>
    <xf numFmtId="43" fontId="2" fillId="0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14" fillId="0" borderId="1" xfId="1" applyNumberFormat="1" applyFont="1" applyFill="1" applyBorder="1"/>
    <xf numFmtId="166" fontId="14" fillId="0" borderId="1" xfId="0" applyNumberFormat="1" applyFont="1" applyBorder="1" applyAlignment="1">
      <alignment vertical="center"/>
    </xf>
    <xf numFmtId="166" fontId="8" fillId="3" borderId="1" xfId="1" applyNumberFormat="1" applyFont="1" applyFill="1" applyBorder="1" applyAlignment="1">
      <alignment horizontal="center" vertical="center"/>
    </xf>
    <xf numFmtId="166" fontId="15" fillId="3" borderId="1" xfId="1" applyNumberFormat="1" applyFont="1" applyFill="1" applyBorder="1" applyAlignment="1">
      <alignment horizontal="center" vertical="center"/>
    </xf>
    <xf numFmtId="166" fontId="12" fillId="0" borderId="1" xfId="1" applyNumberFormat="1" applyFont="1" applyBorder="1" applyAlignment="1">
      <alignment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D102-F7E9-4D9E-AF52-1C08E20836AC}">
  <dimension ref="A1:P20"/>
  <sheetViews>
    <sheetView zoomScale="115" zoomScaleNormal="115" workbookViewId="0">
      <selection activeCell="G25" sqref="G25"/>
    </sheetView>
  </sheetViews>
  <sheetFormatPr defaultRowHeight="14.4" x14ac:dyDescent="0.3"/>
  <cols>
    <col min="1" max="1" width="21" bestFit="1" customWidth="1"/>
    <col min="2" max="15" width="11.6640625" style="11" customWidth="1"/>
    <col min="16" max="16" width="10.88671875" style="11" customWidth="1"/>
  </cols>
  <sheetData>
    <row r="1" spans="1:16" ht="43.2" x14ac:dyDescent="0.3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44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spans="1:16" x14ac:dyDescent="0.3">
      <c r="A2" s="3" t="s">
        <v>0</v>
      </c>
      <c r="B2" s="8">
        <v>34.803433224989121</v>
      </c>
      <c r="C2" s="8">
        <v>7.1179156264392738</v>
      </c>
      <c r="D2" s="8">
        <v>3.6644609712554399E-2</v>
      </c>
      <c r="E2" s="8">
        <v>0.1763685618122062</v>
      </c>
      <c r="F2" s="8">
        <v>48.873763312576443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76.4243079803189</v>
      </c>
      <c r="M2" s="8">
        <v>0</v>
      </c>
      <c r="N2" s="8">
        <v>14.870055893344119</v>
      </c>
      <c r="O2" s="8">
        <v>14.578656598722317</v>
      </c>
      <c r="P2" s="9">
        <f t="shared" ref="P2:P15" si="0">SUM(B2:O2)</f>
        <v>196.88114580791495</v>
      </c>
    </row>
    <row r="3" spans="1:16" x14ac:dyDescent="0.3">
      <c r="A3" s="3" t="s">
        <v>1</v>
      </c>
      <c r="B3" s="8">
        <v>8.201500354785443</v>
      </c>
      <c r="C3" s="8">
        <v>207.07210220581359</v>
      </c>
      <c r="D3" s="8">
        <v>29.730691614940199</v>
      </c>
      <c r="E3" s="8">
        <v>30.099006094070912</v>
      </c>
      <c r="F3" s="8">
        <v>111.8436183841894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491.93933784275998</v>
      </c>
      <c r="M3" s="8">
        <v>213.8041745521019</v>
      </c>
      <c r="N3" s="8">
        <v>48.837759114291877</v>
      </c>
      <c r="O3" s="8">
        <v>42.646630533562778</v>
      </c>
      <c r="P3" s="9">
        <f t="shared" si="0"/>
        <v>1184.174820696516</v>
      </c>
    </row>
    <row r="4" spans="1:16" x14ac:dyDescent="0.3">
      <c r="A4" s="3" t="s">
        <v>2</v>
      </c>
      <c r="B4" s="8">
        <v>3.2979457937462957</v>
      </c>
      <c r="C4" s="8">
        <v>34.603795919044764</v>
      </c>
      <c r="D4" s="8">
        <v>52.433865155155608</v>
      </c>
      <c r="E4" s="8">
        <v>6.8851590603461554</v>
      </c>
      <c r="F4" s="8">
        <v>34.968080284736928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95.466398340749876</v>
      </c>
      <c r="M4" s="8">
        <v>0.5644437721779012</v>
      </c>
      <c r="N4" s="8">
        <v>6.5712780932340964</v>
      </c>
      <c r="O4" s="8">
        <v>38.247633083693636</v>
      </c>
      <c r="P4" s="9">
        <f t="shared" si="0"/>
        <v>273.03859950288529</v>
      </c>
    </row>
    <row r="5" spans="1:16" x14ac:dyDescent="0.3">
      <c r="A5" s="3" t="s">
        <v>3</v>
      </c>
      <c r="B5" s="8">
        <v>0.54128792426468542</v>
      </c>
      <c r="C5" s="8">
        <v>18.722734875678579</v>
      </c>
      <c r="D5" s="8">
        <v>0.97637633781984112</v>
      </c>
      <c r="E5" s="8">
        <v>48.410369321627705</v>
      </c>
      <c r="F5" s="8">
        <v>6.156261852764608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4.968979851523299</v>
      </c>
      <c r="M5" s="8">
        <v>6.1846598065966825E-2</v>
      </c>
      <c r="N5" s="8">
        <v>232.12317581903091</v>
      </c>
      <c r="O5" s="8">
        <v>4.3172853515738439</v>
      </c>
      <c r="P5" s="9">
        <f t="shared" si="0"/>
        <v>316.27831793234941</v>
      </c>
    </row>
    <row r="6" spans="1:16" x14ac:dyDescent="0.3">
      <c r="A6" s="3" t="s">
        <v>4</v>
      </c>
      <c r="B6" s="8">
        <v>17.224521626538838</v>
      </c>
      <c r="C6" s="8">
        <v>103.49552807949429</v>
      </c>
      <c r="D6" s="8">
        <v>37.85334869698297</v>
      </c>
      <c r="E6" s="8">
        <v>84.76505680527157</v>
      </c>
      <c r="F6" s="8">
        <v>330.53614120504631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310.26902026931265</v>
      </c>
      <c r="M6" s="8">
        <v>8.9712375608042461</v>
      </c>
      <c r="N6" s="8">
        <v>141.8800749495052</v>
      </c>
      <c r="O6" s="8">
        <v>271.45478195481928</v>
      </c>
      <c r="P6" s="9">
        <f t="shared" si="0"/>
        <v>1306.4497111477754</v>
      </c>
    </row>
    <row r="7" spans="1:16" x14ac:dyDescent="0.3">
      <c r="A7" s="3" t="s">
        <v>5</v>
      </c>
      <c r="B7" s="8">
        <v>4.49278405</v>
      </c>
      <c r="C7" s="8">
        <v>284.37750320999999</v>
      </c>
      <c r="D7" s="8">
        <v>23.172056170000001</v>
      </c>
      <c r="E7" s="8">
        <v>30.121344440000001</v>
      </c>
      <c r="F7" s="8">
        <v>96.414080639999995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9">
        <f t="shared" si="0"/>
        <v>438.57776851</v>
      </c>
    </row>
    <row r="8" spans="1:16" x14ac:dyDescent="0.3">
      <c r="A8" s="3" t="s">
        <v>6</v>
      </c>
      <c r="B8" s="8">
        <v>120.26235799</v>
      </c>
      <c r="C8" s="8">
        <v>441.59797637000003</v>
      </c>
      <c r="D8" s="8">
        <v>104.43565417000001</v>
      </c>
      <c r="E8" s="8">
        <v>86.072244349999991</v>
      </c>
      <c r="F8" s="8">
        <v>189.58010762999999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9">
        <f t="shared" si="0"/>
        <v>941.94834050999998</v>
      </c>
    </row>
    <row r="9" spans="1:16" x14ac:dyDescent="0.3">
      <c r="A9" s="3" t="s">
        <v>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96.875539114099993</v>
      </c>
      <c r="M9" s="8">
        <v>0</v>
      </c>
      <c r="N9" s="8">
        <v>0</v>
      </c>
      <c r="O9" s="8">
        <v>0</v>
      </c>
      <c r="P9" s="9">
        <f t="shared" si="0"/>
        <v>96.875539114099993</v>
      </c>
    </row>
    <row r="10" spans="1:16" x14ac:dyDescent="0.3">
      <c r="A10" s="3" t="s">
        <v>8</v>
      </c>
      <c r="B10" s="8">
        <v>-0.52304566890559367</v>
      </c>
      <c r="C10" s="8">
        <v>34.578180423213389</v>
      </c>
      <c r="D10" s="8">
        <v>3.8440764126409999</v>
      </c>
      <c r="E10" s="8">
        <v>6.7665622331546853</v>
      </c>
      <c r="F10" s="8">
        <v>139.59357301179222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9">
        <f t="shared" si="0"/>
        <v>184.25934641189571</v>
      </c>
    </row>
    <row r="11" spans="1:16" x14ac:dyDescent="0.3">
      <c r="A11" s="2" t="s">
        <v>9</v>
      </c>
      <c r="B11" s="8">
        <v>-3.0622493524642578</v>
      </c>
      <c r="C11" s="8">
        <v>5.1278830826573953</v>
      </c>
      <c r="D11" s="8">
        <v>0.12249769799074414</v>
      </c>
      <c r="E11" s="8">
        <v>1.2395532634820174</v>
      </c>
      <c r="F11" s="8">
        <v>1.4589747641022492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9">
        <f t="shared" si="0"/>
        <v>4.8866594557681484</v>
      </c>
    </row>
    <row r="12" spans="1:16" x14ac:dyDescent="0.3">
      <c r="A12" s="3" t="s">
        <v>10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438.57776851</v>
      </c>
      <c r="H12" s="8">
        <v>941.94834050999998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9">
        <f t="shared" si="0"/>
        <v>1380.5261090199999</v>
      </c>
    </row>
    <row r="13" spans="1:16" x14ac:dyDescent="0.3">
      <c r="A13" s="3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96.875539114099993</v>
      </c>
      <c r="J13" s="8">
        <v>184.25934641189571</v>
      </c>
      <c r="K13" s="8">
        <v>4.8866594557681484</v>
      </c>
      <c r="L13" s="8">
        <v>0</v>
      </c>
      <c r="M13" s="8">
        <v>0</v>
      </c>
      <c r="N13" s="8">
        <v>0</v>
      </c>
      <c r="O13" s="8">
        <v>0</v>
      </c>
      <c r="P13" s="9">
        <f t="shared" si="0"/>
        <v>286.02154498176384</v>
      </c>
    </row>
    <row r="14" spans="1:16" x14ac:dyDescent="0.3">
      <c r="A14" s="3" t="s">
        <v>15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304.58252562123539</v>
      </c>
      <c r="M14" s="8">
        <v>62.619842498613806</v>
      </c>
      <c r="N14" s="8">
        <v>0</v>
      </c>
      <c r="O14" s="8">
        <v>77.079975749556723</v>
      </c>
      <c r="P14" s="9">
        <f t="shared" si="0"/>
        <v>444.28234386940596</v>
      </c>
    </row>
    <row r="15" spans="1:16" x14ac:dyDescent="0.3">
      <c r="A15" s="3" t="s">
        <v>16</v>
      </c>
      <c r="B15" s="8">
        <v>11.642609864960409</v>
      </c>
      <c r="C15" s="8">
        <v>47.481200904174699</v>
      </c>
      <c r="D15" s="8">
        <v>20.43338863764227</v>
      </c>
      <c r="E15" s="8">
        <v>21.742653802584162</v>
      </c>
      <c r="F15" s="8">
        <v>347.02511006256702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9">
        <f t="shared" si="0"/>
        <v>448.32496327192854</v>
      </c>
    </row>
    <row r="16" spans="1:16" x14ac:dyDescent="0.3">
      <c r="A16" s="3" t="s">
        <v>14</v>
      </c>
      <c r="B16" s="9">
        <f t="shared" ref="B16:O16" si="1">SUM(B2:B15)</f>
        <v>196.88114580791495</v>
      </c>
      <c r="C16" s="9">
        <f t="shared" si="1"/>
        <v>1184.174820696516</v>
      </c>
      <c r="D16" s="9">
        <f t="shared" si="1"/>
        <v>273.03859950288518</v>
      </c>
      <c r="E16" s="9">
        <f t="shared" si="1"/>
        <v>316.27831793234941</v>
      </c>
      <c r="F16" s="9">
        <f t="shared" si="1"/>
        <v>1306.4497111477751</v>
      </c>
      <c r="G16" s="9">
        <f t="shared" si="1"/>
        <v>438.57776851</v>
      </c>
      <c r="H16" s="9">
        <f t="shared" si="1"/>
        <v>941.94834050999998</v>
      </c>
      <c r="I16" s="9">
        <f t="shared" si="1"/>
        <v>96.875539114099993</v>
      </c>
      <c r="J16" s="9">
        <f t="shared" si="1"/>
        <v>184.25934641189571</v>
      </c>
      <c r="K16" s="9">
        <f t="shared" si="1"/>
        <v>4.8866594557681484</v>
      </c>
      <c r="L16" s="9">
        <f t="shared" si="1"/>
        <v>1380.5261090200001</v>
      </c>
      <c r="M16" s="9">
        <f t="shared" si="1"/>
        <v>286.02154498176378</v>
      </c>
      <c r="N16" s="9">
        <f t="shared" si="1"/>
        <v>444.28234386940619</v>
      </c>
      <c r="O16" s="9">
        <f t="shared" si="1"/>
        <v>448.3249632719286</v>
      </c>
      <c r="P16" s="9"/>
    </row>
    <row r="17" spans="1:15" x14ac:dyDescent="0.3">
      <c r="A17" s="3" t="s">
        <v>17</v>
      </c>
      <c r="B17" s="30">
        <f>P2</f>
        <v>196.88114580791495</v>
      </c>
      <c r="C17" s="10">
        <f>P3</f>
        <v>1184.174820696516</v>
      </c>
      <c r="D17" s="10">
        <f>P4</f>
        <v>273.03859950288529</v>
      </c>
      <c r="E17" s="10">
        <f>P5</f>
        <v>316.27831793234941</v>
      </c>
      <c r="F17" s="10">
        <f>P6</f>
        <v>1306.4497111477754</v>
      </c>
      <c r="G17" s="10">
        <f>P7</f>
        <v>438.57776851</v>
      </c>
      <c r="H17" s="10">
        <f>P8</f>
        <v>941.94834050999998</v>
      </c>
      <c r="I17" s="10">
        <f>P9</f>
        <v>96.875539114099993</v>
      </c>
      <c r="J17" s="10">
        <f>P10</f>
        <v>184.25934641189571</v>
      </c>
      <c r="K17" s="10">
        <f>P11</f>
        <v>4.8866594557681484</v>
      </c>
      <c r="L17" s="10">
        <f>P12</f>
        <v>1380.5261090199999</v>
      </c>
      <c r="M17" s="10">
        <f>P13</f>
        <v>286.02154498176384</v>
      </c>
      <c r="N17" s="10">
        <f>P14</f>
        <v>444.28234386940596</v>
      </c>
      <c r="O17" s="10">
        <f>P15</f>
        <v>448.32496327192854</v>
      </c>
    </row>
    <row r="18" spans="1:15" ht="15.6" x14ac:dyDescent="0.3">
      <c r="A18" s="4" t="s">
        <v>18</v>
      </c>
      <c r="B18" s="12">
        <f>B16-B17</f>
        <v>0</v>
      </c>
      <c r="C18" s="12">
        <f t="shared" ref="C18:O18" si="2">C16-C17</f>
        <v>0</v>
      </c>
      <c r="D18" s="12">
        <f t="shared" si="2"/>
        <v>0</v>
      </c>
      <c r="E18" s="12">
        <f t="shared" si="2"/>
        <v>0</v>
      </c>
      <c r="F18" s="12">
        <f t="shared" si="2"/>
        <v>0</v>
      </c>
      <c r="G18" s="12">
        <f t="shared" si="2"/>
        <v>0</v>
      </c>
      <c r="H18" s="12">
        <f t="shared" si="2"/>
        <v>0</v>
      </c>
      <c r="I18" s="12">
        <f t="shared" si="2"/>
        <v>0</v>
      </c>
      <c r="J18" s="12">
        <f t="shared" si="2"/>
        <v>0</v>
      </c>
      <c r="K18" s="12">
        <f t="shared" si="2"/>
        <v>0</v>
      </c>
      <c r="L18" s="12">
        <f>L16-L17</f>
        <v>0</v>
      </c>
      <c r="M18" s="12">
        <f t="shared" si="2"/>
        <v>0</v>
      </c>
      <c r="N18" s="12">
        <f t="shared" si="2"/>
        <v>0</v>
      </c>
      <c r="O18" s="12">
        <f t="shared" si="2"/>
        <v>0</v>
      </c>
    </row>
    <row r="20" spans="1:15" ht="18" x14ac:dyDescent="0.35">
      <c r="A20" s="5" t="s">
        <v>19</v>
      </c>
      <c r="B20" s="13"/>
      <c r="C20" s="13"/>
      <c r="D20" s="13"/>
      <c r="E20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14BA-75A2-4176-8989-10B10167EAAE}">
  <dimension ref="A1:X24"/>
  <sheetViews>
    <sheetView tabSelected="1" workbookViewId="0">
      <selection activeCell="O33" sqref="O33"/>
    </sheetView>
  </sheetViews>
  <sheetFormatPr defaultRowHeight="14.4" x14ac:dyDescent="0.3"/>
  <cols>
    <col min="1" max="1" width="21" style="40" bestFit="1" customWidth="1"/>
    <col min="2" max="2" width="4.77734375" style="11" bestFit="1" customWidth="1"/>
    <col min="3" max="3" width="7.88671875" style="11" bestFit="1" customWidth="1"/>
    <col min="4" max="4" width="9.44140625" style="11" bestFit="1" customWidth="1"/>
    <col min="5" max="6" width="7.88671875" style="11" bestFit="1" customWidth="1"/>
    <col min="7" max="7" width="9.44140625" style="11" bestFit="1" customWidth="1"/>
    <col min="8" max="8" width="7.88671875" style="11" bestFit="1" customWidth="1"/>
    <col min="9" max="9" width="6.88671875" style="11" bestFit="1" customWidth="1"/>
    <col min="10" max="11" width="7.88671875" style="11" bestFit="1" customWidth="1"/>
    <col min="12" max="12" width="6.88671875" style="11" bestFit="1" customWidth="1"/>
    <col min="13" max="15" width="5.88671875" style="11" bestFit="1" customWidth="1"/>
    <col min="16" max="16" width="6.88671875" style="11" bestFit="1" customWidth="1"/>
    <col min="17" max="17" width="7.88671875" style="11" bestFit="1" customWidth="1"/>
    <col min="18" max="18" width="5.88671875" style="11" bestFit="1" customWidth="1"/>
    <col min="19" max="19" width="9.44140625" style="11" bestFit="1" customWidth="1"/>
    <col min="20" max="20" width="5.88671875" style="11" bestFit="1" customWidth="1"/>
    <col min="21" max="23" width="7.88671875" style="11" bestFit="1" customWidth="1"/>
    <col min="24" max="24" width="9.44140625" style="11" bestFit="1" customWidth="1"/>
    <col min="25" max="16384" width="8.88671875" style="40"/>
  </cols>
  <sheetData>
    <row r="1" spans="1:24" s="11" customFormat="1" ht="15.6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34</v>
      </c>
      <c r="I1" s="1" t="s">
        <v>35</v>
      </c>
      <c r="J1" s="1">
        <v>6</v>
      </c>
      <c r="K1" s="1">
        <v>7</v>
      </c>
      <c r="L1" s="81" t="s">
        <v>37</v>
      </c>
      <c r="M1" s="81" t="s">
        <v>38</v>
      </c>
      <c r="N1" s="81" t="s">
        <v>39</v>
      </c>
      <c r="O1" s="81" t="s">
        <v>40</v>
      </c>
      <c r="P1" s="1">
        <v>8</v>
      </c>
      <c r="Q1" s="1">
        <v>9</v>
      </c>
      <c r="R1" s="50">
        <v>10</v>
      </c>
      <c r="S1" s="1">
        <v>11</v>
      </c>
      <c r="T1" s="1" t="s">
        <v>36</v>
      </c>
      <c r="U1" s="1">
        <v>12</v>
      </c>
      <c r="V1" s="1">
        <v>13</v>
      </c>
      <c r="W1" s="1">
        <v>14</v>
      </c>
      <c r="X1" s="1">
        <v>15</v>
      </c>
    </row>
    <row r="2" spans="1:24" x14ac:dyDescent="0.3">
      <c r="A2" s="41" t="s">
        <v>0</v>
      </c>
      <c r="B2" s="1">
        <v>1</v>
      </c>
      <c r="C2" s="82">
        <v>34.803433224989121</v>
      </c>
      <c r="D2" s="82">
        <v>7.1179156264392738</v>
      </c>
      <c r="E2" s="82">
        <v>2.0666860632303281E-2</v>
      </c>
      <c r="F2" s="82">
        <v>0.1763685618122062</v>
      </c>
      <c r="G2" s="82">
        <v>46.620313432495045</v>
      </c>
      <c r="H2" s="82">
        <v>0.77812686923267582</v>
      </c>
      <c r="I2" s="82">
        <v>1.3773179618675744</v>
      </c>
      <c r="J2" s="82">
        <v>0</v>
      </c>
      <c r="K2" s="82">
        <v>0</v>
      </c>
      <c r="L2" s="82"/>
      <c r="M2" s="82"/>
      <c r="N2" s="82"/>
      <c r="O2" s="82"/>
      <c r="P2" s="82">
        <v>0</v>
      </c>
      <c r="Q2" s="82">
        <v>0</v>
      </c>
      <c r="R2" s="82">
        <v>0</v>
      </c>
      <c r="S2" s="82">
        <v>76.4243079803189</v>
      </c>
      <c r="T2" s="82">
        <v>0.11398279806138899</v>
      </c>
      <c r="U2" s="82">
        <v>0</v>
      </c>
      <c r="V2" s="82">
        <v>14.870055893344119</v>
      </c>
      <c r="W2" s="82">
        <v>14.578656598722317</v>
      </c>
      <c r="X2" s="83">
        <v>196.88114580791492</v>
      </c>
    </row>
    <row r="3" spans="1:24" x14ac:dyDescent="0.3">
      <c r="A3" s="41" t="s">
        <v>1</v>
      </c>
      <c r="B3" s="1">
        <v>2</v>
      </c>
      <c r="C3" s="82">
        <v>8.201500354785443</v>
      </c>
      <c r="D3" s="82">
        <v>207.07210220581359</v>
      </c>
      <c r="E3" s="82">
        <v>16.767542755338731</v>
      </c>
      <c r="F3" s="82">
        <v>30.099006094070912</v>
      </c>
      <c r="G3" s="82">
        <v>119.49985370147633</v>
      </c>
      <c r="H3" s="82">
        <v>1.7806798314331733</v>
      </c>
      <c r="I3" s="82">
        <v>3.1518797424213711</v>
      </c>
      <c r="J3" s="82">
        <v>0</v>
      </c>
      <c r="K3" s="82">
        <v>0</v>
      </c>
      <c r="L3" s="82"/>
      <c r="M3" s="82"/>
      <c r="N3" s="82"/>
      <c r="O3" s="82"/>
      <c r="P3" s="82">
        <v>0</v>
      </c>
      <c r="Q3" s="82">
        <v>0</v>
      </c>
      <c r="R3" s="82">
        <v>0</v>
      </c>
      <c r="S3" s="82">
        <v>491.93933784275998</v>
      </c>
      <c r="T3" s="82">
        <v>0.37435396845998048</v>
      </c>
      <c r="U3" s="82">
        <v>213.8041745521019</v>
      </c>
      <c r="V3" s="82">
        <v>48.837759114291877</v>
      </c>
      <c r="W3" s="82">
        <v>42.646630533562778</v>
      </c>
      <c r="X3" s="83">
        <v>1184.1748206965162</v>
      </c>
    </row>
    <row r="4" spans="1:24" x14ac:dyDescent="0.3">
      <c r="A4" s="41" t="s">
        <v>2</v>
      </c>
      <c r="B4" s="1">
        <v>3</v>
      </c>
      <c r="C4" s="82">
        <v>3.2979457937462957</v>
      </c>
      <c r="D4" s="82">
        <v>34.603795919044764</v>
      </c>
      <c r="E4" s="82">
        <v>29.571699414316026</v>
      </c>
      <c r="F4" s="82">
        <v>6.8851590603461554</v>
      </c>
      <c r="G4" s="82">
        <v>56.237703110716183</v>
      </c>
      <c r="H4" s="82">
        <v>0.55673230360874393</v>
      </c>
      <c r="I4" s="82">
        <v>0.98544007671703571</v>
      </c>
      <c r="J4" s="82">
        <v>0</v>
      </c>
      <c r="K4" s="82">
        <v>0</v>
      </c>
      <c r="L4" s="82"/>
      <c r="M4" s="82"/>
      <c r="N4" s="82"/>
      <c r="O4" s="82"/>
      <c r="P4" s="82">
        <v>0</v>
      </c>
      <c r="Q4" s="82">
        <v>0</v>
      </c>
      <c r="R4" s="82">
        <v>0</v>
      </c>
      <c r="S4" s="82">
        <v>95.466398340749876</v>
      </c>
      <c r="T4" s="82">
        <v>5.0370534534546811E-2</v>
      </c>
      <c r="U4" s="82">
        <v>0.5644437721779012</v>
      </c>
      <c r="V4" s="82">
        <v>6.5712780932340964</v>
      </c>
      <c r="W4" s="82">
        <v>38.247633083693636</v>
      </c>
      <c r="X4" s="83">
        <v>273.03859950288523</v>
      </c>
    </row>
    <row r="5" spans="1:24" x14ac:dyDescent="0.3">
      <c r="A5" s="41" t="s">
        <v>3</v>
      </c>
      <c r="B5" s="1">
        <v>4</v>
      </c>
      <c r="C5" s="82">
        <v>0.54128792426468542</v>
      </c>
      <c r="D5" s="82">
        <v>18.722734875678579</v>
      </c>
      <c r="E5" s="82">
        <v>0.55065762350003011</v>
      </c>
      <c r="F5" s="82">
        <v>48.410369321627705</v>
      </c>
      <c r="G5" s="82">
        <v>4.5311915604475663</v>
      </c>
      <c r="H5" s="82">
        <v>9.8014812794978673E-2</v>
      </c>
      <c r="I5" s="82">
        <v>0.17349042621383229</v>
      </c>
      <c r="J5" s="82">
        <v>0</v>
      </c>
      <c r="K5" s="82">
        <v>0</v>
      </c>
      <c r="L5" s="82"/>
      <c r="M5" s="82"/>
      <c r="N5" s="82"/>
      <c r="O5" s="82"/>
      <c r="P5" s="82">
        <v>0</v>
      </c>
      <c r="Q5" s="82">
        <v>0</v>
      </c>
      <c r="R5" s="82">
        <v>0</v>
      </c>
      <c r="S5" s="82">
        <v>4.968979851523299</v>
      </c>
      <c r="T5" s="82">
        <v>1.7792837676280415</v>
      </c>
      <c r="U5" s="82">
        <v>6.1846598065966825E-2</v>
      </c>
      <c r="V5" s="82">
        <v>232.12317581903091</v>
      </c>
      <c r="W5" s="82">
        <v>4.3172853515738439</v>
      </c>
      <c r="X5" s="83">
        <v>316.27831793234947</v>
      </c>
    </row>
    <row r="6" spans="1:24" x14ac:dyDescent="0.3">
      <c r="A6" s="41" t="s">
        <v>4</v>
      </c>
      <c r="B6" s="1">
        <v>5</v>
      </c>
      <c r="C6" s="82">
        <v>6.7100803927714594</v>
      </c>
      <c r="D6" s="82">
        <v>100.0052361479359</v>
      </c>
      <c r="E6" s="82">
        <v>4.8285375930007657</v>
      </c>
      <c r="F6" s="82">
        <v>83.838552563264727</v>
      </c>
      <c r="G6" s="82">
        <v>231.82104419503239</v>
      </c>
      <c r="H6" s="82">
        <v>1.2063526394514756</v>
      </c>
      <c r="I6" s="82">
        <v>9.2967082519393411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82">
        <v>303.34359447841035</v>
      </c>
      <c r="T6" s="82">
        <v>1.087547218914138</v>
      </c>
      <c r="U6" s="82">
        <v>8.9712375608042461</v>
      </c>
      <c r="V6" s="82">
        <v>141.8800749495052</v>
      </c>
      <c r="W6" s="82">
        <v>258.82485843589143</v>
      </c>
      <c r="X6" s="83">
        <v>1151.8138244269214</v>
      </c>
    </row>
    <row r="7" spans="1:24" x14ac:dyDescent="0.3">
      <c r="A7" s="41" t="s">
        <v>20</v>
      </c>
      <c r="B7" s="1" t="s">
        <v>34</v>
      </c>
      <c r="C7" s="82">
        <v>10.499508548035713</v>
      </c>
      <c r="D7" s="82">
        <v>1.3989687272727269</v>
      </c>
      <c r="E7" s="82">
        <v>68.864593822223313</v>
      </c>
      <c r="F7" s="82">
        <v>0.63793761393962645</v>
      </c>
      <c r="G7" s="82">
        <v>18.834340172943669</v>
      </c>
      <c r="H7" s="82">
        <v>2.9458015447762613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82">
        <v>0.78294398265710496</v>
      </c>
      <c r="T7" s="82">
        <v>0</v>
      </c>
      <c r="U7" s="82">
        <v>0</v>
      </c>
      <c r="V7" s="82">
        <v>0</v>
      </c>
      <c r="W7" s="82">
        <v>12.518718383131997</v>
      </c>
      <c r="X7" s="83">
        <v>116.4828127949804</v>
      </c>
    </row>
    <row r="8" spans="1:24" x14ac:dyDescent="0.3">
      <c r="A8" s="41" t="s">
        <v>21</v>
      </c>
      <c r="B8" s="1" t="s">
        <v>35</v>
      </c>
      <c r="C8" s="82">
        <v>1.4932685731666668E-2</v>
      </c>
      <c r="D8" s="82">
        <v>2.0913232042856604</v>
      </c>
      <c r="E8" s="82">
        <v>0.42722834559999984</v>
      </c>
      <c r="F8" s="82">
        <v>0.28856662806721944</v>
      </c>
      <c r="G8" s="82">
        <v>28.617599375326119</v>
      </c>
      <c r="H8" s="82">
        <v>1.108532317256667</v>
      </c>
      <c r="I8" s="82">
        <v>1.4932685731666668E-2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6.1424818082451802</v>
      </c>
      <c r="T8" s="82">
        <v>0</v>
      </c>
      <c r="U8" s="82">
        <v>0</v>
      </c>
      <c r="V8" s="82">
        <v>0</v>
      </c>
      <c r="W8" s="82">
        <v>0.11120513579585542</v>
      </c>
      <c r="X8" s="83">
        <v>38.816802186040029</v>
      </c>
    </row>
    <row r="9" spans="1:24" x14ac:dyDescent="0.3">
      <c r="A9" s="41" t="s">
        <v>5</v>
      </c>
      <c r="B9" s="1">
        <v>6</v>
      </c>
      <c r="C9" s="82">
        <v>4.49278405</v>
      </c>
      <c r="D9" s="82">
        <v>284.37750320999999</v>
      </c>
      <c r="E9" s="82">
        <v>23.172056170000001</v>
      </c>
      <c r="F9" s="82">
        <v>30.121344440000001</v>
      </c>
      <c r="G9" s="82">
        <v>92.161998997919966</v>
      </c>
      <c r="H9" s="82">
        <v>1.5350237353022658</v>
      </c>
      <c r="I9" s="82">
        <v>2.7170579067777623</v>
      </c>
      <c r="J9" s="82">
        <v>0</v>
      </c>
      <c r="K9" s="82">
        <v>0</v>
      </c>
      <c r="L9" s="82"/>
      <c r="M9" s="82"/>
      <c r="N9" s="82"/>
      <c r="O9" s="82"/>
      <c r="P9" s="82">
        <v>0</v>
      </c>
      <c r="Q9" s="82">
        <v>0</v>
      </c>
      <c r="R9" s="82">
        <v>0</v>
      </c>
      <c r="S9" s="82">
        <v>0</v>
      </c>
      <c r="T9" s="82"/>
      <c r="U9" s="82">
        <v>0</v>
      </c>
      <c r="V9" s="82">
        <v>0</v>
      </c>
      <c r="W9" s="82">
        <v>0</v>
      </c>
      <c r="X9" s="83">
        <v>438.57776851</v>
      </c>
    </row>
    <row r="10" spans="1:24" x14ac:dyDescent="0.3">
      <c r="A10" s="41" t="s">
        <v>6</v>
      </c>
      <c r="B10" s="1">
        <v>7</v>
      </c>
      <c r="C10" s="82">
        <v>120.26235799</v>
      </c>
      <c r="D10" s="82">
        <v>441.59797637000003</v>
      </c>
      <c r="E10" s="82">
        <v>104.43565417000001</v>
      </c>
      <c r="F10" s="82">
        <v>86.072244349999991</v>
      </c>
      <c r="G10" s="82">
        <v>181.21919094639844</v>
      </c>
      <c r="H10" s="82">
        <v>3.0183346978104648</v>
      </c>
      <c r="I10" s="82">
        <v>5.3425819857910612</v>
      </c>
      <c r="J10" s="82">
        <v>0</v>
      </c>
      <c r="K10" s="82">
        <v>0</v>
      </c>
      <c r="L10" s="82"/>
      <c r="M10" s="82"/>
      <c r="N10" s="82"/>
      <c r="O10" s="82"/>
      <c r="P10" s="82">
        <v>0</v>
      </c>
      <c r="Q10" s="82">
        <v>0</v>
      </c>
      <c r="R10" s="82">
        <v>0</v>
      </c>
      <c r="S10" s="82">
        <v>0</v>
      </c>
      <c r="T10" s="82"/>
      <c r="U10" s="82">
        <v>0</v>
      </c>
      <c r="V10" s="82">
        <v>0</v>
      </c>
      <c r="W10" s="82">
        <v>0</v>
      </c>
      <c r="X10" s="83">
        <v>941.94834050999998</v>
      </c>
    </row>
    <row r="11" spans="1:24" ht="15.6" x14ac:dyDescent="0.3">
      <c r="A11" s="53" t="s">
        <v>22</v>
      </c>
      <c r="B11" s="81" t="s">
        <v>37</v>
      </c>
      <c r="C11" s="82"/>
      <c r="D11" s="82"/>
      <c r="E11" s="82"/>
      <c r="F11" s="82"/>
      <c r="G11" s="82"/>
      <c r="H11" s="82">
        <v>27.381401982663807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3">
        <v>27.381401982663807</v>
      </c>
    </row>
    <row r="12" spans="1:24" ht="15.6" x14ac:dyDescent="0.3">
      <c r="A12" s="53" t="s">
        <v>23</v>
      </c>
      <c r="B12" s="81" t="s">
        <v>38</v>
      </c>
      <c r="C12" s="82"/>
      <c r="D12" s="82"/>
      <c r="E12" s="82"/>
      <c r="F12" s="82"/>
      <c r="G12" s="82"/>
      <c r="H12" s="82">
        <v>3.2905110440252963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>
        <v>3.2905110440252963</v>
      </c>
    </row>
    <row r="13" spans="1:24" ht="15.6" x14ac:dyDescent="0.3">
      <c r="A13" s="53" t="s">
        <v>24</v>
      </c>
      <c r="B13" s="81" t="s">
        <v>39</v>
      </c>
      <c r="C13" s="82"/>
      <c r="D13" s="82"/>
      <c r="E13" s="82"/>
      <c r="F13" s="82"/>
      <c r="G13" s="82"/>
      <c r="H13" s="82"/>
      <c r="I13" s="82">
        <v>8.3833064271610311</v>
      </c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>
        <v>8.3833064271610311</v>
      </c>
    </row>
    <row r="14" spans="1:24" ht="15.6" x14ac:dyDescent="0.3">
      <c r="A14" s="53" t="s">
        <v>25</v>
      </c>
      <c r="B14" s="81" t="s">
        <v>40</v>
      </c>
      <c r="C14" s="82"/>
      <c r="D14" s="82"/>
      <c r="E14" s="82"/>
      <c r="F14" s="82"/>
      <c r="G14" s="82"/>
      <c r="H14" s="82"/>
      <c r="I14" s="82">
        <v>0.11502724357279971</v>
      </c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>
        <v>0.11502724357279971</v>
      </c>
    </row>
    <row r="15" spans="1:24" x14ac:dyDescent="0.3">
      <c r="A15" s="41" t="s">
        <v>7</v>
      </c>
      <c r="B15" s="1">
        <v>8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  <c r="H15" s="82"/>
      <c r="I15" s="82"/>
      <c r="J15" s="82">
        <v>0</v>
      </c>
      <c r="K15" s="82">
        <v>0</v>
      </c>
      <c r="L15" s="82"/>
      <c r="M15" s="82"/>
      <c r="N15" s="82"/>
      <c r="O15" s="82"/>
      <c r="P15" s="82">
        <v>0</v>
      </c>
      <c r="Q15" s="82">
        <v>0</v>
      </c>
      <c r="R15" s="82">
        <v>0</v>
      </c>
      <c r="S15" s="82">
        <v>96.875539114099993</v>
      </c>
      <c r="T15" s="82"/>
      <c r="U15" s="82">
        <v>0</v>
      </c>
      <c r="V15" s="82">
        <v>0</v>
      </c>
      <c r="W15" s="82">
        <v>0</v>
      </c>
      <c r="X15" s="83">
        <v>96.875539114099993</v>
      </c>
    </row>
    <row r="16" spans="1:24" x14ac:dyDescent="0.3">
      <c r="A16" s="41" t="s">
        <v>8</v>
      </c>
      <c r="B16" s="1">
        <v>9</v>
      </c>
      <c r="C16" s="82">
        <v>-0.52304566890559367</v>
      </c>
      <c r="D16" s="82">
        <v>34.578180423213389</v>
      </c>
      <c r="E16" s="82">
        <v>3.8440764126409999</v>
      </c>
      <c r="F16" s="82">
        <v>6.7665622331546853</v>
      </c>
      <c r="G16" s="82">
        <v>88.875629093958366</v>
      </c>
      <c r="H16" s="82">
        <v>43.5</v>
      </c>
      <c r="I16" s="82">
        <v>7.2179439178338605</v>
      </c>
      <c r="J16" s="82">
        <v>0</v>
      </c>
      <c r="K16" s="82">
        <v>0</v>
      </c>
      <c r="L16" s="82"/>
      <c r="M16" s="82"/>
      <c r="N16" s="82"/>
      <c r="O16" s="82"/>
      <c r="P16" s="82">
        <v>0</v>
      </c>
      <c r="Q16" s="82">
        <v>0</v>
      </c>
      <c r="R16" s="82">
        <v>0</v>
      </c>
      <c r="S16" s="82">
        <v>0</v>
      </c>
      <c r="T16" s="82"/>
      <c r="U16" s="82">
        <v>0</v>
      </c>
      <c r="V16" s="82">
        <v>0</v>
      </c>
      <c r="W16" s="82">
        <v>0</v>
      </c>
      <c r="X16" s="83">
        <v>184.25934641189571</v>
      </c>
    </row>
    <row r="17" spans="1:24" x14ac:dyDescent="0.3">
      <c r="A17" s="44" t="s">
        <v>9</v>
      </c>
      <c r="B17" s="50">
        <v>10</v>
      </c>
      <c r="C17" s="82">
        <v>-3.0622493524642578</v>
      </c>
      <c r="D17" s="82">
        <v>5.1278830826573953</v>
      </c>
      <c r="E17" s="82">
        <v>0.12249769799074414</v>
      </c>
      <c r="F17" s="82">
        <v>1.2395532634820174</v>
      </c>
      <c r="G17" s="82">
        <v>1.3946306375025141</v>
      </c>
      <c r="H17" s="82">
        <v>2.3228566587345897E-2</v>
      </c>
      <c r="I17" s="82">
        <v>4.1115560012389051E-2</v>
      </c>
      <c r="J17" s="82">
        <v>0</v>
      </c>
      <c r="K17" s="82">
        <v>0</v>
      </c>
      <c r="L17" s="82"/>
      <c r="M17" s="82"/>
      <c r="N17" s="82"/>
      <c r="O17" s="82"/>
      <c r="P17" s="82">
        <v>0</v>
      </c>
      <c r="Q17" s="82">
        <v>0</v>
      </c>
      <c r="R17" s="82">
        <v>0</v>
      </c>
      <c r="S17" s="82">
        <v>0</v>
      </c>
      <c r="T17" s="82"/>
      <c r="U17" s="82">
        <v>0</v>
      </c>
      <c r="V17" s="82">
        <v>0</v>
      </c>
      <c r="W17" s="82">
        <v>0</v>
      </c>
      <c r="X17" s="83">
        <v>4.8866594557681475</v>
      </c>
    </row>
    <row r="18" spans="1:24" x14ac:dyDescent="0.3">
      <c r="A18" s="41" t="s">
        <v>10</v>
      </c>
      <c r="B18" s="1">
        <v>11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/>
      <c r="I18" s="82"/>
      <c r="J18" s="82">
        <v>438.57776851</v>
      </c>
      <c r="K18" s="82">
        <v>941.94834050999998</v>
      </c>
      <c r="L18" s="82"/>
      <c r="M18" s="82"/>
      <c r="N18" s="82"/>
      <c r="O18" s="82"/>
      <c r="P18" s="82">
        <v>0</v>
      </c>
      <c r="Q18" s="82">
        <v>0</v>
      </c>
      <c r="R18" s="82">
        <v>0</v>
      </c>
      <c r="S18" s="82">
        <v>0</v>
      </c>
      <c r="T18" s="82"/>
      <c r="U18" s="82">
        <v>0</v>
      </c>
      <c r="V18" s="82">
        <v>0</v>
      </c>
      <c r="W18" s="82">
        <v>0</v>
      </c>
      <c r="X18" s="83">
        <v>1380.5261090199999</v>
      </c>
    </row>
    <row r="19" spans="1:24" x14ac:dyDescent="0.3">
      <c r="A19" s="41" t="s">
        <v>26</v>
      </c>
      <c r="B19" s="1" t="s">
        <v>36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>
        <v>3.2905110440252963</v>
      </c>
      <c r="N19" s="82"/>
      <c r="O19" s="82">
        <v>0.11502724357279971</v>
      </c>
      <c r="P19" s="82"/>
      <c r="Q19" s="82"/>
      <c r="R19" s="82"/>
      <c r="S19" s="82"/>
      <c r="T19" s="82"/>
      <c r="U19" s="82"/>
      <c r="V19" s="82"/>
      <c r="W19" s="82"/>
      <c r="X19" s="83">
        <v>3.405538287598096</v>
      </c>
    </row>
    <row r="20" spans="1:24" x14ac:dyDescent="0.3">
      <c r="A20" s="41" t="s">
        <v>11</v>
      </c>
      <c r="B20" s="1">
        <v>12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/>
      <c r="I20" s="82"/>
      <c r="J20" s="82">
        <v>0</v>
      </c>
      <c r="K20" s="82">
        <v>0</v>
      </c>
      <c r="L20" s="82"/>
      <c r="M20" s="82"/>
      <c r="N20" s="82"/>
      <c r="O20" s="82"/>
      <c r="P20" s="82">
        <v>96.875539114099993</v>
      </c>
      <c r="Q20" s="82">
        <v>184.25934641189571</v>
      </c>
      <c r="R20" s="82">
        <v>4.8866594557681484</v>
      </c>
      <c r="S20" s="82">
        <v>0</v>
      </c>
      <c r="T20" s="82"/>
      <c r="U20" s="82">
        <v>0</v>
      </c>
      <c r="V20" s="82">
        <v>0</v>
      </c>
      <c r="W20" s="82">
        <v>0</v>
      </c>
      <c r="X20" s="83">
        <v>286.02154498176384</v>
      </c>
    </row>
    <row r="21" spans="1:24" x14ac:dyDescent="0.3">
      <c r="A21" s="41" t="s">
        <v>15</v>
      </c>
      <c r="B21" s="1">
        <v>13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/>
      <c r="I21" s="82"/>
      <c r="J21" s="82">
        <v>0</v>
      </c>
      <c r="K21" s="82">
        <v>0</v>
      </c>
      <c r="L21" s="82"/>
      <c r="M21" s="82"/>
      <c r="N21" s="82"/>
      <c r="O21" s="82"/>
      <c r="P21" s="82">
        <v>0</v>
      </c>
      <c r="Q21" s="82">
        <v>0</v>
      </c>
      <c r="R21" s="82">
        <v>0</v>
      </c>
      <c r="S21" s="82">
        <v>304.58252562123539</v>
      </c>
      <c r="T21" s="82"/>
      <c r="U21" s="82">
        <v>62.619842498613806</v>
      </c>
      <c r="V21" s="82">
        <v>0</v>
      </c>
      <c r="W21" s="82">
        <v>77.079975749556723</v>
      </c>
      <c r="X21" s="83">
        <v>444.28234386940596</v>
      </c>
    </row>
    <row r="22" spans="1:24" x14ac:dyDescent="0.3">
      <c r="A22" s="41" t="s">
        <v>16</v>
      </c>
      <c r="B22" s="1">
        <v>14</v>
      </c>
      <c r="C22" s="82">
        <v>11.642609864960409</v>
      </c>
      <c r="D22" s="82">
        <v>47.481200904174699</v>
      </c>
      <c r="E22" s="82">
        <v>20.43338863764227</v>
      </c>
      <c r="F22" s="82">
        <v>21.742653802584162</v>
      </c>
      <c r="G22" s="82">
        <v>282.00032920270479</v>
      </c>
      <c r="H22" s="82">
        <v>29.260072450037402</v>
      </c>
      <c r="I22" s="82"/>
      <c r="J22" s="82">
        <v>0</v>
      </c>
      <c r="K22" s="82">
        <v>0</v>
      </c>
      <c r="L22" s="82">
        <v>27.381401982663807</v>
      </c>
      <c r="M22" s="82"/>
      <c r="N22" s="82">
        <v>8.3833064271610311</v>
      </c>
      <c r="O22" s="82"/>
      <c r="P22" s="82">
        <v>0</v>
      </c>
      <c r="Q22" s="82">
        <v>0</v>
      </c>
      <c r="R22" s="82">
        <v>0</v>
      </c>
      <c r="S22" s="82">
        <v>0</v>
      </c>
      <c r="T22" s="82"/>
      <c r="U22" s="82">
        <v>0</v>
      </c>
      <c r="V22" s="82">
        <v>0</v>
      </c>
      <c r="W22" s="82">
        <v>0</v>
      </c>
      <c r="X22" s="83">
        <v>448.32496327192854</v>
      </c>
    </row>
    <row r="23" spans="1:24" x14ac:dyDescent="0.3">
      <c r="A23" s="41" t="s">
        <v>14</v>
      </c>
      <c r="B23" s="1">
        <v>15</v>
      </c>
      <c r="C23" s="83">
        <v>196.88114580791495</v>
      </c>
      <c r="D23" s="83">
        <v>1184.1748206965162</v>
      </c>
      <c r="E23" s="83">
        <v>273.03859950288518</v>
      </c>
      <c r="F23" s="83">
        <v>316.27831793234941</v>
      </c>
      <c r="G23" s="83">
        <v>1151.8138244269214</v>
      </c>
      <c r="H23" s="83">
        <v>116.48281279498055</v>
      </c>
      <c r="I23" s="83">
        <v>38.816802186039723</v>
      </c>
      <c r="J23" s="83">
        <v>438.57776851</v>
      </c>
      <c r="K23" s="83">
        <v>941.94834050999998</v>
      </c>
      <c r="L23" s="83">
        <v>27.381401982663807</v>
      </c>
      <c r="M23" s="83">
        <v>3.2905110440252963</v>
      </c>
      <c r="N23" s="83">
        <v>8.3833064271610311</v>
      </c>
      <c r="O23" s="83">
        <v>0.11502724357279971</v>
      </c>
      <c r="P23" s="83">
        <v>96.875539114099993</v>
      </c>
      <c r="Q23" s="83">
        <v>184.25934641189571</v>
      </c>
      <c r="R23" s="83">
        <v>4.8866594557681484</v>
      </c>
      <c r="S23" s="83">
        <v>1380.5261090199999</v>
      </c>
      <c r="T23" s="83">
        <v>3.4055382875980955</v>
      </c>
      <c r="U23" s="83">
        <v>286.02154498176378</v>
      </c>
      <c r="V23" s="83">
        <v>444.28234386940619</v>
      </c>
      <c r="W23" s="83">
        <v>448.3249632719286</v>
      </c>
      <c r="X23" s="83"/>
    </row>
    <row r="24" spans="1:24" x14ac:dyDescent="0.3">
      <c r="A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4AE6-FDFD-47F5-A03C-FCFA506F193C}">
  <dimension ref="A1:X28"/>
  <sheetViews>
    <sheetView workbookViewId="0">
      <selection activeCell="I30" sqref="I30"/>
    </sheetView>
  </sheetViews>
  <sheetFormatPr defaultRowHeight="14.4" x14ac:dyDescent="0.3"/>
  <cols>
    <col min="1" max="1" width="22" bestFit="1" customWidth="1"/>
    <col min="2" max="2" width="4.77734375" bestFit="1" customWidth="1"/>
    <col min="3" max="3" width="7.88671875" style="11" bestFit="1" customWidth="1"/>
    <col min="4" max="4" width="10.6640625" style="11" bestFit="1" customWidth="1"/>
    <col min="5" max="6" width="7.88671875" style="11" bestFit="1" customWidth="1"/>
    <col min="7" max="7" width="9.44140625" style="11" bestFit="1" customWidth="1"/>
    <col min="8" max="8" width="11.77734375" style="11" bestFit="1" customWidth="1"/>
    <col min="9" max="9" width="11.21875" style="11" customWidth="1"/>
    <col min="10" max="10" width="7.88671875" style="11" bestFit="1" customWidth="1"/>
    <col min="11" max="11" width="9.109375" style="11" bestFit="1" customWidth="1"/>
    <col min="12" max="12" width="10.5546875" style="11" bestFit="1" customWidth="1"/>
    <col min="13" max="13" width="11.6640625" style="11" bestFit="1" customWidth="1"/>
    <col min="14" max="15" width="10.6640625" style="11" bestFit="1" customWidth="1"/>
    <col min="16" max="16" width="13.21875" style="11" bestFit="1" customWidth="1"/>
    <col min="17" max="17" width="13.33203125" style="11" bestFit="1" customWidth="1"/>
    <col min="18" max="18" width="11.5546875" style="11" bestFit="1" customWidth="1"/>
    <col min="19" max="19" width="10.77734375" style="11" bestFit="1" customWidth="1"/>
    <col min="20" max="20" width="5.6640625" style="11" bestFit="1" customWidth="1"/>
    <col min="21" max="21" width="7.88671875" style="11" bestFit="1" customWidth="1"/>
    <col min="22" max="22" width="8.33203125" style="11" bestFit="1" customWidth="1"/>
    <col min="23" max="23" width="10.5546875" style="11" bestFit="1" customWidth="1"/>
    <col min="24" max="24" width="9.44140625" style="11" bestFit="1" customWidth="1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ht="18.600000000000001" customHeight="1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x14ac:dyDescent="0.3">
      <c r="A3" s="3" t="s">
        <v>0</v>
      </c>
      <c r="B3" s="1">
        <v>1</v>
      </c>
      <c r="C3" s="8">
        <v>34.803433224989121</v>
      </c>
      <c r="D3" s="8">
        <v>7.1179156264392738</v>
      </c>
      <c r="E3" s="8">
        <v>3.6644609712554399E-2</v>
      </c>
      <c r="F3" s="8">
        <v>0.1763685618122062</v>
      </c>
      <c r="G3" s="8">
        <v>48.873763312576443</v>
      </c>
      <c r="H3" s="16"/>
      <c r="I3" s="16"/>
      <c r="J3" s="8">
        <v>0</v>
      </c>
      <c r="K3" s="8">
        <v>0</v>
      </c>
      <c r="L3" s="16"/>
      <c r="M3" s="16"/>
      <c r="N3" s="16"/>
      <c r="O3" s="16"/>
      <c r="P3" s="8">
        <v>0</v>
      </c>
      <c r="Q3" s="8">
        <v>0</v>
      </c>
      <c r="R3" s="8">
        <v>0</v>
      </c>
      <c r="S3" s="8">
        <v>76.4243079803189</v>
      </c>
      <c r="T3" s="16"/>
      <c r="U3" s="8">
        <v>0</v>
      </c>
      <c r="V3" s="8">
        <v>14.870055893344119</v>
      </c>
      <c r="W3" s="8">
        <v>14.578656598722317</v>
      </c>
      <c r="X3" s="9">
        <f t="shared" ref="X3:X23" si="0">SUM(C3:W3)</f>
        <v>196.88114580791495</v>
      </c>
    </row>
    <row r="4" spans="1:24" x14ac:dyDescent="0.3">
      <c r="A4" s="3" t="s">
        <v>1</v>
      </c>
      <c r="B4" s="1">
        <v>2</v>
      </c>
      <c r="C4" s="8">
        <v>8.201500354785443</v>
      </c>
      <c r="D4" s="8">
        <v>207.07210220581359</v>
      </c>
      <c r="E4" s="8">
        <v>29.730691614940199</v>
      </c>
      <c r="F4" s="8">
        <v>30.099006094070912</v>
      </c>
      <c r="G4" s="8">
        <v>111.8436183841894</v>
      </c>
      <c r="H4" s="16"/>
      <c r="I4" s="16"/>
      <c r="J4" s="8">
        <v>0</v>
      </c>
      <c r="K4" s="8">
        <v>0</v>
      </c>
      <c r="L4" s="16"/>
      <c r="M4" s="16"/>
      <c r="N4" s="16"/>
      <c r="O4" s="16"/>
      <c r="P4" s="8">
        <v>0</v>
      </c>
      <c r="Q4" s="8">
        <v>0</v>
      </c>
      <c r="R4" s="8">
        <v>0</v>
      </c>
      <c r="S4" s="8">
        <v>491.93933784275998</v>
      </c>
      <c r="T4" s="16"/>
      <c r="U4" s="8">
        <v>213.8041745521019</v>
      </c>
      <c r="V4" s="8">
        <v>48.837759114291877</v>
      </c>
      <c r="W4" s="8">
        <v>42.646630533562778</v>
      </c>
      <c r="X4" s="9">
        <f t="shared" si="0"/>
        <v>1184.174820696516</v>
      </c>
    </row>
    <row r="5" spans="1:24" x14ac:dyDescent="0.3">
      <c r="A5" s="3" t="s">
        <v>2</v>
      </c>
      <c r="B5" s="1">
        <v>3</v>
      </c>
      <c r="C5" s="8">
        <v>3.2979457937462957</v>
      </c>
      <c r="D5" s="8">
        <v>34.603795919044764</v>
      </c>
      <c r="E5" s="8">
        <v>52.433865155155608</v>
      </c>
      <c r="F5" s="8">
        <v>6.8851590603461554</v>
      </c>
      <c r="G5" s="8">
        <v>34.968080284736928</v>
      </c>
      <c r="H5" s="16"/>
      <c r="I5" s="16"/>
      <c r="J5" s="8">
        <v>0</v>
      </c>
      <c r="K5" s="8">
        <v>0</v>
      </c>
      <c r="L5" s="16"/>
      <c r="M5" s="16"/>
      <c r="N5" s="16"/>
      <c r="O5" s="16"/>
      <c r="P5" s="8">
        <v>0</v>
      </c>
      <c r="Q5" s="8">
        <v>0</v>
      </c>
      <c r="R5" s="8">
        <v>0</v>
      </c>
      <c r="S5" s="8">
        <v>95.466398340749876</v>
      </c>
      <c r="T5" s="16"/>
      <c r="U5" s="8">
        <v>0.5644437721779012</v>
      </c>
      <c r="V5" s="8">
        <v>6.5712780932340964</v>
      </c>
      <c r="W5" s="8">
        <v>38.247633083693636</v>
      </c>
      <c r="X5" s="9">
        <f t="shared" si="0"/>
        <v>273.03859950288529</v>
      </c>
    </row>
    <row r="6" spans="1:24" x14ac:dyDescent="0.3">
      <c r="A6" s="3" t="s">
        <v>3</v>
      </c>
      <c r="B6" s="1">
        <v>4</v>
      </c>
      <c r="C6" s="8">
        <v>0.54128792426468542</v>
      </c>
      <c r="D6" s="8">
        <v>18.722734875678579</v>
      </c>
      <c r="E6" s="8">
        <v>0.97637633781984112</v>
      </c>
      <c r="F6" s="8">
        <v>48.410369321627705</v>
      </c>
      <c r="G6" s="8">
        <v>6.156261852764608</v>
      </c>
      <c r="H6" s="16"/>
      <c r="I6" s="16"/>
      <c r="J6" s="8">
        <v>0</v>
      </c>
      <c r="K6" s="8">
        <v>0</v>
      </c>
      <c r="L6" s="16"/>
      <c r="M6" s="16"/>
      <c r="N6" s="16"/>
      <c r="O6" s="16"/>
      <c r="P6" s="8">
        <v>0</v>
      </c>
      <c r="Q6" s="8">
        <v>0</v>
      </c>
      <c r="R6" s="8">
        <v>0</v>
      </c>
      <c r="S6" s="8">
        <v>4.968979851523299</v>
      </c>
      <c r="T6" s="16"/>
      <c r="U6" s="8">
        <v>6.1846598065966825E-2</v>
      </c>
      <c r="V6" s="8">
        <v>232.12317581903091</v>
      </c>
      <c r="W6" s="8">
        <v>4.3172853515738439</v>
      </c>
      <c r="X6" s="9">
        <f t="shared" si="0"/>
        <v>316.27831793234941</v>
      </c>
    </row>
    <row r="7" spans="1:24" x14ac:dyDescent="0.3">
      <c r="A7" s="3" t="s">
        <v>4</v>
      </c>
      <c r="B7" s="1">
        <v>5</v>
      </c>
      <c r="C7" s="8">
        <v>17.224521626538838</v>
      </c>
      <c r="D7" s="8">
        <v>103.49552807949429</v>
      </c>
      <c r="E7" s="8">
        <v>37.85334869698297</v>
      </c>
      <c r="F7" s="8">
        <v>84.76505680527157</v>
      </c>
      <c r="G7" s="8">
        <v>330.53614120504631</v>
      </c>
      <c r="H7" s="16"/>
      <c r="I7" s="16"/>
      <c r="J7" s="8">
        <v>0</v>
      </c>
      <c r="K7" s="8">
        <v>0</v>
      </c>
      <c r="L7" s="16"/>
      <c r="M7" s="16"/>
      <c r="N7" s="16"/>
      <c r="O7" s="16"/>
      <c r="P7" s="8">
        <v>0</v>
      </c>
      <c r="Q7" s="8">
        <v>0</v>
      </c>
      <c r="R7" s="8">
        <v>0</v>
      </c>
      <c r="S7" s="8">
        <v>310.26902026931265</v>
      </c>
      <c r="T7" s="16"/>
      <c r="U7" s="8">
        <v>8.9712375608042461</v>
      </c>
      <c r="V7" s="8">
        <v>141.8800749495052</v>
      </c>
      <c r="W7" s="8">
        <v>271.45478195481928</v>
      </c>
      <c r="X7" s="9">
        <f t="shared" si="0"/>
        <v>1306.4497111477754</v>
      </c>
    </row>
    <row r="8" spans="1:24" x14ac:dyDescent="0.3">
      <c r="A8" s="15" t="s">
        <v>20</v>
      </c>
      <c r="B8" s="21" t="s">
        <v>34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7"/>
    </row>
    <row r="9" spans="1:24" x14ac:dyDescent="0.3">
      <c r="A9" s="15" t="s">
        <v>21</v>
      </c>
      <c r="B9" s="21" t="s">
        <v>35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7"/>
    </row>
    <row r="10" spans="1:24" x14ac:dyDescent="0.3">
      <c r="A10" s="3" t="s">
        <v>5</v>
      </c>
      <c r="B10" s="1">
        <v>6</v>
      </c>
      <c r="C10" s="8">
        <v>4.49278405</v>
      </c>
      <c r="D10" s="8">
        <v>284.37750320999999</v>
      </c>
      <c r="E10" s="8">
        <v>23.172056170000001</v>
      </c>
      <c r="F10" s="8">
        <v>30.121344440000001</v>
      </c>
      <c r="G10" s="8">
        <v>96.414080639999995</v>
      </c>
      <c r="H10" s="16"/>
      <c r="I10" s="16"/>
      <c r="J10" s="8">
        <v>0</v>
      </c>
      <c r="K10" s="8">
        <v>0</v>
      </c>
      <c r="L10" s="16"/>
      <c r="M10" s="16"/>
      <c r="N10" s="16"/>
      <c r="O10" s="16"/>
      <c r="P10" s="8">
        <v>0</v>
      </c>
      <c r="Q10" s="8">
        <v>0</v>
      </c>
      <c r="R10" s="8">
        <v>0</v>
      </c>
      <c r="S10" s="8">
        <v>0</v>
      </c>
      <c r="T10" s="16"/>
      <c r="U10" s="8">
        <v>0</v>
      </c>
      <c r="V10" s="8">
        <v>0</v>
      </c>
      <c r="W10" s="8">
        <v>0</v>
      </c>
      <c r="X10" s="9">
        <f t="shared" si="0"/>
        <v>438.57776851</v>
      </c>
    </row>
    <row r="11" spans="1:24" x14ac:dyDescent="0.3">
      <c r="A11" s="3" t="s">
        <v>6</v>
      </c>
      <c r="B11" s="1">
        <v>7</v>
      </c>
      <c r="C11" s="8">
        <v>120.26235799</v>
      </c>
      <c r="D11" s="8">
        <v>441.59797637000003</v>
      </c>
      <c r="E11" s="8">
        <v>104.43565417000001</v>
      </c>
      <c r="F11" s="8">
        <v>86.072244349999991</v>
      </c>
      <c r="G11" s="8">
        <v>189.58010762999999</v>
      </c>
      <c r="H11" s="16"/>
      <c r="I11" s="16"/>
      <c r="J11" s="8">
        <v>0</v>
      </c>
      <c r="K11" s="8">
        <v>0</v>
      </c>
      <c r="L11" s="16"/>
      <c r="M11" s="16"/>
      <c r="N11" s="16"/>
      <c r="O11" s="16"/>
      <c r="P11" s="8">
        <v>0</v>
      </c>
      <c r="Q11" s="8">
        <v>0</v>
      </c>
      <c r="R11" s="8">
        <v>0</v>
      </c>
      <c r="S11" s="8">
        <v>0</v>
      </c>
      <c r="T11" s="16"/>
      <c r="U11" s="8">
        <v>0</v>
      </c>
      <c r="V11" s="8">
        <v>0</v>
      </c>
      <c r="W11" s="8">
        <v>0</v>
      </c>
      <c r="X11" s="9">
        <f t="shared" si="0"/>
        <v>941.94834050999998</v>
      </c>
    </row>
    <row r="12" spans="1:24" ht="15.6" x14ac:dyDescent="0.3">
      <c r="A12" s="14" t="s">
        <v>22</v>
      </c>
      <c r="B12" s="49" t="s">
        <v>37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7"/>
    </row>
    <row r="13" spans="1:24" ht="15.6" x14ac:dyDescent="0.3">
      <c r="A13" s="14" t="s">
        <v>23</v>
      </c>
      <c r="B13" s="49" t="s">
        <v>38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7"/>
    </row>
    <row r="14" spans="1:24" ht="15.6" x14ac:dyDescent="0.3">
      <c r="A14" s="14" t="s">
        <v>24</v>
      </c>
      <c r="B14" s="49" t="s">
        <v>39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7"/>
    </row>
    <row r="15" spans="1:24" ht="15.6" x14ac:dyDescent="0.3">
      <c r="A15" s="14" t="s">
        <v>25</v>
      </c>
      <c r="B15" s="49" t="s">
        <v>40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7"/>
    </row>
    <row r="16" spans="1:24" x14ac:dyDescent="0.3">
      <c r="A16" s="3" t="s">
        <v>7</v>
      </c>
      <c r="B16" s="1">
        <v>8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16"/>
      <c r="I16" s="16"/>
      <c r="J16" s="8">
        <v>0</v>
      </c>
      <c r="K16" s="8">
        <v>0</v>
      </c>
      <c r="L16" s="16"/>
      <c r="M16" s="16"/>
      <c r="N16" s="16"/>
      <c r="O16" s="16"/>
      <c r="P16" s="8">
        <v>0</v>
      </c>
      <c r="Q16" s="8">
        <v>0</v>
      </c>
      <c r="R16" s="8">
        <v>0</v>
      </c>
      <c r="S16" s="8">
        <v>96.875539114099993</v>
      </c>
      <c r="T16" s="16"/>
      <c r="U16" s="8">
        <v>0</v>
      </c>
      <c r="V16" s="8">
        <v>0</v>
      </c>
      <c r="W16" s="8">
        <v>0</v>
      </c>
      <c r="X16" s="9">
        <f t="shared" si="0"/>
        <v>96.875539114099993</v>
      </c>
    </row>
    <row r="17" spans="1:24" x14ac:dyDescent="0.3">
      <c r="A17" s="3" t="s">
        <v>8</v>
      </c>
      <c r="B17" s="1">
        <v>9</v>
      </c>
      <c r="C17" s="8">
        <v>-0.52304566890559367</v>
      </c>
      <c r="D17" s="8">
        <v>34.578180423213389</v>
      </c>
      <c r="E17" s="8">
        <v>3.8440764126409999</v>
      </c>
      <c r="F17" s="8">
        <v>6.7665622331546853</v>
      </c>
      <c r="G17" s="8">
        <v>139.59357301179222</v>
      </c>
      <c r="H17" s="16"/>
      <c r="I17" s="16"/>
      <c r="J17" s="8">
        <v>0</v>
      </c>
      <c r="K17" s="8">
        <v>0</v>
      </c>
      <c r="L17" s="16"/>
      <c r="M17" s="16"/>
      <c r="N17" s="16"/>
      <c r="O17" s="16"/>
      <c r="P17" s="8">
        <v>0</v>
      </c>
      <c r="Q17" s="8">
        <v>0</v>
      </c>
      <c r="R17" s="8">
        <v>0</v>
      </c>
      <c r="S17" s="8">
        <v>0</v>
      </c>
      <c r="T17" s="16"/>
      <c r="U17" s="8">
        <v>0</v>
      </c>
      <c r="V17" s="8">
        <v>0</v>
      </c>
      <c r="W17" s="8">
        <v>0</v>
      </c>
      <c r="X17" s="9">
        <f t="shared" si="0"/>
        <v>184.25934641189571</v>
      </c>
    </row>
    <row r="18" spans="1:24" x14ac:dyDescent="0.3">
      <c r="A18" s="2" t="s">
        <v>9</v>
      </c>
      <c r="B18" s="50">
        <v>10</v>
      </c>
      <c r="C18" s="8">
        <v>-3.0622493524642578</v>
      </c>
      <c r="D18" s="8">
        <v>5.1278830826573953</v>
      </c>
      <c r="E18" s="8">
        <v>0.12249769799074414</v>
      </c>
      <c r="F18" s="8">
        <v>1.2395532634820174</v>
      </c>
      <c r="G18" s="8">
        <v>1.4589747641022492</v>
      </c>
      <c r="H18" s="16"/>
      <c r="I18" s="16"/>
      <c r="J18" s="8">
        <v>0</v>
      </c>
      <c r="K18" s="8">
        <v>0</v>
      </c>
      <c r="L18" s="16"/>
      <c r="M18" s="16"/>
      <c r="N18" s="16"/>
      <c r="O18" s="16"/>
      <c r="P18" s="8">
        <v>0</v>
      </c>
      <c r="Q18" s="8">
        <v>0</v>
      </c>
      <c r="R18" s="8">
        <v>0</v>
      </c>
      <c r="S18" s="8">
        <v>0</v>
      </c>
      <c r="T18" s="16"/>
      <c r="U18" s="8">
        <v>0</v>
      </c>
      <c r="V18" s="8">
        <v>0</v>
      </c>
      <c r="W18" s="8">
        <v>0</v>
      </c>
      <c r="X18" s="9">
        <f t="shared" si="0"/>
        <v>4.8866594557681484</v>
      </c>
    </row>
    <row r="19" spans="1:24" x14ac:dyDescent="0.3">
      <c r="A19" s="3" t="s">
        <v>10</v>
      </c>
      <c r="B19" s="1">
        <v>11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16"/>
      <c r="I19" s="16"/>
      <c r="J19" s="8">
        <v>438.57776851</v>
      </c>
      <c r="K19" s="8">
        <v>941.94834050999998</v>
      </c>
      <c r="L19" s="16"/>
      <c r="M19" s="16"/>
      <c r="N19" s="16"/>
      <c r="O19" s="16"/>
      <c r="P19" s="8">
        <v>0</v>
      </c>
      <c r="Q19" s="8">
        <v>0</v>
      </c>
      <c r="R19" s="8">
        <v>0</v>
      </c>
      <c r="S19" s="8">
        <v>0</v>
      </c>
      <c r="T19" s="16"/>
      <c r="U19" s="8">
        <v>0</v>
      </c>
      <c r="V19" s="8">
        <v>0</v>
      </c>
      <c r="W19" s="8">
        <v>0</v>
      </c>
      <c r="X19" s="9">
        <f t="shared" si="0"/>
        <v>1380.5261090199999</v>
      </c>
    </row>
    <row r="20" spans="1:24" x14ac:dyDescent="0.3">
      <c r="A20" s="15" t="s">
        <v>26</v>
      </c>
      <c r="B20" s="21" t="s">
        <v>36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7"/>
    </row>
    <row r="21" spans="1:24" x14ac:dyDescent="0.3">
      <c r="A21" s="3" t="s">
        <v>11</v>
      </c>
      <c r="B21" s="1">
        <v>12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16"/>
      <c r="I21" s="16"/>
      <c r="J21" s="8">
        <v>0</v>
      </c>
      <c r="K21" s="8">
        <v>0</v>
      </c>
      <c r="L21" s="16"/>
      <c r="M21" s="16"/>
      <c r="N21" s="16"/>
      <c r="O21" s="16"/>
      <c r="P21" s="8">
        <v>96.875539114099993</v>
      </c>
      <c r="Q21" s="8">
        <v>184.25934641189571</v>
      </c>
      <c r="R21" s="8">
        <v>4.8866594557681484</v>
      </c>
      <c r="S21" s="8">
        <v>0</v>
      </c>
      <c r="T21" s="16"/>
      <c r="U21" s="8">
        <v>0</v>
      </c>
      <c r="V21" s="8">
        <v>0</v>
      </c>
      <c r="W21" s="8">
        <v>0</v>
      </c>
      <c r="X21" s="9">
        <f t="shared" si="0"/>
        <v>286.02154498176384</v>
      </c>
    </row>
    <row r="22" spans="1:24" x14ac:dyDescent="0.3">
      <c r="A22" s="3" t="s">
        <v>15</v>
      </c>
      <c r="B22" s="1">
        <v>13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6"/>
      <c r="I22" s="16"/>
      <c r="J22" s="8">
        <v>0</v>
      </c>
      <c r="K22" s="8">
        <v>0</v>
      </c>
      <c r="L22" s="16"/>
      <c r="M22" s="16"/>
      <c r="N22" s="16"/>
      <c r="O22" s="16"/>
      <c r="P22" s="8">
        <v>0</v>
      </c>
      <c r="Q22" s="8">
        <v>0</v>
      </c>
      <c r="R22" s="8">
        <v>0</v>
      </c>
      <c r="S22" s="8">
        <v>304.58252562123539</v>
      </c>
      <c r="T22" s="16"/>
      <c r="U22" s="8">
        <v>62.619842498613806</v>
      </c>
      <c r="V22" s="8">
        <v>0</v>
      </c>
      <c r="W22" s="8">
        <v>77.079975749556723</v>
      </c>
      <c r="X22" s="9">
        <f t="shared" si="0"/>
        <v>444.28234386940596</v>
      </c>
    </row>
    <row r="23" spans="1:24" x14ac:dyDescent="0.3">
      <c r="A23" s="3" t="s">
        <v>16</v>
      </c>
      <c r="B23" s="1">
        <v>14</v>
      </c>
      <c r="C23" s="8">
        <v>11.642609864960409</v>
      </c>
      <c r="D23" s="8">
        <v>47.481200904174699</v>
      </c>
      <c r="E23" s="8">
        <v>20.43338863764227</v>
      </c>
      <c r="F23" s="8">
        <v>21.742653802584162</v>
      </c>
      <c r="G23" s="8">
        <v>347.02511006256702</v>
      </c>
      <c r="H23" s="16"/>
      <c r="I23" s="16"/>
      <c r="J23" s="8">
        <v>0</v>
      </c>
      <c r="K23" s="8">
        <v>0</v>
      </c>
      <c r="L23" s="16"/>
      <c r="M23" s="16"/>
      <c r="N23" s="16"/>
      <c r="O23" s="16"/>
      <c r="P23" s="8">
        <v>0</v>
      </c>
      <c r="Q23" s="8">
        <v>0</v>
      </c>
      <c r="R23" s="8">
        <v>0</v>
      </c>
      <c r="S23" s="8">
        <v>0</v>
      </c>
      <c r="T23" s="16"/>
      <c r="U23" s="8">
        <v>0</v>
      </c>
      <c r="V23" s="8">
        <v>0</v>
      </c>
      <c r="W23" s="8">
        <v>0</v>
      </c>
      <c r="X23" s="9">
        <f t="shared" si="0"/>
        <v>448.32496327192854</v>
      </c>
    </row>
    <row r="24" spans="1:24" x14ac:dyDescent="0.3">
      <c r="A24" s="3" t="s">
        <v>14</v>
      </c>
      <c r="B24" s="1">
        <v>15</v>
      </c>
      <c r="C24" s="9">
        <f t="shared" ref="C24:W24" si="1">SUM(C3:C23)</f>
        <v>196.88114580791495</v>
      </c>
      <c r="D24" s="9">
        <f t="shared" si="1"/>
        <v>1184.174820696516</v>
      </c>
      <c r="E24" s="9">
        <f t="shared" si="1"/>
        <v>273.03859950288518</v>
      </c>
      <c r="F24" s="9">
        <f t="shared" si="1"/>
        <v>316.27831793234941</v>
      </c>
      <c r="G24" s="9">
        <f t="shared" si="1"/>
        <v>1306.4497111477751</v>
      </c>
      <c r="H24" s="17"/>
      <c r="I24" s="17"/>
      <c r="J24" s="9">
        <f t="shared" si="1"/>
        <v>438.57776851</v>
      </c>
      <c r="K24" s="9">
        <f t="shared" si="1"/>
        <v>941.94834050999998</v>
      </c>
      <c r="L24" s="17"/>
      <c r="M24" s="17"/>
      <c r="N24" s="17"/>
      <c r="O24" s="17"/>
      <c r="P24" s="9">
        <f t="shared" si="1"/>
        <v>96.875539114099993</v>
      </c>
      <c r="Q24" s="9">
        <f t="shared" si="1"/>
        <v>184.25934641189571</v>
      </c>
      <c r="R24" s="9">
        <f t="shared" si="1"/>
        <v>4.8866594557681484</v>
      </c>
      <c r="S24" s="9">
        <f t="shared" si="1"/>
        <v>1380.5261090200001</v>
      </c>
      <c r="T24" s="17"/>
      <c r="U24" s="9">
        <f t="shared" si="1"/>
        <v>286.02154498176378</v>
      </c>
      <c r="V24" s="9">
        <f t="shared" si="1"/>
        <v>444.28234386940619</v>
      </c>
      <c r="W24" s="9">
        <f t="shared" si="1"/>
        <v>448.3249632719286</v>
      </c>
      <c r="X24" s="9"/>
    </row>
    <row r="25" spans="1:24" x14ac:dyDescent="0.3">
      <c r="A25" s="3" t="s">
        <v>17</v>
      </c>
      <c r="B25" s="1"/>
      <c r="C25" s="10">
        <f>X3</f>
        <v>196.88114580791495</v>
      </c>
      <c r="D25" s="10">
        <f>X4</f>
        <v>1184.174820696516</v>
      </c>
      <c r="E25" s="10">
        <f>X5</f>
        <v>273.03859950288529</v>
      </c>
      <c r="F25" s="10">
        <f>X6</f>
        <v>316.27831793234941</v>
      </c>
      <c r="G25" s="10">
        <f>X7</f>
        <v>1306.4497111477754</v>
      </c>
      <c r="H25" s="19"/>
      <c r="I25" s="19"/>
      <c r="J25" s="10">
        <f>X10</f>
        <v>438.57776851</v>
      </c>
      <c r="K25" s="10">
        <f>X11</f>
        <v>941.94834050999998</v>
      </c>
      <c r="L25" s="19"/>
      <c r="M25" s="19"/>
      <c r="N25" s="19"/>
      <c r="O25" s="19"/>
      <c r="P25" s="10">
        <f>X16</f>
        <v>96.875539114099993</v>
      </c>
      <c r="Q25" s="10">
        <f>X17</f>
        <v>184.25934641189571</v>
      </c>
      <c r="R25" s="10">
        <f>X18</f>
        <v>4.8866594557681484</v>
      </c>
      <c r="S25" s="10">
        <f>X19</f>
        <v>1380.5261090199999</v>
      </c>
      <c r="T25" s="19"/>
      <c r="U25" s="10">
        <f>X21</f>
        <v>286.02154498176384</v>
      </c>
      <c r="V25" s="10">
        <f>X22</f>
        <v>444.28234386940596</v>
      </c>
      <c r="W25" s="10">
        <f>X23</f>
        <v>448.32496327192854</v>
      </c>
    </row>
    <row r="26" spans="1:24" ht="15.6" x14ac:dyDescent="0.3">
      <c r="A26" s="4" t="s">
        <v>18</v>
      </c>
      <c r="B26" s="4"/>
      <c r="C26" s="12">
        <f>C24-C25</f>
        <v>0</v>
      </c>
      <c r="D26" s="12">
        <f t="shared" ref="D26:W26" si="2">D24-D25</f>
        <v>0</v>
      </c>
      <c r="E26" s="12">
        <f t="shared" si="2"/>
        <v>0</v>
      </c>
      <c r="F26" s="12">
        <f t="shared" si="2"/>
        <v>0</v>
      </c>
      <c r="G26" s="12">
        <f t="shared" si="2"/>
        <v>0</v>
      </c>
      <c r="H26" s="20"/>
      <c r="I26" s="20"/>
      <c r="J26" s="12">
        <f t="shared" si="2"/>
        <v>0</v>
      </c>
      <c r="K26" s="12">
        <f t="shared" si="2"/>
        <v>0</v>
      </c>
      <c r="L26" s="20"/>
      <c r="M26" s="20"/>
      <c r="N26" s="20"/>
      <c r="O26" s="20"/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>S24-S25</f>
        <v>0</v>
      </c>
      <c r="T26" s="20"/>
      <c r="U26" s="12">
        <f t="shared" si="2"/>
        <v>0</v>
      </c>
      <c r="V26" s="12">
        <f t="shared" si="2"/>
        <v>0</v>
      </c>
      <c r="W26" s="12">
        <f t="shared" si="2"/>
        <v>0</v>
      </c>
    </row>
    <row r="28" spans="1:24" ht="18" x14ac:dyDescent="0.35">
      <c r="A28" s="5" t="s">
        <v>19</v>
      </c>
      <c r="B28" s="5"/>
      <c r="C28" s="13"/>
      <c r="D28" s="13"/>
      <c r="E28" s="13"/>
      <c r="F2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D7-AEF0-41C8-BEFE-63DBE16208CF}">
  <dimension ref="A1:X47"/>
  <sheetViews>
    <sheetView zoomScale="85" zoomScaleNormal="85" workbookViewId="0">
      <selection activeCell="O33" sqref="O33"/>
    </sheetView>
  </sheetViews>
  <sheetFormatPr defaultRowHeight="14.4" x14ac:dyDescent="0.3"/>
  <cols>
    <col min="1" max="1" width="32.21875" style="40" customWidth="1"/>
    <col min="2" max="2" width="13.77734375" style="11" customWidth="1"/>
    <col min="3" max="3" width="16.44140625" style="11" bestFit="1" customWidth="1"/>
    <col min="4" max="4" width="20.109375" style="11" bestFit="1" customWidth="1"/>
    <col min="5" max="5" width="20" style="11" bestFit="1" customWidth="1"/>
    <col min="6" max="6" width="17.33203125" style="11" bestFit="1" customWidth="1"/>
    <col min="7" max="7" width="16.88671875" style="11" bestFit="1" customWidth="1"/>
    <col min="8" max="8" width="11.88671875" style="11" bestFit="1" customWidth="1"/>
    <col min="9" max="9" width="11.21875" style="11" customWidth="1"/>
    <col min="10" max="10" width="9.44140625" style="11" bestFit="1" customWidth="1"/>
    <col min="11" max="11" width="9.21875" style="11" bestFit="1" customWidth="1"/>
    <col min="12" max="12" width="10.6640625" style="11" bestFit="1" customWidth="1"/>
    <col min="13" max="13" width="13.21875" style="11" customWidth="1"/>
    <col min="14" max="15" width="10.77734375" style="11" bestFit="1" customWidth="1"/>
    <col min="16" max="16" width="13.33203125" style="11" bestFit="1" customWidth="1"/>
    <col min="17" max="17" width="13.44140625" style="11" bestFit="1" customWidth="1"/>
    <col min="18" max="18" width="11.6640625" style="11" bestFit="1" customWidth="1"/>
    <col min="19" max="19" width="11.6640625" style="11" customWidth="1"/>
    <col min="20" max="20" width="10.33203125" style="11" customWidth="1"/>
    <col min="21" max="22" width="8.88671875" style="11" bestFit="1"/>
    <col min="23" max="23" width="10.6640625" style="11" bestFit="1" customWidth="1"/>
    <col min="24" max="24" width="10.44140625" style="11" bestFit="1" customWidth="1"/>
    <col min="25" max="16384" width="8.88671875" style="40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s="11" customFormat="1" ht="15.6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ht="18" x14ac:dyDescent="0.3">
      <c r="A3" s="41" t="s">
        <v>0</v>
      </c>
      <c r="B3" s="1">
        <v>1</v>
      </c>
      <c r="C3" s="28">
        <v>34.803433224989121</v>
      </c>
      <c r="D3" s="28">
        <v>7.1179156264392738</v>
      </c>
      <c r="E3" s="28">
        <v>3.6644609712554399E-2</v>
      </c>
      <c r="F3" s="28">
        <v>0.1763685618122062</v>
      </c>
      <c r="G3" s="64">
        <v>48.869913369933464</v>
      </c>
      <c r="H3" s="25"/>
      <c r="I3" s="25"/>
      <c r="J3" s="28">
        <v>0</v>
      </c>
      <c r="K3" s="28">
        <v>0</v>
      </c>
      <c r="L3" s="25"/>
      <c r="M3" s="25"/>
      <c r="N3" s="25"/>
      <c r="O3" s="25"/>
      <c r="P3" s="28">
        <v>0</v>
      </c>
      <c r="Q3" s="28">
        <v>0</v>
      </c>
      <c r="R3" s="28">
        <v>0</v>
      </c>
      <c r="S3" s="28">
        <v>76.4243079803189</v>
      </c>
      <c r="T3" s="93">
        <v>3.8499426429775443E-3</v>
      </c>
      <c r="U3" s="28">
        <v>0</v>
      </c>
      <c r="V3" s="28">
        <v>14.870055893344119</v>
      </c>
      <c r="W3" s="28">
        <v>14.578656598722317</v>
      </c>
      <c r="X3" s="29">
        <f t="shared" ref="X3:X23" si="0">SUM(C3:W3)</f>
        <v>196.88114580791495</v>
      </c>
    </row>
    <row r="4" spans="1:24" ht="18" x14ac:dyDescent="0.3">
      <c r="A4" s="41" t="s">
        <v>1</v>
      </c>
      <c r="B4" s="1">
        <v>2</v>
      </c>
      <c r="C4" s="28">
        <v>8.201500354785443</v>
      </c>
      <c r="D4" s="28">
        <v>207.07210220581359</v>
      </c>
      <c r="E4" s="28">
        <v>29.730691614940199</v>
      </c>
      <c r="F4" s="28">
        <v>30.099006094070912</v>
      </c>
      <c r="G4" s="64">
        <v>111.83097400862349</v>
      </c>
      <c r="H4" s="25"/>
      <c r="I4" s="25"/>
      <c r="J4" s="28">
        <v>0</v>
      </c>
      <c r="K4" s="28">
        <v>0</v>
      </c>
      <c r="L4" s="25"/>
      <c r="M4" s="25"/>
      <c r="N4" s="25"/>
      <c r="O4" s="25"/>
      <c r="P4" s="28">
        <v>0</v>
      </c>
      <c r="Q4" s="28">
        <v>0</v>
      </c>
      <c r="R4" s="28">
        <v>0</v>
      </c>
      <c r="S4" s="28">
        <v>491.93933784275998</v>
      </c>
      <c r="T4" s="93">
        <v>1.2644375565914112E-2</v>
      </c>
      <c r="U4" s="28">
        <v>213.8041745521019</v>
      </c>
      <c r="V4" s="28">
        <v>48.837759114291877</v>
      </c>
      <c r="W4" s="28">
        <v>42.646630533562778</v>
      </c>
      <c r="X4" s="29">
        <f t="shared" si="0"/>
        <v>1184.174820696516</v>
      </c>
    </row>
    <row r="5" spans="1:24" ht="18" x14ac:dyDescent="0.3">
      <c r="A5" s="41" t="s">
        <v>2</v>
      </c>
      <c r="B5" s="1">
        <v>3</v>
      </c>
      <c r="C5" s="28">
        <v>3.2979457937462957</v>
      </c>
      <c r="D5" s="28">
        <v>34.603795919044764</v>
      </c>
      <c r="E5" s="28">
        <v>52.433865155155608</v>
      </c>
      <c r="F5" s="28">
        <v>6.8851590603461554</v>
      </c>
      <c r="G5" s="64">
        <v>34.96637894319985</v>
      </c>
      <c r="H5" s="25"/>
      <c r="I5" s="25"/>
      <c r="J5" s="28">
        <v>0</v>
      </c>
      <c r="K5" s="28">
        <v>0</v>
      </c>
      <c r="L5" s="25"/>
      <c r="M5" s="25"/>
      <c r="N5" s="25"/>
      <c r="O5" s="25"/>
      <c r="P5" s="28">
        <v>0</v>
      </c>
      <c r="Q5" s="28">
        <v>0</v>
      </c>
      <c r="R5" s="28">
        <v>0</v>
      </c>
      <c r="S5" s="28">
        <v>95.466398340749876</v>
      </c>
      <c r="T5" s="93">
        <v>1.7013415370772103E-3</v>
      </c>
      <c r="U5" s="28">
        <v>0.5644437721779012</v>
      </c>
      <c r="V5" s="28">
        <v>6.5712780932340964</v>
      </c>
      <c r="W5" s="28">
        <v>38.247633083693636</v>
      </c>
      <c r="X5" s="29">
        <f t="shared" si="0"/>
        <v>273.03859950288523</v>
      </c>
    </row>
    <row r="6" spans="1:24" ht="18" x14ac:dyDescent="0.3">
      <c r="A6" s="41" t="s">
        <v>3</v>
      </c>
      <c r="B6" s="1">
        <v>4</v>
      </c>
      <c r="C6" s="28">
        <v>0.54128792426468542</v>
      </c>
      <c r="D6" s="28">
        <v>18.722734875678579</v>
      </c>
      <c r="E6" s="28">
        <v>0.97637633781984112</v>
      </c>
      <c r="F6" s="28">
        <v>48.410369321627705</v>
      </c>
      <c r="G6" s="64">
        <v>6.0961638329979797</v>
      </c>
      <c r="H6" s="25"/>
      <c r="I6" s="25"/>
      <c r="J6" s="28">
        <v>0</v>
      </c>
      <c r="K6" s="28">
        <v>0</v>
      </c>
      <c r="L6" s="25"/>
      <c r="M6" s="25"/>
      <c r="N6" s="25"/>
      <c r="O6" s="25"/>
      <c r="P6" s="28">
        <v>0</v>
      </c>
      <c r="Q6" s="28">
        <v>0</v>
      </c>
      <c r="R6" s="28">
        <v>0</v>
      </c>
      <c r="S6" s="28">
        <v>4.968979851523299</v>
      </c>
      <c r="T6" s="93">
        <v>6.0098019766628194E-2</v>
      </c>
      <c r="U6" s="28">
        <v>6.1846598065966825E-2</v>
      </c>
      <c r="V6" s="28">
        <v>232.12317581903091</v>
      </c>
      <c r="W6" s="28">
        <v>4.3172853515738439</v>
      </c>
      <c r="X6" s="29">
        <f t="shared" si="0"/>
        <v>316.27831793234941</v>
      </c>
    </row>
    <row r="7" spans="1:24" ht="18" x14ac:dyDescent="0.3">
      <c r="A7" s="41" t="s">
        <v>4</v>
      </c>
      <c r="B7" s="1">
        <v>5</v>
      </c>
      <c r="C7" s="28">
        <v>17.224521626538838</v>
      </c>
      <c r="D7" s="28">
        <v>103.49552807949429</v>
      </c>
      <c r="E7" s="28">
        <v>37.85334869698297</v>
      </c>
      <c r="F7" s="28">
        <v>84.76505680527157</v>
      </c>
      <c r="G7" s="64">
        <v>330.38438039741328</v>
      </c>
      <c r="H7" s="25"/>
      <c r="I7" s="25"/>
      <c r="J7" s="28">
        <v>0</v>
      </c>
      <c r="K7" s="28">
        <v>0</v>
      </c>
      <c r="L7" s="25"/>
      <c r="M7" s="25"/>
      <c r="N7" s="25"/>
      <c r="O7" s="25"/>
      <c r="P7" s="28">
        <v>0</v>
      </c>
      <c r="Q7" s="28">
        <v>0</v>
      </c>
      <c r="R7" s="28">
        <v>0</v>
      </c>
      <c r="S7" s="28">
        <v>310.26902026931265</v>
      </c>
      <c r="T7" s="93">
        <v>3.6733564060202645E-2</v>
      </c>
      <c r="U7" s="28">
        <v>8.9712375608042461</v>
      </c>
      <c r="V7" s="28">
        <v>141.8800749495052</v>
      </c>
      <c r="W7" s="28">
        <v>271.45478195481928</v>
      </c>
      <c r="X7" s="29">
        <f t="shared" si="0"/>
        <v>1306.3346839042026</v>
      </c>
    </row>
    <row r="8" spans="1:24" x14ac:dyDescent="0.3">
      <c r="A8" s="42" t="s">
        <v>20</v>
      </c>
      <c r="B8" s="21" t="s">
        <v>34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>
        <f>SUM(C8:W8)</f>
        <v>0</v>
      </c>
    </row>
    <row r="9" spans="1:24" x14ac:dyDescent="0.3">
      <c r="A9" s="42" t="s">
        <v>21</v>
      </c>
      <c r="B9" s="21" t="s">
        <v>35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6">
        <f>SUM(C9:W9)</f>
        <v>0</v>
      </c>
    </row>
    <row r="10" spans="1:24" x14ac:dyDescent="0.3">
      <c r="A10" s="41" t="s">
        <v>5</v>
      </c>
      <c r="B10" s="1">
        <v>6</v>
      </c>
      <c r="C10" s="28">
        <v>4.49278405</v>
      </c>
      <c r="D10" s="28">
        <v>284.37750320999999</v>
      </c>
      <c r="E10" s="28">
        <v>23.172056170000001</v>
      </c>
      <c r="F10" s="28">
        <v>30.121344440000001</v>
      </c>
      <c r="G10" s="28">
        <v>96.414080639999995</v>
      </c>
      <c r="H10" s="25"/>
      <c r="I10" s="25"/>
      <c r="J10" s="28">
        <v>0</v>
      </c>
      <c r="K10" s="28">
        <v>0</v>
      </c>
      <c r="L10" s="25"/>
      <c r="M10" s="25"/>
      <c r="N10" s="25"/>
      <c r="O10" s="25"/>
      <c r="P10" s="28">
        <v>0</v>
      </c>
      <c r="Q10" s="28">
        <v>0</v>
      </c>
      <c r="R10" s="28">
        <v>0</v>
      </c>
      <c r="S10" s="28">
        <v>0</v>
      </c>
      <c r="T10" s="25"/>
      <c r="U10" s="28">
        <v>0</v>
      </c>
      <c r="V10" s="28">
        <v>0</v>
      </c>
      <c r="W10" s="28">
        <v>0</v>
      </c>
      <c r="X10" s="29">
        <f t="shared" si="0"/>
        <v>438.57776851</v>
      </c>
    </row>
    <row r="11" spans="1:24" x14ac:dyDescent="0.3">
      <c r="A11" s="41" t="s">
        <v>6</v>
      </c>
      <c r="B11" s="1">
        <v>7</v>
      </c>
      <c r="C11" s="28">
        <v>120.26235799</v>
      </c>
      <c r="D11" s="28">
        <v>441.59797637000003</v>
      </c>
      <c r="E11" s="28">
        <v>104.43565417000001</v>
      </c>
      <c r="F11" s="28">
        <v>86.072244349999991</v>
      </c>
      <c r="G11" s="28">
        <v>189.58010762999999</v>
      </c>
      <c r="H11" s="25"/>
      <c r="I11" s="25"/>
      <c r="J11" s="28">
        <v>0</v>
      </c>
      <c r="K11" s="28">
        <v>0</v>
      </c>
      <c r="L11" s="25"/>
      <c r="M11" s="25"/>
      <c r="N11" s="25"/>
      <c r="O11" s="25"/>
      <c r="P11" s="28">
        <v>0</v>
      </c>
      <c r="Q11" s="28">
        <v>0</v>
      </c>
      <c r="R11" s="28">
        <v>0</v>
      </c>
      <c r="S11" s="28">
        <v>0</v>
      </c>
      <c r="T11" s="25"/>
      <c r="U11" s="28">
        <v>0</v>
      </c>
      <c r="V11" s="28">
        <v>0</v>
      </c>
      <c r="W11" s="28">
        <v>0</v>
      </c>
      <c r="X11" s="29">
        <f t="shared" si="0"/>
        <v>941.94834050999998</v>
      </c>
    </row>
    <row r="12" spans="1:24" ht="15.6" x14ac:dyDescent="0.3">
      <c r="A12" s="43" t="s">
        <v>22</v>
      </c>
      <c r="B12" s="49" t="s">
        <v>37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6">
        <f>SUM(C12:W12)</f>
        <v>0</v>
      </c>
    </row>
    <row r="13" spans="1:24" ht="15.6" x14ac:dyDescent="0.3">
      <c r="A13" s="43" t="s">
        <v>23</v>
      </c>
      <c r="B13" s="49" t="s">
        <v>38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6">
        <f t="shared" ref="X13:X15" si="1">SUM(C13:W13)</f>
        <v>0</v>
      </c>
    </row>
    <row r="14" spans="1:24" ht="18" x14ac:dyDescent="0.3">
      <c r="A14" s="43" t="s">
        <v>24</v>
      </c>
      <c r="B14" s="49" t="s">
        <v>39</v>
      </c>
      <c r="C14" s="25"/>
      <c r="D14" s="25"/>
      <c r="E14" s="25"/>
      <c r="F14" s="25"/>
      <c r="G14" s="25"/>
      <c r="H14" s="25"/>
      <c r="I14" s="93">
        <v>8.3833064271610311</v>
      </c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6">
        <f t="shared" si="1"/>
        <v>8.3833064271610311</v>
      </c>
    </row>
    <row r="15" spans="1:24" ht="18" x14ac:dyDescent="0.3">
      <c r="A15" s="43" t="s">
        <v>25</v>
      </c>
      <c r="B15" s="49" t="s">
        <v>40</v>
      </c>
      <c r="C15" s="25"/>
      <c r="D15" s="25"/>
      <c r="E15" s="25"/>
      <c r="F15" s="25"/>
      <c r="G15" s="25"/>
      <c r="H15" s="25"/>
      <c r="I15" s="93">
        <v>0.11502724357279971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6">
        <f t="shared" si="1"/>
        <v>0.11502724357279971</v>
      </c>
    </row>
    <row r="16" spans="1:24" ht="18" x14ac:dyDescent="0.3">
      <c r="A16" s="41" t="s">
        <v>7</v>
      </c>
      <c r="B16" s="1">
        <v>8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5"/>
      <c r="I16" s="94"/>
      <c r="J16" s="28">
        <v>0</v>
      </c>
      <c r="K16" s="28">
        <v>0</v>
      </c>
      <c r="L16" s="25"/>
      <c r="M16" s="25"/>
      <c r="N16" s="25"/>
      <c r="O16" s="25"/>
      <c r="P16" s="28">
        <v>0</v>
      </c>
      <c r="Q16" s="28">
        <v>0</v>
      </c>
      <c r="R16" s="28">
        <v>0</v>
      </c>
      <c r="S16" s="28">
        <v>96.875539114099993</v>
      </c>
      <c r="T16" s="25"/>
      <c r="U16" s="28">
        <v>0</v>
      </c>
      <c r="V16" s="28">
        <v>0</v>
      </c>
      <c r="W16" s="28">
        <v>0</v>
      </c>
      <c r="X16" s="29">
        <f t="shared" si="0"/>
        <v>96.875539114099993</v>
      </c>
    </row>
    <row r="17" spans="1:24" ht="18" x14ac:dyDescent="0.3">
      <c r="A17" s="41" t="s">
        <v>8</v>
      </c>
      <c r="B17" s="1">
        <v>9</v>
      </c>
      <c r="C17" s="28">
        <v>-0.52304566890559367</v>
      </c>
      <c r="D17" s="28">
        <v>34.578180423213389</v>
      </c>
      <c r="E17" s="28">
        <v>3.8440764126409999</v>
      </c>
      <c r="F17" s="28">
        <v>6.7665622331546853</v>
      </c>
      <c r="G17" s="38">
        <v>132.37562909395837</v>
      </c>
      <c r="H17" s="25"/>
      <c r="I17" s="93">
        <v>7.2179439178338605</v>
      </c>
      <c r="J17" s="28">
        <v>0</v>
      </c>
      <c r="K17" s="28">
        <v>0</v>
      </c>
      <c r="L17" s="25"/>
      <c r="M17" s="25"/>
      <c r="N17" s="25"/>
      <c r="O17" s="25"/>
      <c r="P17" s="28">
        <v>0</v>
      </c>
      <c r="Q17" s="28">
        <v>0</v>
      </c>
      <c r="R17" s="28">
        <v>0</v>
      </c>
      <c r="S17" s="28">
        <v>0</v>
      </c>
      <c r="T17" s="25"/>
      <c r="U17" s="28">
        <v>0</v>
      </c>
      <c r="V17" s="28">
        <v>0</v>
      </c>
      <c r="W17" s="28">
        <v>0</v>
      </c>
      <c r="X17" s="29">
        <f t="shared" si="0"/>
        <v>184.25934641189571</v>
      </c>
    </row>
    <row r="18" spans="1:24" x14ac:dyDescent="0.3">
      <c r="A18" s="44" t="s">
        <v>9</v>
      </c>
      <c r="B18" s="50">
        <v>10</v>
      </c>
      <c r="C18" s="28">
        <v>-3.0622493524642578</v>
      </c>
      <c r="D18" s="28">
        <v>5.1278830826573953</v>
      </c>
      <c r="E18" s="28">
        <v>0.12249769799074414</v>
      </c>
      <c r="F18" s="28">
        <v>1.2395532634820174</v>
      </c>
      <c r="G18" s="28">
        <v>1.4589747641022492</v>
      </c>
      <c r="H18" s="25"/>
      <c r="I18" s="25"/>
      <c r="J18" s="28">
        <v>0</v>
      </c>
      <c r="K18" s="28">
        <v>0</v>
      </c>
      <c r="L18" s="25"/>
      <c r="M18" s="25"/>
      <c r="N18" s="25"/>
      <c r="O18" s="25"/>
      <c r="P18" s="28">
        <v>0</v>
      </c>
      <c r="Q18" s="28">
        <v>0</v>
      </c>
      <c r="R18" s="28">
        <v>0</v>
      </c>
      <c r="S18" s="28">
        <v>0</v>
      </c>
      <c r="T18" s="25"/>
      <c r="U18" s="28">
        <v>0</v>
      </c>
      <c r="V18" s="28">
        <v>0</v>
      </c>
      <c r="W18" s="28">
        <v>0</v>
      </c>
      <c r="X18" s="29">
        <f t="shared" si="0"/>
        <v>4.8866594557681484</v>
      </c>
    </row>
    <row r="19" spans="1:24" x14ac:dyDescent="0.3">
      <c r="A19" s="41" t="s">
        <v>10</v>
      </c>
      <c r="B19" s="1">
        <v>11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5"/>
      <c r="I19" s="25"/>
      <c r="J19" s="28">
        <v>438.57776851</v>
      </c>
      <c r="K19" s="28">
        <v>941.94834050999998</v>
      </c>
      <c r="L19" s="25"/>
      <c r="M19" s="25"/>
      <c r="N19" s="25"/>
      <c r="O19" s="25"/>
      <c r="P19" s="28">
        <v>0</v>
      </c>
      <c r="Q19" s="28">
        <v>0</v>
      </c>
      <c r="R19" s="28">
        <v>0</v>
      </c>
      <c r="S19" s="28">
        <v>0</v>
      </c>
      <c r="T19" s="25"/>
      <c r="U19" s="28">
        <v>0</v>
      </c>
      <c r="V19" s="28">
        <v>0</v>
      </c>
      <c r="W19" s="28">
        <v>0</v>
      </c>
      <c r="X19" s="29">
        <f t="shared" si="0"/>
        <v>1380.5261090199999</v>
      </c>
    </row>
    <row r="20" spans="1:24" ht="18" x14ac:dyDescent="0.3">
      <c r="A20" s="42" t="s">
        <v>26</v>
      </c>
      <c r="B20" s="21" t="s">
        <v>36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93">
        <v>0.11502724357279971</v>
      </c>
      <c r="P20" s="25"/>
      <c r="Q20" s="25"/>
      <c r="R20" s="25"/>
      <c r="S20" s="25"/>
      <c r="T20" s="25"/>
      <c r="U20" s="25"/>
      <c r="V20" s="25"/>
      <c r="W20" s="25"/>
      <c r="X20" s="26">
        <f>SUM(C20:W20)</f>
        <v>0.11502724357279971</v>
      </c>
    </row>
    <row r="21" spans="1:24" x14ac:dyDescent="0.3">
      <c r="A21" s="41" t="s">
        <v>11</v>
      </c>
      <c r="B21" s="1">
        <v>12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5"/>
      <c r="I21" s="25"/>
      <c r="J21" s="28">
        <v>0</v>
      </c>
      <c r="K21" s="28">
        <v>0</v>
      </c>
      <c r="L21" s="25"/>
      <c r="M21" s="25"/>
      <c r="N21" s="25"/>
      <c r="O21" s="25"/>
      <c r="P21" s="28">
        <v>96.875539114099993</v>
      </c>
      <c r="Q21" s="28">
        <v>184.25934641189571</v>
      </c>
      <c r="R21" s="28">
        <v>4.8866594557681484</v>
      </c>
      <c r="S21" s="28">
        <v>0</v>
      </c>
      <c r="T21" s="25"/>
      <c r="U21" s="28">
        <v>0</v>
      </c>
      <c r="V21" s="28">
        <v>0</v>
      </c>
      <c r="W21" s="28">
        <v>0</v>
      </c>
      <c r="X21" s="29">
        <f t="shared" si="0"/>
        <v>286.02154498176384</v>
      </c>
    </row>
    <row r="22" spans="1:24" x14ac:dyDescent="0.3">
      <c r="A22" s="41" t="s">
        <v>15</v>
      </c>
      <c r="B22" s="1">
        <v>13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5"/>
      <c r="I22" s="25"/>
      <c r="J22" s="28">
        <v>0</v>
      </c>
      <c r="K22" s="28">
        <v>0</v>
      </c>
      <c r="L22" s="25"/>
      <c r="M22" s="25"/>
      <c r="N22" s="25"/>
      <c r="O22" s="25"/>
      <c r="P22" s="28">
        <v>0</v>
      </c>
      <c r="Q22" s="28">
        <v>0</v>
      </c>
      <c r="R22" s="28">
        <v>0</v>
      </c>
      <c r="S22" s="28">
        <v>304.58252562123539</v>
      </c>
      <c r="T22" s="25"/>
      <c r="U22" s="28">
        <v>62.619842498613806</v>
      </c>
      <c r="V22" s="28">
        <v>0</v>
      </c>
      <c r="W22" s="28">
        <v>77.079975749556723</v>
      </c>
      <c r="X22" s="29">
        <f t="shared" si="0"/>
        <v>444.28234386940596</v>
      </c>
    </row>
    <row r="23" spans="1:24" ht="18" x14ac:dyDescent="0.3">
      <c r="A23" s="41" t="s">
        <v>16</v>
      </c>
      <c r="B23" s="1">
        <v>14</v>
      </c>
      <c r="C23" s="28">
        <v>11.642609864960409</v>
      </c>
      <c r="D23" s="28">
        <v>47.481200904174699</v>
      </c>
      <c r="E23" s="28">
        <v>20.43338863764227</v>
      </c>
      <c r="F23" s="28">
        <v>21.742653802584162</v>
      </c>
      <c r="G23" s="38">
        <v>338.64180363540601</v>
      </c>
      <c r="H23" s="25"/>
      <c r="I23" s="25"/>
      <c r="J23" s="28">
        <v>0</v>
      </c>
      <c r="K23" s="28">
        <v>0</v>
      </c>
      <c r="L23" s="25"/>
      <c r="M23" s="25"/>
      <c r="N23" s="93">
        <v>8.3833064271610311</v>
      </c>
      <c r="O23" s="25"/>
      <c r="P23" s="28">
        <v>0</v>
      </c>
      <c r="Q23" s="28">
        <v>0</v>
      </c>
      <c r="R23" s="28">
        <v>0</v>
      </c>
      <c r="S23" s="28">
        <v>0</v>
      </c>
      <c r="T23" s="25"/>
      <c r="U23" s="28">
        <v>0</v>
      </c>
      <c r="V23" s="28">
        <v>0</v>
      </c>
      <c r="W23" s="28">
        <v>0</v>
      </c>
      <c r="X23" s="29">
        <f t="shared" si="0"/>
        <v>448.32496327192854</v>
      </c>
    </row>
    <row r="24" spans="1:24" x14ac:dyDescent="0.3">
      <c r="A24" s="41" t="s">
        <v>14</v>
      </c>
      <c r="B24" s="1">
        <v>15</v>
      </c>
      <c r="C24" s="29">
        <f t="shared" ref="C24:W24" si="2">SUM(C3:C23)</f>
        <v>196.88114580791495</v>
      </c>
      <c r="D24" s="29">
        <f t="shared" si="2"/>
        <v>1184.174820696516</v>
      </c>
      <c r="E24" s="29">
        <f t="shared" si="2"/>
        <v>273.03859950288518</v>
      </c>
      <c r="F24" s="29">
        <f t="shared" si="2"/>
        <v>316.27831793234941</v>
      </c>
      <c r="G24" s="29">
        <f t="shared" si="2"/>
        <v>1290.6184063156347</v>
      </c>
      <c r="H24" s="26">
        <f>SUM(H3:H23)</f>
        <v>0</v>
      </c>
      <c r="I24" s="26">
        <f>SUM(I3:I23)</f>
        <v>15.716277588567692</v>
      </c>
      <c r="J24" s="29">
        <f t="shared" si="2"/>
        <v>438.57776851</v>
      </c>
      <c r="K24" s="29">
        <f t="shared" si="2"/>
        <v>941.94834050999998</v>
      </c>
      <c r="L24" s="26">
        <f>SUM(L3:L23)</f>
        <v>0</v>
      </c>
      <c r="M24" s="26">
        <f t="shared" ref="M24:O24" si="3">SUM(M3:M23)</f>
        <v>0</v>
      </c>
      <c r="N24" s="26">
        <f t="shared" si="3"/>
        <v>8.3833064271610311</v>
      </c>
      <c r="O24" s="26">
        <f t="shared" si="3"/>
        <v>0.11502724357279971</v>
      </c>
      <c r="P24" s="29">
        <f t="shared" si="2"/>
        <v>96.875539114099993</v>
      </c>
      <c r="Q24" s="29">
        <f t="shared" si="2"/>
        <v>184.25934641189571</v>
      </c>
      <c r="R24" s="29">
        <f t="shared" si="2"/>
        <v>4.8866594557681484</v>
      </c>
      <c r="S24" s="29">
        <f t="shared" si="2"/>
        <v>1380.5261090200001</v>
      </c>
      <c r="T24" s="26">
        <f>SUM(T3:T23)</f>
        <v>0.1150272435727997</v>
      </c>
      <c r="U24" s="29">
        <f t="shared" si="2"/>
        <v>286.02154498176378</v>
      </c>
      <c r="V24" s="29">
        <f t="shared" si="2"/>
        <v>444.28234386940619</v>
      </c>
      <c r="W24" s="29">
        <f t="shared" si="2"/>
        <v>448.3249632719286</v>
      </c>
      <c r="X24" s="29"/>
    </row>
    <row r="25" spans="1:24" x14ac:dyDescent="0.3">
      <c r="A25" s="41" t="s">
        <v>17</v>
      </c>
      <c r="B25" s="51"/>
      <c r="C25" s="30">
        <f>X3</f>
        <v>196.88114580791495</v>
      </c>
      <c r="D25" s="30">
        <f>X4</f>
        <v>1184.174820696516</v>
      </c>
      <c r="E25" s="30">
        <f>X5</f>
        <v>273.03859950288523</v>
      </c>
      <c r="F25" s="30">
        <f>X6</f>
        <v>316.27831793234941</v>
      </c>
      <c r="G25" s="30">
        <f>X7</f>
        <v>1306.3346839042026</v>
      </c>
      <c r="H25" s="27">
        <f>X8</f>
        <v>0</v>
      </c>
      <c r="I25" s="27">
        <f>X9</f>
        <v>0</v>
      </c>
      <c r="J25" s="30">
        <f>X10</f>
        <v>438.57776851</v>
      </c>
      <c r="K25" s="30">
        <f>X11</f>
        <v>941.94834050999998</v>
      </c>
      <c r="L25" s="27">
        <f>X12</f>
        <v>0</v>
      </c>
      <c r="M25" s="27">
        <f>X13</f>
        <v>0</v>
      </c>
      <c r="N25" s="27">
        <f>X14</f>
        <v>8.3833064271610311</v>
      </c>
      <c r="O25" s="27">
        <f>X15</f>
        <v>0.11502724357279971</v>
      </c>
      <c r="P25" s="30">
        <f>X16</f>
        <v>96.875539114099993</v>
      </c>
      <c r="Q25" s="30">
        <f>X17</f>
        <v>184.25934641189571</v>
      </c>
      <c r="R25" s="30">
        <f>X18</f>
        <v>4.8866594557681484</v>
      </c>
      <c r="S25" s="30">
        <f>X19</f>
        <v>1380.5261090199999</v>
      </c>
      <c r="T25" s="27">
        <f>X20</f>
        <v>0.11502724357279971</v>
      </c>
      <c r="U25" s="30">
        <f>X21</f>
        <v>286.02154498176384</v>
      </c>
      <c r="V25" s="30">
        <f>X22</f>
        <v>444.28234386940596</v>
      </c>
      <c r="W25" s="30">
        <f>X23</f>
        <v>448.32496327192854</v>
      </c>
      <c r="X25" s="31"/>
    </row>
    <row r="26" spans="1:24" ht="15.6" x14ac:dyDescent="0.3">
      <c r="A26" s="45" t="s">
        <v>18</v>
      </c>
      <c r="B26" s="52"/>
      <c r="C26" s="12">
        <f>C24-C25</f>
        <v>0</v>
      </c>
      <c r="D26" s="12">
        <f t="shared" ref="D26:W26" si="4">D24-D25</f>
        <v>0</v>
      </c>
      <c r="E26" s="12">
        <f t="shared" si="4"/>
        <v>0</v>
      </c>
      <c r="F26" s="12">
        <f t="shared" si="4"/>
        <v>0</v>
      </c>
      <c r="G26" s="12">
        <f t="shared" si="4"/>
        <v>-15.716277588567891</v>
      </c>
      <c r="H26" s="12">
        <f t="shared" si="4"/>
        <v>0</v>
      </c>
      <c r="I26" s="12">
        <f t="shared" si="4"/>
        <v>15.716277588567692</v>
      </c>
      <c r="J26" s="12">
        <f t="shared" si="4"/>
        <v>0</v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>S24-S25</f>
        <v>0</v>
      </c>
      <c r="T26" s="12">
        <f>T24-T25</f>
        <v>0</v>
      </c>
      <c r="U26" s="12">
        <f t="shared" si="4"/>
        <v>0</v>
      </c>
      <c r="V26" s="12">
        <f t="shared" si="4"/>
        <v>0</v>
      </c>
      <c r="W26" s="12">
        <f t="shared" si="4"/>
        <v>0</v>
      </c>
    </row>
    <row r="28" spans="1:24" ht="31.2" x14ac:dyDescent="0.3">
      <c r="A28" s="32"/>
      <c r="B28" s="33" t="s">
        <v>28</v>
      </c>
      <c r="C28" s="33" t="s">
        <v>29</v>
      </c>
      <c r="D28" s="34" t="s">
        <v>30</v>
      </c>
    </row>
    <row r="29" spans="1:24" ht="15.6" x14ac:dyDescent="0.3">
      <c r="A29" s="53" t="s">
        <v>31</v>
      </c>
      <c r="B29" s="35">
        <v>330.53614120504631</v>
      </c>
      <c r="C29" s="37">
        <v>0.11502724357279971</v>
      </c>
      <c r="D29" s="36">
        <f>B29-C29</f>
        <v>330.42111396147351</v>
      </c>
    </row>
    <row r="30" spans="1:24" ht="15.6" x14ac:dyDescent="0.3">
      <c r="A30" s="23" t="s">
        <v>32</v>
      </c>
      <c r="B30" s="35">
        <v>139.59357301179222</v>
      </c>
      <c r="C30" s="35">
        <v>7.2179439178338605</v>
      </c>
      <c r="D30" s="36">
        <f t="shared" ref="D30:D31" si="5">B30-C30</f>
        <v>132.37562909395837</v>
      </c>
    </row>
    <row r="31" spans="1:24" ht="15.6" x14ac:dyDescent="0.3">
      <c r="A31" s="53" t="s">
        <v>33</v>
      </c>
      <c r="B31" s="35">
        <v>347.02511006256702</v>
      </c>
      <c r="C31" s="35">
        <v>8.3833064271610311</v>
      </c>
      <c r="D31" s="36">
        <f t="shared" si="5"/>
        <v>338.64180363540601</v>
      </c>
    </row>
    <row r="33" spans="1:7" ht="18" x14ac:dyDescent="0.3">
      <c r="A33" s="46"/>
      <c r="B33" s="13"/>
      <c r="C33" s="13"/>
      <c r="D33" s="13"/>
      <c r="E33" s="13"/>
      <c r="F33" s="13"/>
    </row>
    <row r="34" spans="1:7" ht="15.6" x14ac:dyDescent="0.3">
      <c r="A34" s="47"/>
      <c r="B34" s="22" t="s">
        <v>12</v>
      </c>
      <c r="C34" s="22" t="s">
        <v>41</v>
      </c>
      <c r="D34" s="22" t="s">
        <v>42</v>
      </c>
      <c r="E34" s="22" t="s">
        <v>43</v>
      </c>
      <c r="F34" s="22" t="s">
        <v>44</v>
      </c>
      <c r="G34" s="40"/>
    </row>
    <row r="35" spans="1:7" ht="15.6" x14ac:dyDescent="0.3">
      <c r="A35" s="23" t="s">
        <v>0</v>
      </c>
      <c r="B35" s="8">
        <v>14.870055893344119</v>
      </c>
      <c r="C35" s="8">
        <f>B35/$B$40</f>
        <v>3.3469833088201839E-2</v>
      </c>
      <c r="D35" s="28">
        <f>$B$42*C35</f>
        <v>3.8499426429775443E-3</v>
      </c>
      <c r="E35" s="8">
        <v>48.873763312576443</v>
      </c>
      <c r="F35" s="8">
        <f>E35-D35</f>
        <v>48.869913369933464</v>
      </c>
      <c r="G35" s="40"/>
    </row>
    <row r="36" spans="1:7" ht="15.6" x14ac:dyDescent="0.3">
      <c r="A36" s="23" t="s">
        <v>1</v>
      </c>
      <c r="B36" s="8">
        <v>48.837759114291877</v>
      </c>
      <c r="C36" s="8">
        <f t="shared" ref="C36:C39" si="6">B36/$B$40</f>
        <v>0.10992505056344848</v>
      </c>
      <c r="D36" s="28">
        <f t="shared" ref="D36:D39" si="7">$B$42*C36</f>
        <v>1.2644375565914112E-2</v>
      </c>
      <c r="E36" s="8">
        <v>111.8436183841894</v>
      </c>
      <c r="F36" s="8">
        <f t="shared" ref="F36:F39" si="8">E36-D36</f>
        <v>111.83097400862349</v>
      </c>
      <c r="G36" s="40"/>
    </row>
    <row r="37" spans="1:7" ht="15.6" x14ac:dyDescent="0.3">
      <c r="A37" s="23" t="s">
        <v>2</v>
      </c>
      <c r="B37" s="8">
        <v>6.5712780932340964</v>
      </c>
      <c r="C37" s="8">
        <f t="shared" si="6"/>
        <v>1.4790770292608521E-2</v>
      </c>
      <c r="D37" s="28">
        <f t="shared" si="7"/>
        <v>1.7013415370772103E-3</v>
      </c>
      <c r="E37" s="8">
        <v>34.968080284736928</v>
      </c>
      <c r="F37" s="8">
        <f t="shared" si="8"/>
        <v>34.96637894319985</v>
      </c>
      <c r="G37" s="40"/>
    </row>
    <row r="38" spans="1:7" ht="15.6" x14ac:dyDescent="0.3">
      <c r="A38" s="23" t="s">
        <v>3</v>
      </c>
      <c r="B38" s="8">
        <v>232.12317581903091</v>
      </c>
      <c r="C38" s="8">
        <f t="shared" si="6"/>
        <v>0.52246770330189385</v>
      </c>
      <c r="D38" s="28">
        <f t="shared" si="7"/>
        <v>6.0098019766628194E-2</v>
      </c>
      <c r="E38" s="8">
        <v>6.156261852764608</v>
      </c>
      <c r="F38" s="8">
        <f t="shared" si="8"/>
        <v>6.0961638329979797</v>
      </c>
      <c r="G38" s="40"/>
    </row>
    <row r="39" spans="1:7" ht="15.6" x14ac:dyDescent="0.3">
      <c r="A39" s="23" t="s">
        <v>4</v>
      </c>
      <c r="B39" s="8">
        <v>141.8800749495052</v>
      </c>
      <c r="C39" s="8">
        <f t="shared" si="6"/>
        <v>0.31934664275384728</v>
      </c>
      <c r="D39" s="28">
        <f t="shared" si="7"/>
        <v>3.6733564060202645E-2</v>
      </c>
      <c r="E39" s="8">
        <v>330.42111396147351</v>
      </c>
      <c r="F39" s="8">
        <f t="shared" si="8"/>
        <v>330.38438039741328</v>
      </c>
      <c r="G39" s="40"/>
    </row>
    <row r="40" spans="1:7" ht="15.6" x14ac:dyDescent="0.3">
      <c r="A40" s="23" t="s">
        <v>14</v>
      </c>
      <c r="B40" s="39">
        <f>SUM(B35:B39)</f>
        <v>444.28234386940619</v>
      </c>
      <c r="C40" s="39">
        <f t="shared" ref="C40:F40" si="9">SUM(C35:C39)</f>
        <v>1</v>
      </c>
      <c r="D40" s="39">
        <f t="shared" si="9"/>
        <v>0.1150272435727997</v>
      </c>
      <c r="E40" s="39">
        <f t="shared" si="9"/>
        <v>532.26283779574089</v>
      </c>
      <c r="F40" s="39">
        <f t="shared" si="9"/>
        <v>532.14781055216804</v>
      </c>
      <c r="G40" s="40"/>
    </row>
    <row r="42" spans="1:7" ht="15.6" x14ac:dyDescent="0.3">
      <c r="A42" s="24" t="s">
        <v>27</v>
      </c>
      <c r="B42" s="48">
        <v>0.11502724357279971</v>
      </c>
      <c r="G42" s="40"/>
    </row>
    <row r="44" spans="1:7" x14ac:dyDescent="0.3">
      <c r="B44" s="40"/>
      <c r="C44" s="40"/>
      <c r="D44" s="40"/>
      <c r="G44" s="40"/>
    </row>
    <row r="45" spans="1:7" x14ac:dyDescent="0.3">
      <c r="B45" s="40"/>
      <c r="C45" s="40"/>
      <c r="D45" s="40"/>
      <c r="G45" s="40"/>
    </row>
    <row r="46" spans="1:7" x14ac:dyDescent="0.3">
      <c r="B46" s="40"/>
      <c r="C46" s="40"/>
      <c r="D46" s="40"/>
      <c r="G46" s="40"/>
    </row>
    <row r="47" spans="1:7" x14ac:dyDescent="0.3">
      <c r="B47" s="40"/>
      <c r="C47" s="40"/>
      <c r="D47" s="40"/>
      <c r="G47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1BA0-093F-4580-A48A-C428C98B7D35}">
  <dimension ref="A1:X32"/>
  <sheetViews>
    <sheetView zoomScaleNormal="100" workbookViewId="0">
      <selection activeCell="F39" sqref="F39"/>
    </sheetView>
  </sheetViews>
  <sheetFormatPr defaultRowHeight="14.4" x14ac:dyDescent="0.3"/>
  <cols>
    <col min="1" max="1" width="32.21875" style="40" customWidth="1"/>
    <col min="2" max="2" width="13.6640625" style="11" customWidth="1"/>
    <col min="3" max="3" width="16.5546875" style="11" bestFit="1" customWidth="1"/>
    <col min="4" max="4" width="20.21875" style="11" bestFit="1" customWidth="1"/>
    <col min="5" max="5" width="20.109375" style="11" bestFit="1" customWidth="1"/>
    <col min="6" max="6" width="17.44140625" style="11" bestFit="1" customWidth="1"/>
    <col min="7" max="7" width="17" style="11" bestFit="1" customWidth="1"/>
    <col min="8" max="8" width="15" style="11" bestFit="1" customWidth="1"/>
    <col min="9" max="9" width="11.88671875" style="11" bestFit="1" customWidth="1"/>
    <col min="10" max="10" width="9" style="11" bestFit="1" customWidth="1"/>
    <col min="11" max="11" width="9.33203125" style="11" bestFit="1" customWidth="1"/>
    <col min="12" max="12" width="10.77734375" style="11" bestFit="1" customWidth="1"/>
    <col min="13" max="13" width="11.88671875" style="11" bestFit="1" customWidth="1"/>
    <col min="14" max="15" width="10.88671875" style="11" bestFit="1" customWidth="1"/>
    <col min="16" max="16" width="13.44140625" style="11" bestFit="1" customWidth="1"/>
    <col min="17" max="17" width="13.5546875" style="11" bestFit="1" customWidth="1"/>
    <col min="18" max="19" width="15" style="11" bestFit="1" customWidth="1"/>
    <col min="20" max="20" width="10.33203125" style="11" customWidth="1"/>
    <col min="21" max="21" width="9" style="11" bestFit="1" customWidth="1"/>
    <col min="22" max="22" width="11.88671875" style="11" bestFit="1" customWidth="1"/>
    <col min="23" max="23" width="13.109375" style="11" bestFit="1" customWidth="1"/>
    <col min="24" max="24" width="16.109375" style="11" bestFit="1" customWidth="1"/>
    <col min="25" max="16384" width="8.88671875" style="40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s="11" customFormat="1" ht="15.6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x14ac:dyDescent="0.3">
      <c r="A3" s="41" t="s">
        <v>0</v>
      </c>
      <c r="B3" s="1">
        <v>1</v>
      </c>
      <c r="C3" s="61">
        <v>34.803433224989121</v>
      </c>
      <c r="D3" s="61">
        <v>7.1179156264392738</v>
      </c>
      <c r="E3" s="61">
        <v>3.6644609712554399E-2</v>
      </c>
      <c r="F3" s="61">
        <v>0.1763685618122062</v>
      </c>
      <c r="G3" s="61">
        <v>48.869913369933464</v>
      </c>
      <c r="H3" s="62"/>
      <c r="I3" s="62"/>
      <c r="J3" s="61">
        <v>0</v>
      </c>
      <c r="K3" s="61">
        <v>0</v>
      </c>
      <c r="L3" s="62"/>
      <c r="M3" s="62"/>
      <c r="N3" s="62"/>
      <c r="O3" s="62"/>
      <c r="P3" s="61">
        <v>0</v>
      </c>
      <c r="Q3" s="61">
        <v>0</v>
      </c>
      <c r="R3" s="61">
        <v>0</v>
      </c>
      <c r="S3" s="61">
        <v>76.4243079803189</v>
      </c>
      <c r="T3" s="62">
        <v>3.8499426429775443E-3</v>
      </c>
      <c r="U3" s="61">
        <v>0</v>
      </c>
      <c r="V3" s="61">
        <v>14.870055893344119</v>
      </c>
      <c r="W3" s="61">
        <v>14.578656598722317</v>
      </c>
      <c r="X3" s="29">
        <f t="shared" ref="X3:X23" si="0">SUM(C3:W3)</f>
        <v>196.88114580791495</v>
      </c>
    </row>
    <row r="4" spans="1:24" x14ac:dyDescent="0.3">
      <c r="A4" s="41" t="s">
        <v>1</v>
      </c>
      <c r="B4" s="1">
        <v>2</v>
      </c>
      <c r="C4" s="61">
        <v>8.201500354785443</v>
      </c>
      <c r="D4" s="61">
        <v>207.07210220581359</v>
      </c>
      <c r="E4" s="61">
        <v>29.730691614940199</v>
      </c>
      <c r="F4" s="61">
        <v>30.099006094070912</v>
      </c>
      <c r="G4" s="61">
        <v>111.83097400862349</v>
      </c>
      <c r="H4" s="62"/>
      <c r="I4" s="62"/>
      <c r="J4" s="61">
        <v>0</v>
      </c>
      <c r="K4" s="61">
        <v>0</v>
      </c>
      <c r="L4" s="62"/>
      <c r="M4" s="62"/>
      <c r="N4" s="62"/>
      <c r="O4" s="62"/>
      <c r="P4" s="61">
        <v>0</v>
      </c>
      <c r="Q4" s="61">
        <v>0</v>
      </c>
      <c r="R4" s="61">
        <v>0</v>
      </c>
      <c r="S4" s="61">
        <v>491.93933784275998</v>
      </c>
      <c r="T4" s="62">
        <v>1.2644375565914112E-2</v>
      </c>
      <c r="U4" s="61">
        <v>213.8041745521019</v>
      </c>
      <c r="V4" s="61">
        <v>48.837759114291877</v>
      </c>
      <c r="W4" s="61">
        <v>42.646630533562778</v>
      </c>
      <c r="X4" s="29">
        <f t="shared" si="0"/>
        <v>1184.174820696516</v>
      </c>
    </row>
    <row r="5" spans="1:24" x14ac:dyDescent="0.3">
      <c r="A5" s="41" t="s">
        <v>2</v>
      </c>
      <c r="B5" s="1">
        <v>3</v>
      </c>
      <c r="C5" s="61">
        <v>3.2979457937462957</v>
      </c>
      <c r="D5" s="61">
        <v>34.603795919044764</v>
      </c>
      <c r="E5" s="61">
        <v>52.433865155155608</v>
      </c>
      <c r="F5" s="61">
        <v>6.8851590603461554</v>
      </c>
      <c r="G5" s="61">
        <v>34.96637894319985</v>
      </c>
      <c r="H5" s="62"/>
      <c r="I5" s="62"/>
      <c r="J5" s="61">
        <v>0</v>
      </c>
      <c r="K5" s="61">
        <v>0</v>
      </c>
      <c r="L5" s="62"/>
      <c r="M5" s="62"/>
      <c r="N5" s="62"/>
      <c r="O5" s="62"/>
      <c r="P5" s="61">
        <v>0</v>
      </c>
      <c r="Q5" s="61">
        <v>0</v>
      </c>
      <c r="R5" s="61">
        <v>0</v>
      </c>
      <c r="S5" s="61">
        <v>95.466398340749876</v>
      </c>
      <c r="T5" s="62">
        <v>1.7013415370772103E-3</v>
      </c>
      <c r="U5" s="61">
        <v>0.5644437721779012</v>
      </c>
      <c r="V5" s="61">
        <v>6.5712780932340964</v>
      </c>
      <c r="W5" s="61">
        <v>38.247633083693636</v>
      </c>
      <c r="X5" s="29">
        <f t="shared" si="0"/>
        <v>273.03859950288523</v>
      </c>
    </row>
    <row r="6" spans="1:24" x14ac:dyDescent="0.3">
      <c r="A6" s="41" t="s">
        <v>3</v>
      </c>
      <c r="B6" s="1">
        <v>4</v>
      </c>
      <c r="C6" s="61">
        <v>0.54128792426468542</v>
      </c>
      <c r="D6" s="61">
        <v>18.722734875678579</v>
      </c>
      <c r="E6" s="61">
        <v>0.97637633781984112</v>
      </c>
      <c r="F6" s="61">
        <v>48.410369321627705</v>
      </c>
      <c r="G6" s="61">
        <v>6.0961638329979797</v>
      </c>
      <c r="H6" s="62"/>
      <c r="I6" s="62"/>
      <c r="J6" s="61">
        <v>0</v>
      </c>
      <c r="K6" s="61">
        <v>0</v>
      </c>
      <c r="L6" s="62"/>
      <c r="M6" s="62"/>
      <c r="N6" s="62"/>
      <c r="O6" s="62"/>
      <c r="P6" s="61">
        <v>0</v>
      </c>
      <c r="Q6" s="61">
        <v>0</v>
      </c>
      <c r="R6" s="61">
        <v>0</v>
      </c>
      <c r="S6" s="61">
        <v>4.968979851523299</v>
      </c>
      <c r="T6" s="62">
        <v>6.0098019766628194E-2</v>
      </c>
      <c r="U6" s="61">
        <v>6.1846598065966825E-2</v>
      </c>
      <c r="V6" s="61">
        <v>232.12317581903091</v>
      </c>
      <c r="W6" s="61">
        <v>4.3172853515738439</v>
      </c>
      <c r="X6" s="29">
        <f t="shared" si="0"/>
        <v>316.27831793234941</v>
      </c>
    </row>
    <row r="7" spans="1:24" ht="18" x14ac:dyDescent="0.3">
      <c r="A7" s="41" t="s">
        <v>4</v>
      </c>
      <c r="B7" s="1">
        <v>5</v>
      </c>
      <c r="C7" s="64">
        <v>17.209588940807173</v>
      </c>
      <c r="D7" s="64">
        <v>101.40420487520863</v>
      </c>
      <c r="E7" s="64">
        <v>37.42612035138297</v>
      </c>
      <c r="F7" s="64">
        <v>84.476490177204354</v>
      </c>
      <c r="G7" s="64">
        <v>301.76678102208717</v>
      </c>
      <c r="H7" s="71">
        <v>-1.108532317256667</v>
      </c>
      <c r="I7" s="71">
        <v>-1.4932685731666668E-2</v>
      </c>
      <c r="J7" s="64">
        <v>0</v>
      </c>
      <c r="K7" s="64">
        <v>0</v>
      </c>
      <c r="L7" s="71">
        <v>0</v>
      </c>
      <c r="M7" s="71">
        <v>0</v>
      </c>
      <c r="N7" s="71">
        <v>0</v>
      </c>
      <c r="O7" s="71">
        <v>0</v>
      </c>
      <c r="P7" s="64">
        <v>0</v>
      </c>
      <c r="Q7" s="64">
        <v>0</v>
      </c>
      <c r="R7" s="64">
        <v>0</v>
      </c>
      <c r="S7" s="64">
        <v>304.12653846106747</v>
      </c>
      <c r="T7" s="71">
        <v>3.6733564060202645E-2</v>
      </c>
      <c r="U7" s="64">
        <v>8.9712375608042461</v>
      </c>
      <c r="V7" s="64">
        <v>141.8800749495052</v>
      </c>
      <c r="W7" s="64">
        <v>271.34357681902344</v>
      </c>
      <c r="X7" s="64">
        <f t="shared" si="0"/>
        <v>1267.5178817181627</v>
      </c>
    </row>
    <row r="8" spans="1:24" x14ac:dyDescent="0.3">
      <c r="A8" s="42" t="s">
        <v>20</v>
      </c>
      <c r="B8" s="21" t="s">
        <v>34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26">
        <f>SUM(C8:W8)</f>
        <v>0</v>
      </c>
    </row>
    <row r="9" spans="1:24" ht="18" x14ac:dyDescent="0.3">
      <c r="A9" s="42" t="s">
        <v>21</v>
      </c>
      <c r="B9" s="21" t="s">
        <v>35</v>
      </c>
      <c r="C9" s="71">
        <v>1.4932685731666668E-2</v>
      </c>
      <c r="D9" s="71">
        <v>2.0913232042856604</v>
      </c>
      <c r="E9" s="71">
        <v>0.42722834559999984</v>
      </c>
      <c r="F9" s="71">
        <v>0.28856662806721944</v>
      </c>
      <c r="G9" s="71">
        <v>28.617599375326119</v>
      </c>
      <c r="H9" s="71">
        <v>1.108532317256667</v>
      </c>
      <c r="I9" s="71">
        <v>1.4932685731666668E-2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  <c r="P9" s="71">
        <v>0</v>
      </c>
      <c r="Q9" s="71">
        <v>0</v>
      </c>
      <c r="R9" s="71">
        <v>0</v>
      </c>
      <c r="S9" s="71">
        <v>6.1424818082451802</v>
      </c>
      <c r="T9" s="71">
        <v>0</v>
      </c>
      <c r="U9" s="71">
        <v>0</v>
      </c>
      <c r="V9" s="71">
        <v>0</v>
      </c>
      <c r="W9" s="71">
        <v>0.11120513579585542</v>
      </c>
      <c r="X9" s="71">
        <f>SUM(C9:W9)</f>
        <v>38.816802186040029</v>
      </c>
    </row>
    <row r="10" spans="1:24" x14ac:dyDescent="0.3">
      <c r="A10" s="41" t="s">
        <v>5</v>
      </c>
      <c r="B10" s="1">
        <v>6</v>
      </c>
      <c r="C10" s="61">
        <v>4.49278405</v>
      </c>
      <c r="D10" s="61">
        <v>284.37750320999999</v>
      </c>
      <c r="E10" s="61">
        <v>23.172056170000001</v>
      </c>
      <c r="F10" s="61">
        <v>30.121344440000001</v>
      </c>
      <c r="G10" s="61">
        <v>96.414080639999995</v>
      </c>
      <c r="H10" s="62"/>
      <c r="I10" s="62"/>
      <c r="J10" s="61">
        <v>0</v>
      </c>
      <c r="K10" s="61">
        <v>0</v>
      </c>
      <c r="L10" s="62"/>
      <c r="M10" s="62"/>
      <c r="N10" s="62"/>
      <c r="O10" s="62"/>
      <c r="P10" s="61">
        <v>0</v>
      </c>
      <c r="Q10" s="61">
        <v>0</v>
      </c>
      <c r="R10" s="61">
        <v>0</v>
      </c>
      <c r="S10" s="61">
        <v>0</v>
      </c>
      <c r="T10" s="62"/>
      <c r="U10" s="61">
        <v>0</v>
      </c>
      <c r="V10" s="61">
        <v>0</v>
      </c>
      <c r="W10" s="61">
        <v>0</v>
      </c>
      <c r="X10" s="29">
        <f t="shared" si="0"/>
        <v>438.57776851</v>
      </c>
    </row>
    <row r="11" spans="1:24" x14ac:dyDescent="0.3">
      <c r="A11" s="41" t="s">
        <v>6</v>
      </c>
      <c r="B11" s="1">
        <v>7</v>
      </c>
      <c r="C11" s="61">
        <v>120.26235799</v>
      </c>
      <c r="D11" s="61">
        <v>441.59797637000003</v>
      </c>
      <c r="E11" s="61">
        <v>104.43565417000001</v>
      </c>
      <c r="F11" s="61">
        <v>86.072244349999991</v>
      </c>
      <c r="G11" s="61">
        <v>189.58010762999999</v>
      </c>
      <c r="H11" s="62"/>
      <c r="I11" s="62"/>
      <c r="J11" s="61">
        <v>0</v>
      </c>
      <c r="K11" s="61">
        <v>0</v>
      </c>
      <c r="L11" s="62"/>
      <c r="M11" s="62"/>
      <c r="N11" s="62"/>
      <c r="O11" s="62"/>
      <c r="P11" s="61">
        <v>0</v>
      </c>
      <c r="Q11" s="61">
        <v>0</v>
      </c>
      <c r="R11" s="61">
        <v>0</v>
      </c>
      <c r="S11" s="61">
        <v>0</v>
      </c>
      <c r="T11" s="62"/>
      <c r="U11" s="61">
        <v>0</v>
      </c>
      <c r="V11" s="61">
        <v>0</v>
      </c>
      <c r="W11" s="61">
        <v>0</v>
      </c>
      <c r="X11" s="29">
        <f t="shared" si="0"/>
        <v>941.94834050999998</v>
      </c>
    </row>
    <row r="12" spans="1:24" ht="15.6" x14ac:dyDescent="0.3">
      <c r="A12" s="43" t="s">
        <v>22</v>
      </c>
      <c r="B12" s="49" t="s">
        <v>37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26">
        <f>SUM(C12:W12)</f>
        <v>0</v>
      </c>
    </row>
    <row r="13" spans="1:24" ht="15.6" x14ac:dyDescent="0.3">
      <c r="A13" s="43" t="s">
        <v>23</v>
      </c>
      <c r="B13" s="49" t="s">
        <v>38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26">
        <f t="shared" ref="X13:X15" si="1">SUM(C13:W13)</f>
        <v>0</v>
      </c>
    </row>
    <row r="14" spans="1:24" ht="15.6" x14ac:dyDescent="0.3">
      <c r="A14" s="43" t="s">
        <v>24</v>
      </c>
      <c r="B14" s="49" t="s">
        <v>39</v>
      </c>
      <c r="C14" s="62"/>
      <c r="D14" s="62"/>
      <c r="E14" s="62"/>
      <c r="F14" s="62"/>
      <c r="G14" s="62"/>
      <c r="H14" s="62"/>
      <c r="I14" s="62">
        <v>8.3833064271610311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26">
        <f t="shared" si="1"/>
        <v>8.3833064271610311</v>
      </c>
    </row>
    <row r="15" spans="1:24" ht="15.6" x14ac:dyDescent="0.3">
      <c r="A15" s="43" t="s">
        <v>25</v>
      </c>
      <c r="B15" s="49" t="s">
        <v>40</v>
      </c>
      <c r="C15" s="62"/>
      <c r="D15" s="62"/>
      <c r="E15" s="62"/>
      <c r="F15" s="62"/>
      <c r="G15" s="62"/>
      <c r="H15" s="62"/>
      <c r="I15" s="62">
        <v>0.11502724357279971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26">
        <f t="shared" si="1"/>
        <v>0.11502724357279971</v>
      </c>
    </row>
    <row r="16" spans="1:24" x14ac:dyDescent="0.3">
      <c r="A16" s="41" t="s">
        <v>7</v>
      </c>
      <c r="B16" s="1">
        <v>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1">
        <v>0</v>
      </c>
      <c r="K16" s="61">
        <v>0</v>
      </c>
      <c r="L16" s="62"/>
      <c r="M16" s="62"/>
      <c r="N16" s="62"/>
      <c r="O16" s="62"/>
      <c r="P16" s="61">
        <v>0</v>
      </c>
      <c r="Q16" s="61">
        <v>0</v>
      </c>
      <c r="R16" s="61">
        <v>0</v>
      </c>
      <c r="S16" s="61">
        <v>96.875539114099993</v>
      </c>
      <c r="T16" s="62"/>
      <c r="U16" s="61">
        <v>0</v>
      </c>
      <c r="V16" s="61">
        <v>0</v>
      </c>
      <c r="W16" s="61">
        <v>0</v>
      </c>
      <c r="X16" s="29">
        <f t="shared" si="0"/>
        <v>96.875539114099993</v>
      </c>
    </row>
    <row r="17" spans="1:24" x14ac:dyDescent="0.3">
      <c r="A17" s="41" t="s">
        <v>8</v>
      </c>
      <c r="B17" s="1">
        <v>9</v>
      </c>
      <c r="C17" s="61">
        <v>-0.52304566890559367</v>
      </c>
      <c r="D17" s="61">
        <v>34.578180423213389</v>
      </c>
      <c r="E17" s="61">
        <v>3.8440764126409999</v>
      </c>
      <c r="F17" s="61">
        <v>6.7665622331546853</v>
      </c>
      <c r="G17" s="61">
        <v>132.37562909395837</v>
      </c>
      <c r="H17" s="62"/>
      <c r="I17" s="62">
        <v>7.2179439178338605</v>
      </c>
      <c r="J17" s="61">
        <v>0</v>
      </c>
      <c r="K17" s="61">
        <v>0</v>
      </c>
      <c r="L17" s="62"/>
      <c r="M17" s="62"/>
      <c r="N17" s="62"/>
      <c r="O17" s="62"/>
      <c r="P17" s="61">
        <v>0</v>
      </c>
      <c r="Q17" s="61">
        <v>0</v>
      </c>
      <c r="R17" s="61">
        <v>0</v>
      </c>
      <c r="S17" s="61">
        <v>0</v>
      </c>
      <c r="T17" s="62"/>
      <c r="U17" s="61">
        <v>0</v>
      </c>
      <c r="V17" s="61">
        <v>0</v>
      </c>
      <c r="W17" s="61">
        <v>0</v>
      </c>
      <c r="X17" s="29">
        <f t="shared" si="0"/>
        <v>184.25934641189571</v>
      </c>
    </row>
    <row r="18" spans="1:24" x14ac:dyDescent="0.3">
      <c r="A18" s="44" t="s">
        <v>9</v>
      </c>
      <c r="B18" s="50">
        <v>10</v>
      </c>
      <c r="C18" s="61">
        <v>-3.0622493524642578</v>
      </c>
      <c r="D18" s="61">
        <v>5.1278830826573953</v>
      </c>
      <c r="E18" s="61">
        <v>0.12249769799074414</v>
      </c>
      <c r="F18" s="61">
        <v>1.2395532634820174</v>
      </c>
      <c r="G18" s="61">
        <v>1.4589747641022492</v>
      </c>
      <c r="H18" s="62"/>
      <c r="I18" s="62"/>
      <c r="J18" s="61">
        <v>0</v>
      </c>
      <c r="K18" s="61">
        <v>0</v>
      </c>
      <c r="L18" s="62"/>
      <c r="M18" s="62"/>
      <c r="N18" s="62"/>
      <c r="O18" s="62"/>
      <c r="P18" s="61">
        <v>0</v>
      </c>
      <c r="Q18" s="61">
        <v>0</v>
      </c>
      <c r="R18" s="61">
        <v>0</v>
      </c>
      <c r="S18" s="61">
        <v>0</v>
      </c>
      <c r="T18" s="62"/>
      <c r="U18" s="61">
        <v>0</v>
      </c>
      <c r="V18" s="61">
        <v>0</v>
      </c>
      <c r="W18" s="61">
        <v>0</v>
      </c>
      <c r="X18" s="29">
        <f t="shared" si="0"/>
        <v>4.8866594557681484</v>
      </c>
    </row>
    <row r="19" spans="1:24" x14ac:dyDescent="0.3">
      <c r="A19" s="41" t="s">
        <v>10</v>
      </c>
      <c r="B19" s="1">
        <v>11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2"/>
      <c r="I19" s="62"/>
      <c r="J19" s="61">
        <v>438.57776851</v>
      </c>
      <c r="K19" s="61">
        <v>941.94834050999998</v>
      </c>
      <c r="L19" s="62"/>
      <c r="M19" s="62"/>
      <c r="N19" s="62"/>
      <c r="O19" s="62"/>
      <c r="P19" s="61">
        <v>0</v>
      </c>
      <c r="Q19" s="61">
        <v>0</v>
      </c>
      <c r="R19" s="61">
        <v>0</v>
      </c>
      <c r="S19" s="61">
        <v>0</v>
      </c>
      <c r="T19" s="62"/>
      <c r="U19" s="61">
        <v>0</v>
      </c>
      <c r="V19" s="61">
        <v>0</v>
      </c>
      <c r="W19" s="61">
        <v>0</v>
      </c>
      <c r="X19" s="29">
        <f t="shared" si="0"/>
        <v>1380.5261090199999</v>
      </c>
    </row>
    <row r="20" spans="1:24" x14ac:dyDescent="0.3">
      <c r="A20" s="42" t="s">
        <v>26</v>
      </c>
      <c r="B20" s="21" t="s">
        <v>36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>
        <v>0.11502724357279971</v>
      </c>
      <c r="P20" s="62"/>
      <c r="Q20" s="62"/>
      <c r="R20" s="62"/>
      <c r="S20" s="62"/>
      <c r="T20" s="62"/>
      <c r="U20" s="62"/>
      <c r="V20" s="62"/>
      <c r="W20" s="62"/>
      <c r="X20" s="26">
        <f>SUM(C20:W20)</f>
        <v>0.11502724357279971</v>
      </c>
    </row>
    <row r="21" spans="1:24" x14ac:dyDescent="0.3">
      <c r="A21" s="41" t="s">
        <v>11</v>
      </c>
      <c r="B21" s="1">
        <v>12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2"/>
      <c r="I21" s="62"/>
      <c r="J21" s="61">
        <v>0</v>
      </c>
      <c r="K21" s="61">
        <v>0</v>
      </c>
      <c r="L21" s="62"/>
      <c r="M21" s="62"/>
      <c r="N21" s="62"/>
      <c r="O21" s="62"/>
      <c r="P21" s="61">
        <v>96.875539114099993</v>
      </c>
      <c r="Q21" s="61">
        <v>184.25934641189571</v>
      </c>
      <c r="R21" s="61">
        <v>4.8866594557681484</v>
      </c>
      <c r="S21" s="61">
        <v>0</v>
      </c>
      <c r="T21" s="62"/>
      <c r="U21" s="61">
        <v>0</v>
      </c>
      <c r="V21" s="61">
        <v>0</v>
      </c>
      <c r="W21" s="61">
        <v>0</v>
      </c>
      <c r="X21" s="29">
        <f t="shared" si="0"/>
        <v>286.02154498176384</v>
      </c>
    </row>
    <row r="22" spans="1:24" x14ac:dyDescent="0.3">
      <c r="A22" s="41" t="s">
        <v>15</v>
      </c>
      <c r="B22" s="1">
        <v>13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2"/>
      <c r="I22" s="62"/>
      <c r="J22" s="61">
        <v>0</v>
      </c>
      <c r="K22" s="61">
        <v>0</v>
      </c>
      <c r="L22" s="62"/>
      <c r="M22" s="62"/>
      <c r="N22" s="62"/>
      <c r="O22" s="62"/>
      <c r="P22" s="61">
        <v>0</v>
      </c>
      <c r="Q22" s="61">
        <v>0</v>
      </c>
      <c r="R22" s="61">
        <v>0</v>
      </c>
      <c r="S22" s="61">
        <v>304.58252562123539</v>
      </c>
      <c r="T22" s="62"/>
      <c r="U22" s="61">
        <v>62.619842498613806</v>
      </c>
      <c r="V22" s="61">
        <v>0</v>
      </c>
      <c r="W22" s="61">
        <v>77.079975749556723</v>
      </c>
      <c r="X22" s="29">
        <f t="shared" si="0"/>
        <v>444.28234386940596</v>
      </c>
    </row>
    <row r="23" spans="1:24" x14ac:dyDescent="0.3">
      <c r="A23" s="41" t="s">
        <v>16</v>
      </c>
      <c r="B23" s="1">
        <v>14</v>
      </c>
      <c r="C23" s="61">
        <v>11.642609864960409</v>
      </c>
      <c r="D23" s="61">
        <v>47.481200904174699</v>
      </c>
      <c r="E23" s="61">
        <v>20.43338863764227</v>
      </c>
      <c r="F23" s="61">
        <v>21.742653802584162</v>
      </c>
      <c r="G23" s="61">
        <v>338.64180363540601</v>
      </c>
      <c r="H23" s="62"/>
      <c r="I23" s="62"/>
      <c r="J23" s="61">
        <v>0</v>
      </c>
      <c r="K23" s="61">
        <v>0</v>
      </c>
      <c r="L23" s="62"/>
      <c r="M23" s="62"/>
      <c r="N23" s="62">
        <v>8.3833064271610311</v>
      </c>
      <c r="O23" s="62"/>
      <c r="P23" s="61">
        <v>0</v>
      </c>
      <c r="Q23" s="61">
        <v>0</v>
      </c>
      <c r="R23" s="61">
        <v>0</v>
      </c>
      <c r="S23" s="61">
        <v>0</v>
      </c>
      <c r="T23" s="62"/>
      <c r="U23" s="61">
        <v>0</v>
      </c>
      <c r="V23" s="61">
        <v>0</v>
      </c>
      <c r="W23" s="61">
        <v>0</v>
      </c>
      <c r="X23" s="29">
        <f t="shared" si="0"/>
        <v>448.32496327192854</v>
      </c>
    </row>
    <row r="24" spans="1:24" x14ac:dyDescent="0.3">
      <c r="A24" s="41" t="s">
        <v>14</v>
      </c>
      <c r="B24" s="1">
        <v>15</v>
      </c>
      <c r="C24" s="29">
        <f t="shared" ref="C24:W24" si="2">SUM(C3:C23)</f>
        <v>196.88114580791495</v>
      </c>
      <c r="D24" s="29">
        <f t="shared" si="2"/>
        <v>1184.174820696516</v>
      </c>
      <c r="E24" s="29">
        <f t="shared" si="2"/>
        <v>273.03859950288518</v>
      </c>
      <c r="F24" s="29">
        <f t="shared" si="2"/>
        <v>316.27831793234947</v>
      </c>
      <c r="G24" s="29">
        <f>SUM(G3:G23)</f>
        <v>1290.6184063156347</v>
      </c>
      <c r="H24" s="26">
        <f>SUM(H3:H23)</f>
        <v>0</v>
      </c>
      <c r="I24" s="26">
        <f>SUM(I3:I23)</f>
        <v>15.716277588567692</v>
      </c>
      <c r="J24" s="29">
        <f t="shared" si="2"/>
        <v>438.57776851</v>
      </c>
      <c r="K24" s="29">
        <f t="shared" si="2"/>
        <v>941.94834050999998</v>
      </c>
      <c r="L24" s="26">
        <f>SUM(L3:L23)</f>
        <v>0</v>
      </c>
      <c r="M24" s="26">
        <f t="shared" ref="M24:O24" si="3">SUM(M3:M23)</f>
        <v>0</v>
      </c>
      <c r="N24" s="26">
        <f t="shared" si="3"/>
        <v>8.3833064271610311</v>
      </c>
      <c r="O24" s="26">
        <f t="shared" si="3"/>
        <v>0.11502724357279971</v>
      </c>
      <c r="P24" s="29">
        <f t="shared" si="2"/>
        <v>96.875539114099993</v>
      </c>
      <c r="Q24" s="29">
        <f t="shared" si="2"/>
        <v>184.25934641189571</v>
      </c>
      <c r="R24" s="29">
        <f t="shared" si="2"/>
        <v>4.8866594557681484</v>
      </c>
      <c r="S24" s="29">
        <f t="shared" si="2"/>
        <v>1380.5261090199999</v>
      </c>
      <c r="T24" s="26">
        <f>SUM(T3:T23)</f>
        <v>0.1150272435727997</v>
      </c>
      <c r="U24" s="29">
        <f t="shared" si="2"/>
        <v>286.02154498176378</v>
      </c>
      <c r="V24" s="29">
        <f t="shared" si="2"/>
        <v>444.28234386940619</v>
      </c>
      <c r="W24" s="29">
        <f t="shared" si="2"/>
        <v>448.3249632719286</v>
      </c>
      <c r="X24" s="29"/>
    </row>
    <row r="25" spans="1:24" x14ac:dyDescent="0.3">
      <c r="A25" s="41" t="s">
        <v>17</v>
      </c>
      <c r="B25" s="51"/>
      <c r="C25" s="30">
        <f>X3</f>
        <v>196.88114580791495</v>
      </c>
      <c r="D25" s="30">
        <f>X4</f>
        <v>1184.174820696516</v>
      </c>
      <c r="E25" s="30">
        <f>X5</f>
        <v>273.03859950288523</v>
      </c>
      <c r="F25" s="30">
        <f>X6</f>
        <v>316.27831793234941</v>
      </c>
      <c r="G25" s="30">
        <f>X7</f>
        <v>1267.5178817181627</v>
      </c>
      <c r="H25" s="27">
        <f>X8</f>
        <v>0</v>
      </c>
      <c r="I25" s="27">
        <f>X9</f>
        <v>38.816802186040029</v>
      </c>
      <c r="J25" s="30">
        <f>X10</f>
        <v>438.57776851</v>
      </c>
      <c r="K25" s="30">
        <f>X11</f>
        <v>941.94834050999998</v>
      </c>
      <c r="L25" s="27">
        <f>X12</f>
        <v>0</v>
      </c>
      <c r="M25" s="27">
        <f>X13</f>
        <v>0</v>
      </c>
      <c r="N25" s="27">
        <f>X14</f>
        <v>8.3833064271610311</v>
      </c>
      <c r="O25" s="27">
        <f>X15</f>
        <v>0.11502724357279971</v>
      </c>
      <c r="P25" s="30">
        <f>X16</f>
        <v>96.875539114099993</v>
      </c>
      <c r="Q25" s="30">
        <f>X17</f>
        <v>184.25934641189571</v>
      </c>
      <c r="R25" s="30">
        <f>X18</f>
        <v>4.8866594557681484</v>
      </c>
      <c r="S25" s="30">
        <f>X19</f>
        <v>1380.5261090199999</v>
      </c>
      <c r="T25" s="27">
        <f>X20</f>
        <v>0.11502724357279971</v>
      </c>
      <c r="U25" s="30">
        <f>X21</f>
        <v>286.02154498176384</v>
      </c>
      <c r="V25" s="30">
        <f>X22</f>
        <v>444.28234386940596</v>
      </c>
      <c r="W25" s="30">
        <f>X23</f>
        <v>448.32496327192854</v>
      </c>
      <c r="X25" s="31"/>
    </row>
    <row r="26" spans="1:24" ht="15.6" x14ac:dyDescent="0.3">
      <c r="A26" s="45" t="s">
        <v>18</v>
      </c>
      <c r="B26" s="52"/>
      <c r="C26" s="12">
        <f>C24-C25</f>
        <v>0</v>
      </c>
      <c r="D26" s="12">
        <f t="shared" ref="D26:W26" si="4">D24-D25</f>
        <v>0</v>
      </c>
      <c r="E26" s="12">
        <f t="shared" si="4"/>
        <v>0</v>
      </c>
      <c r="F26" s="12">
        <f t="shared" si="4"/>
        <v>0</v>
      </c>
      <c r="G26" s="12">
        <f t="shared" si="4"/>
        <v>23.100524597472031</v>
      </c>
      <c r="H26" s="12">
        <f t="shared" si="4"/>
        <v>0</v>
      </c>
      <c r="I26" s="12">
        <f t="shared" si="4"/>
        <v>-23.100524597472337</v>
      </c>
      <c r="J26" s="12">
        <f t="shared" si="4"/>
        <v>0</v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>S24-S25</f>
        <v>0</v>
      </c>
      <c r="T26" s="12">
        <f>T24-T25</f>
        <v>0</v>
      </c>
      <c r="U26" s="12">
        <f t="shared" si="4"/>
        <v>0</v>
      </c>
      <c r="V26" s="12">
        <f t="shared" si="4"/>
        <v>0</v>
      </c>
      <c r="W26" s="12">
        <f t="shared" si="4"/>
        <v>0</v>
      </c>
    </row>
    <row r="29" spans="1:24" ht="43.2" x14ac:dyDescent="0.3">
      <c r="A29" s="54"/>
      <c r="B29" s="40"/>
      <c r="C29" s="55" t="s">
        <v>0</v>
      </c>
      <c r="D29" s="55" t="s">
        <v>1</v>
      </c>
      <c r="E29" s="55" t="s">
        <v>2</v>
      </c>
      <c r="F29" s="55" t="s">
        <v>3</v>
      </c>
      <c r="G29" s="55" t="s">
        <v>4</v>
      </c>
      <c r="H29" s="55" t="s">
        <v>20</v>
      </c>
      <c r="I29" s="55" t="s">
        <v>21</v>
      </c>
      <c r="J29" s="55" t="s">
        <v>5</v>
      </c>
      <c r="K29" s="55" t="s">
        <v>6</v>
      </c>
      <c r="L29" s="55" t="s">
        <v>22</v>
      </c>
      <c r="M29" s="55" t="s">
        <v>23</v>
      </c>
      <c r="N29" s="55" t="s">
        <v>24</v>
      </c>
      <c r="O29" s="55" t="s">
        <v>25</v>
      </c>
      <c r="P29" s="55" t="s">
        <v>7</v>
      </c>
      <c r="Q29" s="55" t="s">
        <v>45</v>
      </c>
      <c r="R29" s="55" t="s">
        <v>46</v>
      </c>
      <c r="S29" s="55" t="s">
        <v>10</v>
      </c>
      <c r="T29" s="55" t="s">
        <v>47</v>
      </c>
      <c r="U29" s="55" t="s">
        <v>11</v>
      </c>
      <c r="V29" s="55" t="s">
        <v>12</v>
      </c>
      <c r="W29" s="55" t="s">
        <v>48</v>
      </c>
      <c r="X29" s="55" t="s">
        <v>14</v>
      </c>
    </row>
    <row r="30" spans="1:24" ht="18" x14ac:dyDescent="0.35">
      <c r="A30" s="84" t="s">
        <v>49</v>
      </c>
      <c r="B30" s="84"/>
      <c r="C30" s="91">
        <v>1.4932685731666668E-2</v>
      </c>
      <c r="D30" s="91">
        <v>2.0913232042856604</v>
      </c>
      <c r="E30" s="91">
        <v>0.42722834559999984</v>
      </c>
      <c r="F30" s="91">
        <v>0.28856662806721944</v>
      </c>
      <c r="G30" s="91">
        <v>28.617599375326119</v>
      </c>
      <c r="H30" s="91">
        <v>1.108532317256667</v>
      </c>
      <c r="I30" s="91">
        <v>1.4932685731666668E-2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6.1424818082451802</v>
      </c>
      <c r="T30" s="91">
        <v>0</v>
      </c>
      <c r="U30" s="91">
        <v>0</v>
      </c>
      <c r="V30" s="91">
        <v>0</v>
      </c>
      <c r="W30" s="91">
        <v>0.11120513579585542</v>
      </c>
      <c r="X30" s="91">
        <v>38.816802186040036</v>
      </c>
    </row>
    <row r="31" spans="1:24" ht="18" x14ac:dyDescent="0.3">
      <c r="A31" s="84" t="s">
        <v>43</v>
      </c>
      <c r="B31" s="84"/>
      <c r="C31" s="92">
        <v>17.224521626538838</v>
      </c>
      <c r="D31" s="92">
        <v>103.49552807949429</v>
      </c>
      <c r="E31" s="92">
        <v>37.85334869698297</v>
      </c>
      <c r="F31" s="92">
        <v>84.76505680527157</v>
      </c>
      <c r="G31" s="92">
        <v>330.38438039741328</v>
      </c>
      <c r="H31" s="92"/>
      <c r="I31" s="92"/>
      <c r="J31" s="92">
        <v>0</v>
      </c>
      <c r="K31" s="92">
        <v>0</v>
      </c>
      <c r="L31" s="92"/>
      <c r="M31" s="92"/>
      <c r="N31" s="92"/>
      <c r="O31" s="92"/>
      <c r="P31" s="92">
        <v>0</v>
      </c>
      <c r="Q31" s="92">
        <v>0</v>
      </c>
      <c r="R31" s="92">
        <v>0</v>
      </c>
      <c r="S31" s="92">
        <v>310.26902026931265</v>
      </c>
      <c r="T31" s="92">
        <v>3.6733564060202645E-2</v>
      </c>
      <c r="U31" s="92">
        <v>8.9712375608042461</v>
      </c>
      <c r="V31" s="92">
        <v>141.8800749495052</v>
      </c>
      <c r="W31" s="92">
        <v>271.45478195481928</v>
      </c>
      <c r="X31" s="92">
        <v>1306.3346839042026</v>
      </c>
    </row>
    <row r="32" spans="1:24" ht="18" x14ac:dyDescent="0.3">
      <c r="A32" s="84" t="s">
        <v>44</v>
      </c>
      <c r="B32" s="84"/>
      <c r="C32" s="92">
        <f>C31-C30</f>
        <v>17.209588940807173</v>
      </c>
      <c r="D32" s="92">
        <f t="shared" ref="D32:X32" si="5">D31-D30</f>
        <v>101.40420487520863</v>
      </c>
      <c r="E32" s="92">
        <f t="shared" si="5"/>
        <v>37.42612035138297</v>
      </c>
      <c r="F32" s="92">
        <f t="shared" si="5"/>
        <v>84.476490177204354</v>
      </c>
      <c r="G32" s="92">
        <f t="shared" si="5"/>
        <v>301.76678102208717</v>
      </c>
      <c r="H32" s="92">
        <f t="shared" si="5"/>
        <v>-1.108532317256667</v>
      </c>
      <c r="I32" s="92">
        <f t="shared" si="5"/>
        <v>-1.4932685731666668E-2</v>
      </c>
      <c r="J32" s="92">
        <f t="shared" si="5"/>
        <v>0</v>
      </c>
      <c r="K32" s="92">
        <f t="shared" si="5"/>
        <v>0</v>
      </c>
      <c r="L32" s="92">
        <f t="shared" si="5"/>
        <v>0</v>
      </c>
      <c r="M32" s="92">
        <f t="shared" si="5"/>
        <v>0</v>
      </c>
      <c r="N32" s="92">
        <f t="shared" si="5"/>
        <v>0</v>
      </c>
      <c r="O32" s="92">
        <f t="shared" si="5"/>
        <v>0</v>
      </c>
      <c r="P32" s="92">
        <f t="shared" si="5"/>
        <v>0</v>
      </c>
      <c r="Q32" s="92">
        <f t="shared" si="5"/>
        <v>0</v>
      </c>
      <c r="R32" s="92">
        <f t="shared" si="5"/>
        <v>0</v>
      </c>
      <c r="S32" s="92">
        <f t="shared" si="5"/>
        <v>304.12653846106747</v>
      </c>
      <c r="T32" s="92">
        <f t="shared" si="5"/>
        <v>3.6733564060202645E-2</v>
      </c>
      <c r="U32" s="92">
        <f t="shared" si="5"/>
        <v>8.9712375608042461</v>
      </c>
      <c r="V32" s="92">
        <f t="shared" si="5"/>
        <v>141.8800749495052</v>
      </c>
      <c r="W32" s="92">
        <f t="shared" si="5"/>
        <v>271.34357681902344</v>
      </c>
      <c r="X32" s="92">
        <f t="shared" si="5"/>
        <v>1267.5178817181627</v>
      </c>
    </row>
  </sheetData>
  <mergeCells count="3">
    <mergeCell ref="A30:B30"/>
    <mergeCell ref="A31:B31"/>
    <mergeCell ref="A32:B32"/>
  </mergeCells>
  <pageMargins left="0.7" right="0.7" top="0.75" bottom="0.75" header="0.3" footer="0.3"/>
  <ignoredErrors>
    <ignoredError sqref="X3:X23 C24:F24 H24:W2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6E4B-C595-4AF9-B9CD-4E279E4CB7CD}">
  <dimension ref="A1:X39"/>
  <sheetViews>
    <sheetView zoomScale="85" zoomScaleNormal="85" workbookViewId="0">
      <selection activeCell="L29" sqref="L29"/>
    </sheetView>
  </sheetViews>
  <sheetFormatPr defaultRowHeight="14.4" x14ac:dyDescent="0.3"/>
  <cols>
    <col min="1" max="1" width="32.21875" style="40" customWidth="1"/>
    <col min="2" max="2" width="11.6640625" style="11" customWidth="1"/>
    <col min="3" max="3" width="16.5546875" style="11" bestFit="1" customWidth="1"/>
    <col min="4" max="4" width="20.21875" style="11" bestFit="1" customWidth="1"/>
    <col min="5" max="5" width="20.109375" style="11" bestFit="1" customWidth="1"/>
    <col min="6" max="6" width="17.44140625" style="11" bestFit="1" customWidth="1"/>
    <col min="7" max="7" width="17" style="11" bestFit="1" customWidth="1"/>
    <col min="8" max="8" width="15" style="11" bestFit="1" customWidth="1"/>
    <col min="9" max="9" width="11.88671875" style="11" bestFit="1" customWidth="1"/>
    <col min="10" max="10" width="9" style="11" bestFit="1" customWidth="1"/>
    <col min="11" max="11" width="9.33203125" style="11" bestFit="1" customWidth="1"/>
    <col min="12" max="12" width="10.77734375" style="11" bestFit="1" customWidth="1"/>
    <col min="13" max="13" width="11.88671875" style="11" bestFit="1" customWidth="1"/>
    <col min="14" max="15" width="10.88671875" style="11" bestFit="1" customWidth="1"/>
    <col min="16" max="16" width="13.44140625" style="11" bestFit="1" customWidth="1"/>
    <col min="17" max="17" width="13.5546875" style="11" bestFit="1" customWidth="1"/>
    <col min="18" max="19" width="15" style="11" bestFit="1" customWidth="1"/>
    <col min="20" max="20" width="10.33203125" style="11" customWidth="1"/>
    <col min="21" max="21" width="9" style="11" bestFit="1" customWidth="1"/>
    <col min="22" max="22" width="11.21875" style="11" bestFit="1" customWidth="1"/>
    <col min="23" max="23" width="13.109375" style="11" bestFit="1" customWidth="1"/>
    <col min="24" max="24" width="16.109375" style="11" bestFit="1" customWidth="1"/>
    <col min="25" max="16384" width="8.88671875" style="40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s="11" customFormat="1" ht="15.6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ht="18" x14ac:dyDescent="0.3">
      <c r="A3" s="41" t="s">
        <v>0</v>
      </c>
      <c r="B3" s="1">
        <v>1</v>
      </c>
      <c r="C3" s="61">
        <v>34.803433224989121</v>
      </c>
      <c r="D3" s="61">
        <v>7.1179156264392738</v>
      </c>
      <c r="E3" s="61">
        <v>3.6644609712554399E-2</v>
      </c>
      <c r="F3" s="61">
        <v>0.1763685618122062</v>
      </c>
      <c r="G3" s="64">
        <v>47.492595408065888</v>
      </c>
      <c r="H3" s="62"/>
      <c r="I3" s="71">
        <v>1.3773179618675744</v>
      </c>
      <c r="J3" s="61">
        <v>0</v>
      </c>
      <c r="K3" s="61">
        <v>0</v>
      </c>
      <c r="L3" s="62"/>
      <c r="M3" s="62"/>
      <c r="N3" s="62"/>
      <c r="O3" s="62"/>
      <c r="P3" s="61">
        <v>0</v>
      </c>
      <c r="Q3" s="61">
        <v>0</v>
      </c>
      <c r="R3" s="61">
        <v>0</v>
      </c>
      <c r="S3" s="61">
        <v>76.4243079803189</v>
      </c>
      <c r="T3" s="62">
        <v>3.8499426429775443E-3</v>
      </c>
      <c r="U3" s="61">
        <v>0</v>
      </c>
      <c r="V3" s="61">
        <v>14.870055893344119</v>
      </c>
      <c r="W3" s="61">
        <v>14.578656598722317</v>
      </c>
      <c r="X3" s="29">
        <f t="shared" ref="X3:X23" si="0">SUM(C3:W3)</f>
        <v>196.88114580791495</v>
      </c>
    </row>
    <row r="4" spans="1:24" ht="18" x14ac:dyDescent="0.3">
      <c r="A4" s="41" t="s">
        <v>1</v>
      </c>
      <c r="B4" s="1">
        <v>2</v>
      </c>
      <c r="C4" s="61">
        <v>8.201500354785443</v>
      </c>
      <c r="D4" s="61">
        <v>207.07210220581359</v>
      </c>
      <c r="E4" s="61">
        <v>29.730691614940199</v>
      </c>
      <c r="F4" s="61">
        <v>30.099006094070912</v>
      </c>
      <c r="G4" s="64">
        <v>108.67909426620211</v>
      </c>
      <c r="H4" s="62"/>
      <c r="I4" s="71">
        <v>3.1518797424213711</v>
      </c>
      <c r="J4" s="61">
        <v>0</v>
      </c>
      <c r="K4" s="61">
        <v>0</v>
      </c>
      <c r="L4" s="62"/>
      <c r="M4" s="62"/>
      <c r="N4" s="62"/>
      <c r="O4" s="62"/>
      <c r="P4" s="61">
        <v>0</v>
      </c>
      <c r="Q4" s="61">
        <v>0</v>
      </c>
      <c r="R4" s="61">
        <v>0</v>
      </c>
      <c r="S4" s="61">
        <v>491.93933784275998</v>
      </c>
      <c r="T4" s="62">
        <v>1.2644375565914112E-2</v>
      </c>
      <c r="U4" s="61">
        <v>213.8041745521019</v>
      </c>
      <c r="V4" s="61">
        <v>48.837759114291877</v>
      </c>
      <c r="W4" s="61">
        <v>42.646630533562778</v>
      </c>
      <c r="X4" s="29">
        <f t="shared" si="0"/>
        <v>1184.174820696516</v>
      </c>
    </row>
    <row r="5" spans="1:24" ht="18" x14ac:dyDescent="0.3">
      <c r="A5" s="41" t="s">
        <v>2</v>
      </c>
      <c r="B5" s="1">
        <v>3</v>
      </c>
      <c r="C5" s="61">
        <v>3.2979457937462957</v>
      </c>
      <c r="D5" s="61">
        <v>34.603795919044764</v>
      </c>
      <c r="E5" s="61">
        <v>52.433865155155608</v>
      </c>
      <c r="F5" s="61">
        <v>6.8851590603461554</v>
      </c>
      <c r="G5" s="64">
        <v>33.980938866482816</v>
      </c>
      <c r="H5" s="62"/>
      <c r="I5" s="71">
        <v>0.98544007671703571</v>
      </c>
      <c r="J5" s="61">
        <v>0</v>
      </c>
      <c r="K5" s="61">
        <v>0</v>
      </c>
      <c r="L5" s="62"/>
      <c r="M5" s="62"/>
      <c r="N5" s="62"/>
      <c r="O5" s="62"/>
      <c r="P5" s="61">
        <v>0</v>
      </c>
      <c r="Q5" s="61">
        <v>0</v>
      </c>
      <c r="R5" s="61">
        <v>0</v>
      </c>
      <c r="S5" s="61">
        <v>95.466398340749876</v>
      </c>
      <c r="T5" s="62">
        <v>1.7013415370772103E-3</v>
      </c>
      <c r="U5" s="61">
        <v>0.5644437721779012</v>
      </c>
      <c r="V5" s="61">
        <v>6.5712780932340964</v>
      </c>
      <c r="W5" s="61">
        <v>38.247633083693636</v>
      </c>
      <c r="X5" s="29">
        <f t="shared" si="0"/>
        <v>273.03859950288523</v>
      </c>
    </row>
    <row r="6" spans="1:24" ht="18" x14ac:dyDescent="0.3">
      <c r="A6" s="41" t="s">
        <v>3</v>
      </c>
      <c r="B6" s="1">
        <v>4</v>
      </c>
      <c r="C6" s="61">
        <v>0.54128792426468542</v>
      </c>
      <c r="D6" s="61">
        <v>18.722734875678579</v>
      </c>
      <c r="E6" s="61">
        <v>0.97637633781984112</v>
      </c>
      <c r="F6" s="61">
        <v>48.410369321627705</v>
      </c>
      <c r="G6" s="64">
        <v>5.9226734067841473</v>
      </c>
      <c r="H6" s="62"/>
      <c r="I6" s="71">
        <v>0.17349042621383229</v>
      </c>
      <c r="J6" s="61">
        <v>0</v>
      </c>
      <c r="K6" s="61">
        <v>0</v>
      </c>
      <c r="L6" s="62"/>
      <c r="M6" s="62"/>
      <c r="N6" s="62"/>
      <c r="O6" s="62"/>
      <c r="P6" s="61">
        <v>0</v>
      </c>
      <c r="Q6" s="61">
        <v>0</v>
      </c>
      <c r="R6" s="61">
        <v>0</v>
      </c>
      <c r="S6" s="61">
        <v>4.968979851523299</v>
      </c>
      <c r="T6" s="62">
        <v>6.0098019766628194E-2</v>
      </c>
      <c r="U6" s="61">
        <v>6.1846598065966825E-2</v>
      </c>
      <c r="V6" s="61">
        <v>232.12317581903091</v>
      </c>
      <c r="W6" s="61">
        <v>4.3172853515738439</v>
      </c>
      <c r="X6" s="29">
        <f t="shared" si="0"/>
        <v>316.27831793234941</v>
      </c>
    </row>
    <row r="7" spans="1:24" ht="18" x14ac:dyDescent="0.3">
      <c r="A7" s="41" t="s">
        <v>4</v>
      </c>
      <c r="B7" s="1">
        <v>5</v>
      </c>
      <c r="C7" s="61">
        <v>17.209588940807173</v>
      </c>
      <c r="D7" s="61">
        <v>101.40420487520863</v>
      </c>
      <c r="E7" s="61">
        <v>37.42612035138297</v>
      </c>
      <c r="F7" s="61">
        <v>84.476490177204354</v>
      </c>
      <c r="G7" s="64">
        <v>292.47007277014785</v>
      </c>
      <c r="H7" s="62">
        <v>-1.108532317256667</v>
      </c>
      <c r="I7" s="71">
        <v>9.2967082519393411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1">
        <v>0</v>
      </c>
      <c r="Q7" s="61">
        <v>0</v>
      </c>
      <c r="R7" s="61">
        <v>0</v>
      </c>
      <c r="S7" s="61">
        <v>304.12653846106747</v>
      </c>
      <c r="T7" s="62">
        <v>3.6733564060202645E-2</v>
      </c>
      <c r="U7" s="61">
        <v>8.9712375608042461</v>
      </c>
      <c r="V7" s="61">
        <v>141.8800749495052</v>
      </c>
      <c r="W7" s="61">
        <v>271.34357681902344</v>
      </c>
      <c r="X7" s="29">
        <f t="shared" si="0"/>
        <v>1267.5328144038945</v>
      </c>
    </row>
    <row r="8" spans="1:24" x14ac:dyDescent="0.3">
      <c r="A8" s="42" t="s">
        <v>20</v>
      </c>
      <c r="B8" s="21" t="s">
        <v>34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26">
        <f>SUM(C8:W8)</f>
        <v>0</v>
      </c>
    </row>
    <row r="9" spans="1:24" x14ac:dyDescent="0.3">
      <c r="A9" s="42" t="s">
        <v>21</v>
      </c>
      <c r="B9" s="21" t="s">
        <v>35</v>
      </c>
      <c r="C9" s="62">
        <v>1.4932685731666668E-2</v>
      </c>
      <c r="D9" s="62">
        <v>2.0913232042856604</v>
      </c>
      <c r="E9" s="62">
        <v>0.42722834559999984</v>
      </c>
      <c r="F9" s="62">
        <v>0.28856662806721944</v>
      </c>
      <c r="G9" s="62">
        <v>28.617599375326119</v>
      </c>
      <c r="H9" s="62">
        <v>1.108532317256667</v>
      </c>
      <c r="I9" s="62">
        <v>1.4932685731666668E-2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6.1424818082451802</v>
      </c>
      <c r="T9" s="62">
        <v>0</v>
      </c>
      <c r="U9" s="62">
        <v>0</v>
      </c>
      <c r="V9" s="62">
        <v>0</v>
      </c>
      <c r="W9" s="62">
        <v>0.11120513579585542</v>
      </c>
      <c r="X9" s="26">
        <f>SUM(C9:W9)</f>
        <v>38.816802186040029</v>
      </c>
    </row>
    <row r="10" spans="1:24" ht="18" x14ac:dyDescent="0.3">
      <c r="A10" s="41" t="s">
        <v>5</v>
      </c>
      <c r="B10" s="1">
        <v>6</v>
      </c>
      <c r="C10" s="61">
        <v>4.49278405</v>
      </c>
      <c r="D10" s="61">
        <v>284.37750320999999</v>
      </c>
      <c r="E10" s="61">
        <v>23.172056170000001</v>
      </c>
      <c r="F10" s="61">
        <v>30.121344440000001</v>
      </c>
      <c r="G10" s="64">
        <v>93.697022733222227</v>
      </c>
      <c r="H10" s="62"/>
      <c r="I10" s="71">
        <v>2.7170579067777623</v>
      </c>
      <c r="J10" s="61">
        <v>0</v>
      </c>
      <c r="K10" s="61">
        <v>0</v>
      </c>
      <c r="L10" s="62"/>
      <c r="M10" s="62"/>
      <c r="N10" s="62"/>
      <c r="O10" s="62"/>
      <c r="P10" s="61">
        <v>0</v>
      </c>
      <c r="Q10" s="61">
        <v>0</v>
      </c>
      <c r="R10" s="61">
        <v>0</v>
      </c>
      <c r="S10" s="61">
        <v>0</v>
      </c>
      <c r="T10" s="62"/>
      <c r="U10" s="61">
        <v>0</v>
      </c>
      <c r="V10" s="61">
        <v>0</v>
      </c>
      <c r="W10" s="61">
        <v>0</v>
      </c>
      <c r="X10" s="29">
        <f t="shared" si="0"/>
        <v>438.57776851</v>
      </c>
    </row>
    <row r="11" spans="1:24" ht="18" x14ac:dyDescent="0.3">
      <c r="A11" s="41" t="s">
        <v>6</v>
      </c>
      <c r="B11" s="1">
        <v>7</v>
      </c>
      <c r="C11" s="61">
        <v>120.26235799</v>
      </c>
      <c r="D11" s="61">
        <v>441.59797637000003</v>
      </c>
      <c r="E11" s="61">
        <v>104.43565417000001</v>
      </c>
      <c r="F11" s="61">
        <v>86.072244349999991</v>
      </c>
      <c r="G11" s="64">
        <v>184.23752564420892</v>
      </c>
      <c r="H11" s="62"/>
      <c r="I11" s="71">
        <v>5.3425819857910612</v>
      </c>
      <c r="J11" s="61">
        <v>0</v>
      </c>
      <c r="K11" s="61">
        <v>0</v>
      </c>
      <c r="L11" s="62"/>
      <c r="M11" s="62"/>
      <c r="N11" s="62"/>
      <c r="O11" s="62"/>
      <c r="P11" s="61">
        <v>0</v>
      </c>
      <c r="Q11" s="61">
        <v>0</v>
      </c>
      <c r="R11" s="61">
        <v>0</v>
      </c>
      <c r="S11" s="61">
        <v>0</v>
      </c>
      <c r="T11" s="62"/>
      <c r="U11" s="61">
        <v>0</v>
      </c>
      <c r="V11" s="61">
        <v>0</v>
      </c>
      <c r="W11" s="61">
        <v>0</v>
      </c>
      <c r="X11" s="29">
        <f t="shared" si="0"/>
        <v>941.94834051000009</v>
      </c>
    </row>
    <row r="12" spans="1:24" ht="15.6" x14ac:dyDescent="0.3">
      <c r="A12" s="43" t="s">
        <v>22</v>
      </c>
      <c r="B12" s="49" t="s">
        <v>37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26">
        <f>SUM(C12:W12)</f>
        <v>0</v>
      </c>
    </row>
    <row r="13" spans="1:24" ht="15.6" x14ac:dyDescent="0.3">
      <c r="A13" s="43" t="s">
        <v>23</v>
      </c>
      <c r="B13" s="49" t="s">
        <v>38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26">
        <f t="shared" ref="X13:X15" si="1">SUM(C13:W13)</f>
        <v>0</v>
      </c>
    </row>
    <row r="14" spans="1:24" ht="15.6" x14ac:dyDescent="0.3">
      <c r="A14" s="43" t="s">
        <v>24</v>
      </c>
      <c r="B14" s="49" t="s">
        <v>39</v>
      </c>
      <c r="C14" s="62"/>
      <c r="D14" s="62"/>
      <c r="E14" s="62"/>
      <c r="F14" s="62"/>
      <c r="G14" s="62"/>
      <c r="H14" s="62"/>
      <c r="I14" s="62">
        <v>8.3833064271610311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26">
        <f t="shared" si="1"/>
        <v>8.3833064271610311</v>
      </c>
    </row>
    <row r="15" spans="1:24" ht="15.6" x14ac:dyDescent="0.3">
      <c r="A15" s="43" t="s">
        <v>25</v>
      </c>
      <c r="B15" s="49" t="s">
        <v>40</v>
      </c>
      <c r="C15" s="62"/>
      <c r="D15" s="62"/>
      <c r="E15" s="62"/>
      <c r="F15" s="62"/>
      <c r="G15" s="62"/>
      <c r="H15" s="62"/>
      <c r="I15" s="62">
        <v>0.11502724357279971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26">
        <f t="shared" si="1"/>
        <v>0.11502724357279971</v>
      </c>
    </row>
    <row r="16" spans="1:24" x14ac:dyDescent="0.3">
      <c r="A16" s="41" t="s">
        <v>7</v>
      </c>
      <c r="B16" s="1">
        <v>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1">
        <v>0</v>
      </c>
      <c r="K16" s="61">
        <v>0</v>
      </c>
      <c r="L16" s="62"/>
      <c r="M16" s="62"/>
      <c r="N16" s="62"/>
      <c r="O16" s="62"/>
      <c r="P16" s="61">
        <v>0</v>
      </c>
      <c r="Q16" s="61">
        <v>0</v>
      </c>
      <c r="R16" s="61">
        <v>0</v>
      </c>
      <c r="S16" s="61">
        <v>96.875539114099993</v>
      </c>
      <c r="T16" s="62"/>
      <c r="U16" s="61">
        <v>0</v>
      </c>
      <c r="V16" s="61">
        <v>0</v>
      </c>
      <c r="W16" s="61">
        <v>0</v>
      </c>
      <c r="X16" s="29">
        <f t="shared" si="0"/>
        <v>96.875539114099993</v>
      </c>
    </row>
    <row r="17" spans="1:24" x14ac:dyDescent="0.3">
      <c r="A17" s="41" t="s">
        <v>8</v>
      </c>
      <c r="B17" s="1">
        <v>9</v>
      </c>
      <c r="C17" s="61">
        <v>-0.52304566890559367</v>
      </c>
      <c r="D17" s="61">
        <v>34.578180423213389</v>
      </c>
      <c r="E17" s="61">
        <v>3.8440764126409999</v>
      </c>
      <c r="F17" s="61">
        <v>6.7665622331546853</v>
      </c>
      <c r="G17" s="61">
        <v>132.37562909395837</v>
      </c>
      <c r="H17" s="62"/>
      <c r="I17" s="62">
        <v>7.2179439178338605</v>
      </c>
      <c r="J17" s="61">
        <v>0</v>
      </c>
      <c r="K17" s="61">
        <v>0</v>
      </c>
      <c r="L17" s="62"/>
      <c r="M17" s="62"/>
      <c r="N17" s="62"/>
      <c r="O17" s="62"/>
      <c r="P17" s="61">
        <v>0</v>
      </c>
      <c r="Q17" s="61">
        <v>0</v>
      </c>
      <c r="R17" s="61">
        <v>0</v>
      </c>
      <c r="S17" s="61">
        <v>0</v>
      </c>
      <c r="T17" s="62"/>
      <c r="U17" s="61">
        <v>0</v>
      </c>
      <c r="V17" s="61">
        <v>0</v>
      </c>
      <c r="W17" s="61">
        <v>0</v>
      </c>
      <c r="X17" s="29">
        <f t="shared" si="0"/>
        <v>184.25934641189571</v>
      </c>
    </row>
    <row r="18" spans="1:24" ht="18" x14ac:dyDescent="0.3">
      <c r="A18" s="44" t="s">
        <v>9</v>
      </c>
      <c r="B18" s="50">
        <v>10</v>
      </c>
      <c r="C18" s="61">
        <v>-3.0622493524642578</v>
      </c>
      <c r="D18" s="61">
        <v>5.1278830826573953</v>
      </c>
      <c r="E18" s="61">
        <v>0.12249769799074414</v>
      </c>
      <c r="F18" s="61">
        <v>1.2395532634820174</v>
      </c>
      <c r="G18" s="64">
        <v>1.4178592040898601</v>
      </c>
      <c r="H18" s="62"/>
      <c r="I18" s="71">
        <v>4.1115560012389051E-2</v>
      </c>
      <c r="J18" s="61">
        <v>0</v>
      </c>
      <c r="K18" s="61">
        <v>0</v>
      </c>
      <c r="L18" s="62"/>
      <c r="M18" s="62"/>
      <c r="N18" s="62"/>
      <c r="O18" s="62"/>
      <c r="P18" s="61">
        <v>0</v>
      </c>
      <c r="Q18" s="61">
        <v>0</v>
      </c>
      <c r="R18" s="61">
        <v>0</v>
      </c>
      <c r="S18" s="61">
        <v>0</v>
      </c>
      <c r="T18" s="62"/>
      <c r="U18" s="61">
        <v>0</v>
      </c>
      <c r="V18" s="61">
        <v>0</v>
      </c>
      <c r="W18" s="61">
        <v>0</v>
      </c>
      <c r="X18" s="29">
        <f t="shared" si="0"/>
        <v>4.8866594557681475</v>
      </c>
    </row>
    <row r="19" spans="1:24" x14ac:dyDescent="0.3">
      <c r="A19" s="41" t="s">
        <v>10</v>
      </c>
      <c r="B19" s="1">
        <v>11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2"/>
      <c r="I19" s="62"/>
      <c r="J19" s="61">
        <v>438.57776851</v>
      </c>
      <c r="K19" s="61">
        <v>941.94834050999998</v>
      </c>
      <c r="L19" s="62"/>
      <c r="M19" s="62"/>
      <c r="N19" s="62"/>
      <c r="O19" s="62"/>
      <c r="P19" s="61">
        <v>0</v>
      </c>
      <c r="Q19" s="61">
        <v>0</v>
      </c>
      <c r="R19" s="61">
        <v>0</v>
      </c>
      <c r="S19" s="61">
        <v>0</v>
      </c>
      <c r="T19" s="62"/>
      <c r="U19" s="61">
        <v>0</v>
      </c>
      <c r="V19" s="61">
        <v>0</v>
      </c>
      <c r="W19" s="61">
        <v>0</v>
      </c>
      <c r="X19" s="29">
        <f t="shared" si="0"/>
        <v>1380.5261090199999</v>
      </c>
    </row>
    <row r="20" spans="1:24" x14ac:dyDescent="0.3">
      <c r="A20" s="42" t="s">
        <v>26</v>
      </c>
      <c r="B20" s="21" t="s">
        <v>36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>
        <v>0.11502724357279971</v>
      </c>
      <c r="P20" s="62"/>
      <c r="Q20" s="62"/>
      <c r="R20" s="62"/>
      <c r="S20" s="62"/>
      <c r="T20" s="62"/>
      <c r="U20" s="62"/>
      <c r="V20" s="62"/>
      <c r="W20" s="62"/>
      <c r="X20" s="26">
        <f>SUM(C20:W20)</f>
        <v>0.11502724357279971</v>
      </c>
    </row>
    <row r="21" spans="1:24" x14ac:dyDescent="0.3">
      <c r="A21" s="41" t="s">
        <v>11</v>
      </c>
      <c r="B21" s="1">
        <v>12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2"/>
      <c r="I21" s="62"/>
      <c r="J21" s="61">
        <v>0</v>
      </c>
      <c r="K21" s="61">
        <v>0</v>
      </c>
      <c r="L21" s="62"/>
      <c r="M21" s="62"/>
      <c r="N21" s="62"/>
      <c r="O21" s="62"/>
      <c r="P21" s="61">
        <v>96.875539114099993</v>
      </c>
      <c r="Q21" s="61">
        <v>184.25934641189571</v>
      </c>
      <c r="R21" s="61">
        <v>4.8866594557681484</v>
      </c>
      <c r="S21" s="61">
        <v>0</v>
      </c>
      <c r="T21" s="62"/>
      <c r="U21" s="61">
        <v>0</v>
      </c>
      <c r="V21" s="61">
        <v>0</v>
      </c>
      <c r="W21" s="61">
        <v>0</v>
      </c>
      <c r="X21" s="29">
        <f t="shared" si="0"/>
        <v>286.02154498176384</v>
      </c>
    </row>
    <row r="22" spans="1:24" x14ac:dyDescent="0.3">
      <c r="A22" s="41" t="s">
        <v>15</v>
      </c>
      <c r="B22" s="1">
        <v>13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2"/>
      <c r="I22" s="62"/>
      <c r="J22" s="61">
        <v>0</v>
      </c>
      <c r="K22" s="61">
        <v>0</v>
      </c>
      <c r="L22" s="62"/>
      <c r="M22" s="62"/>
      <c r="N22" s="62"/>
      <c r="O22" s="62"/>
      <c r="P22" s="61">
        <v>0</v>
      </c>
      <c r="Q22" s="61">
        <v>0</v>
      </c>
      <c r="R22" s="61">
        <v>0</v>
      </c>
      <c r="S22" s="61">
        <v>304.58252562123539</v>
      </c>
      <c r="T22" s="62"/>
      <c r="U22" s="61">
        <v>62.619842498613806</v>
      </c>
      <c r="V22" s="61">
        <v>0</v>
      </c>
      <c r="W22" s="61">
        <v>77.079975749556723</v>
      </c>
      <c r="X22" s="29">
        <f t="shared" si="0"/>
        <v>444.28234386940596</v>
      </c>
    </row>
    <row r="23" spans="1:24" x14ac:dyDescent="0.3">
      <c r="A23" s="41" t="s">
        <v>16</v>
      </c>
      <c r="B23" s="1">
        <v>14</v>
      </c>
      <c r="C23" s="61">
        <v>11.642609864960409</v>
      </c>
      <c r="D23" s="61">
        <v>47.481200904174699</v>
      </c>
      <c r="E23" s="61">
        <v>20.43338863764227</v>
      </c>
      <c r="F23" s="61">
        <v>21.742653802584162</v>
      </c>
      <c r="G23" s="61">
        <v>338.64180363540601</v>
      </c>
      <c r="H23" s="62"/>
      <c r="I23" s="62"/>
      <c r="J23" s="61">
        <v>0</v>
      </c>
      <c r="K23" s="61">
        <v>0</v>
      </c>
      <c r="L23" s="62"/>
      <c r="M23" s="62"/>
      <c r="N23" s="62">
        <v>8.3833064271610311</v>
      </c>
      <c r="O23" s="62"/>
      <c r="P23" s="61">
        <v>0</v>
      </c>
      <c r="Q23" s="61">
        <v>0</v>
      </c>
      <c r="R23" s="61">
        <v>0</v>
      </c>
      <c r="S23" s="61">
        <v>0</v>
      </c>
      <c r="T23" s="62"/>
      <c r="U23" s="61">
        <v>0</v>
      </c>
      <c r="V23" s="61">
        <v>0</v>
      </c>
      <c r="W23" s="61">
        <v>0</v>
      </c>
      <c r="X23" s="29">
        <f t="shared" si="0"/>
        <v>448.32496327192854</v>
      </c>
    </row>
    <row r="24" spans="1:24" x14ac:dyDescent="0.3">
      <c r="A24" s="41" t="s">
        <v>14</v>
      </c>
      <c r="B24" s="1">
        <v>15</v>
      </c>
      <c r="C24" s="29">
        <f t="shared" ref="C24:W24" si="2">SUM(C3:C23)</f>
        <v>196.88114580791495</v>
      </c>
      <c r="D24" s="29">
        <f t="shared" si="2"/>
        <v>1184.174820696516</v>
      </c>
      <c r="E24" s="29">
        <f t="shared" si="2"/>
        <v>273.03859950288518</v>
      </c>
      <c r="F24" s="29">
        <f t="shared" si="2"/>
        <v>316.27831793234947</v>
      </c>
      <c r="G24" s="29">
        <f t="shared" si="2"/>
        <v>1267.5328144038942</v>
      </c>
      <c r="H24" s="26">
        <f>SUM(H3:H23)</f>
        <v>0</v>
      </c>
      <c r="I24" s="26">
        <f>SUM(I3:I23)</f>
        <v>38.816802186039723</v>
      </c>
      <c r="J24" s="29">
        <f t="shared" si="2"/>
        <v>438.57776851</v>
      </c>
      <c r="K24" s="29">
        <f t="shared" si="2"/>
        <v>941.94834050999998</v>
      </c>
      <c r="L24" s="26">
        <f>SUM(L3:L23)</f>
        <v>0</v>
      </c>
      <c r="M24" s="26">
        <f t="shared" ref="M24:O24" si="3">SUM(M3:M23)</f>
        <v>0</v>
      </c>
      <c r="N24" s="26">
        <f t="shared" si="3"/>
        <v>8.3833064271610311</v>
      </c>
      <c r="O24" s="26">
        <f t="shared" si="3"/>
        <v>0.11502724357279971</v>
      </c>
      <c r="P24" s="29">
        <f t="shared" si="2"/>
        <v>96.875539114099993</v>
      </c>
      <c r="Q24" s="29">
        <f t="shared" si="2"/>
        <v>184.25934641189571</v>
      </c>
      <c r="R24" s="29">
        <f t="shared" si="2"/>
        <v>4.8866594557681484</v>
      </c>
      <c r="S24" s="29">
        <f t="shared" si="2"/>
        <v>1380.5261090199999</v>
      </c>
      <c r="T24" s="26">
        <f>SUM(T3:T23)</f>
        <v>0.1150272435727997</v>
      </c>
      <c r="U24" s="29">
        <f t="shared" si="2"/>
        <v>286.02154498176378</v>
      </c>
      <c r="V24" s="29">
        <f t="shared" si="2"/>
        <v>444.28234386940619</v>
      </c>
      <c r="W24" s="29">
        <f t="shared" si="2"/>
        <v>448.3249632719286</v>
      </c>
      <c r="X24" s="29"/>
    </row>
    <row r="25" spans="1:24" x14ac:dyDescent="0.3">
      <c r="A25" s="41" t="s">
        <v>17</v>
      </c>
      <c r="B25" s="51"/>
      <c r="C25" s="30">
        <f>X3</f>
        <v>196.88114580791495</v>
      </c>
      <c r="D25" s="30">
        <f>X4</f>
        <v>1184.174820696516</v>
      </c>
      <c r="E25" s="30">
        <f>X5</f>
        <v>273.03859950288523</v>
      </c>
      <c r="F25" s="30">
        <f>X6</f>
        <v>316.27831793234941</v>
      </c>
      <c r="G25" s="30">
        <f>X7</f>
        <v>1267.5328144038945</v>
      </c>
      <c r="H25" s="27">
        <f>X8</f>
        <v>0</v>
      </c>
      <c r="I25" s="27">
        <f>X9</f>
        <v>38.816802186040029</v>
      </c>
      <c r="J25" s="30">
        <f>X10</f>
        <v>438.57776851</v>
      </c>
      <c r="K25" s="30">
        <f>X11</f>
        <v>941.94834051000009</v>
      </c>
      <c r="L25" s="27">
        <f>X12</f>
        <v>0</v>
      </c>
      <c r="M25" s="27">
        <f>X13</f>
        <v>0</v>
      </c>
      <c r="N25" s="27">
        <f>X14</f>
        <v>8.3833064271610311</v>
      </c>
      <c r="O25" s="27">
        <f>X15</f>
        <v>0.11502724357279971</v>
      </c>
      <c r="P25" s="30">
        <f>X16</f>
        <v>96.875539114099993</v>
      </c>
      <c r="Q25" s="30">
        <f>X17</f>
        <v>184.25934641189571</v>
      </c>
      <c r="R25" s="30">
        <f>X18</f>
        <v>4.8866594557681475</v>
      </c>
      <c r="S25" s="30">
        <f>X19</f>
        <v>1380.5261090199999</v>
      </c>
      <c r="T25" s="27">
        <f>X20</f>
        <v>0.11502724357279971</v>
      </c>
      <c r="U25" s="30">
        <f>X21</f>
        <v>286.02154498176384</v>
      </c>
      <c r="V25" s="30">
        <f>X22</f>
        <v>444.28234386940596</v>
      </c>
      <c r="W25" s="30">
        <f>X23</f>
        <v>448.32496327192854</v>
      </c>
      <c r="X25" s="31"/>
    </row>
    <row r="26" spans="1:24" ht="15.6" x14ac:dyDescent="0.3">
      <c r="A26" s="45" t="s">
        <v>18</v>
      </c>
      <c r="B26" s="52"/>
      <c r="C26" s="12">
        <f>C24-C25</f>
        <v>0</v>
      </c>
      <c r="D26" s="12">
        <f t="shared" ref="D26:W26" si="4">D24-D25</f>
        <v>0</v>
      </c>
      <c r="E26" s="12">
        <f t="shared" si="4"/>
        <v>0</v>
      </c>
      <c r="F26" s="12">
        <f t="shared" si="4"/>
        <v>0</v>
      </c>
      <c r="G26" s="12">
        <f t="shared" si="4"/>
        <v>0</v>
      </c>
      <c r="H26" s="12">
        <f t="shared" si="4"/>
        <v>0</v>
      </c>
      <c r="I26" s="12">
        <f t="shared" si="4"/>
        <v>-3.0553337637684308E-13</v>
      </c>
      <c r="J26" s="12">
        <f t="shared" si="4"/>
        <v>0</v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>S24-S25</f>
        <v>0</v>
      </c>
      <c r="T26" s="12">
        <f>T24-T25</f>
        <v>0</v>
      </c>
      <c r="U26" s="12">
        <f t="shared" si="4"/>
        <v>0</v>
      </c>
      <c r="V26" s="12">
        <f t="shared" si="4"/>
        <v>0</v>
      </c>
      <c r="W26" s="12">
        <f t="shared" si="4"/>
        <v>0</v>
      </c>
    </row>
    <row r="28" spans="1:24" ht="28.8" x14ac:dyDescent="0.3">
      <c r="B28" s="6" t="s">
        <v>54</v>
      </c>
      <c r="C28" s="6" t="s">
        <v>51</v>
      </c>
      <c r="D28" s="56" t="s">
        <v>53</v>
      </c>
      <c r="E28" s="6" t="s">
        <v>43</v>
      </c>
      <c r="F28" s="56" t="s">
        <v>55</v>
      </c>
    </row>
    <row r="29" spans="1:24" ht="15.6" x14ac:dyDescent="0.3">
      <c r="A29" s="23" t="s">
        <v>0</v>
      </c>
      <c r="B29" s="28">
        <v>48.873763312576443</v>
      </c>
      <c r="C29" s="28">
        <f>B29/$B$37</f>
        <v>5.9622800168715608E-2</v>
      </c>
      <c r="D29" s="57">
        <f>$B$39*C29</f>
        <v>1.3773179618675744</v>
      </c>
      <c r="E29" s="28">
        <v>48.869913369933464</v>
      </c>
      <c r="F29" s="57">
        <f>E29-D29</f>
        <v>47.492595408065888</v>
      </c>
    </row>
    <row r="30" spans="1:24" ht="15.6" x14ac:dyDescent="0.3">
      <c r="A30" s="23" t="s">
        <v>1</v>
      </c>
      <c r="B30" s="28">
        <v>111.8436183841894</v>
      </c>
      <c r="C30" s="28">
        <f t="shared" ref="C30:C36" si="5">B30/$B$37</f>
        <v>0.13644191191945018</v>
      </c>
      <c r="D30" s="57">
        <f t="shared" ref="D30:D36" si="6">$B$39*C30</f>
        <v>3.1518797424213711</v>
      </c>
      <c r="E30" s="28">
        <v>111.83097400862349</v>
      </c>
      <c r="F30" s="57">
        <f t="shared" ref="F30:F36" si="7">E30-D30</f>
        <v>108.67909426620211</v>
      </c>
    </row>
    <row r="31" spans="1:24" ht="15.6" x14ac:dyDescent="0.3">
      <c r="A31" s="23" t="s">
        <v>2</v>
      </c>
      <c r="B31" s="28">
        <v>34.968080284736928</v>
      </c>
      <c r="C31" s="28">
        <f t="shared" si="5"/>
        <v>4.2658774806563299E-2</v>
      </c>
      <c r="D31" s="57">
        <f t="shared" si="6"/>
        <v>0.98544007671703571</v>
      </c>
      <c r="E31" s="28">
        <v>34.96637894319985</v>
      </c>
      <c r="F31" s="57">
        <f t="shared" si="7"/>
        <v>33.980938866482816</v>
      </c>
    </row>
    <row r="32" spans="1:24" ht="15.6" x14ac:dyDescent="0.3">
      <c r="A32" s="23" t="s">
        <v>3</v>
      </c>
      <c r="B32" s="28">
        <v>6.156261852764608</v>
      </c>
      <c r="C32" s="28">
        <f t="shared" si="5"/>
        <v>7.5102375048581339E-3</v>
      </c>
      <c r="D32" s="57">
        <f t="shared" si="6"/>
        <v>0.17349042621383229</v>
      </c>
      <c r="E32" s="28">
        <v>6.0961638329979797</v>
      </c>
      <c r="F32" s="57">
        <f t="shared" si="7"/>
        <v>5.9226734067841473</v>
      </c>
    </row>
    <row r="33" spans="1:6" ht="15.6" x14ac:dyDescent="0.3">
      <c r="A33" s="23" t="s">
        <v>4</v>
      </c>
      <c r="B33" s="28">
        <v>330.42111396147351</v>
      </c>
      <c r="C33" s="28">
        <f t="shared" si="5"/>
        <v>0.40309218513115552</v>
      </c>
      <c r="D33" s="58">
        <f>$B$39*C33 + 'Aşama 3'!I7</f>
        <v>9.2967082519393411</v>
      </c>
      <c r="E33" s="28">
        <v>301.76678102208717</v>
      </c>
      <c r="F33" s="57">
        <f t="shared" si="7"/>
        <v>292.47007277014785</v>
      </c>
    </row>
    <row r="34" spans="1:6" ht="15.6" x14ac:dyDescent="0.3">
      <c r="A34" s="23" t="s">
        <v>5</v>
      </c>
      <c r="B34" s="28">
        <v>96.414080639999995</v>
      </c>
      <c r="C34" s="28">
        <f t="shared" si="5"/>
        <v>0.11761888329908747</v>
      </c>
      <c r="D34" s="57">
        <f t="shared" si="6"/>
        <v>2.7170579067777623</v>
      </c>
      <c r="E34" s="28">
        <v>96.414080639999995</v>
      </c>
      <c r="F34" s="57">
        <f t="shared" si="7"/>
        <v>93.697022733222227</v>
      </c>
    </row>
    <row r="35" spans="1:6" ht="15.6" x14ac:dyDescent="0.3">
      <c r="A35" s="23" t="s">
        <v>6</v>
      </c>
      <c r="B35" s="28">
        <v>189.58010762999999</v>
      </c>
      <c r="C35" s="28">
        <f t="shared" si="5"/>
        <v>0.23127535321755066</v>
      </c>
      <c r="D35" s="57">
        <f t="shared" si="6"/>
        <v>5.3425819857910612</v>
      </c>
      <c r="E35" s="28">
        <v>189.58010762999999</v>
      </c>
      <c r="F35" s="57">
        <f t="shared" si="7"/>
        <v>184.23752564420892</v>
      </c>
    </row>
    <row r="36" spans="1:6" ht="15.6" x14ac:dyDescent="0.3">
      <c r="A36" s="23" t="s">
        <v>50</v>
      </c>
      <c r="B36" s="28">
        <v>1.4589747641022492</v>
      </c>
      <c r="C36" s="28">
        <f t="shared" si="5"/>
        <v>1.7798539526192607E-3</v>
      </c>
      <c r="D36" s="57">
        <f t="shared" si="6"/>
        <v>4.1115560012389051E-2</v>
      </c>
      <c r="E36" s="28">
        <v>1.4589747641022492</v>
      </c>
      <c r="F36" s="57">
        <f t="shared" si="7"/>
        <v>1.4178592040898601</v>
      </c>
    </row>
    <row r="37" spans="1:6" ht="15.6" x14ac:dyDescent="0.3">
      <c r="A37" s="23" t="s">
        <v>14</v>
      </c>
      <c r="B37" s="37">
        <f>SUM(B29:B36)</f>
        <v>819.71600082984298</v>
      </c>
      <c r="C37" s="37">
        <f>SUM(C29:C36)</f>
        <v>1.0000000000000002</v>
      </c>
      <c r="D37" s="58">
        <f>SUM(D29:D36)</f>
        <v>23.085591911740366</v>
      </c>
      <c r="E37" s="37">
        <f>SUM(E29:E36)</f>
        <v>790.98337421094413</v>
      </c>
      <c r="F37" s="58">
        <f>SUM(F29:F36)</f>
        <v>767.89778229920375</v>
      </c>
    </row>
    <row r="39" spans="1:6" ht="18" x14ac:dyDescent="0.3">
      <c r="A39" s="59" t="s">
        <v>52</v>
      </c>
      <c r="B39" s="60">
        <f>'Aşama 3'!G26</f>
        <v>23.100524597472031</v>
      </c>
    </row>
  </sheetData>
  <pageMargins left="0.7" right="0.7" top="0.75" bottom="0.75" header="0.3" footer="0.3"/>
  <ignoredErrors>
    <ignoredError sqref="X3:X23 C24:W2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1EEA-3DAF-4A04-B2E1-9BAAD5397B89}">
  <dimension ref="A1:X45"/>
  <sheetViews>
    <sheetView topLeftCell="A6" zoomScale="85" zoomScaleNormal="85" workbookViewId="0">
      <selection activeCell="D29" sqref="D29:D32"/>
    </sheetView>
  </sheetViews>
  <sheetFormatPr defaultRowHeight="14.4" x14ac:dyDescent="0.3"/>
  <cols>
    <col min="1" max="1" width="32.21875" style="40" customWidth="1"/>
    <col min="2" max="2" width="10.5546875" style="11" customWidth="1"/>
    <col min="3" max="3" width="16.5546875" style="11" bestFit="1" customWidth="1"/>
    <col min="4" max="4" width="16.44140625" style="11" customWidth="1"/>
    <col min="5" max="5" width="16.33203125" style="11" customWidth="1"/>
    <col min="6" max="6" width="14.5546875" style="11" customWidth="1"/>
    <col min="7" max="7" width="14.77734375" style="11" customWidth="1"/>
    <col min="8" max="8" width="13.44140625" style="11" customWidth="1"/>
    <col min="9" max="9" width="11.88671875" style="11" bestFit="1" customWidth="1"/>
    <col min="10" max="10" width="9" style="11" bestFit="1" customWidth="1"/>
    <col min="11" max="11" width="9.33203125" style="11" bestFit="1" customWidth="1"/>
    <col min="12" max="12" width="10.77734375" style="11" bestFit="1" customWidth="1"/>
    <col min="13" max="13" width="11.88671875" style="11" bestFit="1" customWidth="1"/>
    <col min="14" max="15" width="10.88671875" style="11" bestFit="1" customWidth="1"/>
    <col min="16" max="16" width="13.44140625" style="11" bestFit="1" customWidth="1"/>
    <col min="17" max="17" width="13.5546875" style="11" bestFit="1" customWidth="1"/>
    <col min="18" max="19" width="15" style="11" bestFit="1" customWidth="1"/>
    <col min="20" max="20" width="10.33203125" style="11" customWidth="1"/>
    <col min="21" max="21" width="9" style="11" bestFit="1" customWidth="1"/>
    <col min="22" max="22" width="11.21875" style="11" bestFit="1" customWidth="1"/>
    <col min="23" max="23" width="13.109375" style="11" bestFit="1" customWidth="1"/>
    <col min="24" max="24" width="16.109375" style="11" bestFit="1" customWidth="1"/>
    <col min="25" max="16384" width="8.88671875" style="40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s="11" customFormat="1" ht="15.6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ht="18" x14ac:dyDescent="0.3">
      <c r="A3" s="41" t="s">
        <v>0</v>
      </c>
      <c r="B3" s="1">
        <v>1</v>
      </c>
      <c r="C3" s="61">
        <v>34.803433224989121</v>
      </c>
      <c r="D3" s="61">
        <v>7.1179156264392738</v>
      </c>
      <c r="E3" s="61">
        <v>3.6644609712554399E-2</v>
      </c>
      <c r="F3" s="61">
        <v>0.1763685618122062</v>
      </c>
      <c r="G3" s="64">
        <v>47.382462552647475</v>
      </c>
      <c r="H3" s="62"/>
      <c r="I3" s="62">
        <v>1.3773179618675744</v>
      </c>
      <c r="J3" s="61">
        <v>0</v>
      </c>
      <c r="K3" s="61">
        <v>0</v>
      </c>
      <c r="L3" s="62"/>
      <c r="M3" s="62"/>
      <c r="N3" s="62"/>
      <c r="O3" s="62"/>
      <c r="P3" s="61">
        <v>0</v>
      </c>
      <c r="Q3" s="61">
        <v>0</v>
      </c>
      <c r="R3" s="61">
        <v>0</v>
      </c>
      <c r="S3" s="61">
        <v>76.4243079803189</v>
      </c>
      <c r="T3" s="71">
        <v>0.11398279806138899</v>
      </c>
      <c r="U3" s="61">
        <v>0</v>
      </c>
      <c r="V3" s="61">
        <v>14.870055893344119</v>
      </c>
      <c r="W3" s="61">
        <v>14.578656598722317</v>
      </c>
      <c r="X3" s="29">
        <f t="shared" ref="X3:X23" si="0">SUM(C3:W3)</f>
        <v>196.88114580791492</v>
      </c>
    </row>
    <row r="4" spans="1:24" ht="18" x14ac:dyDescent="0.3">
      <c r="A4" s="41" t="s">
        <v>1</v>
      </c>
      <c r="B4" s="1">
        <v>2</v>
      </c>
      <c r="C4" s="61">
        <v>8.201500354785443</v>
      </c>
      <c r="D4" s="61">
        <v>207.07210220581359</v>
      </c>
      <c r="E4" s="61">
        <v>29.730691614940199</v>
      </c>
      <c r="F4" s="61">
        <v>30.099006094070912</v>
      </c>
      <c r="G4" s="64">
        <v>108.31738467330804</v>
      </c>
      <c r="H4" s="62"/>
      <c r="I4" s="62">
        <v>3.1518797424213711</v>
      </c>
      <c r="J4" s="61">
        <v>0</v>
      </c>
      <c r="K4" s="61">
        <v>0</v>
      </c>
      <c r="L4" s="62"/>
      <c r="M4" s="62"/>
      <c r="N4" s="62"/>
      <c r="O4" s="62"/>
      <c r="P4" s="61">
        <v>0</v>
      </c>
      <c r="Q4" s="61">
        <v>0</v>
      </c>
      <c r="R4" s="61">
        <v>0</v>
      </c>
      <c r="S4" s="61">
        <v>491.93933784275998</v>
      </c>
      <c r="T4" s="71">
        <v>0.37435396845998048</v>
      </c>
      <c r="U4" s="61">
        <v>213.8041745521019</v>
      </c>
      <c r="V4" s="61">
        <v>48.837759114291877</v>
      </c>
      <c r="W4" s="61">
        <v>42.646630533562778</v>
      </c>
      <c r="X4" s="29">
        <f t="shared" si="0"/>
        <v>1184.174820696516</v>
      </c>
    </row>
    <row r="5" spans="1:24" ht="18" x14ac:dyDescent="0.3">
      <c r="A5" s="41" t="s">
        <v>2</v>
      </c>
      <c r="B5" s="1">
        <v>3</v>
      </c>
      <c r="C5" s="61">
        <v>3.2979457937462957</v>
      </c>
      <c r="D5" s="61">
        <v>34.603795919044764</v>
      </c>
      <c r="E5" s="61">
        <v>52.433865155155608</v>
      </c>
      <c r="F5" s="61">
        <v>6.8851590603461554</v>
      </c>
      <c r="G5" s="64">
        <v>33.932269673485344</v>
      </c>
      <c r="H5" s="62"/>
      <c r="I5" s="62">
        <v>0.98544007671703571</v>
      </c>
      <c r="J5" s="61">
        <v>0</v>
      </c>
      <c r="K5" s="61">
        <v>0</v>
      </c>
      <c r="L5" s="62"/>
      <c r="M5" s="62"/>
      <c r="N5" s="62"/>
      <c r="O5" s="62"/>
      <c r="P5" s="61">
        <v>0</v>
      </c>
      <c r="Q5" s="61">
        <v>0</v>
      </c>
      <c r="R5" s="61">
        <v>0</v>
      </c>
      <c r="S5" s="61">
        <v>95.466398340749876</v>
      </c>
      <c r="T5" s="71">
        <v>5.0370534534546811E-2</v>
      </c>
      <c r="U5" s="61">
        <v>0.5644437721779012</v>
      </c>
      <c r="V5" s="61">
        <v>6.5712780932340964</v>
      </c>
      <c r="W5" s="61">
        <v>38.247633083693636</v>
      </c>
      <c r="X5" s="29">
        <f t="shared" si="0"/>
        <v>273.03859950288523</v>
      </c>
    </row>
    <row r="6" spans="1:24" ht="18" x14ac:dyDescent="0.3">
      <c r="A6" s="41" t="s">
        <v>3</v>
      </c>
      <c r="B6" s="1">
        <v>4</v>
      </c>
      <c r="C6" s="61">
        <v>0.54128792426468542</v>
      </c>
      <c r="D6" s="61">
        <v>18.722734875678579</v>
      </c>
      <c r="E6" s="61">
        <v>0.97637633781984112</v>
      </c>
      <c r="F6" s="61">
        <v>48.410369321627705</v>
      </c>
      <c r="G6" s="64">
        <v>4.2034876589227341</v>
      </c>
      <c r="H6" s="62"/>
      <c r="I6" s="62">
        <v>0.17349042621383229</v>
      </c>
      <c r="J6" s="61">
        <v>0</v>
      </c>
      <c r="K6" s="61">
        <v>0</v>
      </c>
      <c r="L6" s="62"/>
      <c r="M6" s="62"/>
      <c r="N6" s="62"/>
      <c r="O6" s="62"/>
      <c r="P6" s="61">
        <v>0</v>
      </c>
      <c r="Q6" s="61">
        <v>0</v>
      </c>
      <c r="R6" s="61">
        <v>0</v>
      </c>
      <c r="S6" s="61">
        <v>4.968979851523299</v>
      </c>
      <c r="T6" s="71">
        <v>1.7792837676280415</v>
      </c>
      <c r="U6" s="61">
        <v>6.1846598065966825E-2</v>
      </c>
      <c r="V6" s="61">
        <v>232.12317581903091</v>
      </c>
      <c r="W6" s="61">
        <v>4.3172853515738439</v>
      </c>
      <c r="X6" s="29">
        <f t="shared" si="0"/>
        <v>316.27831793234947</v>
      </c>
    </row>
    <row r="7" spans="1:24" ht="18" x14ac:dyDescent="0.3">
      <c r="A7" s="41" t="s">
        <v>4</v>
      </c>
      <c r="B7" s="1">
        <v>5</v>
      </c>
      <c r="C7" s="61">
        <v>17.209588940807173</v>
      </c>
      <c r="D7" s="61">
        <v>101.40420487520863</v>
      </c>
      <c r="E7" s="61">
        <v>37.42612035138297</v>
      </c>
      <c r="F7" s="61">
        <v>84.476490177204354</v>
      </c>
      <c r="G7" s="64">
        <v>288.1287480712686</v>
      </c>
      <c r="H7" s="62">
        <v>-1.108532317256667</v>
      </c>
      <c r="I7" s="62">
        <v>9.2967082519393411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1">
        <v>0</v>
      </c>
      <c r="Q7" s="61">
        <v>0</v>
      </c>
      <c r="R7" s="61">
        <v>0</v>
      </c>
      <c r="S7" s="61">
        <v>304.12653846106747</v>
      </c>
      <c r="T7" s="71">
        <v>1.087547218914138</v>
      </c>
      <c r="U7" s="61">
        <v>8.9712375608042461</v>
      </c>
      <c r="V7" s="61">
        <v>141.8800749495052</v>
      </c>
      <c r="W7" s="61">
        <v>271.34357681902344</v>
      </c>
      <c r="X7" s="29">
        <f t="shared" si="0"/>
        <v>1264.2423033598689</v>
      </c>
    </row>
    <row r="8" spans="1:24" x14ac:dyDescent="0.3">
      <c r="A8" s="42" t="s">
        <v>20</v>
      </c>
      <c r="B8" s="21" t="s">
        <v>34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26">
        <f>SUM(C8:W8)</f>
        <v>0</v>
      </c>
    </row>
    <row r="9" spans="1:24" x14ac:dyDescent="0.3">
      <c r="A9" s="42" t="s">
        <v>21</v>
      </c>
      <c r="B9" s="21" t="s">
        <v>35</v>
      </c>
      <c r="C9" s="62">
        <v>1.4932685731666668E-2</v>
      </c>
      <c r="D9" s="62">
        <v>2.0913232042856604</v>
      </c>
      <c r="E9" s="62">
        <v>0.42722834559999984</v>
      </c>
      <c r="F9" s="62">
        <v>0.28856662806721944</v>
      </c>
      <c r="G9" s="62">
        <v>28.617599375326119</v>
      </c>
      <c r="H9" s="62">
        <v>1.108532317256667</v>
      </c>
      <c r="I9" s="62">
        <v>1.4932685731666668E-2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6.1424818082451802</v>
      </c>
      <c r="T9" s="62">
        <v>0</v>
      </c>
      <c r="U9" s="62">
        <v>0</v>
      </c>
      <c r="V9" s="62">
        <v>0</v>
      </c>
      <c r="W9" s="62">
        <v>0.11120513579585542</v>
      </c>
      <c r="X9" s="26">
        <f>SUM(C9:W9)</f>
        <v>38.816802186040029</v>
      </c>
    </row>
    <row r="10" spans="1:24" x14ac:dyDescent="0.3">
      <c r="A10" s="41" t="s">
        <v>5</v>
      </c>
      <c r="B10" s="1">
        <v>6</v>
      </c>
      <c r="C10" s="61">
        <v>4.49278405</v>
      </c>
      <c r="D10" s="61">
        <v>284.37750320999999</v>
      </c>
      <c r="E10" s="61">
        <v>23.172056170000001</v>
      </c>
      <c r="F10" s="61">
        <v>30.121344440000001</v>
      </c>
      <c r="G10" s="61">
        <v>93.697022733222227</v>
      </c>
      <c r="H10" s="62"/>
      <c r="I10" s="62">
        <v>2.7170579067777623</v>
      </c>
      <c r="J10" s="61">
        <v>0</v>
      </c>
      <c r="K10" s="61">
        <v>0</v>
      </c>
      <c r="L10" s="62"/>
      <c r="M10" s="62"/>
      <c r="N10" s="62"/>
      <c r="O10" s="62"/>
      <c r="P10" s="61">
        <v>0</v>
      </c>
      <c r="Q10" s="61">
        <v>0</v>
      </c>
      <c r="R10" s="61">
        <v>0</v>
      </c>
      <c r="S10" s="61">
        <v>0</v>
      </c>
      <c r="T10" s="62"/>
      <c r="U10" s="61">
        <v>0</v>
      </c>
      <c r="V10" s="61">
        <v>0</v>
      </c>
      <c r="W10" s="61">
        <v>0</v>
      </c>
      <c r="X10" s="29">
        <f t="shared" si="0"/>
        <v>438.57776851</v>
      </c>
    </row>
    <row r="11" spans="1:24" x14ac:dyDescent="0.3">
      <c r="A11" s="41" t="s">
        <v>6</v>
      </c>
      <c r="B11" s="1">
        <v>7</v>
      </c>
      <c r="C11" s="61">
        <v>120.26235799</v>
      </c>
      <c r="D11" s="61">
        <v>441.59797637000003</v>
      </c>
      <c r="E11" s="61">
        <v>104.43565417000001</v>
      </c>
      <c r="F11" s="61">
        <v>86.072244349999991</v>
      </c>
      <c r="G11" s="61">
        <v>184.23752564420892</v>
      </c>
      <c r="H11" s="62"/>
      <c r="I11" s="62">
        <v>5.3425819857910612</v>
      </c>
      <c r="J11" s="61">
        <v>0</v>
      </c>
      <c r="K11" s="61">
        <v>0</v>
      </c>
      <c r="L11" s="62"/>
      <c r="M11" s="62"/>
      <c r="N11" s="62"/>
      <c r="O11" s="62"/>
      <c r="P11" s="61">
        <v>0</v>
      </c>
      <c r="Q11" s="61">
        <v>0</v>
      </c>
      <c r="R11" s="61">
        <v>0</v>
      </c>
      <c r="S11" s="61">
        <v>0</v>
      </c>
      <c r="T11" s="62"/>
      <c r="U11" s="61">
        <v>0</v>
      </c>
      <c r="V11" s="61">
        <v>0</v>
      </c>
      <c r="W11" s="61">
        <v>0</v>
      </c>
      <c r="X11" s="29">
        <f t="shared" si="0"/>
        <v>941.94834051000009</v>
      </c>
    </row>
    <row r="12" spans="1:24" ht="18" x14ac:dyDescent="0.3">
      <c r="A12" s="43" t="s">
        <v>22</v>
      </c>
      <c r="B12" s="49" t="s">
        <v>37</v>
      </c>
      <c r="C12" s="62"/>
      <c r="D12" s="62"/>
      <c r="E12" s="62"/>
      <c r="F12" s="62"/>
      <c r="G12" s="62"/>
      <c r="H12" s="71">
        <v>27.381401982663807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26">
        <f>SUM(C12:W12)</f>
        <v>27.381401982663807</v>
      </c>
    </row>
    <row r="13" spans="1:24" ht="18" x14ac:dyDescent="0.3">
      <c r="A13" s="43" t="s">
        <v>23</v>
      </c>
      <c r="B13" s="49" t="s">
        <v>38</v>
      </c>
      <c r="C13" s="62"/>
      <c r="D13" s="62"/>
      <c r="E13" s="62"/>
      <c r="F13" s="62"/>
      <c r="G13" s="62"/>
      <c r="H13" s="71">
        <v>3.2905110440252963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26">
        <f t="shared" ref="X13:X15" si="1">SUM(C13:W13)</f>
        <v>3.2905110440252963</v>
      </c>
    </row>
    <row r="14" spans="1:24" ht="15.6" x14ac:dyDescent="0.3">
      <c r="A14" s="43" t="s">
        <v>24</v>
      </c>
      <c r="B14" s="49" t="s">
        <v>39</v>
      </c>
      <c r="C14" s="62"/>
      <c r="D14" s="62"/>
      <c r="E14" s="62"/>
      <c r="F14" s="62"/>
      <c r="G14" s="62"/>
      <c r="H14" s="62"/>
      <c r="I14" s="62">
        <v>8.3833064271610311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26">
        <f t="shared" si="1"/>
        <v>8.3833064271610311</v>
      </c>
    </row>
    <row r="15" spans="1:24" ht="15.6" x14ac:dyDescent="0.3">
      <c r="A15" s="43" t="s">
        <v>25</v>
      </c>
      <c r="B15" s="49" t="s">
        <v>40</v>
      </c>
      <c r="C15" s="62"/>
      <c r="D15" s="62"/>
      <c r="E15" s="62"/>
      <c r="F15" s="62"/>
      <c r="G15" s="62"/>
      <c r="H15" s="62"/>
      <c r="I15" s="62">
        <v>0.11502724357279971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26">
        <f t="shared" si="1"/>
        <v>0.11502724357279971</v>
      </c>
    </row>
    <row r="16" spans="1:24" x14ac:dyDescent="0.3">
      <c r="A16" s="41" t="s">
        <v>7</v>
      </c>
      <c r="B16" s="1">
        <v>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1">
        <v>0</v>
      </c>
      <c r="K16" s="61">
        <v>0</v>
      </c>
      <c r="L16" s="62"/>
      <c r="M16" s="62"/>
      <c r="N16" s="62"/>
      <c r="O16" s="62"/>
      <c r="P16" s="61">
        <v>0</v>
      </c>
      <c r="Q16" s="61">
        <v>0</v>
      </c>
      <c r="R16" s="61">
        <v>0</v>
      </c>
      <c r="S16" s="61">
        <v>96.875539114099993</v>
      </c>
      <c r="T16" s="62"/>
      <c r="U16" s="61">
        <v>0</v>
      </c>
      <c r="V16" s="61">
        <v>0</v>
      </c>
      <c r="W16" s="61">
        <v>0</v>
      </c>
      <c r="X16" s="29">
        <f t="shared" si="0"/>
        <v>96.875539114099993</v>
      </c>
    </row>
    <row r="17" spans="1:24" ht="18" x14ac:dyDescent="0.3">
      <c r="A17" s="41" t="s">
        <v>8</v>
      </c>
      <c r="B17" s="1">
        <v>9</v>
      </c>
      <c r="C17" s="61">
        <v>-0.52304566890559367</v>
      </c>
      <c r="D17" s="61">
        <v>34.578180423213389</v>
      </c>
      <c r="E17" s="61">
        <v>3.8440764126409999</v>
      </c>
      <c r="F17" s="61">
        <v>6.7665622331546853</v>
      </c>
      <c r="G17" s="64">
        <v>88.875629093958366</v>
      </c>
      <c r="H17" s="71">
        <v>43.5</v>
      </c>
      <c r="I17" s="62">
        <v>7.2179439178338605</v>
      </c>
      <c r="J17" s="61">
        <v>0</v>
      </c>
      <c r="K17" s="61">
        <v>0</v>
      </c>
      <c r="L17" s="62"/>
      <c r="M17" s="62"/>
      <c r="N17" s="62"/>
      <c r="O17" s="62"/>
      <c r="P17" s="61">
        <v>0</v>
      </c>
      <c r="Q17" s="61">
        <v>0</v>
      </c>
      <c r="R17" s="61">
        <v>0</v>
      </c>
      <c r="S17" s="61">
        <v>0</v>
      </c>
      <c r="T17" s="62"/>
      <c r="U17" s="61">
        <v>0</v>
      </c>
      <c r="V17" s="61">
        <v>0</v>
      </c>
      <c r="W17" s="61">
        <v>0</v>
      </c>
      <c r="X17" s="29">
        <f t="shared" si="0"/>
        <v>184.25934641189571</v>
      </c>
    </row>
    <row r="18" spans="1:24" x14ac:dyDescent="0.3">
      <c r="A18" s="44" t="s">
        <v>9</v>
      </c>
      <c r="B18" s="50">
        <v>10</v>
      </c>
      <c r="C18" s="61">
        <v>-3.0622493524642578</v>
      </c>
      <c r="D18" s="61">
        <v>5.1278830826573953</v>
      </c>
      <c r="E18" s="61">
        <v>0.12249769799074414</v>
      </c>
      <c r="F18" s="61">
        <v>1.2395532634820174</v>
      </c>
      <c r="G18" s="61">
        <v>1.4178592040898601</v>
      </c>
      <c r="H18" s="62"/>
      <c r="I18" s="62">
        <v>4.1115560012389051E-2</v>
      </c>
      <c r="J18" s="61">
        <v>0</v>
      </c>
      <c r="K18" s="61">
        <v>0</v>
      </c>
      <c r="L18" s="62"/>
      <c r="M18" s="62"/>
      <c r="N18" s="62"/>
      <c r="O18" s="62"/>
      <c r="P18" s="61">
        <v>0</v>
      </c>
      <c r="Q18" s="61">
        <v>0</v>
      </c>
      <c r="R18" s="61">
        <v>0</v>
      </c>
      <c r="S18" s="61">
        <v>0</v>
      </c>
      <c r="T18" s="62"/>
      <c r="U18" s="61">
        <v>0</v>
      </c>
      <c r="V18" s="61">
        <v>0</v>
      </c>
      <c r="W18" s="61">
        <v>0</v>
      </c>
      <c r="X18" s="29">
        <f t="shared" si="0"/>
        <v>4.8866594557681475</v>
      </c>
    </row>
    <row r="19" spans="1:24" x14ac:dyDescent="0.3">
      <c r="A19" s="41" t="s">
        <v>10</v>
      </c>
      <c r="B19" s="1">
        <v>11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2"/>
      <c r="I19" s="62"/>
      <c r="J19" s="61">
        <v>438.57776851</v>
      </c>
      <c r="K19" s="61">
        <v>941.94834050999998</v>
      </c>
      <c r="L19" s="62"/>
      <c r="M19" s="62"/>
      <c r="N19" s="62"/>
      <c r="O19" s="62"/>
      <c r="P19" s="61">
        <v>0</v>
      </c>
      <c r="Q19" s="61">
        <v>0</v>
      </c>
      <c r="R19" s="61">
        <v>0</v>
      </c>
      <c r="S19" s="61">
        <v>0</v>
      </c>
      <c r="T19" s="62"/>
      <c r="U19" s="61">
        <v>0</v>
      </c>
      <c r="V19" s="61">
        <v>0</v>
      </c>
      <c r="W19" s="61">
        <v>0</v>
      </c>
      <c r="X19" s="29">
        <f t="shared" si="0"/>
        <v>1380.5261090199999</v>
      </c>
    </row>
    <row r="20" spans="1:24" ht="18" x14ac:dyDescent="0.3">
      <c r="A20" s="42" t="s">
        <v>26</v>
      </c>
      <c r="B20" s="21" t="s">
        <v>36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71">
        <v>3.2905110440252963</v>
      </c>
      <c r="N20" s="62"/>
      <c r="O20" s="62">
        <v>0.11502724357279971</v>
      </c>
      <c r="P20" s="62"/>
      <c r="Q20" s="62"/>
      <c r="R20" s="62"/>
      <c r="S20" s="62"/>
      <c r="T20" s="62"/>
      <c r="U20" s="62"/>
      <c r="V20" s="62"/>
      <c r="W20" s="62"/>
      <c r="X20" s="26">
        <f>SUM(C20:W20)</f>
        <v>3.405538287598096</v>
      </c>
    </row>
    <row r="21" spans="1:24" x14ac:dyDescent="0.3">
      <c r="A21" s="41" t="s">
        <v>11</v>
      </c>
      <c r="B21" s="1">
        <v>12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2"/>
      <c r="I21" s="62"/>
      <c r="J21" s="61">
        <v>0</v>
      </c>
      <c r="K21" s="61">
        <v>0</v>
      </c>
      <c r="L21" s="62"/>
      <c r="M21" s="62"/>
      <c r="N21" s="62"/>
      <c r="O21" s="62"/>
      <c r="P21" s="61">
        <v>96.875539114099993</v>
      </c>
      <c r="Q21" s="61">
        <v>184.25934641189571</v>
      </c>
      <c r="R21" s="61">
        <v>4.8866594557681484</v>
      </c>
      <c r="S21" s="61">
        <v>0</v>
      </c>
      <c r="T21" s="62"/>
      <c r="U21" s="61">
        <v>0</v>
      </c>
      <c r="V21" s="61">
        <v>0</v>
      </c>
      <c r="W21" s="61">
        <v>0</v>
      </c>
      <c r="X21" s="29">
        <f t="shared" si="0"/>
        <v>286.02154498176384</v>
      </c>
    </row>
    <row r="22" spans="1:24" x14ac:dyDescent="0.3">
      <c r="A22" s="41" t="s">
        <v>15</v>
      </c>
      <c r="B22" s="1">
        <v>13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2"/>
      <c r="I22" s="62"/>
      <c r="J22" s="61">
        <v>0</v>
      </c>
      <c r="K22" s="61">
        <v>0</v>
      </c>
      <c r="L22" s="62"/>
      <c r="M22" s="62"/>
      <c r="N22" s="62"/>
      <c r="O22" s="62"/>
      <c r="P22" s="61">
        <v>0</v>
      </c>
      <c r="Q22" s="61">
        <v>0</v>
      </c>
      <c r="R22" s="61">
        <v>0</v>
      </c>
      <c r="S22" s="61">
        <v>304.58252562123539</v>
      </c>
      <c r="T22" s="62"/>
      <c r="U22" s="61">
        <v>62.619842498613806</v>
      </c>
      <c r="V22" s="61">
        <v>0</v>
      </c>
      <c r="W22" s="61">
        <v>77.079975749556723</v>
      </c>
      <c r="X22" s="29">
        <f t="shared" si="0"/>
        <v>444.28234386940596</v>
      </c>
    </row>
    <row r="23" spans="1:24" ht="18" x14ac:dyDescent="0.3">
      <c r="A23" s="41" t="s">
        <v>16</v>
      </c>
      <c r="B23" s="1">
        <v>14</v>
      </c>
      <c r="C23" s="61">
        <v>11.642609864960409</v>
      </c>
      <c r="D23" s="61">
        <v>47.481200904174699</v>
      </c>
      <c r="E23" s="61">
        <v>20.43338863764227</v>
      </c>
      <c r="F23" s="61">
        <v>21.742653802584162</v>
      </c>
      <c r="G23" s="64">
        <v>282.00032920270479</v>
      </c>
      <c r="H23" s="71">
        <v>29.260072450037402</v>
      </c>
      <c r="I23" s="62"/>
      <c r="J23" s="61">
        <v>0</v>
      </c>
      <c r="K23" s="61">
        <v>0</v>
      </c>
      <c r="L23" s="71">
        <v>27.381401982663807</v>
      </c>
      <c r="M23" s="62"/>
      <c r="N23" s="62">
        <v>8.3833064271610311</v>
      </c>
      <c r="O23" s="62"/>
      <c r="P23" s="61">
        <v>0</v>
      </c>
      <c r="Q23" s="61">
        <v>0</v>
      </c>
      <c r="R23" s="61">
        <v>0</v>
      </c>
      <c r="S23" s="61">
        <v>0</v>
      </c>
      <c r="T23" s="62"/>
      <c r="U23" s="61">
        <v>0</v>
      </c>
      <c r="V23" s="61">
        <v>0</v>
      </c>
      <c r="W23" s="61">
        <v>0</v>
      </c>
      <c r="X23" s="29">
        <f t="shared" si="0"/>
        <v>448.32496327192854</v>
      </c>
    </row>
    <row r="24" spans="1:24" x14ac:dyDescent="0.3">
      <c r="A24" s="41" t="s">
        <v>14</v>
      </c>
      <c r="B24" s="1">
        <v>15</v>
      </c>
      <c r="C24" s="29">
        <f t="shared" ref="C24:W24" si="2">SUM(C3:C23)</f>
        <v>196.88114580791495</v>
      </c>
      <c r="D24" s="29">
        <f t="shared" si="2"/>
        <v>1184.174820696516</v>
      </c>
      <c r="E24" s="29">
        <f t="shared" si="2"/>
        <v>273.03859950288518</v>
      </c>
      <c r="F24" s="29">
        <f t="shared" si="2"/>
        <v>316.27831793234947</v>
      </c>
      <c r="G24" s="29">
        <f t="shared" si="2"/>
        <v>1160.8103178831425</v>
      </c>
      <c r="H24" s="26">
        <f>SUM(H3:H23)</f>
        <v>103.43198547672651</v>
      </c>
      <c r="I24" s="26">
        <f>SUM(I3:I23)</f>
        <v>38.816802186039723</v>
      </c>
      <c r="J24" s="29">
        <f t="shared" si="2"/>
        <v>438.57776851</v>
      </c>
      <c r="K24" s="29">
        <f t="shared" si="2"/>
        <v>941.94834050999998</v>
      </c>
      <c r="L24" s="26">
        <f>SUM(L3:L23)</f>
        <v>27.381401982663807</v>
      </c>
      <c r="M24" s="26">
        <f t="shared" ref="M24:O24" si="3">SUM(M3:M23)</f>
        <v>3.2905110440252963</v>
      </c>
      <c r="N24" s="26">
        <f t="shared" si="3"/>
        <v>8.3833064271610311</v>
      </c>
      <c r="O24" s="26">
        <f t="shared" si="3"/>
        <v>0.11502724357279971</v>
      </c>
      <c r="P24" s="29">
        <f t="shared" si="2"/>
        <v>96.875539114099993</v>
      </c>
      <c r="Q24" s="29">
        <f t="shared" si="2"/>
        <v>184.25934641189571</v>
      </c>
      <c r="R24" s="29">
        <f t="shared" si="2"/>
        <v>4.8866594557681484</v>
      </c>
      <c r="S24" s="29">
        <f t="shared" si="2"/>
        <v>1380.5261090199999</v>
      </c>
      <c r="T24" s="26">
        <f>SUM(T3:T23)</f>
        <v>3.4055382875980955</v>
      </c>
      <c r="U24" s="29">
        <f t="shared" si="2"/>
        <v>286.02154498176378</v>
      </c>
      <c r="V24" s="29">
        <f t="shared" si="2"/>
        <v>444.28234386940619</v>
      </c>
      <c r="W24" s="29">
        <f t="shared" si="2"/>
        <v>448.3249632719286</v>
      </c>
      <c r="X24" s="29"/>
    </row>
    <row r="25" spans="1:24" x14ac:dyDescent="0.3">
      <c r="A25" s="41" t="s">
        <v>17</v>
      </c>
      <c r="B25" s="51"/>
      <c r="C25" s="30">
        <f>X3</f>
        <v>196.88114580791492</v>
      </c>
      <c r="D25" s="30">
        <f>X4</f>
        <v>1184.174820696516</v>
      </c>
      <c r="E25" s="30">
        <f>X5</f>
        <v>273.03859950288523</v>
      </c>
      <c r="F25" s="30">
        <f>X6</f>
        <v>316.27831793234947</v>
      </c>
      <c r="G25" s="30">
        <f>X7</f>
        <v>1264.2423033598689</v>
      </c>
      <c r="H25" s="27">
        <f>X8</f>
        <v>0</v>
      </c>
      <c r="I25" s="27">
        <f>X9</f>
        <v>38.816802186040029</v>
      </c>
      <c r="J25" s="30">
        <f>X10</f>
        <v>438.57776851</v>
      </c>
      <c r="K25" s="30">
        <f>X11</f>
        <v>941.94834051000009</v>
      </c>
      <c r="L25" s="27">
        <f>X12</f>
        <v>27.381401982663807</v>
      </c>
      <c r="M25" s="27">
        <f>X13</f>
        <v>3.2905110440252963</v>
      </c>
      <c r="N25" s="27">
        <f>X14</f>
        <v>8.3833064271610311</v>
      </c>
      <c r="O25" s="27">
        <f>X15</f>
        <v>0.11502724357279971</v>
      </c>
      <c r="P25" s="30">
        <f>X16</f>
        <v>96.875539114099993</v>
      </c>
      <c r="Q25" s="30">
        <f>X17</f>
        <v>184.25934641189571</v>
      </c>
      <c r="R25" s="30">
        <f>X18</f>
        <v>4.8866594557681475</v>
      </c>
      <c r="S25" s="30">
        <f>X19</f>
        <v>1380.5261090199999</v>
      </c>
      <c r="T25" s="27">
        <f>X20</f>
        <v>3.405538287598096</v>
      </c>
      <c r="U25" s="30">
        <f>X21</f>
        <v>286.02154498176384</v>
      </c>
      <c r="V25" s="30">
        <f>X22</f>
        <v>444.28234386940596</v>
      </c>
      <c r="W25" s="30">
        <f>X23</f>
        <v>448.32496327192854</v>
      </c>
      <c r="X25" s="31"/>
    </row>
    <row r="26" spans="1:24" ht="15.6" x14ac:dyDescent="0.3">
      <c r="A26" s="45" t="s">
        <v>18</v>
      </c>
      <c r="B26" s="52"/>
      <c r="C26" s="12">
        <f>C24-C25</f>
        <v>0</v>
      </c>
      <c r="D26" s="12">
        <f t="shared" ref="D26:W26" si="4">D24-D25</f>
        <v>0</v>
      </c>
      <c r="E26" s="12">
        <f t="shared" si="4"/>
        <v>0</v>
      </c>
      <c r="F26" s="12">
        <f t="shared" si="4"/>
        <v>0</v>
      </c>
      <c r="G26" s="12">
        <f t="shared" si="4"/>
        <v>-103.43198547672637</v>
      </c>
      <c r="H26" s="12">
        <f t="shared" si="4"/>
        <v>103.43198547672651</v>
      </c>
      <c r="I26" s="12">
        <f t="shared" si="4"/>
        <v>-3.0553337637684308E-13</v>
      </c>
      <c r="J26" s="12">
        <f t="shared" si="4"/>
        <v>0</v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>S24-S25</f>
        <v>0</v>
      </c>
      <c r="T26" s="12">
        <f>T24-T25</f>
        <v>0</v>
      </c>
      <c r="U26" s="12">
        <f t="shared" si="4"/>
        <v>0</v>
      </c>
      <c r="V26" s="12">
        <f t="shared" si="4"/>
        <v>0</v>
      </c>
      <c r="W26" s="12">
        <f t="shared" si="4"/>
        <v>0</v>
      </c>
    </row>
    <row r="29" spans="1:24" ht="31.2" x14ac:dyDescent="0.3">
      <c r="A29" s="32"/>
      <c r="B29" s="33" t="s">
        <v>28</v>
      </c>
      <c r="C29" s="33" t="s">
        <v>29</v>
      </c>
      <c r="D29" s="34" t="s">
        <v>30</v>
      </c>
      <c r="J29" s="70">
        <f>E7-68.865</f>
        <v>-31.438879648617025</v>
      </c>
    </row>
    <row r="30" spans="1:24" ht="15.6" x14ac:dyDescent="0.3">
      <c r="A30" s="53" t="s">
        <v>31</v>
      </c>
      <c r="B30" s="61">
        <v>292.47007277014785</v>
      </c>
      <c r="C30" s="63">
        <v>3.2905110440252963</v>
      </c>
      <c r="D30" s="36">
        <f>B30-C30</f>
        <v>289.17956172612253</v>
      </c>
    </row>
    <row r="31" spans="1:24" ht="15.6" x14ac:dyDescent="0.3">
      <c r="A31" s="23" t="s">
        <v>32</v>
      </c>
      <c r="B31" s="61">
        <v>132.37562909395837</v>
      </c>
      <c r="C31" s="35">
        <v>43.5</v>
      </c>
      <c r="D31" s="36">
        <f t="shared" ref="D31:D32" si="5">B31-C31</f>
        <v>88.875629093958366</v>
      </c>
      <c r="E31" s="11" t="s">
        <v>56</v>
      </c>
    </row>
    <row r="32" spans="1:24" ht="15.6" x14ac:dyDescent="0.3">
      <c r="A32" s="53" t="s">
        <v>33</v>
      </c>
      <c r="B32" s="61">
        <v>338.64180363540601</v>
      </c>
      <c r="C32" s="35">
        <f>B34+B35</f>
        <v>56.641474432701209</v>
      </c>
      <c r="D32" s="36">
        <f t="shared" si="5"/>
        <v>282.00032920270479</v>
      </c>
    </row>
    <row r="34" spans="1:8" x14ac:dyDescent="0.3">
      <c r="B34" s="65">
        <v>29.260072450037402</v>
      </c>
      <c r="C34" s="85" t="s">
        <v>57</v>
      </c>
      <c r="D34" s="85"/>
      <c r="E34" s="85" t="s">
        <v>58</v>
      </c>
      <c r="F34" s="85"/>
    </row>
    <row r="35" spans="1:8" x14ac:dyDescent="0.3">
      <c r="B35" s="65">
        <v>27.381401982663807</v>
      </c>
      <c r="C35" s="85" t="s">
        <v>59</v>
      </c>
      <c r="D35" s="85"/>
      <c r="E35" s="85" t="s">
        <v>60</v>
      </c>
      <c r="F35" s="85"/>
    </row>
    <row r="37" spans="1:8" ht="31.2" x14ac:dyDescent="0.3">
      <c r="A37" s="47"/>
      <c r="B37" s="22" t="s">
        <v>12</v>
      </c>
      <c r="C37" s="22" t="s">
        <v>41</v>
      </c>
      <c r="D37" s="22" t="s">
        <v>42</v>
      </c>
      <c r="E37" s="22" t="s">
        <v>61</v>
      </c>
      <c r="F37" s="22" t="s">
        <v>62</v>
      </c>
      <c r="G37" s="22" t="s">
        <v>43</v>
      </c>
      <c r="H37" s="22" t="s">
        <v>44</v>
      </c>
    </row>
    <row r="38" spans="1:8" ht="15.6" x14ac:dyDescent="0.3">
      <c r="A38" s="23" t="s">
        <v>0</v>
      </c>
      <c r="B38" s="8">
        <v>14.870055893344119</v>
      </c>
      <c r="C38" s="8">
        <f>B38/$B$43</f>
        <v>3.3469833088201839E-2</v>
      </c>
      <c r="D38" s="28">
        <f>$B$45*C38</f>
        <v>0.11013285541841145</v>
      </c>
      <c r="E38" s="28">
        <v>3.8499426429775443E-3</v>
      </c>
      <c r="F38" s="28">
        <f>D38+E38</f>
        <v>0.11398279806138899</v>
      </c>
      <c r="G38" s="28">
        <v>47.492595408065888</v>
      </c>
      <c r="H38" s="28">
        <f>G38-D38</f>
        <v>47.382462552647475</v>
      </c>
    </row>
    <row r="39" spans="1:8" ht="15.6" x14ac:dyDescent="0.3">
      <c r="A39" s="23" t="s">
        <v>1</v>
      </c>
      <c r="B39" s="8">
        <v>48.837759114291877</v>
      </c>
      <c r="C39" s="8">
        <f t="shared" ref="C39:C42" si="6">B39/$B$43</f>
        <v>0.10992505056344848</v>
      </c>
      <c r="D39" s="28">
        <f t="shared" ref="D39:D42" si="7">$B$45*C39</f>
        <v>0.36170959289406635</v>
      </c>
      <c r="E39" s="28">
        <v>1.2644375565914112E-2</v>
      </c>
      <c r="F39" s="28">
        <f t="shared" ref="F39:F42" si="8">D39+E39</f>
        <v>0.37435396845998048</v>
      </c>
      <c r="G39" s="28">
        <v>108.67909426620211</v>
      </c>
      <c r="H39" s="28">
        <f t="shared" ref="H39:H42" si="9">G39-D39</f>
        <v>108.31738467330804</v>
      </c>
    </row>
    <row r="40" spans="1:8" ht="15.6" x14ac:dyDescent="0.3">
      <c r="A40" s="23" t="s">
        <v>2</v>
      </c>
      <c r="B40" s="8">
        <v>6.5712780932340964</v>
      </c>
      <c r="C40" s="8">
        <f t="shared" si="6"/>
        <v>1.4790770292608521E-2</v>
      </c>
      <c r="D40" s="28">
        <f t="shared" si="7"/>
        <v>4.86691929974696E-2</v>
      </c>
      <c r="E40" s="28">
        <v>1.7013415370772103E-3</v>
      </c>
      <c r="F40" s="28">
        <f t="shared" si="8"/>
        <v>5.0370534534546811E-2</v>
      </c>
      <c r="G40" s="28">
        <v>33.980938866482816</v>
      </c>
      <c r="H40" s="28">
        <f t="shared" si="9"/>
        <v>33.932269673485344</v>
      </c>
    </row>
    <row r="41" spans="1:8" ht="15.6" x14ac:dyDescent="0.3">
      <c r="A41" s="23" t="s">
        <v>3</v>
      </c>
      <c r="B41" s="8">
        <v>232.12317581903091</v>
      </c>
      <c r="C41" s="8">
        <f t="shared" si="6"/>
        <v>0.52246770330189385</v>
      </c>
      <c r="D41" s="28">
        <f t="shared" si="7"/>
        <v>1.7191857478614134</v>
      </c>
      <c r="E41" s="28">
        <v>6.0098019766628194E-2</v>
      </c>
      <c r="F41" s="28">
        <f t="shared" si="8"/>
        <v>1.7792837676280415</v>
      </c>
      <c r="G41" s="28">
        <v>5.9226734067841473</v>
      </c>
      <c r="H41" s="28">
        <f t="shared" si="9"/>
        <v>4.2034876589227341</v>
      </c>
    </row>
    <row r="42" spans="1:8" ht="15.6" x14ac:dyDescent="0.3">
      <c r="A42" s="23" t="s">
        <v>4</v>
      </c>
      <c r="B42" s="8">
        <v>141.8800749495052</v>
      </c>
      <c r="C42" s="8">
        <f t="shared" si="6"/>
        <v>0.31934664275384728</v>
      </c>
      <c r="D42" s="28">
        <f t="shared" si="7"/>
        <v>1.0508136548539353</v>
      </c>
      <c r="E42" s="28">
        <v>3.6733564060202645E-2</v>
      </c>
      <c r="F42" s="28">
        <f t="shared" si="8"/>
        <v>1.087547218914138</v>
      </c>
      <c r="G42" s="28">
        <v>289.17956172612253</v>
      </c>
      <c r="H42" s="28">
        <f t="shared" si="9"/>
        <v>288.1287480712686</v>
      </c>
    </row>
    <row r="43" spans="1:8" ht="15.6" x14ac:dyDescent="0.3">
      <c r="A43" s="23" t="s">
        <v>14</v>
      </c>
      <c r="B43" s="39">
        <f>SUM(B38:B42)</f>
        <v>444.28234386940619</v>
      </c>
      <c r="C43" s="39">
        <f t="shared" ref="C43:H43" si="10">SUM(C38:C42)</f>
        <v>1</v>
      </c>
      <c r="D43" s="39">
        <f t="shared" si="10"/>
        <v>3.2905110440252963</v>
      </c>
      <c r="E43" s="39">
        <f t="shared" si="10"/>
        <v>0.1150272435727997</v>
      </c>
      <c r="F43" s="39">
        <f t="shared" si="10"/>
        <v>3.4055382875980955</v>
      </c>
      <c r="G43" s="39">
        <f t="shared" si="10"/>
        <v>485.2548636736575</v>
      </c>
      <c r="H43" s="39">
        <f t="shared" si="10"/>
        <v>481.96435262963223</v>
      </c>
    </row>
    <row r="45" spans="1:8" ht="15.6" x14ac:dyDescent="0.3">
      <c r="A45" s="23" t="s">
        <v>27</v>
      </c>
      <c r="B45" s="95">
        <v>3.2905110440252963</v>
      </c>
    </row>
  </sheetData>
  <mergeCells count="4">
    <mergeCell ref="C34:D34"/>
    <mergeCell ref="C35:D35"/>
    <mergeCell ref="E34:F34"/>
    <mergeCell ref="E35:F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8709-0682-4700-AB80-3B44504B5A12}">
  <dimension ref="A1:X32"/>
  <sheetViews>
    <sheetView workbookViewId="0">
      <selection activeCell="M13" sqref="M13"/>
    </sheetView>
  </sheetViews>
  <sheetFormatPr defaultRowHeight="14.4" x14ac:dyDescent="0.3"/>
  <cols>
    <col min="1" max="1" width="32.21875" style="40" customWidth="1"/>
    <col min="2" max="2" width="10.5546875" style="11" customWidth="1"/>
    <col min="3" max="23" width="11.6640625" style="11" customWidth="1"/>
    <col min="24" max="24" width="14" style="11" customWidth="1"/>
    <col min="25" max="16384" width="8.88671875" style="40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s="11" customFormat="1" ht="15.6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x14ac:dyDescent="0.3">
      <c r="A3" s="41" t="s">
        <v>0</v>
      </c>
      <c r="B3" s="1">
        <v>1</v>
      </c>
      <c r="C3" s="61">
        <v>34.803433224989121</v>
      </c>
      <c r="D3" s="61">
        <v>7.1179156264392738</v>
      </c>
      <c r="E3" s="61">
        <v>3.6644609712554399E-2</v>
      </c>
      <c r="F3" s="61">
        <v>0.1763685618122062</v>
      </c>
      <c r="G3" s="61">
        <v>47.382462552647475</v>
      </c>
      <c r="H3" s="62"/>
      <c r="I3" s="62">
        <v>1.3773179618675744</v>
      </c>
      <c r="J3" s="61">
        <v>0</v>
      </c>
      <c r="K3" s="61">
        <v>0</v>
      </c>
      <c r="L3" s="62"/>
      <c r="M3" s="62"/>
      <c r="N3" s="62"/>
      <c r="O3" s="62"/>
      <c r="P3" s="61">
        <v>0</v>
      </c>
      <c r="Q3" s="61">
        <v>0</v>
      </c>
      <c r="R3" s="61">
        <v>0</v>
      </c>
      <c r="S3" s="61">
        <v>76.4243079803189</v>
      </c>
      <c r="T3" s="62">
        <v>0.11398279806138899</v>
      </c>
      <c r="U3" s="61">
        <v>0</v>
      </c>
      <c r="V3" s="61">
        <v>14.870055893344119</v>
      </c>
      <c r="W3" s="61">
        <v>14.578656598722317</v>
      </c>
      <c r="X3" s="29">
        <f t="shared" ref="X3:X23" si="0">SUM(C3:W3)</f>
        <v>196.88114580791492</v>
      </c>
    </row>
    <row r="4" spans="1:24" x14ac:dyDescent="0.3">
      <c r="A4" s="41" t="s">
        <v>1</v>
      </c>
      <c r="B4" s="1">
        <v>2</v>
      </c>
      <c r="C4" s="61">
        <v>8.201500354785443</v>
      </c>
      <c r="D4" s="61">
        <v>207.07210220581359</v>
      </c>
      <c r="E4" s="61">
        <v>29.730691614940199</v>
      </c>
      <c r="F4" s="61">
        <v>30.099006094070912</v>
      </c>
      <c r="G4" s="61">
        <v>108.31738467330804</v>
      </c>
      <c r="H4" s="62"/>
      <c r="I4" s="62">
        <v>3.1518797424213711</v>
      </c>
      <c r="J4" s="61">
        <v>0</v>
      </c>
      <c r="K4" s="61">
        <v>0</v>
      </c>
      <c r="L4" s="62"/>
      <c r="M4" s="62"/>
      <c r="N4" s="62"/>
      <c r="O4" s="62"/>
      <c r="P4" s="61">
        <v>0</v>
      </c>
      <c r="Q4" s="61">
        <v>0</v>
      </c>
      <c r="R4" s="61">
        <v>0</v>
      </c>
      <c r="S4" s="61">
        <v>491.93933784275998</v>
      </c>
      <c r="T4" s="62">
        <v>0.37435396845998048</v>
      </c>
      <c r="U4" s="61">
        <v>213.8041745521019</v>
      </c>
      <c r="V4" s="61">
        <v>48.837759114291877</v>
      </c>
      <c r="W4" s="61">
        <v>42.646630533562778</v>
      </c>
      <c r="X4" s="29">
        <f t="shared" si="0"/>
        <v>1184.174820696516</v>
      </c>
    </row>
    <row r="5" spans="1:24" x14ac:dyDescent="0.3">
      <c r="A5" s="41" t="s">
        <v>2</v>
      </c>
      <c r="B5" s="1">
        <v>3</v>
      </c>
      <c r="C5" s="61">
        <v>3.2979457937462957</v>
      </c>
      <c r="D5" s="61">
        <v>34.603795919044764</v>
      </c>
      <c r="E5" s="61">
        <v>52.433865155155608</v>
      </c>
      <c r="F5" s="61">
        <v>6.8851590603461554</v>
      </c>
      <c r="G5" s="61">
        <v>33.932269673485344</v>
      </c>
      <c r="H5" s="62"/>
      <c r="I5" s="62">
        <v>0.98544007671703571</v>
      </c>
      <c r="J5" s="61">
        <v>0</v>
      </c>
      <c r="K5" s="61">
        <v>0</v>
      </c>
      <c r="L5" s="62"/>
      <c r="M5" s="62"/>
      <c r="N5" s="62"/>
      <c r="O5" s="62"/>
      <c r="P5" s="61">
        <v>0</v>
      </c>
      <c r="Q5" s="61">
        <v>0</v>
      </c>
      <c r="R5" s="61">
        <v>0</v>
      </c>
      <c r="S5" s="61">
        <v>95.466398340749876</v>
      </c>
      <c r="T5" s="62">
        <v>5.0370534534546811E-2</v>
      </c>
      <c r="U5" s="61">
        <v>0.5644437721779012</v>
      </c>
      <c r="V5" s="61">
        <v>6.5712780932340964</v>
      </c>
      <c r="W5" s="61">
        <v>38.247633083693636</v>
      </c>
      <c r="X5" s="29">
        <f t="shared" si="0"/>
        <v>273.03859950288523</v>
      </c>
    </row>
    <row r="6" spans="1:24" x14ac:dyDescent="0.3">
      <c r="A6" s="41" t="s">
        <v>3</v>
      </c>
      <c r="B6" s="1">
        <v>4</v>
      </c>
      <c r="C6" s="61">
        <v>0.54128792426468542</v>
      </c>
      <c r="D6" s="61">
        <v>18.722734875678579</v>
      </c>
      <c r="E6" s="61">
        <v>0.97637633781984112</v>
      </c>
      <c r="F6" s="61">
        <v>48.410369321627705</v>
      </c>
      <c r="G6" s="61">
        <v>4.2034876589227341</v>
      </c>
      <c r="H6" s="62"/>
      <c r="I6" s="62">
        <v>0.17349042621383229</v>
      </c>
      <c r="J6" s="61">
        <v>0</v>
      </c>
      <c r="K6" s="61">
        <v>0</v>
      </c>
      <c r="L6" s="62"/>
      <c r="M6" s="62"/>
      <c r="N6" s="62"/>
      <c r="O6" s="62"/>
      <c r="P6" s="61">
        <v>0</v>
      </c>
      <c r="Q6" s="61">
        <v>0</v>
      </c>
      <c r="R6" s="61">
        <v>0</v>
      </c>
      <c r="S6" s="61">
        <v>4.968979851523299</v>
      </c>
      <c r="T6" s="62">
        <v>1.7792837676280415</v>
      </c>
      <c r="U6" s="61">
        <v>6.1846598065966825E-2</v>
      </c>
      <c r="V6" s="61">
        <v>232.12317581903091</v>
      </c>
      <c r="W6" s="61">
        <v>4.3172853515738439</v>
      </c>
      <c r="X6" s="29">
        <f t="shared" si="0"/>
        <v>316.27831793234947</v>
      </c>
    </row>
    <row r="7" spans="1:24" ht="18" x14ac:dyDescent="0.3">
      <c r="A7" s="41" t="s">
        <v>4</v>
      </c>
      <c r="B7" s="1">
        <v>5</v>
      </c>
      <c r="C7" s="64">
        <v>6.7100803927714594</v>
      </c>
      <c r="D7" s="64">
        <v>100.0052361479359</v>
      </c>
      <c r="E7" s="64">
        <v>8.5615265291596572</v>
      </c>
      <c r="F7" s="64">
        <v>83.838552563264727</v>
      </c>
      <c r="G7" s="64">
        <v>229.29440789832495</v>
      </c>
      <c r="H7" s="71">
        <v>-4.0543338620329283</v>
      </c>
      <c r="I7" s="71">
        <v>9.2967082519393411</v>
      </c>
      <c r="J7" s="64">
        <v>0</v>
      </c>
      <c r="K7" s="64">
        <v>0</v>
      </c>
      <c r="L7" s="71">
        <v>0</v>
      </c>
      <c r="M7" s="71">
        <v>0</v>
      </c>
      <c r="N7" s="71">
        <v>0</v>
      </c>
      <c r="O7" s="71">
        <v>0</v>
      </c>
      <c r="P7" s="64">
        <v>0</v>
      </c>
      <c r="Q7" s="64">
        <v>0</v>
      </c>
      <c r="R7" s="64">
        <v>0</v>
      </c>
      <c r="S7" s="64">
        <v>303.34359447841035</v>
      </c>
      <c r="T7" s="71">
        <v>1.087547218914138</v>
      </c>
      <c r="U7" s="64">
        <v>8.9712375608042461</v>
      </c>
      <c r="V7" s="64">
        <v>141.8800749495052</v>
      </c>
      <c r="W7" s="64">
        <v>258.82485843589143</v>
      </c>
      <c r="X7" s="64">
        <f t="shared" si="0"/>
        <v>1147.7594905648884</v>
      </c>
    </row>
    <row r="8" spans="1:24" ht="18" x14ac:dyDescent="0.3">
      <c r="A8" s="42" t="s">
        <v>20</v>
      </c>
      <c r="B8" s="21" t="s">
        <v>34</v>
      </c>
      <c r="C8" s="71">
        <v>10.499508548035713</v>
      </c>
      <c r="D8" s="71">
        <v>1.3989687272727269</v>
      </c>
      <c r="E8" s="71">
        <v>28.864593822223313</v>
      </c>
      <c r="F8" s="71">
        <v>0.63793761393962645</v>
      </c>
      <c r="G8" s="71">
        <v>58.834340172943669</v>
      </c>
      <c r="H8" s="71">
        <v>2.9458015447762613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  <c r="P8" s="71">
        <v>0</v>
      </c>
      <c r="Q8" s="71">
        <v>0</v>
      </c>
      <c r="R8" s="71">
        <v>0</v>
      </c>
      <c r="S8" s="71">
        <v>0.78294398265710496</v>
      </c>
      <c r="T8" s="71">
        <v>0</v>
      </c>
      <c r="U8" s="71">
        <v>0</v>
      </c>
      <c r="V8" s="71">
        <v>0</v>
      </c>
      <c r="W8" s="71">
        <v>12.518718383131997</v>
      </c>
      <c r="X8" s="71">
        <f>SUM(C8:W8)</f>
        <v>116.4828127949804</v>
      </c>
    </row>
    <row r="9" spans="1:24" x14ac:dyDescent="0.3">
      <c r="A9" s="42" t="s">
        <v>21</v>
      </c>
      <c r="B9" s="21" t="s">
        <v>35</v>
      </c>
      <c r="C9" s="62">
        <v>1.4932685731666668E-2</v>
      </c>
      <c r="D9" s="62">
        <v>2.0913232042856604</v>
      </c>
      <c r="E9" s="62">
        <v>0.42722834559999984</v>
      </c>
      <c r="F9" s="62">
        <v>0.28856662806721944</v>
      </c>
      <c r="G9" s="62">
        <v>28.617599375326119</v>
      </c>
      <c r="H9" s="62">
        <v>1.108532317256667</v>
      </c>
      <c r="I9" s="62">
        <v>1.4932685731666668E-2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6.1424818082451802</v>
      </c>
      <c r="T9" s="62">
        <v>0</v>
      </c>
      <c r="U9" s="62">
        <v>0</v>
      </c>
      <c r="V9" s="62">
        <v>0</v>
      </c>
      <c r="W9" s="62">
        <v>0.11120513579585542</v>
      </c>
      <c r="X9" s="26">
        <f>SUM(C9:W9)</f>
        <v>38.816802186040029</v>
      </c>
    </row>
    <row r="10" spans="1:24" x14ac:dyDescent="0.3">
      <c r="A10" s="41" t="s">
        <v>5</v>
      </c>
      <c r="B10" s="1">
        <v>6</v>
      </c>
      <c r="C10" s="61">
        <v>4.49278405</v>
      </c>
      <c r="D10" s="61">
        <v>284.37750320999999</v>
      </c>
      <c r="E10" s="61">
        <v>23.172056170000001</v>
      </c>
      <c r="F10" s="61">
        <v>30.121344440000001</v>
      </c>
      <c r="G10" s="61">
        <v>93.697022733222227</v>
      </c>
      <c r="H10" s="62"/>
      <c r="I10" s="62">
        <v>2.7170579067777623</v>
      </c>
      <c r="J10" s="61">
        <v>0</v>
      </c>
      <c r="K10" s="61">
        <v>0</v>
      </c>
      <c r="L10" s="62"/>
      <c r="M10" s="62"/>
      <c r="N10" s="62"/>
      <c r="O10" s="62"/>
      <c r="P10" s="61">
        <v>0</v>
      </c>
      <c r="Q10" s="61">
        <v>0</v>
      </c>
      <c r="R10" s="61">
        <v>0</v>
      </c>
      <c r="S10" s="61">
        <v>0</v>
      </c>
      <c r="T10" s="62"/>
      <c r="U10" s="61">
        <v>0</v>
      </c>
      <c r="V10" s="61">
        <v>0</v>
      </c>
      <c r="W10" s="61">
        <v>0</v>
      </c>
      <c r="X10" s="29">
        <f t="shared" si="0"/>
        <v>438.57776851</v>
      </c>
    </row>
    <row r="11" spans="1:24" x14ac:dyDescent="0.3">
      <c r="A11" s="41" t="s">
        <v>6</v>
      </c>
      <c r="B11" s="1">
        <v>7</v>
      </c>
      <c r="C11" s="61">
        <v>120.26235799</v>
      </c>
      <c r="D11" s="61">
        <v>441.59797637000003</v>
      </c>
      <c r="E11" s="61">
        <v>104.43565417000001</v>
      </c>
      <c r="F11" s="61">
        <v>86.072244349999991</v>
      </c>
      <c r="G11" s="61">
        <v>184.23752564420892</v>
      </c>
      <c r="H11" s="62"/>
      <c r="I11" s="62">
        <v>5.3425819857910612</v>
      </c>
      <c r="J11" s="61">
        <v>0</v>
      </c>
      <c r="K11" s="61">
        <v>0</v>
      </c>
      <c r="L11" s="62"/>
      <c r="M11" s="62"/>
      <c r="N11" s="62"/>
      <c r="O11" s="62"/>
      <c r="P11" s="61">
        <v>0</v>
      </c>
      <c r="Q11" s="61">
        <v>0</v>
      </c>
      <c r="R11" s="61">
        <v>0</v>
      </c>
      <c r="S11" s="61">
        <v>0</v>
      </c>
      <c r="T11" s="62"/>
      <c r="U11" s="61">
        <v>0</v>
      </c>
      <c r="V11" s="61">
        <v>0</v>
      </c>
      <c r="W11" s="61">
        <v>0</v>
      </c>
      <c r="X11" s="29">
        <f t="shared" si="0"/>
        <v>941.94834051000009</v>
      </c>
    </row>
    <row r="12" spans="1:24" ht="15.6" x14ac:dyDescent="0.3">
      <c r="A12" s="43" t="s">
        <v>22</v>
      </c>
      <c r="B12" s="49" t="s">
        <v>37</v>
      </c>
      <c r="C12" s="62"/>
      <c r="D12" s="62"/>
      <c r="E12" s="62"/>
      <c r="F12" s="62"/>
      <c r="G12" s="62"/>
      <c r="H12" s="62">
        <v>27.381401982663807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26">
        <f>SUM(C12:W12)</f>
        <v>27.381401982663807</v>
      </c>
    </row>
    <row r="13" spans="1:24" ht="15.6" x14ac:dyDescent="0.3">
      <c r="A13" s="43" t="s">
        <v>23</v>
      </c>
      <c r="B13" s="49" t="s">
        <v>38</v>
      </c>
      <c r="C13" s="62"/>
      <c r="D13" s="62"/>
      <c r="E13" s="62"/>
      <c r="F13" s="62"/>
      <c r="G13" s="62"/>
      <c r="H13" s="62">
        <v>3.2905110440252963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26">
        <f t="shared" ref="X13:X15" si="1">SUM(C13:W13)</f>
        <v>3.2905110440252963</v>
      </c>
    </row>
    <row r="14" spans="1:24" ht="15.6" x14ac:dyDescent="0.3">
      <c r="A14" s="43" t="s">
        <v>24</v>
      </c>
      <c r="B14" s="49" t="s">
        <v>39</v>
      </c>
      <c r="C14" s="62"/>
      <c r="D14" s="62"/>
      <c r="E14" s="62"/>
      <c r="F14" s="62"/>
      <c r="G14" s="62"/>
      <c r="H14" s="62"/>
      <c r="I14" s="62">
        <v>8.3833064271610311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26">
        <f t="shared" si="1"/>
        <v>8.3833064271610311</v>
      </c>
    </row>
    <row r="15" spans="1:24" ht="15.6" x14ac:dyDescent="0.3">
      <c r="A15" s="43" t="s">
        <v>25</v>
      </c>
      <c r="B15" s="49" t="s">
        <v>40</v>
      </c>
      <c r="C15" s="62"/>
      <c r="D15" s="62"/>
      <c r="E15" s="62"/>
      <c r="F15" s="62"/>
      <c r="G15" s="62"/>
      <c r="H15" s="62"/>
      <c r="I15" s="62">
        <v>0.11502724357279971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26">
        <f t="shared" si="1"/>
        <v>0.11502724357279971</v>
      </c>
    </row>
    <row r="16" spans="1:24" x14ac:dyDescent="0.3">
      <c r="A16" s="41" t="s">
        <v>7</v>
      </c>
      <c r="B16" s="1">
        <v>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1">
        <v>0</v>
      </c>
      <c r="K16" s="61">
        <v>0</v>
      </c>
      <c r="L16" s="62"/>
      <c r="M16" s="62"/>
      <c r="N16" s="62"/>
      <c r="O16" s="62"/>
      <c r="P16" s="61">
        <v>0</v>
      </c>
      <c r="Q16" s="61">
        <v>0</v>
      </c>
      <c r="R16" s="61">
        <v>0</v>
      </c>
      <c r="S16" s="61">
        <v>96.875539114099993</v>
      </c>
      <c r="T16" s="62"/>
      <c r="U16" s="61">
        <v>0</v>
      </c>
      <c r="V16" s="61">
        <v>0</v>
      </c>
      <c r="W16" s="61">
        <v>0</v>
      </c>
      <c r="X16" s="29">
        <f t="shared" si="0"/>
        <v>96.875539114099993</v>
      </c>
    </row>
    <row r="17" spans="1:24" x14ac:dyDescent="0.3">
      <c r="A17" s="41" t="s">
        <v>8</v>
      </c>
      <c r="B17" s="1">
        <v>9</v>
      </c>
      <c r="C17" s="61">
        <v>-0.52304566890559367</v>
      </c>
      <c r="D17" s="61">
        <v>34.578180423213389</v>
      </c>
      <c r="E17" s="61">
        <v>3.8440764126409999</v>
      </c>
      <c r="F17" s="61">
        <v>6.7665622331546853</v>
      </c>
      <c r="G17" s="61">
        <v>88.875629093958366</v>
      </c>
      <c r="H17" s="62">
        <v>43.5</v>
      </c>
      <c r="I17" s="62">
        <v>7.2179439178338605</v>
      </c>
      <c r="J17" s="61">
        <v>0</v>
      </c>
      <c r="K17" s="61">
        <v>0</v>
      </c>
      <c r="L17" s="62"/>
      <c r="M17" s="62"/>
      <c r="N17" s="62"/>
      <c r="O17" s="62"/>
      <c r="P17" s="61">
        <v>0</v>
      </c>
      <c r="Q17" s="61">
        <v>0</v>
      </c>
      <c r="R17" s="61">
        <v>0</v>
      </c>
      <c r="S17" s="61">
        <v>0</v>
      </c>
      <c r="T17" s="62"/>
      <c r="U17" s="61">
        <v>0</v>
      </c>
      <c r="V17" s="61">
        <v>0</v>
      </c>
      <c r="W17" s="61">
        <v>0</v>
      </c>
      <c r="X17" s="29">
        <f t="shared" si="0"/>
        <v>184.25934641189571</v>
      </c>
    </row>
    <row r="18" spans="1:24" x14ac:dyDescent="0.3">
      <c r="A18" s="44" t="s">
        <v>9</v>
      </c>
      <c r="B18" s="50">
        <v>10</v>
      </c>
      <c r="C18" s="61">
        <v>-3.0622493524642578</v>
      </c>
      <c r="D18" s="61">
        <v>5.1278830826573953</v>
      </c>
      <c r="E18" s="61">
        <v>0.12249769799074414</v>
      </c>
      <c r="F18" s="61">
        <v>1.2395532634820174</v>
      </c>
      <c r="G18" s="61">
        <v>1.4178592040898601</v>
      </c>
      <c r="H18" s="62"/>
      <c r="I18" s="62">
        <v>4.1115560012389051E-2</v>
      </c>
      <c r="J18" s="61">
        <v>0</v>
      </c>
      <c r="K18" s="61">
        <v>0</v>
      </c>
      <c r="L18" s="62"/>
      <c r="M18" s="62"/>
      <c r="N18" s="62"/>
      <c r="O18" s="62"/>
      <c r="P18" s="61">
        <v>0</v>
      </c>
      <c r="Q18" s="61">
        <v>0</v>
      </c>
      <c r="R18" s="61">
        <v>0</v>
      </c>
      <c r="S18" s="61">
        <v>0</v>
      </c>
      <c r="T18" s="62"/>
      <c r="U18" s="61">
        <v>0</v>
      </c>
      <c r="V18" s="61">
        <v>0</v>
      </c>
      <c r="W18" s="61">
        <v>0</v>
      </c>
      <c r="X18" s="29">
        <f t="shared" si="0"/>
        <v>4.8866594557681475</v>
      </c>
    </row>
    <row r="19" spans="1:24" x14ac:dyDescent="0.3">
      <c r="A19" s="41" t="s">
        <v>10</v>
      </c>
      <c r="B19" s="1">
        <v>11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2"/>
      <c r="I19" s="62"/>
      <c r="J19" s="61">
        <v>438.57776851</v>
      </c>
      <c r="K19" s="61">
        <v>941.94834050999998</v>
      </c>
      <c r="L19" s="62"/>
      <c r="M19" s="62"/>
      <c r="N19" s="62"/>
      <c r="O19" s="62"/>
      <c r="P19" s="61">
        <v>0</v>
      </c>
      <c r="Q19" s="61">
        <v>0</v>
      </c>
      <c r="R19" s="61">
        <v>0</v>
      </c>
      <c r="S19" s="61">
        <v>0</v>
      </c>
      <c r="T19" s="62"/>
      <c r="U19" s="61">
        <v>0</v>
      </c>
      <c r="V19" s="61">
        <v>0</v>
      </c>
      <c r="W19" s="61">
        <v>0</v>
      </c>
      <c r="X19" s="29">
        <f t="shared" si="0"/>
        <v>1380.5261090199999</v>
      </c>
    </row>
    <row r="20" spans="1:24" x14ac:dyDescent="0.3">
      <c r="A20" s="42" t="s">
        <v>26</v>
      </c>
      <c r="B20" s="21" t="s">
        <v>36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>
        <v>3.2905110440252963</v>
      </c>
      <c r="N20" s="62"/>
      <c r="O20" s="62">
        <v>0.11502724357279971</v>
      </c>
      <c r="P20" s="62"/>
      <c r="Q20" s="62"/>
      <c r="R20" s="62"/>
      <c r="S20" s="62"/>
      <c r="T20" s="62"/>
      <c r="U20" s="62"/>
      <c r="V20" s="62"/>
      <c r="W20" s="62"/>
      <c r="X20" s="26">
        <f>SUM(C20:W20)</f>
        <v>3.405538287598096</v>
      </c>
    </row>
    <row r="21" spans="1:24" x14ac:dyDescent="0.3">
      <c r="A21" s="41" t="s">
        <v>11</v>
      </c>
      <c r="B21" s="1">
        <v>12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2"/>
      <c r="I21" s="62"/>
      <c r="J21" s="61">
        <v>0</v>
      </c>
      <c r="K21" s="61">
        <v>0</v>
      </c>
      <c r="L21" s="62"/>
      <c r="M21" s="62"/>
      <c r="N21" s="62"/>
      <c r="O21" s="62"/>
      <c r="P21" s="61">
        <v>96.875539114099993</v>
      </c>
      <c r="Q21" s="61">
        <v>184.25934641189571</v>
      </c>
      <c r="R21" s="61">
        <v>4.8866594557681484</v>
      </c>
      <c r="S21" s="61">
        <v>0</v>
      </c>
      <c r="T21" s="62"/>
      <c r="U21" s="61">
        <v>0</v>
      </c>
      <c r="V21" s="61">
        <v>0</v>
      </c>
      <c r="W21" s="61">
        <v>0</v>
      </c>
      <c r="X21" s="29">
        <f t="shared" si="0"/>
        <v>286.02154498176384</v>
      </c>
    </row>
    <row r="22" spans="1:24" x14ac:dyDescent="0.3">
      <c r="A22" s="41" t="s">
        <v>15</v>
      </c>
      <c r="B22" s="1">
        <v>13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2"/>
      <c r="I22" s="62"/>
      <c r="J22" s="61">
        <v>0</v>
      </c>
      <c r="K22" s="61">
        <v>0</v>
      </c>
      <c r="L22" s="62"/>
      <c r="M22" s="62"/>
      <c r="N22" s="62"/>
      <c r="O22" s="62"/>
      <c r="P22" s="61">
        <v>0</v>
      </c>
      <c r="Q22" s="61">
        <v>0</v>
      </c>
      <c r="R22" s="61">
        <v>0</v>
      </c>
      <c r="S22" s="61">
        <v>304.58252562123539</v>
      </c>
      <c r="T22" s="62"/>
      <c r="U22" s="61">
        <v>62.619842498613806</v>
      </c>
      <c r="V22" s="61">
        <v>0</v>
      </c>
      <c r="W22" s="61">
        <v>77.079975749556723</v>
      </c>
      <c r="X22" s="29">
        <f t="shared" si="0"/>
        <v>444.28234386940596</v>
      </c>
    </row>
    <row r="23" spans="1:24" x14ac:dyDescent="0.3">
      <c r="A23" s="41" t="s">
        <v>16</v>
      </c>
      <c r="B23" s="1">
        <v>14</v>
      </c>
      <c r="C23" s="61">
        <v>11.642609864960409</v>
      </c>
      <c r="D23" s="61">
        <v>47.481200904174699</v>
      </c>
      <c r="E23" s="61">
        <v>20.43338863764227</v>
      </c>
      <c r="F23" s="61">
        <v>21.742653802584162</v>
      </c>
      <c r="G23" s="61">
        <v>282.00032920270479</v>
      </c>
      <c r="H23" s="62">
        <v>29.260072450037402</v>
      </c>
      <c r="I23" s="62"/>
      <c r="J23" s="61">
        <v>0</v>
      </c>
      <c r="K23" s="61">
        <v>0</v>
      </c>
      <c r="L23" s="62">
        <v>27.381401982663807</v>
      </c>
      <c r="M23" s="62"/>
      <c r="N23" s="62">
        <v>8.3833064271610311</v>
      </c>
      <c r="O23" s="62"/>
      <c r="P23" s="61">
        <v>0</v>
      </c>
      <c r="Q23" s="61">
        <v>0</v>
      </c>
      <c r="R23" s="61">
        <v>0</v>
      </c>
      <c r="S23" s="61">
        <v>0</v>
      </c>
      <c r="T23" s="62"/>
      <c r="U23" s="61">
        <v>0</v>
      </c>
      <c r="V23" s="61">
        <v>0</v>
      </c>
      <c r="W23" s="61">
        <v>0</v>
      </c>
      <c r="X23" s="29">
        <f t="shared" si="0"/>
        <v>448.32496327192854</v>
      </c>
    </row>
    <row r="24" spans="1:24" x14ac:dyDescent="0.3">
      <c r="A24" s="41" t="s">
        <v>14</v>
      </c>
      <c r="B24" s="1">
        <v>15</v>
      </c>
      <c r="C24" s="29">
        <f t="shared" ref="C24:W24" si="2">SUM(C3:C23)</f>
        <v>196.88114580791495</v>
      </c>
      <c r="D24" s="29">
        <f t="shared" si="2"/>
        <v>1184.1748206965162</v>
      </c>
      <c r="E24" s="29">
        <f t="shared" si="2"/>
        <v>273.03859950288518</v>
      </c>
      <c r="F24" s="29">
        <f t="shared" si="2"/>
        <v>316.27831793234941</v>
      </c>
      <c r="G24" s="29">
        <f t="shared" si="2"/>
        <v>1160.8103178831425</v>
      </c>
      <c r="H24" s="26">
        <f>SUM(H3:H23)</f>
        <v>103.43198547672651</v>
      </c>
      <c r="I24" s="26">
        <f>SUM(I3:I23)</f>
        <v>38.816802186039723</v>
      </c>
      <c r="J24" s="29">
        <f t="shared" si="2"/>
        <v>438.57776851</v>
      </c>
      <c r="K24" s="29">
        <f t="shared" si="2"/>
        <v>941.94834050999998</v>
      </c>
      <c r="L24" s="26">
        <f>SUM(L3:L23)</f>
        <v>27.381401982663807</v>
      </c>
      <c r="M24" s="26">
        <f t="shared" ref="M24:O24" si="3">SUM(M3:M23)</f>
        <v>3.2905110440252963</v>
      </c>
      <c r="N24" s="26">
        <f t="shared" si="3"/>
        <v>8.3833064271610311</v>
      </c>
      <c r="O24" s="26">
        <f t="shared" si="3"/>
        <v>0.11502724357279971</v>
      </c>
      <c r="P24" s="29">
        <f t="shared" si="2"/>
        <v>96.875539114099993</v>
      </c>
      <c r="Q24" s="29">
        <f t="shared" si="2"/>
        <v>184.25934641189571</v>
      </c>
      <c r="R24" s="29">
        <f t="shared" si="2"/>
        <v>4.8866594557681484</v>
      </c>
      <c r="S24" s="29">
        <f t="shared" si="2"/>
        <v>1380.5261090199999</v>
      </c>
      <c r="T24" s="26">
        <f>SUM(T3:T23)</f>
        <v>3.4055382875980955</v>
      </c>
      <c r="U24" s="29">
        <f t="shared" si="2"/>
        <v>286.02154498176378</v>
      </c>
      <c r="V24" s="29">
        <f t="shared" si="2"/>
        <v>444.28234386940619</v>
      </c>
      <c r="W24" s="29">
        <f t="shared" si="2"/>
        <v>448.3249632719286</v>
      </c>
      <c r="X24" s="29"/>
    </row>
    <row r="25" spans="1:24" x14ac:dyDescent="0.3">
      <c r="A25" s="41" t="s">
        <v>17</v>
      </c>
      <c r="B25" s="51"/>
      <c r="C25" s="30">
        <f>X3</f>
        <v>196.88114580791492</v>
      </c>
      <c r="D25" s="30">
        <f>X4</f>
        <v>1184.174820696516</v>
      </c>
      <c r="E25" s="30">
        <f>X5</f>
        <v>273.03859950288523</v>
      </c>
      <c r="F25" s="30">
        <f>X6</f>
        <v>316.27831793234947</v>
      </c>
      <c r="G25" s="30">
        <f>X7</f>
        <v>1147.7594905648884</v>
      </c>
      <c r="H25" s="27">
        <f>X8</f>
        <v>116.4828127949804</v>
      </c>
      <c r="I25" s="27">
        <f>X9</f>
        <v>38.816802186040029</v>
      </c>
      <c r="J25" s="30">
        <f>X10</f>
        <v>438.57776851</v>
      </c>
      <c r="K25" s="30">
        <f>X11</f>
        <v>941.94834051000009</v>
      </c>
      <c r="L25" s="27">
        <f>X12</f>
        <v>27.381401982663807</v>
      </c>
      <c r="M25" s="27">
        <f>X13</f>
        <v>3.2905110440252963</v>
      </c>
      <c r="N25" s="27">
        <f>X14</f>
        <v>8.3833064271610311</v>
      </c>
      <c r="O25" s="27">
        <f>X15</f>
        <v>0.11502724357279971</v>
      </c>
      <c r="P25" s="30">
        <f>X16</f>
        <v>96.875539114099993</v>
      </c>
      <c r="Q25" s="30">
        <f>X17</f>
        <v>184.25934641189571</v>
      </c>
      <c r="R25" s="30">
        <f>X18</f>
        <v>4.8866594557681475</v>
      </c>
      <c r="S25" s="30">
        <f>X19</f>
        <v>1380.5261090199999</v>
      </c>
      <c r="T25" s="27">
        <f>X20</f>
        <v>3.405538287598096</v>
      </c>
      <c r="U25" s="30">
        <f>X21</f>
        <v>286.02154498176384</v>
      </c>
      <c r="V25" s="30">
        <f>X22</f>
        <v>444.28234386940596</v>
      </c>
      <c r="W25" s="30">
        <f>X23</f>
        <v>448.32496327192854</v>
      </c>
      <c r="X25" s="31"/>
    </row>
    <row r="26" spans="1:24" ht="15.6" x14ac:dyDescent="0.3">
      <c r="A26" s="45" t="s">
        <v>18</v>
      </c>
      <c r="B26" s="52"/>
      <c r="C26" s="12">
        <f>C24-C25</f>
        <v>0</v>
      </c>
      <c r="D26" s="12">
        <f t="shared" ref="D26:W26" si="4">D24-D25</f>
        <v>0</v>
      </c>
      <c r="E26" s="12">
        <f t="shared" si="4"/>
        <v>0</v>
      </c>
      <c r="F26" s="12">
        <f t="shared" si="4"/>
        <v>0</v>
      </c>
      <c r="G26" s="12">
        <f t="shared" si="4"/>
        <v>13.050827318254051</v>
      </c>
      <c r="H26" s="12">
        <f t="shared" si="4"/>
        <v>-13.050827318253894</v>
      </c>
      <c r="I26" s="12">
        <f t="shared" si="4"/>
        <v>-3.0553337637684308E-13</v>
      </c>
      <c r="J26" s="12">
        <f t="shared" si="4"/>
        <v>0</v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>S24-S25</f>
        <v>0</v>
      </c>
      <c r="T26" s="12">
        <f>T24-T25</f>
        <v>0</v>
      </c>
      <c r="U26" s="12">
        <f t="shared" si="4"/>
        <v>0</v>
      </c>
      <c r="V26" s="12">
        <f t="shared" si="4"/>
        <v>0</v>
      </c>
      <c r="W26" s="12">
        <f t="shared" si="4"/>
        <v>0</v>
      </c>
    </row>
    <row r="27" spans="1:24" x14ac:dyDescent="0.3">
      <c r="A27" s="11"/>
    </row>
    <row r="28" spans="1:24" ht="43.2" x14ac:dyDescent="0.3">
      <c r="C28" s="55" t="s">
        <v>0</v>
      </c>
      <c r="D28" s="55" t="s">
        <v>1</v>
      </c>
      <c r="E28" s="55" t="s">
        <v>2</v>
      </c>
      <c r="F28" s="55" t="s">
        <v>3</v>
      </c>
      <c r="G28" s="55" t="s">
        <v>4</v>
      </c>
      <c r="H28" s="55" t="s">
        <v>20</v>
      </c>
      <c r="I28" s="55" t="s">
        <v>21</v>
      </c>
      <c r="J28" s="55" t="s">
        <v>5</v>
      </c>
      <c r="K28" s="55" t="s">
        <v>6</v>
      </c>
      <c r="L28" s="55" t="s">
        <v>22</v>
      </c>
      <c r="M28" s="55" t="s">
        <v>23</v>
      </c>
      <c r="N28" s="55" t="s">
        <v>24</v>
      </c>
      <c r="O28" s="55" t="s">
        <v>25</v>
      </c>
      <c r="P28" s="55" t="s">
        <v>7</v>
      </c>
      <c r="Q28" s="55" t="s">
        <v>8</v>
      </c>
      <c r="R28" s="66" t="s">
        <v>9</v>
      </c>
      <c r="S28" s="55" t="s">
        <v>10</v>
      </c>
      <c r="T28" s="55" t="s">
        <v>26</v>
      </c>
      <c r="U28" s="55" t="s">
        <v>11</v>
      </c>
      <c r="V28" s="55" t="s">
        <v>12</v>
      </c>
      <c r="W28" s="55" t="s">
        <v>13</v>
      </c>
      <c r="X28" s="55" t="s">
        <v>14</v>
      </c>
    </row>
    <row r="29" spans="1:24" ht="18" x14ac:dyDescent="0.3">
      <c r="A29" s="86" t="s">
        <v>63</v>
      </c>
      <c r="B29" s="86"/>
      <c r="C29" s="67">
        <v>10.499508548035713</v>
      </c>
      <c r="D29" s="67">
        <v>1.3989687272727269</v>
      </c>
      <c r="E29" s="67">
        <v>68.864593822223313</v>
      </c>
      <c r="F29" s="67">
        <v>0.63793761393962645</v>
      </c>
      <c r="G29" s="67">
        <v>18.834340172943666</v>
      </c>
      <c r="H29" s="67">
        <v>2.9458015447762613</v>
      </c>
      <c r="I29" s="67">
        <v>0</v>
      </c>
      <c r="J29" s="67">
        <v>0</v>
      </c>
      <c r="K29" s="67">
        <v>0</v>
      </c>
      <c r="L29" s="67">
        <v>0</v>
      </c>
      <c r="M29" s="67">
        <v>0</v>
      </c>
      <c r="N29" s="67">
        <v>0</v>
      </c>
      <c r="O29" s="67">
        <v>0</v>
      </c>
      <c r="P29" s="67">
        <v>0</v>
      </c>
      <c r="Q29" s="67">
        <v>0</v>
      </c>
      <c r="R29" s="67">
        <v>0</v>
      </c>
      <c r="S29" s="67">
        <v>0.78294398265710496</v>
      </c>
      <c r="T29" s="67">
        <v>0</v>
      </c>
      <c r="U29" s="67">
        <v>0</v>
      </c>
      <c r="V29" s="67">
        <v>0</v>
      </c>
      <c r="W29" s="67">
        <v>12.518718383131997</v>
      </c>
      <c r="X29" s="67">
        <f>SUM(C29:W29)</f>
        <v>116.4828127949804</v>
      </c>
    </row>
    <row r="30" spans="1:24" ht="18" x14ac:dyDescent="0.3">
      <c r="A30" s="86" t="s">
        <v>64</v>
      </c>
      <c r="B30" s="86"/>
      <c r="C30" s="67">
        <v>10.499508548035713</v>
      </c>
      <c r="D30" s="67">
        <v>1.3989687272727269</v>
      </c>
      <c r="E30" s="64">
        <f>E29-40</f>
        <v>28.864593822223313</v>
      </c>
      <c r="F30" s="67">
        <v>0.63793761393962645</v>
      </c>
      <c r="G30" s="64">
        <f>G29+40</f>
        <v>58.834340172943669</v>
      </c>
      <c r="H30" s="67">
        <v>2.9458015447762613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</v>
      </c>
      <c r="R30" s="67">
        <v>0</v>
      </c>
      <c r="S30" s="67">
        <v>0.78294398265710496</v>
      </c>
      <c r="T30" s="67">
        <v>0</v>
      </c>
      <c r="U30" s="67">
        <v>0</v>
      </c>
      <c r="V30" s="67">
        <v>0</v>
      </c>
      <c r="W30" s="67">
        <v>12.518718383131997</v>
      </c>
      <c r="X30" s="67">
        <f>SUM(C30:W30)</f>
        <v>116.4828127949804</v>
      </c>
    </row>
    <row r="31" spans="1:24" ht="18" x14ac:dyDescent="0.3">
      <c r="A31" s="86" t="s">
        <v>43</v>
      </c>
      <c r="B31" s="86"/>
      <c r="C31" s="68">
        <v>17.209588940807173</v>
      </c>
      <c r="D31" s="68">
        <v>101.40420487520863</v>
      </c>
      <c r="E31" s="68">
        <v>37.42612035138297</v>
      </c>
      <c r="F31" s="68">
        <v>84.476490177204354</v>
      </c>
      <c r="G31" s="68">
        <v>288.1287480712686</v>
      </c>
      <c r="H31" s="68">
        <v>-1.108532317256667</v>
      </c>
      <c r="I31" s="68">
        <v>9.2967082519393411</v>
      </c>
      <c r="J31" s="67">
        <v>0</v>
      </c>
      <c r="K31" s="67">
        <v>0</v>
      </c>
      <c r="L31" s="67">
        <v>0</v>
      </c>
      <c r="M31" s="67">
        <v>0</v>
      </c>
      <c r="N31" s="67">
        <v>0</v>
      </c>
      <c r="O31" s="67">
        <v>0</v>
      </c>
      <c r="P31" s="67">
        <v>0</v>
      </c>
      <c r="Q31" s="67">
        <v>0</v>
      </c>
      <c r="R31" s="67">
        <v>0</v>
      </c>
      <c r="S31" s="68">
        <v>304.12653846106747</v>
      </c>
      <c r="T31" s="68">
        <v>1.087547218914138</v>
      </c>
      <c r="U31" s="68">
        <v>8.9712375608042461</v>
      </c>
      <c r="V31" s="68">
        <v>141.8800749495052</v>
      </c>
      <c r="W31" s="68">
        <v>271.34357681902344</v>
      </c>
      <c r="X31" s="68">
        <v>1264.2423033598689</v>
      </c>
    </row>
    <row r="32" spans="1:24" ht="18" x14ac:dyDescent="0.3">
      <c r="A32" s="86" t="s">
        <v>44</v>
      </c>
      <c r="B32" s="86"/>
      <c r="C32" s="69">
        <f>C31-C30</f>
        <v>6.7100803927714594</v>
      </c>
      <c r="D32" s="69">
        <f t="shared" ref="D32:X32" si="5">D31-D30</f>
        <v>100.0052361479359</v>
      </c>
      <c r="E32" s="69">
        <f t="shared" si="5"/>
        <v>8.5615265291596572</v>
      </c>
      <c r="F32" s="69">
        <f t="shared" si="5"/>
        <v>83.838552563264727</v>
      </c>
      <c r="G32" s="69">
        <f t="shared" si="5"/>
        <v>229.29440789832495</v>
      </c>
      <c r="H32" s="69">
        <f t="shared" si="5"/>
        <v>-4.0543338620329283</v>
      </c>
      <c r="I32" s="69">
        <f t="shared" si="5"/>
        <v>9.2967082519393411</v>
      </c>
      <c r="J32" s="69">
        <f t="shared" si="5"/>
        <v>0</v>
      </c>
      <c r="K32" s="69">
        <f t="shared" si="5"/>
        <v>0</v>
      </c>
      <c r="L32" s="69">
        <f t="shared" si="5"/>
        <v>0</v>
      </c>
      <c r="M32" s="69">
        <f t="shared" si="5"/>
        <v>0</v>
      </c>
      <c r="N32" s="69">
        <f t="shared" si="5"/>
        <v>0</v>
      </c>
      <c r="O32" s="69">
        <f t="shared" si="5"/>
        <v>0</v>
      </c>
      <c r="P32" s="69">
        <f t="shared" si="5"/>
        <v>0</v>
      </c>
      <c r="Q32" s="69">
        <f t="shared" si="5"/>
        <v>0</v>
      </c>
      <c r="R32" s="69">
        <f t="shared" si="5"/>
        <v>0</v>
      </c>
      <c r="S32" s="69">
        <f t="shared" si="5"/>
        <v>303.34359447841035</v>
      </c>
      <c r="T32" s="69">
        <f t="shared" si="5"/>
        <v>1.087547218914138</v>
      </c>
      <c r="U32" s="69">
        <f t="shared" si="5"/>
        <v>8.9712375608042461</v>
      </c>
      <c r="V32" s="69">
        <f t="shared" si="5"/>
        <v>141.8800749495052</v>
      </c>
      <c r="W32" s="69">
        <f t="shared" si="5"/>
        <v>258.82485843589143</v>
      </c>
      <c r="X32" s="69">
        <f t="shared" si="5"/>
        <v>1147.7594905648884</v>
      </c>
    </row>
  </sheetData>
  <mergeCells count="4">
    <mergeCell ref="A29:B29"/>
    <mergeCell ref="A30:B30"/>
    <mergeCell ref="A31:B31"/>
    <mergeCell ref="A32:B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06A43-154C-49EE-8306-7F05D0FEF55A}">
  <dimension ref="A1:X39"/>
  <sheetViews>
    <sheetView workbookViewId="0">
      <selection activeCell="J22" sqref="J22"/>
    </sheetView>
  </sheetViews>
  <sheetFormatPr defaultRowHeight="14.4" x14ac:dyDescent="0.3"/>
  <cols>
    <col min="1" max="1" width="32.21875" style="40" customWidth="1"/>
    <col min="2" max="2" width="10.5546875" style="11" customWidth="1"/>
    <col min="3" max="23" width="11.6640625" style="11" customWidth="1"/>
    <col min="24" max="24" width="14" style="11" customWidth="1"/>
    <col min="25" max="16384" width="8.88671875" style="40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s="11" customFormat="1" ht="15.6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ht="18" x14ac:dyDescent="0.3">
      <c r="A3" s="41" t="s">
        <v>0</v>
      </c>
      <c r="B3" s="1">
        <v>1</v>
      </c>
      <c r="C3" s="61">
        <v>34.803433224989121</v>
      </c>
      <c r="D3" s="61">
        <v>7.1179156264392738</v>
      </c>
      <c r="E3" s="61">
        <v>3.6644609712554399E-2</v>
      </c>
      <c r="F3" s="61">
        <v>0.1763685618122062</v>
      </c>
      <c r="G3" s="64">
        <v>46.604335683414796</v>
      </c>
      <c r="H3" s="71">
        <v>0.77812686923267582</v>
      </c>
      <c r="I3" s="62">
        <v>1.3773179618675744</v>
      </c>
      <c r="J3" s="61">
        <v>0</v>
      </c>
      <c r="K3" s="61">
        <v>0</v>
      </c>
      <c r="L3" s="62"/>
      <c r="M3" s="62"/>
      <c r="N3" s="62"/>
      <c r="O3" s="62"/>
      <c r="P3" s="61">
        <v>0</v>
      </c>
      <c r="Q3" s="61">
        <v>0</v>
      </c>
      <c r="R3" s="61">
        <v>0</v>
      </c>
      <c r="S3" s="61">
        <v>76.4243079803189</v>
      </c>
      <c r="T3" s="62">
        <v>0.11398279806138899</v>
      </c>
      <c r="U3" s="61">
        <v>0</v>
      </c>
      <c r="V3" s="61">
        <v>14.870055893344119</v>
      </c>
      <c r="W3" s="61">
        <v>14.578656598722317</v>
      </c>
      <c r="X3" s="29">
        <f t="shared" ref="X3:X23" si="0">SUM(C3:W3)</f>
        <v>196.88114580791492</v>
      </c>
    </row>
    <row r="4" spans="1:24" ht="18" x14ac:dyDescent="0.3">
      <c r="A4" s="41" t="s">
        <v>1</v>
      </c>
      <c r="B4" s="1">
        <v>2</v>
      </c>
      <c r="C4" s="61">
        <v>8.201500354785443</v>
      </c>
      <c r="D4" s="61">
        <v>207.07210220581359</v>
      </c>
      <c r="E4" s="61">
        <v>29.730691614940199</v>
      </c>
      <c r="F4" s="61">
        <v>30.099006094070912</v>
      </c>
      <c r="G4" s="64">
        <v>106.53670484187487</v>
      </c>
      <c r="H4" s="71">
        <v>1.7806798314331733</v>
      </c>
      <c r="I4" s="62">
        <v>3.1518797424213711</v>
      </c>
      <c r="J4" s="61">
        <v>0</v>
      </c>
      <c r="K4" s="61">
        <v>0</v>
      </c>
      <c r="L4" s="62"/>
      <c r="M4" s="62"/>
      <c r="N4" s="62"/>
      <c r="O4" s="62"/>
      <c r="P4" s="61">
        <v>0</v>
      </c>
      <c r="Q4" s="61">
        <v>0</v>
      </c>
      <c r="R4" s="61">
        <v>0</v>
      </c>
      <c r="S4" s="61">
        <v>491.93933784275998</v>
      </c>
      <c r="T4" s="62">
        <v>0.37435396845998048</v>
      </c>
      <c r="U4" s="61">
        <v>213.8041745521019</v>
      </c>
      <c r="V4" s="61">
        <v>48.837759114291877</v>
      </c>
      <c r="W4" s="61">
        <v>42.646630533562778</v>
      </c>
      <c r="X4" s="29">
        <f t="shared" si="0"/>
        <v>1184.1748206965162</v>
      </c>
    </row>
    <row r="5" spans="1:24" ht="18" x14ac:dyDescent="0.3">
      <c r="A5" s="41" t="s">
        <v>2</v>
      </c>
      <c r="B5" s="1">
        <v>3</v>
      </c>
      <c r="C5" s="61">
        <v>3.2979457937462957</v>
      </c>
      <c r="D5" s="61">
        <v>34.603795919044764</v>
      </c>
      <c r="E5" s="61">
        <v>52.433865155155608</v>
      </c>
      <c r="F5" s="61">
        <v>6.8851590603461554</v>
      </c>
      <c r="G5" s="64">
        <v>33.375537369876596</v>
      </c>
      <c r="H5" s="71">
        <v>0.55673230360874393</v>
      </c>
      <c r="I5" s="62">
        <v>0.98544007671703571</v>
      </c>
      <c r="J5" s="61">
        <v>0</v>
      </c>
      <c r="K5" s="61">
        <v>0</v>
      </c>
      <c r="L5" s="62"/>
      <c r="M5" s="62"/>
      <c r="N5" s="62"/>
      <c r="O5" s="62"/>
      <c r="P5" s="61">
        <v>0</v>
      </c>
      <c r="Q5" s="61">
        <v>0</v>
      </c>
      <c r="R5" s="61">
        <v>0</v>
      </c>
      <c r="S5" s="61">
        <v>95.466398340749876</v>
      </c>
      <c r="T5" s="62">
        <v>5.0370534534546811E-2</v>
      </c>
      <c r="U5" s="61">
        <v>0.5644437721779012</v>
      </c>
      <c r="V5" s="61">
        <v>6.5712780932340964</v>
      </c>
      <c r="W5" s="61">
        <v>38.247633083693636</v>
      </c>
      <c r="X5" s="29">
        <f t="shared" si="0"/>
        <v>273.03859950288523</v>
      </c>
    </row>
    <row r="6" spans="1:24" ht="18" x14ac:dyDescent="0.3">
      <c r="A6" s="41" t="s">
        <v>3</v>
      </c>
      <c r="B6" s="1">
        <v>4</v>
      </c>
      <c r="C6" s="61">
        <v>0.54128792426468542</v>
      </c>
      <c r="D6" s="61">
        <v>18.722734875678579</v>
      </c>
      <c r="E6" s="61">
        <v>0.97637633781984112</v>
      </c>
      <c r="F6" s="61">
        <v>48.410369321627705</v>
      </c>
      <c r="G6" s="64">
        <v>4.1054728461277552</v>
      </c>
      <c r="H6" s="71">
        <v>9.8014812794978673E-2</v>
      </c>
      <c r="I6" s="62">
        <v>0.17349042621383229</v>
      </c>
      <c r="J6" s="61">
        <v>0</v>
      </c>
      <c r="K6" s="61">
        <v>0</v>
      </c>
      <c r="L6" s="62"/>
      <c r="M6" s="62"/>
      <c r="N6" s="62"/>
      <c r="O6" s="62"/>
      <c r="P6" s="61">
        <v>0</v>
      </c>
      <c r="Q6" s="61">
        <v>0</v>
      </c>
      <c r="R6" s="61">
        <v>0</v>
      </c>
      <c r="S6" s="61">
        <v>4.968979851523299</v>
      </c>
      <c r="T6" s="62">
        <v>1.7792837676280415</v>
      </c>
      <c r="U6" s="61">
        <v>6.1846598065966825E-2</v>
      </c>
      <c r="V6" s="61">
        <v>232.12317581903091</v>
      </c>
      <c r="W6" s="61">
        <v>4.3172853515738439</v>
      </c>
      <c r="X6" s="29">
        <f t="shared" si="0"/>
        <v>316.27831793234941</v>
      </c>
    </row>
    <row r="7" spans="1:24" ht="18" x14ac:dyDescent="0.3">
      <c r="A7" s="41" t="s">
        <v>4</v>
      </c>
      <c r="B7" s="1">
        <v>5</v>
      </c>
      <c r="C7" s="61">
        <v>6.7100803927714594</v>
      </c>
      <c r="D7" s="61">
        <v>100.0052361479359</v>
      </c>
      <c r="E7" s="61">
        <v>8.5615265291596572</v>
      </c>
      <c r="F7" s="61">
        <v>83.838552563264727</v>
      </c>
      <c r="G7" s="64">
        <v>228.08805525887348</v>
      </c>
      <c r="H7" s="71">
        <v>1.2063526394514756</v>
      </c>
      <c r="I7" s="62">
        <v>9.2967082519393411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1">
        <v>0</v>
      </c>
      <c r="Q7" s="61">
        <v>0</v>
      </c>
      <c r="R7" s="61">
        <v>0</v>
      </c>
      <c r="S7" s="61">
        <v>303.34359447841035</v>
      </c>
      <c r="T7" s="62">
        <v>1.087547218914138</v>
      </c>
      <c r="U7" s="61">
        <v>8.9712375608042461</v>
      </c>
      <c r="V7" s="61">
        <v>141.8800749495052</v>
      </c>
      <c r="W7" s="61">
        <v>258.82485843589143</v>
      </c>
      <c r="X7" s="29">
        <f t="shared" si="0"/>
        <v>1151.8138244269214</v>
      </c>
    </row>
    <row r="8" spans="1:24" x14ac:dyDescent="0.3">
      <c r="A8" s="42" t="s">
        <v>20</v>
      </c>
      <c r="B8" s="21" t="s">
        <v>34</v>
      </c>
      <c r="C8" s="62">
        <v>10.499508548035713</v>
      </c>
      <c r="D8" s="62">
        <v>1.3989687272727269</v>
      </c>
      <c r="E8" s="62">
        <v>28.864593822223313</v>
      </c>
      <c r="F8" s="62">
        <v>0.63793761393962645</v>
      </c>
      <c r="G8" s="62">
        <v>58.834340172943669</v>
      </c>
      <c r="H8" s="62">
        <v>2.9458015447762613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0.78294398265710496</v>
      </c>
      <c r="T8" s="62">
        <v>0</v>
      </c>
      <c r="U8" s="62">
        <v>0</v>
      </c>
      <c r="V8" s="62">
        <v>0</v>
      </c>
      <c r="W8" s="62">
        <v>12.518718383131997</v>
      </c>
      <c r="X8" s="26">
        <f>SUM(C8:W8)</f>
        <v>116.4828127949804</v>
      </c>
    </row>
    <row r="9" spans="1:24" x14ac:dyDescent="0.3">
      <c r="A9" s="42" t="s">
        <v>21</v>
      </c>
      <c r="B9" s="21" t="s">
        <v>35</v>
      </c>
      <c r="C9" s="62">
        <v>1.4932685731666668E-2</v>
      </c>
      <c r="D9" s="62">
        <v>2.0913232042856604</v>
      </c>
      <c r="E9" s="62">
        <v>0.42722834559999984</v>
      </c>
      <c r="F9" s="62">
        <v>0.28856662806721944</v>
      </c>
      <c r="G9" s="62">
        <v>28.617599375326119</v>
      </c>
      <c r="H9" s="62">
        <v>1.108532317256667</v>
      </c>
      <c r="I9" s="62">
        <v>1.4932685731666668E-2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6.1424818082451802</v>
      </c>
      <c r="T9" s="62">
        <v>0</v>
      </c>
      <c r="U9" s="62">
        <v>0</v>
      </c>
      <c r="V9" s="62">
        <v>0</v>
      </c>
      <c r="W9" s="62">
        <v>0.11120513579585542</v>
      </c>
      <c r="X9" s="26">
        <f>SUM(C9:W9)</f>
        <v>38.816802186040029</v>
      </c>
    </row>
    <row r="10" spans="1:24" ht="18" x14ac:dyDescent="0.3">
      <c r="A10" s="41" t="s">
        <v>5</v>
      </c>
      <c r="B10" s="1">
        <v>6</v>
      </c>
      <c r="C10" s="61">
        <v>4.49278405</v>
      </c>
      <c r="D10" s="61">
        <v>284.37750320999999</v>
      </c>
      <c r="E10" s="61">
        <v>23.172056170000001</v>
      </c>
      <c r="F10" s="61">
        <v>30.121344440000001</v>
      </c>
      <c r="G10" s="64">
        <v>92.161998997919966</v>
      </c>
      <c r="H10" s="71">
        <v>1.5350237353022658</v>
      </c>
      <c r="I10" s="62">
        <v>2.7170579067777623</v>
      </c>
      <c r="J10" s="61">
        <v>0</v>
      </c>
      <c r="K10" s="61">
        <v>0</v>
      </c>
      <c r="L10" s="62"/>
      <c r="M10" s="62"/>
      <c r="N10" s="62"/>
      <c r="O10" s="62"/>
      <c r="P10" s="61">
        <v>0</v>
      </c>
      <c r="Q10" s="61">
        <v>0</v>
      </c>
      <c r="R10" s="61">
        <v>0</v>
      </c>
      <c r="S10" s="61">
        <v>0</v>
      </c>
      <c r="T10" s="62"/>
      <c r="U10" s="61">
        <v>0</v>
      </c>
      <c r="V10" s="61">
        <v>0</v>
      </c>
      <c r="W10" s="61">
        <v>0</v>
      </c>
      <c r="X10" s="29">
        <f t="shared" si="0"/>
        <v>438.57776851</v>
      </c>
    </row>
    <row r="11" spans="1:24" ht="18" x14ac:dyDescent="0.3">
      <c r="A11" s="41" t="s">
        <v>6</v>
      </c>
      <c r="B11" s="1">
        <v>7</v>
      </c>
      <c r="C11" s="61">
        <v>120.26235799</v>
      </c>
      <c r="D11" s="61">
        <v>441.59797637000003</v>
      </c>
      <c r="E11" s="61">
        <v>104.43565417000001</v>
      </c>
      <c r="F11" s="61">
        <v>86.072244349999991</v>
      </c>
      <c r="G11" s="64">
        <v>181.21919094639844</v>
      </c>
      <c r="H11" s="71">
        <v>3.0183346978104648</v>
      </c>
      <c r="I11" s="62">
        <v>5.3425819857910612</v>
      </c>
      <c r="J11" s="61">
        <v>0</v>
      </c>
      <c r="K11" s="61">
        <v>0</v>
      </c>
      <c r="L11" s="62"/>
      <c r="M11" s="62"/>
      <c r="N11" s="62"/>
      <c r="O11" s="62"/>
      <c r="P11" s="61">
        <v>0</v>
      </c>
      <c r="Q11" s="61">
        <v>0</v>
      </c>
      <c r="R11" s="61">
        <v>0</v>
      </c>
      <c r="S11" s="61">
        <v>0</v>
      </c>
      <c r="T11" s="62"/>
      <c r="U11" s="61">
        <v>0</v>
      </c>
      <c r="V11" s="61">
        <v>0</v>
      </c>
      <c r="W11" s="61">
        <v>0</v>
      </c>
      <c r="X11" s="29">
        <f t="shared" si="0"/>
        <v>941.94834050999998</v>
      </c>
    </row>
    <row r="12" spans="1:24" ht="15.6" x14ac:dyDescent="0.3">
      <c r="A12" s="43" t="s">
        <v>22</v>
      </c>
      <c r="B12" s="49" t="s">
        <v>37</v>
      </c>
      <c r="C12" s="62"/>
      <c r="D12" s="62"/>
      <c r="E12" s="62"/>
      <c r="F12" s="62"/>
      <c r="G12" s="62"/>
      <c r="H12" s="62">
        <v>27.381401982663807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26">
        <f>SUM(C12:W12)</f>
        <v>27.381401982663807</v>
      </c>
    </row>
    <row r="13" spans="1:24" ht="15.6" x14ac:dyDescent="0.3">
      <c r="A13" s="43" t="s">
        <v>23</v>
      </c>
      <c r="B13" s="49" t="s">
        <v>38</v>
      </c>
      <c r="C13" s="62"/>
      <c r="D13" s="62"/>
      <c r="E13" s="62"/>
      <c r="F13" s="62"/>
      <c r="G13" s="62"/>
      <c r="H13" s="62">
        <v>3.2905110440252963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26">
        <f t="shared" ref="X13:X15" si="1">SUM(C13:W13)</f>
        <v>3.2905110440252963</v>
      </c>
    </row>
    <row r="14" spans="1:24" ht="15.6" x14ac:dyDescent="0.3">
      <c r="A14" s="43" t="s">
        <v>24</v>
      </c>
      <c r="B14" s="49" t="s">
        <v>39</v>
      </c>
      <c r="C14" s="62"/>
      <c r="D14" s="62"/>
      <c r="E14" s="62"/>
      <c r="F14" s="62"/>
      <c r="G14" s="62"/>
      <c r="H14" s="62"/>
      <c r="I14" s="62">
        <v>8.3833064271610311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26">
        <f t="shared" si="1"/>
        <v>8.3833064271610311</v>
      </c>
    </row>
    <row r="15" spans="1:24" ht="15.6" x14ac:dyDescent="0.3">
      <c r="A15" s="43" t="s">
        <v>25</v>
      </c>
      <c r="B15" s="49" t="s">
        <v>40</v>
      </c>
      <c r="C15" s="62"/>
      <c r="D15" s="62"/>
      <c r="E15" s="62"/>
      <c r="F15" s="62"/>
      <c r="G15" s="62"/>
      <c r="H15" s="62"/>
      <c r="I15" s="62">
        <v>0.11502724357279971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26">
        <f t="shared" si="1"/>
        <v>0.11502724357279971</v>
      </c>
    </row>
    <row r="16" spans="1:24" x14ac:dyDescent="0.3">
      <c r="A16" s="41" t="s">
        <v>7</v>
      </c>
      <c r="B16" s="1">
        <v>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1">
        <v>0</v>
      </c>
      <c r="K16" s="61">
        <v>0</v>
      </c>
      <c r="L16" s="62"/>
      <c r="M16" s="62"/>
      <c r="N16" s="62"/>
      <c r="O16" s="62"/>
      <c r="P16" s="61">
        <v>0</v>
      </c>
      <c r="Q16" s="61">
        <v>0</v>
      </c>
      <c r="R16" s="61">
        <v>0</v>
      </c>
      <c r="S16" s="61">
        <v>96.875539114099993</v>
      </c>
      <c r="T16" s="62"/>
      <c r="U16" s="61">
        <v>0</v>
      </c>
      <c r="V16" s="61">
        <v>0</v>
      </c>
      <c r="W16" s="61">
        <v>0</v>
      </c>
      <c r="X16" s="29">
        <f t="shared" si="0"/>
        <v>96.875539114099993</v>
      </c>
    </row>
    <row r="17" spans="1:24" x14ac:dyDescent="0.3">
      <c r="A17" s="41" t="s">
        <v>8</v>
      </c>
      <c r="B17" s="1">
        <v>9</v>
      </c>
      <c r="C17" s="61">
        <v>-0.52304566890559367</v>
      </c>
      <c r="D17" s="61">
        <v>34.578180423213389</v>
      </c>
      <c r="E17" s="61">
        <v>3.8440764126409999</v>
      </c>
      <c r="F17" s="61">
        <v>6.7665622331546853</v>
      </c>
      <c r="G17" s="61">
        <v>88.875629093958366</v>
      </c>
      <c r="H17" s="62">
        <v>43.5</v>
      </c>
      <c r="I17" s="62">
        <v>7.2179439178338605</v>
      </c>
      <c r="J17" s="61">
        <v>0</v>
      </c>
      <c r="K17" s="61">
        <v>0</v>
      </c>
      <c r="L17" s="62"/>
      <c r="M17" s="62"/>
      <c r="N17" s="62"/>
      <c r="O17" s="62"/>
      <c r="P17" s="61">
        <v>0</v>
      </c>
      <c r="Q17" s="61">
        <v>0</v>
      </c>
      <c r="R17" s="61">
        <v>0</v>
      </c>
      <c r="S17" s="61">
        <v>0</v>
      </c>
      <c r="T17" s="62"/>
      <c r="U17" s="61">
        <v>0</v>
      </c>
      <c r="V17" s="61">
        <v>0</v>
      </c>
      <c r="W17" s="61">
        <v>0</v>
      </c>
      <c r="X17" s="29">
        <f t="shared" si="0"/>
        <v>184.25934641189571</v>
      </c>
    </row>
    <row r="18" spans="1:24" ht="18" x14ac:dyDescent="0.3">
      <c r="A18" s="44" t="s">
        <v>9</v>
      </c>
      <c r="B18" s="50">
        <v>10</v>
      </c>
      <c r="C18" s="61">
        <v>-3.0622493524642578</v>
      </c>
      <c r="D18" s="61">
        <v>5.1278830826573953</v>
      </c>
      <c r="E18" s="61">
        <v>0.12249769799074414</v>
      </c>
      <c r="F18" s="61">
        <v>1.2395532634820174</v>
      </c>
      <c r="G18" s="64">
        <v>1.3946306375025141</v>
      </c>
      <c r="H18" s="71">
        <v>2.3228566587345897E-2</v>
      </c>
      <c r="I18" s="62">
        <v>4.1115560012389051E-2</v>
      </c>
      <c r="J18" s="61">
        <v>0</v>
      </c>
      <c r="K18" s="61">
        <v>0</v>
      </c>
      <c r="L18" s="62"/>
      <c r="M18" s="62"/>
      <c r="N18" s="62"/>
      <c r="O18" s="62"/>
      <c r="P18" s="61">
        <v>0</v>
      </c>
      <c r="Q18" s="61">
        <v>0</v>
      </c>
      <c r="R18" s="61">
        <v>0</v>
      </c>
      <c r="S18" s="61">
        <v>0</v>
      </c>
      <c r="T18" s="62"/>
      <c r="U18" s="61">
        <v>0</v>
      </c>
      <c r="V18" s="61">
        <v>0</v>
      </c>
      <c r="W18" s="61">
        <v>0</v>
      </c>
      <c r="X18" s="29">
        <f t="shared" si="0"/>
        <v>4.8866594557681475</v>
      </c>
    </row>
    <row r="19" spans="1:24" x14ac:dyDescent="0.3">
      <c r="A19" s="41" t="s">
        <v>10</v>
      </c>
      <c r="B19" s="1">
        <v>11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2"/>
      <c r="I19" s="62"/>
      <c r="J19" s="61">
        <v>438.57776851</v>
      </c>
      <c r="K19" s="61">
        <v>941.94834050999998</v>
      </c>
      <c r="L19" s="62"/>
      <c r="M19" s="62"/>
      <c r="N19" s="62"/>
      <c r="O19" s="62"/>
      <c r="P19" s="61">
        <v>0</v>
      </c>
      <c r="Q19" s="61">
        <v>0</v>
      </c>
      <c r="R19" s="61">
        <v>0</v>
      </c>
      <c r="S19" s="61">
        <v>0</v>
      </c>
      <c r="T19" s="62"/>
      <c r="U19" s="61">
        <v>0</v>
      </c>
      <c r="V19" s="61">
        <v>0</v>
      </c>
      <c r="W19" s="61">
        <v>0</v>
      </c>
      <c r="X19" s="29">
        <f t="shared" si="0"/>
        <v>1380.5261090199999</v>
      </c>
    </row>
    <row r="20" spans="1:24" x14ac:dyDescent="0.3">
      <c r="A20" s="42" t="s">
        <v>26</v>
      </c>
      <c r="B20" s="21" t="s">
        <v>36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>
        <v>3.2905110440252963</v>
      </c>
      <c r="N20" s="62"/>
      <c r="O20" s="62">
        <v>0.11502724357279971</v>
      </c>
      <c r="P20" s="62"/>
      <c r="Q20" s="62"/>
      <c r="R20" s="62"/>
      <c r="S20" s="62"/>
      <c r="T20" s="62"/>
      <c r="U20" s="62"/>
      <c r="V20" s="62"/>
      <c r="W20" s="62"/>
      <c r="X20" s="26">
        <f>SUM(C20:W20)</f>
        <v>3.405538287598096</v>
      </c>
    </row>
    <row r="21" spans="1:24" x14ac:dyDescent="0.3">
      <c r="A21" s="41" t="s">
        <v>11</v>
      </c>
      <c r="B21" s="1">
        <v>12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2"/>
      <c r="I21" s="62"/>
      <c r="J21" s="61">
        <v>0</v>
      </c>
      <c r="K21" s="61">
        <v>0</v>
      </c>
      <c r="L21" s="62"/>
      <c r="M21" s="62"/>
      <c r="N21" s="62"/>
      <c r="O21" s="62"/>
      <c r="P21" s="61">
        <v>96.875539114099993</v>
      </c>
      <c r="Q21" s="61">
        <v>184.25934641189571</v>
      </c>
      <c r="R21" s="61">
        <v>4.8866594557681484</v>
      </c>
      <c r="S21" s="61">
        <v>0</v>
      </c>
      <c r="T21" s="62"/>
      <c r="U21" s="61">
        <v>0</v>
      </c>
      <c r="V21" s="61">
        <v>0</v>
      </c>
      <c r="W21" s="61">
        <v>0</v>
      </c>
      <c r="X21" s="29">
        <f t="shared" si="0"/>
        <v>286.02154498176384</v>
      </c>
    </row>
    <row r="22" spans="1:24" x14ac:dyDescent="0.3">
      <c r="A22" s="41" t="s">
        <v>15</v>
      </c>
      <c r="B22" s="1">
        <v>13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2"/>
      <c r="I22" s="62"/>
      <c r="J22" s="61">
        <v>0</v>
      </c>
      <c r="K22" s="61">
        <v>0</v>
      </c>
      <c r="L22" s="62"/>
      <c r="M22" s="62"/>
      <c r="N22" s="62"/>
      <c r="O22" s="62"/>
      <c r="P22" s="61">
        <v>0</v>
      </c>
      <c r="Q22" s="61">
        <v>0</v>
      </c>
      <c r="R22" s="61">
        <v>0</v>
      </c>
      <c r="S22" s="61">
        <v>304.58252562123539</v>
      </c>
      <c r="T22" s="62"/>
      <c r="U22" s="61">
        <v>62.619842498613806</v>
      </c>
      <c r="V22" s="61">
        <v>0</v>
      </c>
      <c r="W22" s="61">
        <v>77.079975749556723</v>
      </c>
      <c r="X22" s="29">
        <f t="shared" si="0"/>
        <v>444.28234386940596</v>
      </c>
    </row>
    <row r="23" spans="1:24" x14ac:dyDescent="0.3">
      <c r="A23" s="41" t="s">
        <v>16</v>
      </c>
      <c r="B23" s="1">
        <v>14</v>
      </c>
      <c r="C23" s="61">
        <v>11.642609864960409</v>
      </c>
      <c r="D23" s="61">
        <v>47.481200904174699</v>
      </c>
      <c r="E23" s="61">
        <v>20.43338863764227</v>
      </c>
      <c r="F23" s="61">
        <v>21.742653802584162</v>
      </c>
      <c r="G23" s="61">
        <v>282.00032920270479</v>
      </c>
      <c r="H23" s="62">
        <v>29.260072450037402</v>
      </c>
      <c r="I23" s="62"/>
      <c r="J23" s="61">
        <v>0</v>
      </c>
      <c r="K23" s="61">
        <v>0</v>
      </c>
      <c r="L23" s="62">
        <v>27.381401982663807</v>
      </c>
      <c r="M23" s="62"/>
      <c r="N23" s="62">
        <v>8.3833064271610311</v>
      </c>
      <c r="O23" s="62"/>
      <c r="P23" s="61">
        <v>0</v>
      </c>
      <c r="Q23" s="61">
        <v>0</v>
      </c>
      <c r="R23" s="61">
        <v>0</v>
      </c>
      <c r="S23" s="61">
        <v>0</v>
      </c>
      <c r="T23" s="62"/>
      <c r="U23" s="61">
        <v>0</v>
      </c>
      <c r="V23" s="61">
        <v>0</v>
      </c>
      <c r="W23" s="61">
        <v>0</v>
      </c>
      <c r="X23" s="29">
        <f t="shared" si="0"/>
        <v>448.32496327192854</v>
      </c>
    </row>
    <row r="24" spans="1:24" x14ac:dyDescent="0.3">
      <c r="A24" s="41" t="s">
        <v>14</v>
      </c>
      <c r="B24" s="1">
        <v>15</v>
      </c>
      <c r="C24" s="29">
        <f t="shared" ref="C24:W24" si="2">SUM(C3:C23)</f>
        <v>196.88114580791495</v>
      </c>
      <c r="D24" s="29">
        <f t="shared" si="2"/>
        <v>1184.1748206965162</v>
      </c>
      <c r="E24" s="29">
        <f t="shared" si="2"/>
        <v>273.03859950288518</v>
      </c>
      <c r="F24" s="29">
        <f t="shared" si="2"/>
        <v>316.27831793234941</v>
      </c>
      <c r="G24" s="29">
        <f t="shared" si="2"/>
        <v>1151.8138244269214</v>
      </c>
      <c r="H24" s="26">
        <f>SUM(H3:H23)</f>
        <v>116.48281279498055</v>
      </c>
      <c r="I24" s="26">
        <f>SUM(I3:I23)</f>
        <v>38.816802186039723</v>
      </c>
      <c r="J24" s="29">
        <f t="shared" si="2"/>
        <v>438.57776851</v>
      </c>
      <c r="K24" s="29">
        <f t="shared" si="2"/>
        <v>941.94834050999998</v>
      </c>
      <c r="L24" s="26">
        <f>SUM(L3:L23)</f>
        <v>27.381401982663807</v>
      </c>
      <c r="M24" s="26">
        <f t="shared" ref="M24:O24" si="3">SUM(M3:M23)</f>
        <v>3.2905110440252963</v>
      </c>
      <c r="N24" s="26">
        <f t="shared" si="3"/>
        <v>8.3833064271610311</v>
      </c>
      <c r="O24" s="26">
        <f t="shared" si="3"/>
        <v>0.11502724357279971</v>
      </c>
      <c r="P24" s="29">
        <f t="shared" si="2"/>
        <v>96.875539114099993</v>
      </c>
      <c r="Q24" s="29">
        <f t="shared" si="2"/>
        <v>184.25934641189571</v>
      </c>
      <c r="R24" s="29">
        <f t="shared" si="2"/>
        <v>4.8866594557681484</v>
      </c>
      <c r="S24" s="29">
        <f t="shared" si="2"/>
        <v>1380.5261090199999</v>
      </c>
      <c r="T24" s="26">
        <f>SUM(T3:T23)</f>
        <v>3.4055382875980955</v>
      </c>
      <c r="U24" s="29">
        <f t="shared" si="2"/>
        <v>286.02154498176378</v>
      </c>
      <c r="V24" s="29">
        <f t="shared" si="2"/>
        <v>444.28234386940619</v>
      </c>
      <c r="W24" s="29">
        <f t="shared" si="2"/>
        <v>448.3249632719286</v>
      </c>
      <c r="X24" s="29"/>
    </row>
    <row r="25" spans="1:24" x14ac:dyDescent="0.3">
      <c r="A25" s="41" t="s">
        <v>17</v>
      </c>
      <c r="B25" s="51"/>
      <c r="C25" s="30">
        <f>X3</f>
        <v>196.88114580791492</v>
      </c>
      <c r="D25" s="30">
        <f>X4</f>
        <v>1184.1748206965162</v>
      </c>
      <c r="E25" s="30">
        <f>X5</f>
        <v>273.03859950288523</v>
      </c>
      <c r="F25" s="30">
        <f>X6</f>
        <v>316.27831793234941</v>
      </c>
      <c r="G25" s="30">
        <f>X7</f>
        <v>1151.8138244269214</v>
      </c>
      <c r="H25" s="27">
        <f>X8</f>
        <v>116.4828127949804</v>
      </c>
      <c r="I25" s="27">
        <f>X9</f>
        <v>38.816802186040029</v>
      </c>
      <c r="J25" s="30">
        <f>X10</f>
        <v>438.57776851</v>
      </c>
      <c r="K25" s="30">
        <f>X11</f>
        <v>941.94834050999998</v>
      </c>
      <c r="L25" s="27">
        <f>X12</f>
        <v>27.381401982663807</v>
      </c>
      <c r="M25" s="27">
        <f>X13</f>
        <v>3.2905110440252963</v>
      </c>
      <c r="N25" s="27">
        <f>X14</f>
        <v>8.3833064271610311</v>
      </c>
      <c r="O25" s="27">
        <f>X15</f>
        <v>0.11502724357279971</v>
      </c>
      <c r="P25" s="30">
        <f>X16</f>
        <v>96.875539114099993</v>
      </c>
      <c r="Q25" s="30">
        <f>X17</f>
        <v>184.25934641189571</v>
      </c>
      <c r="R25" s="30">
        <f>X18</f>
        <v>4.8866594557681475</v>
      </c>
      <c r="S25" s="30">
        <f>X19</f>
        <v>1380.5261090199999</v>
      </c>
      <c r="T25" s="27">
        <f>X20</f>
        <v>3.405538287598096</v>
      </c>
      <c r="U25" s="30">
        <f>X21</f>
        <v>286.02154498176384</v>
      </c>
      <c r="V25" s="30">
        <f>X22</f>
        <v>444.28234386940596</v>
      </c>
      <c r="W25" s="30">
        <f>X23</f>
        <v>448.32496327192854</v>
      </c>
      <c r="X25" s="31"/>
    </row>
    <row r="26" spans="1:24" ht="15.6" x14ac:dyDescent="0.3">
      <c r="A26" s="45" t="s">
        <v>18</v>
      </c>
      <c r="B26" s="52"/>
      <c r="C26" s="12">
        <f>C24-C25</f>
        <v>0</v>
      </c>
      <c r="D26" s="12">
        <f t="shared" ref="D26:W26" si="4">D24-D25</f>
        <v>0</v>
      </c>
      <c r="E26" s="12">
        <f t="shared" si="4"/>
        <v>0</v>
      </c>
      <c r="F26" s="12">
        <f t="shared" si="4"/>
        <v>0</v>
      </c>
      <c r="G26" s="12">
        <f t="shared" si="4"/>
        <v>0</v>
      </c>
      <c r="H26" s="12">
        <f t="shared" si="4"/>
        <v>1.4210854715202004E-13</v>
      </c>
      <c r="I26" s="12">
        <f t="shared" si="4"/>
        <v>-3.0553337637684308E-13</v>
      </c>
      <c r="J26" s="12">
        <f t="shared" si="4"/>
        <v>0</v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>S24-S25</f>
        <v>0</v>
      </c>
      <c r="T26" s="12">
        <f>T24-T25</f>
        <v>0</v>
      </c>
      <c r="U26" s="12">
        <f t="shared" si="4"/>
        <v>0</v>
      </c>
      <c r="V26" s="12">
        <f t="shared" si="4"/>
        <v>0</v>
      </c>
      <c r="W26" s="12">
        <f t="shared" si="4"/>
        <v>0</v>
      </c>
    </row>
    <row r="27" spans="1:24" x14ac:dyDescent="0.3">
      <c r="A27" s="11"/>
    </row>
    <row r="28" spans="1:24" ht="28.8" x14ac:dyDescent="0.3">
      <c r="B28" s="6" t="s">
        <v>54</v>
      </c>
      <c r="C28" s="6" t="s">
        <v>51</v>
      </c>
      <c r="D28" s="56" t="s">
        <v>65</v>
      </c>
      <c r="E28" s="6" t="s">
        <v>43</v>
      </c>
      <c r="F28" s="56" t="s">
        <v>55</v>
      </c>
    </row>
    <row r="29" spans="1:24" ht="15.6" x14ac:dyDescent="0.3">
      <c r="A29" s="23" t="s">
        <v>0</v>
      </c>
      <c r="B29" s="28">
        <v>48.873763312576443</v>
      </c>
      <c r="C29" s="28">
        <f>B29/$B$37</f>
        <v>5.9622800168715608E-2</v>
      </c>
      <c r="D29" s="57">
        <f>$B$39*C29</f>
        <v>0.77812686923267582</v>
      </c>
      <c r="E29" s="28">
        <v>47.382462552647475</v>
      </c>
      <c r="F29" s="57">
        <f>E29-D29</f>
        <v>46.604335683414796</v>
      </c>
    </row>
    <row r="30" spans="1:24" ht="15.6" x14ac:dyDescent="0.3">
      <c r="A30" s="23" t="s">
        <v>1</v>
      </c>
      <c r="B30" s="28">
        <v>111.8436183841894</v>
      </c>
      <c r="C30" s="28">
        <f t="shared" ref="C30:C36" si="5">B30/$B$37</f>
        <v>0.13644191191945018</v>
      </c>
      <c r="D30" s="57">
        <f t="shared" ref="D30:D36" si="6">$B$39*C30</f>
        <v>1.7806798314331733</v>
      </c>
      <c r="E30" s="28">
        <v>108.31738467330804</v>
      </c>
      <c r="F30" s="57">
        <f t="shared" ref="F30:F36" si="7">E30-D30</f>
        <v>106.53670484187487</v>
      </c>
    </row>
    <row r="31" spans="1:24" ht="15.6" x14ac:dyDescent="0.3">
      <c r="A31" s="23" t="s">
        <v>2</v>
      </c>
      <c r="B31" s="28">
        <v>34.968080284736928</v>
      </c>
      <c r="C31" s="28">
        <f t="shared" si="5"/>
        <v>4.2658774806563299E-2</v>
      </c>
      <c r="D31" s="57">
        <f t="shared" si="6"/>
        <v>0.55673230360874393</v>
      </c>
      <c r="E31" s="28">
        <v>33.932269673485344</v>
      </c>
      <c r="F31" s="57">
        <f t="shared" si="7"/>
        <v>33.375537369876596</v>
      </c>
    </row>
    <row r="32" spans="1:24" ht="15.6" x14ac:dyDescent="0.3">
      <c r="A32" s="23" t="s">
        <v>3</v>
      </c>
      <c r="B32" s="28">
        <v>6.156261852764608</v>
      </c>
      <c r="C32" s="28">
        <f t="shared" si="5"/>
        <v>7.5102375048581339E-3</v>
      </c>
      <c r="D32" s="57">
        <f t="shared" si="6"/>
        <v>9.8014812794978673E-2</v>
      </c>
      <c r="E32" s="28">
        <v>4.2034876589227341</v>
      </c>
      <c r="F32" s="57">
        <f t="shared" si="7"/>
        <v>4.1054728461277552</v>
      </c>
    </row>
    <row r="33" spans="1:6" ht="15.6" x14ac:dyDescent="0.3">
      <c r="A33" s="23" t="s">
        <v>4</v>
      </c>
      <c r="B33" s="28">
        <v>330.42111396147351</v>
      </c>
      <c r="C33" s="28">
        <f t="shared" si="5"/>
        <v>0.40309218513115552</v>
      </c>
      <c r="D33" s="58">
        <f>$B$39*C33 + 'Aşama 6'!H7</f>
        <v>1.2063526394514756</v>
      </c>
      <c r="E33" s="28">
        <v>229.29440789832495</v>
      </c>
      <c r="F33" s="57">
        <f t="shared" si="7"/>
        <v>228.08805525887348</v>
      </c>
    </row>
    <row r="34" spans="1:6" ht="15.6" x14ac:dyDescent="0.3">
      <c r="A34" s="23" t="s">
        <v>5</v>
      </c>
      <c r="B34" s="28">
        <v>96.414080639999995</v>
      </c>
      <c r="C34" s="28">
        <f t="shared" si="5"/>
        <v>0.11761888329908747</v>
      </c>
      <c r="D34" s="57">
        <f t="shared" si="6"/>
        <v>1.5350237353022658</v>
      </c>
      <c r="E34" s="61">
        <v>93.697022733222227</v>
      </c>
      <c r="F34" s="57">
        <f t="shared" si="7"/>
        <v>92.161998997919966</v>
      </c>
    </row>
    <row r="35" spans="1:6" ht="15.6" x14ac:dyDescent="0.3">
      <c r="A35" s="23" t="s">
        <v>6</v>
      </c>
      <c r="B35" s="28">
        <v>189.58010762999999</v>
      </c>
      <c r="C35" s="28">
        <f t="shared" si="5"/>
        <v>0.23127535321755066</v>
      </c>
      <c r="D35" s="57">
        <f t="shared" si="6"/>
        <v>3.0183346978104648</v>
      </c>
      <c r="E35" s="61">
        <v>184.23752564420892</v>
      </c>
      <c r="F35" s="57">
        <f t="shared" si="7"/>
        <v>181.21919094639844</v>
      </c>
    </row>
    <row r="36" spans="1:6" ht="15.6" x14ac:dyDescent="0.3">
      <c r="A36" s="23" t="s">
        <v>50</v>
      </c>
      <c r="B36" s="28">
        <v>1.4589747641022492</v>
      </c>
      <c r="C36" s="28">
        <f t="shared" si="5"/>
        <v>1.7798539526192607E-3</v>
      </c>
      <c r="D36" s="57">
        <f t="shared" si="6"/>
        <v>2.3228566587345897E-2</v>
      </c>
      <c r="E36" s="61">
        <v>1.4178592040898601</v>
      </c>
      <c r="F36" s="57">
        <f t="shared" si="7"/>
        <v>1.3946306375025141</v>
      </c>
    </row>
    <row r="37" spans="1:6" ht="15.6" x14ac:dyDescent="0.3">
      <c r="A37" s="23" t="s">
        <v>14</v>
      </c>
      <c r="B37" s="37">
        <f>SUM(B29:B36)</f>
        <v>819.71600082984298</v>
      </c>
      <c r="C37" s="37">
        <f>SUM(C29:C36)</f>
        <v>1.0000000000000002</v>
      </c>
      <c r="D37" s="58">
        <f>SUM(D29:D36)</f>
        <v>8.9964934562211241</v>
      </c>
      <c r="E37" s="37">
        <f>SUM(E29:E36)</f>
        <v>702.48242003820951</v>
      </c>
      <c r="F37" s="58">
        <f>SUM(F29:F36)</f>
        <v>693.48592658198834</v>
      </c>
    </row>
    <row r="39" spans="1:6" ht="18" x14ac:dyDescent="0.3">
      <c r="A39" s="59" t="s">
        <v>52</v>
      </c>
      <c r="B39" s="60">
        <f>'Aşama 6'!G26</f>
        <v>13.050827318254051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A3B9-8E76-4AAD-93E2-E0676DC11E8E}">
  <dimension ref="A1:X40"/>
  <sheetViews>
    <sheetView zoomScaleNormal="100" workbookViewId="0">
      <selection activeCell="J39" sqref="J39"/>
    </sheetView>
  </sheetViews>
  <sheetFormatPr defaultRowHeight="14.4" x14ac:dyDescent="0.3"/>
  <cols>
    <col min="1" max="1" width="32.21875" style="40" customWidth="1"/>
    <col min="2" max="2" width="10.5546875" style="11" customWidth="1"/>
    <col min="3" max="3" width="21.88671875" style="11" bestFit="1" customWidth="1"/>
    <col min="4" max="4" width="13.77734375" style="11" bestFit="1" customWidth="1"/>
    <col min="5" max="5" width="16.5546875" style="11" bestFit="1" customWidth="1"/>
    <col min="6" max="6" width="13.77734375" style="11" bestFit="1" customWidth="1"/>
    <col min="7" max="7" width="17.33203125" style="11" bestFit="1" customWidth="1"/>
    <col min="8" max="8" width="17.109375" style="11" bestFit="1" customWidth="1"/>
    <col min="9" max="23" width="11.6640625" style="11" customWidth="1"/>
    <col min="24" max="24" width="14" style="11" customWidth="1"/>
    <col min="25" max="16384" width="8.88671875" style="40"/>
  </cols>
  <sheetData>
    <row r="1" spans="1:24" ht="46.2" customHeight="1" x14ac:dyDescent="0.3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18" t="s">
        <v>20</v>
      </c>
      <c r="I1" s="18" t="s">
        <v>21</v>
      </c>
      <c r="J1" s="6" t="s">
        <v>5</v>
      </c>
      <c r="K1" s="6" t="s">
        <v>6</v>
      </c>
      <c r="L1" s="18" t="s">
        <v>22</v>
      </c>
      <c r="M1" s="18" t="s">
        <v>23</v>
      </c>
      <c r="N1" s="18" t="s">
        <v>24</v>
      </c>
      <c r="O1" s="18" t="s">
        <v>25</v>
      </c>
      <c r="P1" s="6" t="s">
        <v>7</v>
      </c>
      <c r="Q1" s="6" t="s">
        <v>8</v>
      </c>
      <c r="R1" s="7" t="s">
        <v>9</v>
      </c>
      <c r="S1" s="6" t="s">
        <v>10</v>
      </c>
      <c r="T1" s="18" t="s">
        <v>26</v>
      </c>
      <c r="U1" s="6" t="s">
        <v>11</v>
      </c>
      <c r="V1" s="6" t="s">
        <v>12</v>
      </c>
      <c r="W1" s="6" t="s">
        <v>13</v>
      </c>
      <c r="X1" s="6" t="s">
        <v>14</v>
      </c>
    </row>
    <row r="2" spans="1:24" s="11" customFormat="1" ht="15.6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21" t="s">
        <v>34</v>
      </c>
      <c r="I2" s="21" t="s">
        <v>35</v>
      </c>
      <c r="J2" s="1">
        <v>6</v>
      </c>
      <c r="K2" s="1">
        <v>7</v>
      </c>
      <c r="L2" s="49" t="s">
        <v>37</v>
      </c>
      <c r="M2" s="49" t="s">
        <v>38</v>
      </c>
      <c r="N2" s="49" t="s">
        <v>39</v>
      </c>
      <c r="O2" s="49" t="s">
        <v>40</v>
      </c>
      <c r="P2" s="1">
        <v>8</v>
      </c>
      <c r="Q2" s="1">
        <v>9</v>
      </c>
      <c r="R2" s="50">
        <v>10</v>
      </c>
      <c r="S2" s="1">
        <v>11</v>
      </c>
      <c r="T2" s="21" t="s">
        <v>36</v>
      </c>
      <c r="U2" s="1">
        <v>12</v>
      </c>
      <c r="V2" s="1">
        <v>13</v>
      </c>
      <c r="W2" s="1">
        <v>14</v>
      </c>
      <c r="X2" s="1">
        <v>15</v>
      </c>
    </row>
    <row r="3" spans="1:24" ht="18" x14ac:dyDescent="0.3">
      <c r="A3" s="41" t="s">
        <v>0</v>
      </c>
      <c r="B3" s="1">
        <v>1</v>
      </c>
      <c r="C3" s="61">
        <v>34.803433224989121</v>
      </c>
      <c r="D3" s="61">
        <v>7.1179156264392738</v>
      </c>
      <c r="E3" s="64">
        <v>2.0666860632303281E-2</v>
      </c>
      <c r="F3" s="61">
        <v>0.1763685618122062</v>
      </c>
      <c r="G3" s="64">
        <v>46.620313432495045</v>
      </c>
      <c r="H3" s="62">
        <v>0.77812686923267582</v>
      </c>
      <c r="I3" s="62">
        <v>1.3773179618675744</v>
      </c>
      <c r="J3" s="61">
        <v>0</v>
      </c>
      <c r="K3" s="61">
        <v>0</v>
      </c>
      <c r="L3" s="62"/>
      <c r="M3" s="62"/>
      <c r="N3" s="62"/>
      <c r="O3" s="62"/>
      <c r="P3" s="61">
        <v>0</v>
      </c>
      <c r="Q3" s="61">
        <v>0</v>
      </c>
      <c r="R3" s="61">
        <v>0</v>
      </c>
      <c r="S3" s="61">
        <v>76.4243079803189</v>
      </c>
      <c r="T3" s="62">
        <v>0.11398279806138899</v>
      </c>
      <c r="U3" s="61">
        <v>0</v>
      </c>
      <c r="V3" s="61">
        <v>14.870055893344119</v>
      </c>
      <c r="W3" s="61">
        <v>14.578656598722317</v>
      </c>
      <c r="X3" s="29">
        <f t="shared" ref="X3:X23" si="0">SUM(C3:W3)</f>
        <v>196.88114580791492</v>
      </c>
    </row>
    <row r="4" spans="1:24" ht="18" x14ac:dyDescent="0.3">
      <c r="A4" s="41" t="s">
        <v>1</v>
      </c>
      <c r="B4" s="1">
        <v>2</v>
      </c>
      <c r="C4" s="61">
        <v>8.201500354785443</v>
      </c>
      <c r="D4" s="61">
        <v>207.07210220581359</v>
      </c>
      <c r="E4" s="64">
        <v>16.767542755338731</v>
      </c>
      <c r="F4" s="61">
        <v>30.099006094070912</v>
      </c>
      <c r="G4" s="64">
        <v>119.49985370147633</v>
      </c>
      <c r="H4" s="62">
        <v>1.7806798314331733</v>
      </c>
      <c r="I4" s="62">
        <v>3.1518797424213711</v>
      </c>
      <c r="J4" s="61">
        <v>0</v>
      </c>
      <c r="K4" s="61">
        <v>0</v>
      </c>
      <c r="L4" s="62"/>
      <c r="M4" s="62"/>
      <c r="N4" s="62"/>
      <c r="O4" s="62"/>
      <c r="P4" s="61">
        <v>0</v>
      </c>
      <c r="Q4" s="61">
        <v>0</v>
      </c>
      <c r="R4" s="61">
        <v>0</v>
      </c>
      <c r="S4" s="61">
        <v>491.93933784275998</v>
      </c>
      <c r="T4" s="62">
        <v>0.37435396845998048</v>
      </c>
      <c r="U4" s="61">
        <v>213.8041745521019</v>
      </c>
      <c r="V4" s="61">
        <v>48.837759114291877</v>
      </c>
      <c r="W4" s="61">
        <v>42.646630533562778</v>
      </c>
      <c r="X4" s="29">
        <f t="shared" si="0"/>
        <v>1184.1748206965162</v>
      </c>
    </row>
    <row r="5" spans="1:24" ht="18" x14ac:dyDescent="0.3">
      <c r="A5" s="41" t="s">
        <v>2</v>
      </c>
      <c r="B5" s="1">
        <v>3</v>
      </c>
      <c r="C5" s="61">
        <v>3.2979457937462957</v>
      </c>
      <c r="D5" s="61">
        <v>34.603795919044764</v>
      </c>
      <c r="E5" s="64">
        <v>29.571699414316026</v>
      </c>
      <c r="F5" s="61">
        <v>6.8851590603461554</v>
      </c>
      <c r="G5" s="64">
        <v>56.237703110716183</v>
      </c>
      <c r="H5" s="62">
        <v>0.55673230360874393</v>
      </c>
      <c r="I5" s="62">
        <v>0.98544007671703571</v>
      </c>
      <c r="J5" s="61">
        <v>0</v>
      </c>
      <c r="K5" s="61">
        <v>0</v>
      </c>
      <c r="L5" s="62"/>
      <c r="M5" s="62"/>
      <c r="N5" s="62"/>
      <c r="O5" s="62"/>
      <c r="P5" s="61">
        <v>0</v>
      </c>
      <c r="Q5" s="61">
        <v>0</v>
      </c>
      <c r="R5" s="61">
        <v>0</v>
      </c>
      <c r="S5" s="61">
        <v>95.466398340749876</v>
      </c>
      <c r="T5" s="62">
        <v>5.0370534534546811E-2</v>
      </c>
      <c r="U5" s="61">
        <v>0.5644437721779012</v>
      </c>
      <c r="V5" s="61">
        <v>6.5712780932340964</v>
      </c>
      <c r="W5" s="61">
        <v>38.247633083693636</v>
      </c>
      <c r="X5" s="29">
        <f t="shared" si="0"/>
        <v>273.03859950288523</v>
      </c>
    </row>
    <row r="6" spans="1:24" ht="18" x14ac:dyDescent="0.3">
      <c r="A6" s="41" t="s">
        <v>3</v>
      </c>
      <c r="B6" s="1">
        <v>4</v>
      </c>
      <c r="C6" s="61">
        <v>0.54128792426468542</v>
      </c>
      <c r="D6" s="61">
        <v>18.722734875678579</v>
      </c>
      <c r="E6" s="64">
        <v>0.55065762350003011</v>
      </c>
      <c r="F6" s="61">
        <v>48.410369321627705</v>
      </c>
      <c r="G6" s="64">
        <v>4.5311915604475663</v>
      </c>
      <c r="H6" s="62">
        <v>9.8014812794978673E-2</v>
      </c>
      <c r="I6" s="62">
        <v>0.17349042621383229</v>
      </c>
      <c r="J6" s="61">
        <v>0</v>
      </c>
      <c r="K6" s="61">
        <v>0</v>
      </c>
      <c r="L6" s="62"/>
      <c r="M6" s="62"/>
      <c r="N6" s="62"/>
      <c r="O6" s="62"/>
      <c r="P6" s="61">
        <v>0</v>
      </c>
      <c r="Q6" s="61">
        <v>0</v>
      </c>
      <c r="R6" s="61">
        <v>0</v>
      </c>
      <c r="S6" s="61">
        <v>4.968979851523299</v>
      </c>
      <c r="T6" s="62">
        <v>1.7792837676280415</v>
      </c>
      <c r="U6" s="61">
        <v>6.1846598065966825E-2</v>
      </c>
      <c r="V6" s="61">
        <v>232.12317581903091</v>
      </c>
      <c r="W6" s="61">
        <v>4.3172853515738439</v>
      </c>
      <c r="X6" s="29">
        <f t="shared" si="0"/>
        <v>316.27831793234947</v>
      </c>
    </row>
    <row r="7" spans="1:24" ht="18" x14ac:dyDescent="0.3">
      <c r="A7" s="41" t="s">
        <v>4</v>
      </c>
      <c r="B7" s="1">
        <v>5</v>
      </c>
      <c r="C7" s="61">
        <v>6.7100803927714594</v>
      </c>
      <c r="D7" s="61">
        <v>100.0052361479359</v>
      </c>
      <c r="E7" s="64">
        <v>4.8285375930007657</v>
      </c>
      <c r="F7" s="61">
        <v>83.838552563264727</v>
      </c>
      <c r="G7" s="64">
        <v>231.82104419503239</v>
      </c>
      <c r="H7" s="62">
        <v>1.2063526394514756</v>
      </c>
      <c r="I7" s="62">
        <v>9.2967082519393411</v>
      </c>
      <c r="J7" s="61">
        <v>0</v>
      </c>
      <c r="K7" s="61">
        <v>0</v>
      </c>
      <c r="L7" s="62">
        <v>0</v>
      </c>
      <c r="M7" s="62">
        <v>0</v>
      </c>
      <c r="N7" s="62">
        <v>0</v>
      </c>
      <c r="O7" s="62">
        <v>0</v>
      </c>
      <c r="P7" s="61">
        <v>0</v>
      </c>
      <c r="Q7" s="61">
        <v>0</v>
      </c>
      <c r="R7" s="61">
        <v>0</v>
      </c>
      <c r="S7" s="61">
        <v>303.34359447841035</v>
      </c>
      <c r="T7" s="62">
        <v>1.087547218914138</v>
      </c>
      <c r="U7" s="61">
        <v>8.9712375608042461</v>
      </c>
      <c r="V7" s="61">
        <v>141.8800749495052</v>
      </c>
      <c r="W7" s="61">
        <v>258.82485843589143</v>
      </c>
      <c r="X7" s="29">
        <f t="shared" si="0"/>
        <v>1151.8138244269214</v>
      </c>
    </row>
    <row r="8" spans="1:24" ht="18" x14ac:dyDescent="0.3">
      <c r="A8" s="42" t="s">
        <v>20</v>
      </c>
      <c r="B8" s="21" t="s">
        <v>34</v>
      </c>
      <c r="C8" s="71">
        <v>10.499508548035713</v>
      </c>
      <c r="D8" s="71">
        <v>1.3989687272727269</v>
      </c>
      <c r="E8" s="71">
        <v>68.864593822223313</v>
      </c>
      <c r="F8" s="71">
        <v>0.63793761393962645</v>
      </c>
      <c r="G8" s="71">
        <v>18.834340172943669</v>
      </c>
      <c r="H8" s="62">
        <v>2.9458015447762613</v>
      </c>
      <c r="I8" s="62">
        <v>0</v>
      </c>
      <c r="J8" s="62">
        <v>0</v>
      </c>
      <c r="K8" s="62">
        <v>0</v>
      </c>
      <c r="L8" s="62">
        <v>0</v>
      </c>
      <c r="M8" s="62">
        <v>0</v>
      </c>
      <c r="N8" s="62">
        <v>0</v>
      </c>
      <c r="O8" s="62">
        <v>0</v>
      </c>
      <c r="P8" s="62">
        <v>0</v>
      </c>
      <c r="Q8" s="62">
        <v>0</v>
      </c>
      <c r="R8" s="62">
        <v>0</v>
      </c>
      <c r="S8" s="62">
        <v>0.78294398265710496</v>
      </c>
      <c r="T8" s="62">
        <v>0</v>
      </c>
      <c r="U8" s="62">
        <v>0</v>
      </c>
      <c r="V8" s="62">
        <v>0</v>
      </c>
      <c r="W8" s="62">
        <v>12.518718383131997</v>
      </c>
      <c r="X8" s="26">
        <f>SUM(C8:W8)</f>
        <v>116.4828127949804</v>
      </c>
    </row>
    <row r="9" spans="1:24" ht="18" x14ac:dyDescent="0.3">
      <c r="A9" s="42" t="s">
        <v>21</v>
      </c>
      <c r="B9" s="21" t="s">
        <v>35</v>
      </c>
      <c r="C9" s="71">
        <v>1.4932685731666668E-2</v>
      </c>
      <c r="D9" s="71">
        <v>2.0913232042856604</v>
      </c>
      <c r="E9" s="71">
        <v>0.42722834559999984</v>
      </c>
      <c r="F9" s="71">
        <v>0.28856662806721944</v>
      </c>
      <c r="G9" s="71">
        <v>28.617599375326119</v>
      </c>
      <c r="H9" s="62">
        <v>1.108532317256667</v>
      </c>
      <c r="I9" s="62">
        <v>1.4932685731666668E-2</v>
      </c>
      <c r="J9" s="62">
        <v>0</v>
      </c>
      <c r="K9" s="62">
        <v>0</v>
      </c>
      <c r="L9" s="62">
        <v>0</v>
      </c>
      <c r="M9" s="62">
        <v>0</v>
      </c>
      <c r="N9" s="62">
        <v>0</v>
      </c>
      <c r="O9" s="62">
        <v>0</v>
      </c>
      <c r="P9" s="62">
        <v>0</v>
      </c>
      <c r="Q9" s="62">
        <v>0</v>
      </c>
      <c r="R9" s="62">
        <v>0</v>
      </c>
      <c r="S9" s="62">
        <v>6.1424818082451802</v>
      </c>
      <c r="T9" s="62">
        <v>0</v>
      </c>
      <c r="U9" s="62">
        <v>0</v>
      </c>
      <c r="V9" s="62">
        <v>0</v>
      </c>
      <c r="W9" s="62">
        <v>0.11120513579585542</v>
      </c>
      <c r="X9" s="26">
        <f>SUM(C9:W9)</f>
        <v>38.816802186040029</v>
      </c>
    </row>
    <row r="10" spans="1:24" x14ac:dyDescent="0.3">
      <c r="A10" s="41" t="s">
        <v>5</v>
      </c>
      <c r="B10" s="1">
        <v>6</v>
      </c>
      <c r="C10" s="61">
        <v>4.49278405</v>
      </c>
      <c r="D10" s="61">
        <v>284.37750320999999</v>
      </c>
      <c r="E10" s="61">
        <v>23.172056170000001</v>
      </c>
      <c r="F10" s="61">
        <v>30.121344440000001</v>
      </c>
      <c r="G10" s="61">
        <v>92.161998997919966</v>
      </c>
      <c r="H10" s="62">
        <v>1.5350237353022658</v>
      </c>
      <c r="I10" s="62">
        <v>2.7170579067777623</v>
      </c>
      <c r="J10" s="61">
        <v>0</v>
      </c>
      <c r="K10" s="61">
        <v>0</v>
      </c>
      <c r="L10" s="62"/>
      <c r="M10" s="62"/>
      <c r="N10" s="62"/>
      <c r="O10" s="62"/>
      <c r="P10" s="61">
        <v>0</v>
      </c>
      <c r="Q10" s="61">
        <v>0</v>
      </c>
      <c r="R10" s="61">
        <v>0</v>
      </c>
      <c r="S10" s="61">
        <v>0</v>
      </c>
      <c r="T10" s="62"/>
      <c r="U10" s="61">
        <v>0</v>
      </c>
      <c r="V10" s="61">
        <v>0</v>
      </c>
      <c r="W10" s="61">
        <v>0</v>
      </c>
      <c r="X10" s="29">
        <f t="shared" si="0"/>
        <v>438.57776851</v>
      </c>
    </row>
    <row r="11" spans="1:24" x14ac:dyDescent="0.3">
      <c r="A11" s="41" t="s">
        <v>6</v>
      </c>
      <c r="B11" s="1">
        <v>7</v>
      </c>
      <c r="C11" s="61">
        <v>120.26235799</v>
      </c>
      <c r="D11" s="61">
        <v>441.59797637000003</v>
      </c>
      <c r="E11" s="61">
        <v>104.43565417000001</v>
      </c>
      <c r="F11" s="61">
        <v>86.072244349999991</v>
      </c>
      <c r="G11" s="61">
        <v>181.21919094639844</v>
      </c>
      <c r="H11" s="62">
        <v>3.0183346978104648</v>
      </c>
      <c r="I11" s="62">
        <v>5.3425819857910612</v>
      </c>
      <c r="J11" s="61">
        <v>0</v>
      </c>
      <c r="K11" s="61">
        <v>0</v>
      </c>
      <c r="L11" s="62"/>
      <c r="M11" s="62"/>
      <c r="N11" s="62"/>
      <c r="O11" s="62"/>
      <c r="P11" s="61">
        <v>0</v>
      </c>
      <c r="Q11" s="61">
        <v>0</v>
      </c>
      <c r="R11" s="61">
        <v>0</v>
      </c>
      <c r="S11" s="61">
        <v>0</v>
      </c>
      <c r="T11" s="62"/>
      <c r="U11" s="61">
        <v>0</v>
      </c>
      <c r="V11" s="61">
        <v>0</v>
      </c>
      <c r="W11" s="61">
        <v>0</v>
      </c>
      <c r="X11" s="29">
        <f t="shared" si="0"/>
        <v>941.94834050999998</v>
      </c>
    </row>
    <row r="12" spans="1:24" ht="15.6" x14ac:dyDescent="0.3">
      <c r="A12" s="43" t="s">
        <v>22</v>
      </c>
      <c r="B12" s="49" t="s">
        <v>37</v>
      </c>
      <c r="C12" s="62"/>
      <c r="D12" s="62"/>
      <c r="E12" s="62"/>
      <c r="F12" s="62"/>
      <c r="G12" s="62"/>
      <c r="H12" s="62">
        <v>27.381401982663807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26">
        <f>SUM(C12:W12)</f>
        <v>27.381401982663807</v>
      </c>
    </row>
    <row r="13" spans="1:24" ht="15.6" x14ac:dyDescent="0.3">
      <c r="A13" s="43" t="s">
        <v>23</v>
      </c>
      <c r="B13" s="49" t="s">
        <v>38</v>
      </c>
      <c r="C13" s="62"/>
      <c r="D13" s="62"/>
      <c r="E13" s="62"/>
      <c r="F13" s="62"/>
      <c r="G13" s="62"/>
      <c r="H13" s="62">
        <v>3.2905110440252963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26">
        <f t="shared" ref="X13:X15" si="1">SUM(C13:W13)</f>
        <v>3.2905110440252963</v>
      </c>
    </row>
    <row r="14" spans="1:24" ht="15.6" x14ac:dyDescent="0.3">
      <c r="A14" s="43" t="s">
        <v>24</v>
      </c>
      <c r="B14" s="49" t="s">
        <v>39</v>
      </c>
      <c r="C14" s="62"/>
      <c r="D14" s="62"/>
      <c r="E14" s="62"/>
      <c r="F14" s="62"/>
      <c r="G14" s="62"/>
      <c r="H14" s="62"/>
      <c r="I14" s="62">
        <v>8.3833064271610311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26">
        <f t="shared" si="1"/>
        <v>8.3833064271610311</v>
      </c>
    </row>
    <row r="15" spans="1:24" ht="15.6" x14ac:dyDescent="0.3">
      <c r="A15" s="43" t="s">
        <v>25</v>
      </c>
      <c r="B15" s="49" t="s">
        <v>40</v>
      </c>
      <c r="C15" s="62"/>
      <c r="D15" s="62"/>
      <c r="E15" s="62"/>
      <c r="F15" s="62"/>
      <c r="G15" s="62"/>
      <c r="H15" s="62"/>
      <c r="I15" s="62">
        <v>0.11502724357279971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26">
        <f t="shared" si="1"/>
        <v>0.11502724357279971</v>
      </c>
    </row>
    <row r="16" spans="1:24" x14ac:dyDescent="0.3">
      <c r="A16" s="41" t="s">
        <v>7</v>
      </c>
      <c r="B16" s="1">
        <v>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2"/>
      <c r="I16" s="62"/>
      <c r="J16" s="61">
        <v>0</v>
      </c>
      <c r="K16" s="61">
        <v>0</v>
      </c>
      <c r="L16" s="62"/>
      <c r="M16" s="62"/>
      <c r="N16" s="62"/>
      <c r="O16" s="62"/>
      <c r="P16" s="61">
        <v>0</v>
      </c>
      <c r="Q16" s="61">
        <v>0</v>
      </c>
      <c r="R16" s="61">
        <v>0</v>
      </c>
      <c r="S16" s="61">
        <v>96.875539114099993</v>
      </c>
      <c r="T16" s="62"/>
      <c r="U16" s="61">
        <v>0</v>
      </c>
      <c r="V16" s="61">
        <v>0</v>
      </c>
      <c r="W16" s="61">
        <v>0</v>
      </c>
      <c r="X16" s="29">
        <f t="shared" si="0"/>
        <v>96.875539114099993</v>
      </c>
    </row>
    <row r="17" spans="1:24" x14ac:dyDescent="0.3">
      <c r="A17" s="41" t="s">
        <v>8</v>
      </c>
      <c r="B17" s="1">
        <v>9</v>
      </c>
      <c r="C17" s="61">
        <v>-0.52304566890559367</v>
      </c>
      <c r="D17" s="61">
        <v>34.578180423213389</v>
      </c>
      <c r="E17" s="61">
        <v>3.8440764126409999</v>
      </c>
      <c r="F17" s="61">
        <v>6.7665622331546853</v>
      </c>
      <c r="G17" s="61">
        <v>88.875629093958366</v>
      </c>
      <c r="H17" s="62">
        <v>43.5</v>
      </c>
      <c r="I17" s="62">
        <v>7.2179439178338605</v>
      </c>
      <c r="J17" s="61">
        <v>0</v>
      </c>
      <c r="K17" s="61">
        <v>0</v>
      </c>
      <c r="L17" s="62"/>
      <c r="M17" s="62"/>
      <c r="N17" s="62"/>
      <c r="O17" s="62"/>
      <c r="P17" s="61">
        <v>0</v>
      </c>
      <c r="Q17" s="61">
        <v>0</v>
      </c>
      <c r="R17" s="61">
        <v>0</v>
      </c>
      <c r="S17" s="61">
        <v>0</v>
      </c>
      <c r="T17" s="62"/>
      <c r="U17" s="61">
        <v>0</v>
      </c>
      <c r="V17" s="61">
        <v>0</v>
      </c>
      <c r="W17" s="61">
        <v>0</v>
      </c>
      <c r="X17" s="29">
        <f t="shared" si="0"/>
        <v>184.25934641189571</v>
      </c>
    </row>
    <row r="18" spans="1:24" x14ac:dyDescent="0.3">
      <c r="A18" s="44" t="s">
        <v>9</v>
      </c>
      <c r="B18" s="50">
        <v>10</v>
      </c>
      <c r="C18" s="61">
        <v>-3.0622493524642578</v>
      </c>
      <c r="D18" s="61">
        <v>5.1278830826573953</v>
      </c>
      <c r="E18" s="61">
        <v>0.12249769799074414</v>
      </c>
      <c r="F18" s="61">
        <v>1.2395532634820174</v>
      </c>
      <c r="G18" s="61">
        <v>1.3946306375025141</v>
      </c>
      <c r="H18" s="62">
        <v>2.3228566587345897E-2</v>
      </c>
      <c r="I18" s="62">
        <v>4.1115560012389051E-2</v>
      </c>
      <c r="J18" s="61">
        <v>0</v>
      </c>
      <c r="K18" s="61">
        <v>0</v>
      </c>
      <c r="L18" s="62"/>
      <c r="M18" s="62"/>
      <c r="N18" s="62"/>
      <c r="O18" s="62"/>
      <c r="P18" s="61">
        <v>0</v>
      </c>
      <c r="Q18" s="61">
        <v>0</v>
      </c>
      <c r="R18" s="61">
        <v>0</v>
      </c>
      <c r="S18" s="61">
        <v>0</v>
      </c>
      <c r="T18" s="62"/>
      <c r="U18" s="61">
        <v>0</v>
      </c>
      <c r="V18" s="61">
        <v>0</v>
      </c>
      <c r="W18" s="61">
        <v>0</v>
      </c>
      <c r="X18" s="29">
        <f t="shared" si="0"/>
        <v>4.8866594557681475</v>
      </c>
    </row>
    <row r="19" spans="1:24" x14ac:dyDescent="0.3">
      <c r="A19" s="41" t="s">
        <v>10</v>
      </c>
      <c r="B19" s="1">
        <v>11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2"/>
      <c r="I19" s="62"/>
      <c r="J19" s="61">
        <v>438.57776851</v>
      </c>
      <c r="K19" s="61">
        <v>941.94834050999998</v>
      </c>
      <c r="L19" s="62"/>
      <c r="M19" s="62"/>
      <c r="N19" s="62"/>
      <c r="O19" s="62"/>
      <c r="P19" s="61">
        <v>0</v>
      </c>
      <c r="Q19" s="61">
        <v>0</v>
      </c>
      <c r="R19" s="61">
        <v>0</v>
      </c>
      <c r="S19" s="61">
        <v>0</v>
      </c>
      <c r="T19" s="62"/>
      <c r="U19" s="61">
        <v>0</v>
      </c>
      <c r="V19" s="61">
        <v>0</v>
      </c>
      <c r="W19" s="61">
        <v>0</v>
      </c>
      <c r="X19" s="29">
        <f t="shared" si="0"/>
        <v>1380.5261090199999</v>
      </c>
    </row>
    <row r="20" spans="1:24" x14ac:dyDescent="0.3">
      <c r="A20" s="42" t="s">
        <v>26</v>
      </c>
      <c r="B20" s="21" t="s">
        <v>36</v>
      </c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>
        <v>3.2905110440252963</v>
      </c>
      <c r="N20" s="62"/>
      <c r="O20" s="62">
        <v>0.11502724357279971</v>
      </c>
      <c r="P20" s="62"/>
      <c r="Q20" s="62"/>
      <c r="R20" s="62"/>
      <c r="S20" s="62"/>
      <c r="T20" s="62"/>
      <c r="U20" s="62"/>
      <c r="V20" s="62"/>
      <c r="W20" s="62"/>
      <c r="X20" s="26">
        <f>SUM(C20:W20)</f>
        <v>3.405538287598096</v>
      </c>
    </row>
    <row r="21" spans="1:24" x14ac:dyDescent="0.3">
      <c r="A21" s="41" t="s">
        <v>11</v>
      </c>
      <c r="B21" s="1">
        <v>12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2"/>
      <c r="I21" s="62"/>
      <c r="J21" s="61">
        <v>0</v>
      </c>
      <c r="K21" s="61">
        <v>0</v>
      </c>
      <c r="L21" s="62"/>
      <c r="M21" s="62"/>
      <c r="N21" s="62"/>
      <c r="O21" s="62"/>
      <c r="P21" s="61">
        <v>96.875539114099993</v>
      </c>
      <c r="Q21" s="61">
        <v>184.25934641189571</v>
      </c>
      <c r="R21" s="61">
        <v>4.8866594557681484</v>
      </c>
      <c r="S21" s="61">
        <v>0</v>
      </c>
      <c r="T21" s="62"/>
      <c r="U21" s="61">
        <v>0</v>
      </c>
      <c r="V21" s="61">
        <v>0</v>
      </c>
      <c r="W21" s="61">
        <v>0</v>
      </c>
      <c r="X21" s="29">
        <f t="shared" si="0"/>
        <v>286.02154498176384</v>
      </c>
    </row>
    <row r="22" spans="1:24" x14ac:dyDescent="0.3">
      <c r="A22" s="41" t="s">
        <v>15</v>
      </c>
      <c r="B22" s="1">
        <v>13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2"/>
      <c r="I22" s="62"/>
      <c r="J22" s="61">
        <v>0</v>
      </c>
      <c r="K22" s="61">
        <v>0</v>
      </c>
      <c r="L22" s="62"/>
      <c r="M22" s="62"/>
      <c r="N22" s="62"/>
      <c r="O22" s="62"/>
      <c r="P22" s="61">
        <v>0</v>
      </c>
      <c r="Q22" s="61">
        <v>0</v>
      </c>
      <c r="R22" s="61">
        <v>0</v>
      </c>
      <c r="S22" s="61">
        <v>304.58252562123539</v>
      </c>
      <c r="T22" s="62"/>
      <c r="U22" s="61">
        <v>62.619842498613806</v>
      </c>
      <c r="V22" s="61">
        <v>0</v>
      </c>
      <c r="W22" s="61">
        <v>77.079975749556723</v>
      </c>
      <c r="X22" s="29">
        <f t="shared" si="0"/>
        <v>444.28234386940596</v>
      </c>
    </row>
    <row r="23" spans="1:24" x14ac:dyDescent="0.3">
      <c r="A23" s="41" t="s">
        <v>16</v>
      </c>
      <c r="B23" s="1">
        <v>14</v>
      </c>
      <c r="C23" s="61">
        <v>11.642609864960409</v>
      </c>
      <c r="D23" s="61">
        <v>47.481200904174699</v>
      </c>
      <c r="E23" s="61">
        <v>20.43338863764227</v>
      </c>
      <c r="F23" s="61">
        <v>21.742653802584162</v>
      </c>
      <c r="G23" s="61">
        <v>282.00032920270479</v>
      </c>
      <c r="H23" s="62">
        <v>29.260072450037402</v>
      </c>
      <c r="I23" s="62"/>
      <c r="J23" s="61">
        <v>0</v>
      </c>
      <c r="K23" s="61">
        <v>0</v>
      </c>
      <c r="L23" s="62">
        <v>27.381401982663807</v>
      </c>
      <c r="M23" s="62"/>
      <c r="N23" s="62">
        <v>8.3833064271610311</v>
      </c>
      <c r="O23" s="62"/>
      <c r="P23" s="61">
        <v>0</v>
      </c>
      <c r="Q23" s="61">
        <v>0</v>
      </c>
      <c r="R23" s="61">
        <v>0</v>
      </c>
      <c r="S23" s="61">
        <v>0</v>
      </c>
      <c r="T23" s="62"/>
      <c r="U23" s="61">
        <v>0</v>
      </c>
      <c r="V23" s="61">
        <v>0</v>
      </c>
      <c r="W23" s="61">
        <v>0</v>
      </c>
      <c r="X23" s="29">
        <f t="shared" si="0"/>
        <v>448.32496327192854</v>
      </c>
    </row>
    <row r="24" spans="1:24" x14ac:dyDescent="0.3">
      <c r="A24" s="41" t="s">
        <v>14</v>
      </c>
      <c r="B24" s="1">
        <v>15</v>
      </c>
      <c r="C24" s="29">
        <f t="shared" ref="C24:W24" si="2">SUM(C3:C23)</f>
        <v>196.88114580791495</v>
      </c>
      <c r="D24" s="29">
        <f t="shared" si="2"/>
        <v>1184.1748206965162</v>
      </c>
      <c r="E24" s="29">
        <f t="shared" si="2"/>
        <v>273.03859950288518</v>
      </c>
      <c r="F24" s="29">
        <f t="shared" si="2"/>
        <v>316.27831793234941</v>
      </c>
      <c r="G24" s="29">
        <f t="shared" si="2"/>
        <v>1151.8138244269214</v>
      </c>
      <c r="H24" s="26">
        <f>SUM(H3:H23)</f>
        <v>116.48281279498055</v>
      </c>
      <c r="I24" s="26">
        <f>SUM(I3:I23)</f>
        <v>38.816802186039723</v>
      </c>
      <c r="J24" s="29">
        <f t="shared" si="2"/>
        <v>438.57776851</v>
      </c>
      <c r="K24" s="29">
        <f t="shared" si="2"/>
        <v>941.94834050999998</v>
      </c>
      <c r="L24" s="26">
        <f>SUM(L3:L23)</f>
        <v>27.381401982663807</v>
      </c>
      <c r="M24" s="26">
        <f t="shared" ref="M24:O24" si="3">SUM(M3:M23)</f>
        <v>3.2905110440252963</v>
      </c>
      <c r="N24" s="26">
        <f t="shared" si="3"/>
        <v>8.3833064271610311</v>
      </c>
      <c r="O24" s="26">
        <f t="shared" si="3"/>
        <v>0.11502724357279971</v>
      </c>
      <c r="P24" s="29">
        <f t="shared" si="2"/>
        <v>96.875539114099993</v>
      </c>
      <c r="Q24" s="29">
        <f t="shared" si="2"/>
        <v>184.25934641189571</v>
      </c>
      <c r="R24" s="29">
        <f t="shared" si="2"/>
        <v>4.8866594557681484</v>
      </c>
      <c r="S24" s="29">
        <f t="shared" si="2"/>
        <v>1380.5261090199999</v>
      </c>
      <c r="T24" s="26">
        <f>SUM(T3:T23)</f>
        <v>3.4055382875980955</v>
      </c>
      <c r="U24" s="29">
        <f t="shared" si="2"/>
        <v>286.02154498176378</v>
      </c>
      <c r="V24" s="29">
        <f t="shared" si="2"/>
        <v>444.28234386940619</v>
      </c>
      <c r="W24" s="29">
        <f t="shared" si="2"/>
        <v>448.3249632719286</v>
      </c>
      <c r="X24" s="29"/>
    </row>
    <row r="25" spans="1:24" x14ac:dyDescent="0.3">
      <c r="A25" s="41" t="s">
        <v>17</v>
      </c>
      <c r="B25" s="51"/>
      <c r="C25" s="30">
        <f>X3</f>
        <v>196.88114580791492</v>
      </c>
      <c r="D25" s="30">
        <f>X4</f>
        <v>1184.1748206965162</v>
      </c>
      <c r="E25" s="30">
        <f>X5</f>
        <v>273.03859950288523</v>
      </c>
      <c r="F25" s="30">
        <f>X6</f>
        <v>316.27831793234947</v>
      </c>
      <c r="G25" s="30">
        <f>X7</f>
        <v>1151.8138244269214</v>
      </c>
      <c r="H25" s="27">
        <f>X8</f>
        <v>116.4828127949804</v>
      </c>
      <c r="I25" s="27">
        <f>X9</f>
        <v>38.816802186040029</v>
      </c>
      <c r="J25" s="30">
        <f>X10</f>
        <v>438.57776851</v>
      </c>
      <c r="K25" s="30">
        <f>X11</f>
        <v>941.94834050999998</v>
      </c>
      <c r="L25" s="27">
        <f>X12</f>
        <v>27.381401982663807</v>
      </c>
      <c r="M25" s="27">
        <f>X13</f>
        <v>3.2905110440252963</v>
      </c>
      <c r="N25" s="27">
        <f>X14</f>
        <v>8.3833064271610311</v>
      </c>
      <c r="O25" s="27">
        <f>X15</f>
        <v>0.11502724357279971</v>
      </c>
      <c r="P25" s="30">
        <f>X16</f>
        <v>96.875539114099993</v>
      </c>
      <c r="Q25" s="30">
        <f>X17</f>
        <v>184.25934641189571</v>
      </c>
      <c r="R25" s="30">
        <f>X18</f>
        <v>4.8866594557681475</v>
      </c>
      <c r="S25" s="30">
        <f>X19</f>
        <v>1380.5261090199999</v>
      </c>
      <c r="T25" s="27">
        <f>X20</f>
        <v>3.405538287598096</v>
      </c>
      <c r="U25" s="30">
        <f>X21</f>
        <v>286.02154498176384</v>
      </c>
      <c r="V25" s="30">
        <f>X22</f>
        <v>444.28234386940596</v>
      </c>
      <c r="W25" s="30">
        <f>X23</f>
        <v>448.32496327192854</v>
      </c>
      <c r="X25" s="31"/>
    </row>
    <row r="26" spans="1:24" ht="15.6" x14ac:dyDescent="0.3">
      <c r="A26" s="45" t="s">
        <v>18</v>
      </c>
      <c r="B26" s="52"/>
      <c r="C26" s="12">
        <f>C24-C25</f>
        <v>0</v>
      </c>
      <c r="D26" s="12">
        <f t="shared" ref="D26:W26" si="4">D24-D25</f>
        <v>0</v>
      </c>
      <c r="E26" s="12">
        <f t="shared" si="4"/>
        <v>0</v>
      </c>
      <c r="F26" s="12">
        <f t="shared" si="4"/>
        <v>0</v>
      </c>
      <c r="G26" s="12">
        <f t="shared" si="4"/>
        <v>0</v>
      </c>
      <c r="H26" s="12">
        <f t="shared" si="4"/>
        <v>1.4210854715202004E-13</v>
      </c>
      <c r="I26" s="12">
        <f t="shared" si="4"/>
        <v>-3.0553337637684308E-13</v>
      </c>
      <c r="J26" s="12">
        <f t="shared" si="4"/>
        <v>0</v>
      </c>
      <c r="K26" s="12">
        <f t="shared" si="4"/>
        <v>0</v>
      </c>
      <c r="L26" s="12">
        <f t="shared" si="4"/>
        <v>0</v>
      </c>
      <c r="M26" s="12">
        <f t="shared" si="4"/>
        <v>0</v>
      </c>
      <c r="N26" s="12">
        <f t="shared" si="4"/>
        <v>0</v>
      </c>
      <c r="O26" s="12">
        <f t="shared" si="4"/>
        <v>0</v>
      </c>
      <c r="P26" s="12">
        <f t="shared" si="4"/>
        <v>0</v>
      </c>
      <c r="Q26" s="12">
        <f t="shared" si="4"/>
        <v>0</v>
      </c>
      <c r="R26" s="12">
        <f t="shared" si="4"/>
        <v>0</v>
      </c>
      <c r="S26" s="12">
        <f>S24-S25</f>
        <v>0</v>
      </c>
      <c r="T26" s="12">
        <f>T24-T25</f>
        <v>0</v>
      </c>
      <c r="U26" s="12">
        <f t="shared" si="4"/>
        <v>0</v>
      </c>
      <c r="V26" s="12">
        <f t="shared" si="4"/>
        <v>0</v>
      </c>
      <c r="W26" s="12">
        <f t="shared" si="4"/>
        <v>0</v>
      </c>
    </row>
    <row r="27" spans="1:24" x14ac:dyDescent="0.3">
      <c r="A27" s="11"/>
    </row>
    <row r="28" spans="1:24" ht="31.2" x14ac:dyDescent="0.3">
      <c r="C28" s="33" t="s">
        <v>0</v>
      </c>
      <c r="D28" s="33" t="s">
        <v>1</v>
      </c>
      <c r="E28" s="33" t="s">
        <v>2</v>
      </c>
      <c r="F28" s="33" t="s">
        <v>3</v>
      </c>
      <c r="G28" s="33" t="s">
        <v>4</v>
      </c>
      <c r="H28" s="54"/>
    </row>
    <row r="29" spans="1:24" ht="15.6" x14ac:dyDescent="0.3">
      <c r="A29" s="87" t="s">
        <v>66</v>
      </c>
      <c r="B29" s="88"/>
      <c r="C29" s="72">
        <v>10.499508548035713</v>
      </c>
      <c r="D29" s="72">
        <v>1.3989687272727269</v>
      </c>
      <c r="E29" s="72">
        <v>28.864593822223313</v>
      </c>
      <c r="F29" s="72">
        <v>0.63793761393962645</v>
      </c>
      <c r="G29" s="72">
        <v>58.834340172943669</v>
      </c>
      <c r="H29" s="73"/>
    </row>
    <row r="30" spans="1:24" ht="15.6" x14ac:dyDescent="0.3">
      <c r="A30" s="89" t="s">
        <v>67</v>
      </c>
      <c r="B30" s="90"/>
      <c r="C30" s="74">
        <v>10.499508548035713</v>
      </c>
      <c r="D30" s="74">
        <v>1.3989687272727269</v>
      </c>
      <c r="E30" s="74">
        <f>E29+40</f>
        <v>68.864593822223313</v>
      </c>
      <c r="F30" s="74">
        <v>0.63793761393962645</v>
      </c>
      <c r="G30" s="74">
        <f>G29-40</f>
        <v>18.834340172943669</v>
      </c>
      <c r="H30" s="73"/>
    </row>
    <row r="31" spans="1:24" ht="15.6" x14ac:dyDescent="0.3">
      <c r="A31" s="73"/>
      <c r="C31" s="73"/>
      <c r="D31" s="73"/>
      <c r="E31" s="73"/>
      <c r="F31" s="73"/>
      <c r="G31" s="73"/>
      <c r="H31" s="73"/>
    </row>
    <row r="32" spans="1:24" ht="31.2" x14ac:dyDescent="0.3">
      <c r="A32" s="11"/>
      <c r="C32" s="75" t="s">
        <v>68</v>
      </c>
      <c r="D32" s="75" t="s">
        <v>69</v>
      </c>
      <c r="E32" s="75" t="s">
        <v>70</v>
      </c>
      <c r="F32" s="76" t="s">
        <v>71</v>
      </c>
      <c r="G32" s="34" t="s">
        <v>72</v>
      </c>
      <c r="H32" s="76" t="s">
        <v>73</v>
      </c>
    </row>
    <row r="33" spans="1:8" ht="15.6" x14ac:dyDescent="0.3">
      <c r="A33" s="87" t="s">
        <v>0</v>
      </c>
      <c r="B33" s="88"/>
      <c r="C33" s="61">
        <v>3.6644609712554399E-2</v>
      </c>
      <c r="D33" s="80">
        <f>C33/$C$38</f>
        <v>3.9944372700627791E-4</v>
      </c>
      <c r="E33" s="77">
        <f>D33*$C$40</f>
        <v>1.5977749080251118E-2</v>
      </c>
      <c r="F33" s="77">
        <v>46.604335683414796</v>
      </c>
      <c r="G33" s="78">
        <f>C33-E33</f>
        <v>2.0666860632303281E-2</v>
      </c>
      <c r="H33" s="78">
        <f>E33+F33</f>
        <v>46.620313432495045</v>
      </c>
    </row>
    <row r="34" spans="1:8" ht="15.6" x14ac:dyDescent="0.3">
      <c r="A34" s="87" t="s">
        <v>1</v>
      </c>
      <c r="B34" s="88"/>
      <c r="C34" s="61">
        <v>29.730691614940199</v>
      </c>
      <c r="D34" s="80">
        <f t="shared" ref="D34:D37" si="5">C34/$C$38</f>
        <v>0.32407872149003664</v>
      </c>
      <c r="E34" s="77">
        <f t="shared" ref="E34:E37" si="6">D34*$C$40</f>
        <v>12.963148859601466</v>
      </c>
      <c r="F34" s="77">
        <v>106.53670484187487</v>
      </c>
      <c r="G34" s="78">
        <f t="shared" ref="G34:G37" si="7">C34-E34</f>
        <v>16.767542755338731</v>
      </c>
      <c r="H34" s="78">
        <f t="shared" ref="H34:H37" si="8">E34+F34</f>
        <v>119.49985370147633</v>
      </c>
    </row>
    <row r="35" spans="1:8" ht="15.6" x14ac:dyDescent="0.3">
      <c r="A35" s="87" t="s">
        <v>2</v>
      </c>
      <c r="B35" s="88"/>
      <c r="C35" s="61">
        <v>52.433865155155608</v>
      </c>
      <c r="D35" s="80">
        <f t="shared" si="5"/>
        <v>0.57155414352098954</v>
      </c>
      <c r="E35" s="77">
        <f t="shared" si="6"/>
        <v>22.862165740839583</v>
      </c>
      <c r="F35" s="77">
        <v>33.375537369876596</v>
      </c>
      <c r="G35" s="78">
        <f t="shared" si="7"/>
        <v>29.571699414316026</v>
      </c>
      <c r="H35" s="78">
        <f t="shared" si="8"/>
        <v>56.237703110716183</v>
      </c>
    </row>
    <row r="36" spans="1:8" ht="15.6" x14ac:dyDescent="0.3">
      <c r="A36" s="87" t="s">
        <v>3</v>
      </c>
      <c r="B36" s="88"/>
      <c r="C36" s="61">
        <v>0.97637633781984112</v>
      </c>
      <c r="D36" s="80">
        <f t="shared" si="5"/>
        <v>1.0642967857995275E-2</v>
      </c>
      <c r="E36" s="77">
        <f t="shared" si="6"/>
        <v>0.42571871431981101</v>
      </c>
      <c r="F36" s="77">
        <v>4.1054728461277552</v>
      </c>
      <c r="G36" s="78">
        <f t="shared" si="7"/>
        <v>0.55065762350003011</v>
      </c>
      <c r="H36" s="78">
        <f t="shared" si="8"/>
        <v>4.5311915604475663</v>
      </c>
    </row>
    <row r="37" spans="1:8" ht="15.6" x14ac:dyDescent="0.3">
      <c r="A37" s="87" t="s">
        <v>4</v>
      </c>
      <c r="B37" s="88"/>
      <c r="C37" s="61">
        <v>8.5615265291596572</v>
      </c>
      <c r="D37" s="80">
        <f t="shared" si="5"/>
        <v>9.3324723403972298E-2</v>
      </c>
      <c r="E37" s="77">
        <f t="shared" si="6"/>
        <v>3.7329889361588919</v>
      </c>
      <c r="F37" s="77">
        <v>228.08805525887348</v>
      </c>
      <c r="G37" s="78">
        <f t="shared" si="7"/>
        <v>4.8285375930007657</v>
      </c>
      <c r="H37" s="78">
        <f t="shared" si="8"/>
        <v>231.82104419503239</v>
      </c>
    </row>
    <row r="38" spans="1:8" ht="15.6" x14ac:dyDescent="0.3">
      <c r="A38" s="87" t="s">
        <v>14</v>
      </c>
      <c r="B38" s="88"/>
      <c r="C38" s="79">
        <f>SUM(C33:C37)</f>
        <v>91.739104246787861</v>
      </c>
      <c r="D38" s="79">
        <f t="shared" ref="D38:H38" si="9">SUM(D33:D37)</f>
        <v>1</v>
      </c>
      <c r="E38" s="79">
        <f t="shared" si="9"/>
        <v>40</v>
      </c>
      <c r="F38" s="79">
        <f t="shared" si="9"/>
        <v>418.71010600016751</v>
      </c>
      <c r="G38" s="79">
        <f t="shared" si="9"/>
        <v>51.739104246787853</v>
      </c>
      <c r="H38" s="79">
        <f t="shared" si="9"/>
        <v>458.71010600016746</v>
      </c>
    </row>
    <row r="39" spans="1:8" ht="15.6" x14ac:dyDescent="0.3">
      <c r="A39" s="73"/>
      <c r="C39" s="73"/>
      <c r="D39" s="73"/>
      <c r="E39" s="73"/>
      <c r="F39" s="73"/>
      <c r="G39" s="73"/>
      <c r="H39" s="73"/>
    </row>
    <row r="40" spans="1:8" ht="15.6" x14ac:dyDescent="0.3">
      <c r="A40" s="87" t="s">
        <v>74</v>
      </c>
      <c r="B40" s="88"/>
      <c r="C40" s="72">
        <v>40</v>
      </c>
      <c r="D40" s="73"/>
      <c r="E40" s="73"/>
      <c r="F40" s="73"/>
      <c r="G40" s="73"/>
      <c r="H40" s="73"/>
    </row>
  </sheetData>
  <mergeCells count="9">
    <mergeCell ref="A37:B37"/>
    <mergeCell ref="A38:B38"/>
    <mergeCell ref="A40:B40"/>
    <mergeCell ref="A29:B29"/>
    <mergeCell ref="A30:B30"/>
    <mergeCell ref="A33:B33"/>
    <mergeCell ref="A34:B34"/>
    <mergeCell ref="A35:B35"/>
    <mergeCell ref="A36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Genel SHM</vt:lpstr>
      <vt:lpstr>Aşama1</vt:lpstr>
      <vt:lpstr>Aşama 2</vt:lpstr>
      <vt:lpstr>Aşama 3</vt:lpstr>
      <vt:lpstr>Aşama 4</vt:lpstr>
      <vt:lpstr>Aşama 5</vt:lpstr>
      <vt:lpstr>Aşama 6</vt:lpstr>
      <vt:lpstr>Aşama 7</vt:lpstr>
      <vt:lpstr>Aşama 8</vt:lpstr>
      <vt:lpstr>Nihai SHM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Ridvan Ince</cp:lastModifiedBy>
  <dcterms:created xsi:type="dcterms:W3CDTF">2015-06-05T18:17:20Z</dcterms:created>
  <dcterms:modified xsi:type="dcterms:W3CDTF">2023-12-20T09:59:49Z</dcterms:modified>
</cp:coreProperties>
</file>