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427"/>
  <workbookPr defaultThemeVersion="124226"/>
  <mc:AlternateContent xmlns:mc="http://schemas.openxmlformats.org/markup-compatibility/2006">
    <mc:Choice Requires="x15">
      <x15ac:absPath xmlns:x15ac="http://schemas.microsoft.com/office/spreadsheetml/2010/11/ac" url="C:\Users\ER\Desktop\EN SON SHM\"/>
    </mc:Choice>
  </mc:AlternateContent>
  <xr:revisionPtr revIDLastSave="0" documentId="13_ncr:1_{C97527F2-625B-4903-A9D5-C65368D0E563}" xr6:coauthVersionLast="47" xr6:coauthVersionMax="47" xr10:uidLastSave="{00000000-0000-0000-0000-000000000000}"/>
  <bookViews>
    <workbookView xWindow="20370" yWindow="-120" windowWidth="38640" windowHeight="16440" activeTab="7" xr2:uid="{00000000-000D-0000-FFFF-FFFF00000000}"/>
  </bookViews>
  <sheets>
    <sheet name="SHM_baslangic_Toplulastirilmis" sheetId="8" r:id="rId1"/>
    <sheet name="1. Aşama" sheetId="1" r:id="rId2"/>
    <sheet name="2. Aşama" sheetId="2" r:id="rId3"/>
    <sheet name="3. Aşama" sheetId="3" r:id="rId4"/>
    <sheet name="4. Aşama" sheetId="4" r:id="rId5"/>
    <sheet name="5. Aşama" sheetId="5" r:id="rId6"/>
    <sheet name="6. Aşama" sheetId="6" r:id="rId7"/>
    <sheet name="Genel SHM" sheetId="7"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O16" i="7" l="1"/>
  <c r="N16" i="7"/>
  <c r="M16" i="7"/>
  <c r="L16" i="7"/>
  <c r="K16" i="7"/>
  <c r="I16" i="7"/>
  <c r="H16" i="7"/>
  <c r="G16" i="7"/>
  <c r="F16" i="7"/>
  <c r="E16" i="7"/>
  <c r="D16" i="7"/>
  <c r="C16" i="7"/>
  <c r="B16" i="7"/>
  <c r="P15" i="7"/>
  <c r="P14" i="7"/>
  <c r="P13" i="7"/>
  <c r="J16" i="7"/>
  <c r="P12" i="7"/>
  <c r="P11" i="7"/>
  <c r="P10" i="7"/>
  <c r="P9" i="7"/>
  <c r="P8" i="7"/>
  <c r="P7" i="7"/>
  <c r="P6" i="7"/>
  <c r="P5" i="7"/>
  <c r="P4" i="7"/>
  <c r="P3" i="7"/>
  <c r="P2" i="7"/>
  <c r="P15" i="6" l="1"/>
  <c r="O17" i="6" s="1"/>
  <c r="B28" i="6"/>
  <c r="C23" i="6"/>
  <c r="D23" i="6"/>
  <c r="E23" i="6"/>
  <c r="F23" i="6"/>
  <c r="B23" i="6"/>
  <c r="O16" i="6"/>
  <c r="N16" i="6"/>
  <c r="M16" i="6"/>
  <c r="L16" i="6"/>
  <c r="F16" i="6"/>
  <c r="E16" i="6"/>
  <c r="D16" i="6"/>
  <c r="C16" i="6"/>
  <c r="B16" i="6"/>
  <c r="B18" i="6" s="1"/>
  <c r="P14" i="6"/>
  <c r="N17" i="6" s="1"/>
  <c r="K13" i="6"/>
  <c r="K16" i="6" s="1"/>
  <c r="J13" i="6"/>
  <c r="I13" i="6"/>
  <c r="I16" i="6" s="1"/>
  <c r="H12" i="6"/>
  <c r="H16" i="6" s="1"/>
  <c r="G12" i="6"/>
  <c r="G16" i="6" s="1"/>
  <c r="P11" i="6"/>
  <c r="K17" i="6" s="1"/>
  <c r="P10" i="6"/>
  <c r="J17" i="6" s="1"/>
  <c r="P9" i="6"/>
  <c r="I17" i="6" s="1"/>
  <c r="P8" i="6"/>
  <c r="H17" i="6" s="1"/>
  <c r="P7" i="6"/>
  <c r="G17" i="6" s="1"/>
  <c r="P6" i="6"/>
  <c r="F17" i="6" s="1"/>
  <c r="P5" i="6"/>
  <c r="E17" i="6" s="1"/>
  <c r="P4" i="6"/>
  <c r="D17" i="6" s="1"/>
  <c r="P3" i="6"/>
  <c r="C17" i="6" s="1"/>
  <c r="P2" i="6"/>
  <c r="B17" i="6" s="1"/>
  <c r="G25" i="1"/>
  <c r="G26" i="1"/>
  <c r="G27" i="1"/>
  <c r="G28" i="1"/>
  <c r="G24" i="1"/>
  <c r="G13" i="2"/>
  <c r="J20" i="5"/>
  <c r="J18" i="5"/>
  <c r="J19" i="5"/>
  <c r="R10" i="5"/>
  <c r="J15" i="5"/>
  <c r="Q18" i="5"/>
  <c r="P18" i="5"/>
  <c r="O18" i="5"/>
  <c r="N18" i="5"/>
  <c r="F18" i="5"/>
  <c r="E18" i="5"/>
  <c r="D18" i="5"/>
  <c r="C18" i="5"/>
  <c r="B18" i="5"/>
  <c r="R17" i="5"/>
  <c r="Q19" i="5" s="1"/>
  <c r="R16" i="5"/>
  <c r="P19" i="5" s="1"/>
  <c r="M15" i="5"/>
  <c r="L15" i="5"/>
  <c r="L18" i="5" s="1"/>
  <c r="K15" i="5"/>
  <c r="K18" i="5" s="1"/>
  <c r="I15" i="5"/>
  <c r="I18" i="5" s="1"/>
  <c r="H14" i="5"/>
  <c r="H18" i="5" s="1"/>
  <c r="G14" i="5"/>
  <c r="R13" i="5"/>
  <c r="M19" i="5" s="1"/>
  <c r="R12" i="5"/>
  <c r="L19" i="5" s="1"/>
  <c r="R11" i="5"/>
  <c r="K19" i="5" s="1"/>
  <c r="R9" i="5"/>
  <c r="I19" i="5" s="1"/>
  <c r="R8" i="5"/>
  <c r="H19" i="5" s="1"/>
  <c r="R7" i="5"/>
  <c r="G19" i="5" s="1"/>
  <c r="R6" i="5"/>
  <c r="F19" i="5" s="1"/>
  <c r="R5" i="5"/>
  <c r="E19" i="5" s="1"/>
  <c r="R4" i="5"/>
  <c r="D19" i="5" s="1"/>
  <c r="R3" i="5"/>
  <c r="C19" i="5" s="1"/>
  <c r="R2" i="5"/>
  <c r="B19" i="5" s="1"/>
  <c r="B22" i="4"/>
  <c r="F31" i="4"/>
  <c r="E36" i="4"/>
  <c r="G27" i="4"/>
  <c r="G23" i="4"/>
  <c r="H23" i="4" s="1"/>
  <c r="G24" i="4"/>
  <c r="H24" i="4" s="1"/>
  <c r="G25" i="4"/>
  <c r="H25" i="4" s="1"/>
  <c r="G26" i="4"/>
  <c r="H26" i="4" s="1"/>
  <c r="G22" i="4"/>
  <c r="H22" i="4" s="1"/>
  <c r="F27" i="4"/>
  <c r="F23" i="4"/>
  <c r="F24" i="4"/>
  <c r="F25" i="4"/>
  <c r="F26" i="4"/>
  <c r="F22" i="4"/>
  <c r="E27" i="4"/>
  <c r="L18" i="4"/>
  <c r="G18" i="4"/>
  <c r="P17" i="4"/>
  <c r="O17" i="4"/>
  <c r="N17" i="4"/>
  <c r="N19" i="4" s="1"/>
  <c r="M17" i="4"/>
  <c r="K17" i="4"/>
  <c r="F17" i="4"/>
  <c r="E17" i="4"/>
  <c r="D17" i="4"/>
  <c r="C17" i="4"/>
  <c r="B17" i="4"/>
  <c r="Q16" i="4"/>
  <c r="P18" i="4" s="1"/>
  <c r="Q15" i="4"/>
  <c r="O18" i="4" s="1"/>
  <c r="L14" i="4"/>
  <c r="L17" i="4" s="1"/>
  <c r="L19" i="4" s="1"/>
  <c r="K14" i="4"/>
  <c r="J14" i="4"/>
  <c r="J17" i="4" s="1"/>
  <c r="J19" i="4" s="1"/>
  <c r="I14" i="4"/>
  <c r="Q14" i="4" s="1"/>
  <c r="N18" i="4" s="1"/>
  <c r="H13" i="4"/>
  <c r="H17" i="4" s="1"/>
  <c r="H19" i="4" s="1"/>
  <c r="G13" i="4"/>
  <c r="G17" i="4" s="1"/>
  <c r="G19" i="4" s="1"/>
  <c r="Q12" i="4"/>
  <c r="Q11" i="4"/>
  <c r="K18" i="4" s="1"/>
  <c r="Q10" i="4"/>
  <c r="J18" i="4" s="1"/>
  <c r="Q9" i="4"/>
  <c r="I18" i="4" s="1"/>
  <c r="Q8" i="4"/>
  <c r="H18" i="4" s="1"/>
  <c r="Q7" i="4"/>
  <c r="Q6" i="4"/>
  <c r="F18" i="4" s="1"/>
  <c r="Q5" i="4"/>
  <c r="E18" i="4" s="1"/>
  <c r="E19" i="4" s="1"/>
  <c r="Q4" i="4"/>
  <c r="D18" i="4" s="1"/>
  <c r="Q3" i="4"/>
  <c r="C18" i="4" s="1"/>
  <c r="Q2" i="4"/>
  <c r="B18" i="4" s="1"/>
  <c r="L18" i="3"/>
  <c r="I18" i="3"/>
  <c r="D18" i="3"/>
  <c r="P17" i="3"/>
  <c r="O17" i="3"/>
  <c r="N17" i="3"/>
  <c r="M17" i="3"/>
  <c r="H17" i="3"/>
  <c r="H19" i="3" s="1"/>
  <c r="F17" i="3"/>
  <c r="F19" i="3" s="1"/>
  <c r="E17" i="3"/>
  <c r="D17" i="3"/>
  <c r="D19" i="3" s="1"/>
  <c r="C17" i="3"/>
  <c r="B17" i="3"/>
  <c r="Q16" i="3"/>
  <c r="P18" i="3" s="1"/>
  <c r="Q15" i="3"/>
  <c r="O18" i="3" s="1"/>
  <c r="O19" i="3" s="1"/>
  <c r="L14" i="3"/>
  <c r="L17" i="3" s="1"/>
  <c r="L19" i="3" s="1"/>
  <c r="K14" i="3"/>
  <c r="K17" i="3" s="1"/>
  <c r="K19" i="3" s="1"/>
  <c r="J14" i="3"/>
  <c r="J17" i="3" s="1"/>
  <c r="I14" i="3"/>
  <c r="I17" i="3" s="1"/>
  <c r="I19" i="3" s="1"/>
  <c r="H13" i="3"/>
  <c r="G13" i="3"/>
  <c r="Q13" i="3" s="1"/>
  <c r="M18" i="3" s="1"/>
  <c r="Q12" i="3"/>
  <c r="Q11" i="3"/>
  <c r="K18" i="3" s="1"/>
  <c r="Q10" i="3"/>
  <c r="J18" i="3" s="1"/>
  <c r="Q9" i="3"/>
  <c r="Q8" i="3"/>
  <c r="H18" i="3" s="1"/>
  <c r="Q7" i="3"/>
  <c r="G18" i="3" s="1"/>
  <c r="Q6" i="3"/>
  <c r="F18" i="3" s="1"/>
  <c r="Q5" i="3"/>
  <c r="E18" i="3" s="1"/>
  <c r="Q4" i="3"/>
  <c r="Q3" i="3"/>
  <c r="C18" i="3" s="1"/>
  <c r="Q2" i="3"/>
  <c r="B18" i="3" s="1"/>
  <c r="B19" i="3" s="1"/>
  <c r="I14" i="2"/>
  <c r="H18" i="6" l="1"/>
  <c r="D18" i="6"/>
  <c r="K18" i="6"/>
  <c r="F18" i="6"/>
  <c r="G18" i="6"/>
  <c r="P12" i="6"/>
  <c r="L17" i="6" s="1"/>
  <c r="L18" i="6" s="1"/>
  <c r="C18" i="6"/>
  <c r="P13" i="6"/>
  <c r="M17" i="6" s="1"/>
  <c r="M18" i="6" s="1"/>
  <c r="N18" i="6"/>
  <c r="I18" i="6"/>
  <c r="O18" i="6"/>
  <c r="E18" i="6"/>
  <c r="J16" i="6"/>
  <c r="J18" i="6" s="1"/>
  <c r="B20" i="5"/>
  <c r="R14" i="5"/>
  <c r="N19" i="5" s="1"/>
  <c r="N20" i="5" s="1"/>
  <c r="H20" i="5"/>
  <c r="Q20" i="5"/>
  <c r="K20" i="5"/>
  <c r="I20" i="5"/>
  <c r="R15" i="5"/>
  <c r="O19" i="5" s="1"/>
  <c r="O20" i="5" s="1"/>
  <c r="G18" i="5"/>
  <c r="G20" i="5" s="1"/>
  <c r="P20" i="5"/>
  <c r="D20" i="5"/>
  <c r="E20" i="5"/>
  <c r="C20" i="5"/>
  <c r="L20" i="5"/>
  <c r="F20" i="5"/>
  <c r="M18" i="5"/>
  <c r="M20" i="5" s="1"/>
  <c r="O19" i="4"/>
  <c r="P19" i="4"/>
  <c r="B19" i="4"/>
  <c r="D19" i="4"/>
  <c r="H27" i="4"/>
  <c r="F35" i="4"/>
  <c r="F34" i="4"/>
  <c r="F33" i="4"/>
  <c r="F32" i="4"/>
  <c r="F36" i="4" s="1"/>
  <c r="C19" i="4"/>
  <c r="F19" i="4"/>
  <c r="K19" i="4"/>
  <c r="I17" i="4"/>
  <c r="I19" i="4" s="1"/>
  <c r="Q13" i="4"/>
  <c r="M18" i="4" s="1"/>
  <c r="M19" i="4" s="1"/>
  <c r="M19" i="3"/>
  <c r="P19" i="3"/>
  <c r="C19" i="3"/>
  <c r="J19" i="3"/>
  <c r="E19" i="3"/>
  <c r="Q14" i="3"/>
  <c r="N18" i="3" s="1"/>
  <c r="N19" i="3" s="1"/>
  <c r="G17" i="3"/>
  <c r="G19" i="3" s="1"/>
  <c r="L14" i="2"/>
  <c r="L17" i="2" s="1"/>
  <c r="K14" i="2"/>
  <c r="K17" i="2" s="1"/>
  <c r="J14" i="2"/>
  <c r="J17" i="2" s="1"/>
  <c r="H13" i="2"/>
  <c r="P17" i="2"/>
  <c r="O17" i="2"/>
  <c r="N17" i="2"/>
  <c r="I17" i="2"/>
  <c r="H17" i="2"/>
  <c r="F17" i="2"/>
  <c r="E17" i="2"/>
  <c r="E19" i="2" s="1"/>
  <c r="D17" i="2"/>
  <c r="D19" i="2" s="1"/>
  <c r="C17" i="2"/>
  <c r="B17" i="2"/>
  <c r="Q16" i="2"/>
  <c r="P18" i="2" s="1"/>
  <c r="Q12" i="2"/>
  <c r="L18" i="2" s="1"/>
  <c r="Q11" i="2"/>
  <c r="K18" i="2" s="1"/>
  <c r="Q10" i="2"/>
  <c r="J18" i="2" s="1"/>
  <c r="Q9" i="2"/>
  <c r="I18" i="2" s="1"/>
  <c r="Q8" i="2"/>
  <c r="H18" i="2" s="1"/>
  <c r="Q7" i="2"/>
  <c r="G18" i="2" s="1"/>
  <c r="Q6" i="2"/>
  <c r="F18" i="2" s="1"/>
  <c r="Q5" i="2"/>
  <c r="E18" i="2" s="1"/>
  <c r="Q4" i="2"/>
  <c r="D18" i="2" s="1"/>
  <c r="Q3" i="2"/>
  <c r="C18" i="2" s="1"/>
  <c r="Q2" i="2"/>
  <c r="B18" i="2" s="1"/>
  <c r="B19" i="2" s="1"/>
  <c r="B28" i="1"/>
  <c r="C27" i="1"/>
  <c r="C28" i="1" s="1"/>
  <c r="D27" i="1"/>
  <c r="D28" i="1" s="1"/>
  <c r="E27" i="1"/>
  <c r="E28" i="1" s="1"/>
  <c r="F27" i="1"/>
  <c r="F28" i="1" s="1"/>
  <c r="B27" i="1"/>
  <c r="B17" i="1"/>
  <c r="C17" i="1"/>
  <c r="D17" i="1"/>
  <c r="E17" i="1"/>
  <c r="F17" i="1"/>
  <c r="Q3" i="1"/>
  <c r="C18" i="1" s="1"/>
  <c r="Q4" i="1"/>
  <c r="D18" i="1" s="1"/>
  <c r="Q5" i="1"/>
  <c r="E18" i="1" s="1"/>
  <c r="Q6" i="1"/>
  <c r="F18" i="1" s="1"/>
  <c r="Q7" i="1"/>
  <c r="G18" i="1" s="1"/>
  <c r="Q8" i="1"/>
  <c r="H18" i="1" s="1"/>
  <c r="Q9" i="1"/>
  <c r="I18" i="1" s="1"/>
  <c r="Q10" i="1"/>
  <c r="J18" i="1" s="1"/>
  <c r="Q11" i="1"/>
  <c r="K18" i="1" s="1"/>
  <c r="Q12" i="1"/>
  <c r="L18" i="1" s="1"/>
  <c r="Q14" i="1"/>
  <c r="N18" i="1" s="1"/>
  <c r="Q15" i="1"/>
  <c r="O18" i="1" s="1"/>
  <c r="Q16" i="1"/>
  <c r="P18" i="1" s="1"/>
  <c r="Q2" i="1"/>
  <c r="B18" i="1" s="1"/>
  <c r="H17" i="1"/>
  <c r="I17" i="1"/>
  <c r="J17" i="1"/>
  <c r="K17" i="1"/>
  <c r="L17" i="1"/>
  <c r="M17" i="1"/>
  <c r="N17" i="1"/>
  <c r="O17" i="1"/>
  <c r="P17" i="1"/>
  <c r="J19" i="2" l="1"/>
  <c r="Q14" i="2"/>
  <c r="N18" i="2" s="1"/>
  <c r="N19" i="2" s="1"/>
  <c r="Q13" i="2"/>
  <c r="M18" i="2" s="1"/>
  <c r="G17" i="2"/>
  <c r="G19" i="2" s="1"/>
  <c r="F19" i="2"/>
  <c r="I19" i="2"/>
  <c r="L19" i="2"/>
  <c r="C19" i="2"/>
  <c r="K19" i="2"/>
  <c r="H19" i="2"/>
  <c r="P19" i="2"/>
  <c r="C19" i="1"/>
  <c r="D19" i="1"/>
  <c r="J19" i="1"/>
  <c r="O19" i="1"/>
  <c r="N19" i="1"/>
  <c r="K19" i="1"/>
  <c r="F19" i="1"/>
  <c r="L19" i="1"/>
  <c r="E19" i="1"/>
  <c r="H19" i="1"/>
  <c r="B19" i="1"/>
  <c r="P19" i="1"/>
  <c r="I19" i="1"/>
  <c r="Q13" i="1"/>
  <c r="M18" i="1" s="1"/>
  <c r="M19" i="1" s="1"/>
  <c r="G17" i="1"/>
  <c r="G19" i="1" s="1"/>
  <c r="M17" i="2"/>
  <c r="Q15" i="2"/>
  <c r="O18" i="2" s="1"/>
  <c r="O19" i="2" s="1"/>
  <c r="M19"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author>
  </authors>
  <commentList>
    <comment ref="M9" authorId="0" shapeId="0" xr:uid="{C954E30C-15F4-41B8-8C67-B27763B01C0D}">
      <text>
        <r>
          <rPr>
            <b/>
            <sz val="9"/>
            <color indexed="81"/>
            <rFont val="Tahoma"/>
            <family val="2"/>
            <charset val="162"/>
          </rPr>
          <t>ER:</t>
        </r>
        <r>
          <rPr>
            <sz val="9"/>
            <color indexed="81"/>
            <rFont val="Tahoma"/>
            <family val="2"/>
            <charset val="162"/>
          </rPr>
          <t xml:space="preserve">
KURUMSAL SEKTÖR HESAPLARI 2012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ER</author>
  </authors>
  <commentList>
    <comment ref="M15" authorId="0" shapeId="0" xr:uid="{E237E514-A9A6-47CA-BF6C-F19043868A8B}">
      <text>
        <r>
          <rPr>
            <b/>
            <sz val="9"/>
            <color indexed="81"/>
            <rFont val="Tahoma"/>
            <family val="2"/>
            <charset val="162"/>
          </rPr>
          <t>ER:</t>
        </r>
        <r>
          <rPr>
            <sz val="9"/>
            <color indexed="81"/>
            <rFont val="Tahoma"/>
            <family val="2"/>
            <charset val="162"/>
          </rPr>
          <t xml:space="preserve">
SATIR SÜTUN EŞİTLİĞİ</t>
        </r>
      </text>
    </comment>
    <comment ref="N15" authorId="0" shapeId="0" xr:uid="{FC2F7B3B-DE80-41E8-A260-2CF0BFBA9DB0}">
      <text>
        <r>
          <rPr>
            <b/>
            <sz val="9"/>
            <color indexed="81"/>
            <rFont val="Tahoma"/>
            <family val="2"/>
            <charset val="162"/>
          </rPr>
          <t>ER:</t>
        </r>
        <r>
          <rPr>
            <sz val="9"/>
            <color indexed="81"/>
            <rFont val="Tahoma"/>
            <family val="2"/>
            <charset val="162"/>
          </rPr>
          <t xml:space="preserve">
SATIR SÜTUN EŞİTLİĞİ</t>
        </r>
      </text>
    </comment>
    <comment ref="P15" authorId="0" shapeId="0" xr:uid="{31FAAF20-CCA9-471A-B11D-E60915393CB0}">
      <text>
        <r>
          <rPr>
            <b/>
            <sz val="9"/>
            <color indexed="81"/>
            <rFont val="Tahoma"/>
            <family val="2"/>
            <charset val="162"/>
          </rPr>
          <t>ER:</t>
        </r>
        <r>
          <rPr>
            <sz val="9"/>
            <color indexed="81"/>
            <rFont val="Tahoma"/>
            <family val="2"/>
            <charset val="162"/>
          </rPr>
          <t xml:space="preserve">
SATIR SÜTUN EŞİTLİĞİ
</t>
        </r>
      </text>
    </comment>
  </commentList>
</comments>
</file>

<file path=xl/sharedStrings.xml><?xml version="1.0" encoding="utf-8"?>
<sst xmlns="http://schemas.openxmlformats.org/spreadsheetml/2006/main" count="311" uniqueCount="43">
  <si>
    <t>TARIM</t>
  </si>
  <si>
    <t>TİCARET VE HİZMET</t>
  </si>
  <si>
    <t>ULAŞIM</t>
  </si>
  <si>
    <t>İNŞAAT</t>
  </si>
  <si>
    <t>SANAYİ</t>
  </si>
  <si>
    <t>EMEK</t>
  </si>
  <si>
    <t>SERMAYE</t>
  </si>
  <si>
    <t>GELİR VERGİSİ</t>
  </si>
  <si>
    <t>SEKTÖR ÜRÜN VERGİ</t>
  </si>
  <si>
    <t>ÜRETİM VERGİ</t>
  </si>
  <si>
    <t>ÜRETİM SÜBVANSİYON</t>
  </si>
  <si>
    <t>HANEHALKI</t>
  </si>
  <si>
    <t>DEVLET</t>
  </si>
  <si>
    <t>YATIRIM</t>
  </si>
  <si>
    <t>DIŞ DÜNYA (İHRACAT)</t>
  </si>
  <si>
    <t>TOPLAM</t>
  </si>
  <si>
    <t>TASARRUF</t>
  </si>
  <si>
    <t>DIŞ DÜNYA (İTHALAT)</t>
  </si>
  <si>
    <t>Orijinal Satır Toplam</t>
  </si>
  <si>
    <t>Fark</t>
  </si>
  <si>
    <t>SATIR TOPLAM</t>
  </si>
  <si>
    <t>FARK</t>
  </si>
  <si>
    <t>Orijinal Sütun Toplam</t>
  </si>
  <si>
    <t>Orijinal üretim vergi</t>
  </si>
  <si>
    <t>Yeni üreim vergi</t>
  </si>
  <si>
    <t>Y. Olm. Y.içi D.</t>
  </si>
  <si>
    <t>HANEHALKI ORİJİNAL</t>
  </si>
  <si>
    <t>HANEHALKI TÜKETİM ORAN</t>
  </si>
  <si>
    <t>HANEHALKI YENİ</t>
  </si>
  <si>
    <t>Y. Olm. Y.içi D. Dağıtım</t>
  </si>
  <si>
    <t>DIŞ DÜNYA (İHRACAT) ORİJİNAL</t>
  </si>
  <si>
    <t>DIŞ DÜNYA (İHRACAT) YENİ</t>
  </si>
  <si>
    <t>Yerleşik Y.dışı D.</t>
  </si>
  <si>
    <t>KURUMLAR VERGİSİ</t>
  </si>
  <si>
    <r>
      <rPr>
        <b/>
        <sz val="11"/>
        <color rgb="FFFF0000"/>
        <rFont val="Calibri"/>
        <family val="2"/>
        <charset val="162"/>
        <scheme val="minor"/>
      </rPr>
      <t>Açıklama:</t>
    </r>
    <r>
      <rPr>
        <b/>
        <sz val="11"/>
        <color theme="1"/>
        <rFont val="Calibri"/>
        <family val="2"/>
        <charset val="162"/>
        <scheme val="minor"/>
      </rPr>
      <t xml:space="preserve"> Emek ve sermaye yani üretim faktörlerinin gelirleri hanehalkına aktarılmıştır. Hanehalkı harcama (maliyet) unsuru olarak gelir vergisi (63,323,416.67) eklenmiştir. Kaynak olarak Kurumsal Sektör Hesapları (2012) kullanılmıştır. Tüm vergi gelirleri (gelir vergisi sektör ürün vergi, üretim vergisi) devlete aktarılmıştır. Üretim üzerindeki sübvansiyonlar negatif olarak dikkate alınmış ve devletin gelirine eklenmiştir. </t>
    </r>
  </si>
  <si>
    <r>
      <rPr>
        <b/>
        <sz val="11"/>
        <color rgb="FFFF0000"/>
        <rFont val="Calibri"/>
        <family val="2"/>
        <charset val="162"/>
        <scheme val="minor"/>
      </rPr>
      <t>Açıklama:</t>
    </r>
    <r>
      <rPr>
        <b/>
        <sz val="11"/>
        <color theme="1"/>
        <rFont val="Calibri"/>
        <family val="2"/>
        <charset val="162"/>
        <scheme val="minor"/>
      </rPr>
      <t xml:space="preserve"> Orijinal SHM'de sektörleri lgilendiren satır ve sütun toplmalarının birbirine şit olması gerekir. Ancak dönüştürme işlemleri sebebiyle çok küçük (milyarda 1'lik) farklılıkklar ortaya çıkkabiliyor. İlgili farklılıklar üretim üzerindeki vergi rakamlarından çıkarılarak sektörlerin satır ve sütun toplamları dengeli hale getirilmiştir. Bu işlem neticesinde üretim üzerindeki vergi verileri sonuçları etkilemeyecek düzeyde çok küçük (-0.2) bir miktarda değişmiştir.</t>
    </r>
  </si>
  <si>
    <r>
      <rPr>
        <b/>
        <sz val="11"/>
        <color rgb="FFFF0000"/>
        <rFont val="Calibri"/>
        <family val="2"/>
        <charset val="162"/>
        <scheme val="minor"/>
      </rPr>
      <t>Açıklama:</t>
    </r>
    <r>
      <rPr>
        <b/>
        <sz val="11"/>
        <color theme="1"/>
        <rFont val="Calibri"/>
        <family val="2"/>
        <charset val="162"/>
        <scheme val="minor"/>
      </rPr>
      <t xml:space="preserve"> Mevcut SHM'de Hanehalkı devlet, yatırım ve dış dünya satır ve sütun toplamları birbirine eşit değildir. Bu eşitlikler satır ve sütun toplamları eşitliği kuralından faydalanılarak sağlanabilir. İlk olarak  hanehalkı gelirinden (satır toplamı: 1,380,526,109.02) hanehalkı harcamaları (sütun toplamı: 1,088,422,162.63) çıkarılarak hesaplanan hanehalkı tasarrufları (292,103,946.39) TASARRUF - HANEHALKI hücresine yerleştirilmiştir. Aynı metodla hesaplanan kamu tasarrufları TASARRUF - DEVLET hücresine yerleştirilmiştir. Ve son olarak yabancı tasarruflar toplam ithalattan toplam ihracat değeri çıkarılarak hesaplanmış ve TASARRUF - DIŞ DÜNYA (İHRACAT) hücresine yerleştirilmiştir.  </t>
    </r>
  </si>
  <si>
    <r>
      <rPr>
        <b/>
        <sz val="11"/>
        <color rgb="FFFF0000"/>
        <rFont val="Calibri"/>
        <family val="2"/>
        <charset val="162"/>
        <scheme val="minor"/>
      </rPr>
      <t>Açıklama:</t>
    </r>
    <r>
      <rPr>
        <b/>
        <sz val="11"/>
        <color theme="1"/>
        <rFont val="Calibri"/>
        <family val="2"/>
        <charset val="162"/>
        <scheme val="minor"/>
      </rPr>
      <t xml:space="preserve"> TÜİK tarafından hazırlanan 2012 yılına ait ürün bazlı G-Ç tablosu, kullanım tablosu ve yurtiçi kullanım tablolarında raporlanan Yerleşiklerin yurtdışından doğrudan alımları (9,190,306.29) ve yerleşik olmayanların Yurtiçinden doğrudan alımları (-55,221,007.97) verileri hanehalkı harcamalarından çıkarılarak ihracata eklenmiştir. SHM'nin sağ uzantısında aynı rakamlar eklenip çıkarıldığı için SHM dengesinde herhangi bir bozulma yaşanmamıştır.  Dağılıma ait veri bulunmadığından net rakam (-46,030,701.68) hanehalkının mevcut tüketim yüzdeleri üzerinden dağıtılmıştır.</t>
    </r>
  </si>
  <si>
    <r>
      <rPr>
        <b/>
        <sz val="11"/>
        <color rgb="FFFF0000"/>
        <rFont val="Calibri"/>
        <family val="2"/>
        <charset val="162"/>
        <scheme val="minor"/>
      </rPr>
      <t xml:space="preserve">Açıklama: </t>
    </r>
    <r>
      <rPr>
        <b/>
        <sz val="11"/>
        <color theme="1"/>
        <rFont val="Calibri"/>
        <family val="2"/>
        <charset val="162"/>
        <scheme val="minor"/>
      </rPr>
      <t xml:space="preserve">Hanehalkının harcanabilir gelirini azaltan  ve devletin gelirini artıran bir unsur olarak Kurumlar vergisi satır ve sütunu SHM'ye dahil edilmiştir. İlgili değer (33,552,122.44) Kurumsal Sektör Hesapları (2012) raporundan alınmıştır. </t>
    </r>
  </si>
  <si>
    <t>ÜRETİM NET VERGİ</t>
  </si>
  <si>
    <t>GELİR VE KUR. VERGİSİ</t>
  </si>
  <si>
    <r>
      <rPr>
        <b/>
        <sz val="11"/>
        <color rgb="FFFF0000"/>
        <rFont val="Calibri"/>
        <family val="2"/>
        <charset val="162"/>
        <scheme val="minor"/>
      </rPr>
      <t>Açıklama:</t>
    </r>
    <r>
      <rPr>
        <b/>
        <sz val="11"/>
        <color theme="1"/>
        <rFont val="Calibri"/>
        <family val="2"/>
        <charset val="162"/>
        <scheme val="minor"/>
      </rPr>
      <t xml:space="preserve"> Üretim üzerindeki vergi ve sübvansiyonlar toplanarak üretim net vergi ve gelir ve kurumlar vergisi toplanarak gelir ve kurumlar vergisi olarak güncellenmiştir. ÜRETİM SÜBVANSİYON ve KURUMLAR VERGİSİ satır ve sütunları SHM'den çıkarılmıştır. Bu işlem SHM'nin daha sade bir hale getirilmesi için yapılmıştır. </t>
    </r>
  </si>
  <si>
    <r>
      <rPr>
        <b/>
        <sz val="11"/>
        <color rgb="FFFF0000"/>
        <rFont val="Calibri"/>
        <family val="2"/>
        <charset val="162"/>
        <scheme val="minor"/>
      </rPr>
      <t>Kaynak:</t>
    </r>
    <r>
      <rPr>
        <b/>
        <sz val="11"/>
        <color theme="3" tint="0.39997558519241921"/>
        <rFont val="Calibri"/>
        <family val="2"/>
        <charset val="162"/>
        <scheme val="minor"/>
      </rPr>
      <t xml:space="preserve"> https://github.com/MuhammetRidvanInce/phD-Thesis/blob/main/SHM_Olusturma/SHM_baslangic_Toplulastirilmis.xlsx</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</si>
</sst>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 _₺_-;\-* #,##0.00\ _₺_-;_-* &quot;-&quot;??\ _₺_-;_-@_-"/>
    <numFmt numFmtId="165" formatCode="###\ ###\ ###\ ###\ ###\ ###\ ###\ ###"/>
  </numFmts>
  <fonts count="13" x14ac:knownFonts="1">
    <font>
      <sz val="11"/>
      <color theme="1"/>
      <name val="Calibri"/>
      <family val="2"/>
      <scheme val="minor"/>
    </font>
    <font>
      <sz val="11"/>
      <color theme="1"/>
      <name val="Calibri"/>
      <family val="2"/>
      <charset val="162"/>
      <scheme val="minor"/>
    </font>
    <font>
      <b/>
      <sz val="11"/>
      <color theme="1"/>
      <name val="Calibri"/>
      <family val="2"/>
      <scheme val="minor"/>
    </font>
    <font>
      <sz val="11"/>
      <color theme="1"/>
      <name val="Calibri"/>
      <family val="2"/>
      <scheme val="minor"/>
    </font>
    <font>
      <b/>
      <sz val="11"/>
      <color theme="1"/>
      <name val="Calibri"/>
      <family val="2"/>
      <charset val="162"/>
      <scheme val="minor"/>
    </font>
    <font>
      <b/>
      <sz val="11"/>
      <color rgb="FFFF0000"/>
      <name val="Calibri"/>
      <family val="2"/>
      <charset val="162"/>
      <scheme val="minor"/>
    </font>
    <font>
      <b/>
      <sz val="12"/>
      <color theme="1"/>
      <name val="Calibri"/>
      <family val="2"/>
      <charset val="162"/>
      <scheme val="minor"/>
    </font>
    <font>
      <sz val="9"/>
      <color indexed="81"/>
      <name val="Tahoma"/>
      <family val="2"/>
      <charset val="162"/>
    </font>
    <font>
      <b/>
      <sz val="9"/>
      <color indexed="81"/>
      <name val="Tahoma"/>
      <family val="2"/>
      <charset val="162"/>
    </font>
    <font>
      <b/>
      <sz val="12"/>
      <color rgb="FFFF0000"/>
      <name val="Calibri"/>
      <family val="2"/>
      <charset val="162"/>
      <scheme val="minor"/>
    </font>
    <font>
      <sz val="11"/>
      <name val="Calibri"/>
      <family val="2"/>
      <charset val="162"/>
      <scheme val="minor"/>
    </font>
    <font>
      <b/>
      <sz val="10"/>
      <name val="Arial"/>
      <family val="2"/>
    </font>
    <font>
      <b/>
      <sz val="11"/>
      <color theme="3" tint="0.39997558519241921"/>
      <name val="Calibri"/>
      <family val="2"/>
      <charset val="162"/>
      <scheme val="minor"/>
    </font>
  </fonts>
  <fills count="4">
    <fill>
      <patternFill patternType="none"/>
    </fill>
    <fill>
      <patternFill patternType="gray125"/>
    </fill>
    <fill>
      <patternFill patternType="solid">
        <fgColor theme="6" tint="0.39997558519241921"/>
        <bgColor indexed="64"/>
      </patternFill>
    </fill>
    <fill>
      <patternFill patternType="solid">
        <fgColor theme="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2">
    <xf numFmtId="0" fontId="0" fillId="0" borderId="0"/>
    <xf numFmtId="43" fontId="3" fillId="0" borderId="0" applyFont="0" applyFill="0" applyBorder="0" applyAlignment="0" applyProtection="0"/>
  </cellStyleXfs>
  <cellXfs count="46">
    <xf numFmtId="0" fontId="0" fillId="0" borderId="0" xfId="0"/>
    <xf numFmtId="0" fontId="2" fillId="0" borderId="1" xfId="0" applyFont="1" applyBorder="1" applyAlignment="1">
      <alignment horizontal="center" vertical="top"/>
    </xf>
    <xf numFmtId="43" fontId="0" fillId="0" borderId="1" xfId="1" applyFont="1" applyBorder="1"/>
    <xf numFmtId="164" fontId="0" fillId="0" borderId="0" xfId="0" applyNumberFormat="1"/>
    <xf numFmtId="164" fontId="0" fillId="0" borderId="1" xfId="0" applyNumberFormat="1" applyBorder="1"/>
    <xf numFmtId="0" fontId="2" fillId="0" borderId="1" xfId="0" applyFont="1" applyFill="1" applyBorder="1" applyAlignment="1">
      <alignment horizontal="center" vertical="top"/>
    </xf>
    <xf numFmtId="43" fontId="0" fillId="0" borderId="1" xfId="0" applyNumberFormat="1" applyBorder="1"/>
    <xf numFmtId="0" fontId="0" fillId="0" borderId="0" xfId="0" applyBorder="1"/>
    <xf numFmtId="164" fontId="0" fillId="0" borderId="0" xfId="0" applyNumberFormat="1" applyBorder="1"/>
    <xf numFmtId="0" fontId="4" fillId="0" borderId="1" xfId="0" applyFont="1" applyBorder="1"/>
    <xf numFmtId="0" fontId="6" fillId="0" borderId="1" xfId="0" applyFont="1" applyFill="1" applyBorder="1" applyAlignment="1">
      <alignment horizontal="center" vertical="top"/>
    </xf>
    <xf numFmtId="164" fontId="6" fillId="2" borderId="1" xfId="0" applyNumberFormat="1" applyFont="1" applyFill="1" applyBorder="1"/>
    <xf numFmtId="43" fontId="9" fillId="0" borderId="1" xfId="1" applyFont="1" applyBorder="1"/>
    <xf numFmtId="43" fontId="1" fillId="0" borderId="1" xfId="1" applyFont="1" applyBorder="1"/>
    <xf numFmtId="43" fontId="6" fillId="0" borderId="1" xfId="1" applyFont="1" applyBorder="1"/>
    <xf numFmtId="43" fontId="10" fillId="0" borderId="1" xfId="1" applyFont="1" applyBorder="1"/>
    <xf numFmtId="43" fontId="4" fillId="0" borderId="1" xfId="0" applyNumberFormat="1" applyFont="1" applyBorder="1"/>
    <xf numFmtId="0" fontId="4" fillId="0" borderId="1" xfId="0" applyFont="1" applyBorder="1" applyAlignment="1">
      <alignment horizontal="center" vertical="center" wrapText="1"/>
    </xf>
    <xf numFmtId="0" fontId="4" fillId="0" borderId="1" xfId="0" applyFont="1" applyBorder="1" applyAlignment="1">
      <alignment vertical="center"/>
    </xf>
    <xf numFmtId="43" fontId="6" fillId="0" borderId="1" xfId="0" applyNumberFormat="1" applyFont="1" applyBorder="1"/>
    <xf numFmtId="0" fontId="6" fillId="0" borderId="1" xfId="0" applyFont="1" applyBorder="1"/>
    <xf numFmtId="165" fontId="11" fillId="3" borderId="1" xfId="0" applyNumberFormat="1" applyFont="1" applyFill="1" applyBorder="1" applyAlignment="1">
      <alignment horizontal="right"/>
    </xf>
    <xf numFmtId="0" fontId="0" fillId="0" borderId="0" xfId="0" applyBorder="1" applyAlignment="1">
      <alignment vertical="top" wrapText="1"/>
    </xf>
    <xf numFmtId="0" fontId="1" fillId="0" borderId="0" xfId="0" applyFont="1" applyBorder="1" applyAlignment="1">
      <alignment vertical="top" wrapText="1"/>
    </xf>
    <xf numFmtId="0" fontId="0" fillId="0" borderId="0" xfId="0" applyAlignment="1">
      <alignment vertical="top" wrapText="1"/>
    </xf>
    <xf numFmtId="0" fontId="2" fillId="0" borderId="1" xfId="0" applyFont="1" applyBorder="1" applyAlignment="1">
      <alignment horizontal="right" vertical="top"/>
    </xf>
    <xf numFmtId="0" fontId="4" fillId="0" borderId="1" xfId="0" applyFont="1" applyBorder="1" applyAlignment="1">
      <alignment horizontal="right" vertical="top" wrapText="1"/>
    </xf>
    <xf numFmtId="0" fontId="4" fillId="0" borderId="1" xfId="0" applyFont="1" applyBorder="1" applyAlignment="1">
      <alignment horizontal="right" vertical="top"/>
    </xf>
    <xf numFmtId="0" fontId="4" fillId="0" borderId="1" xfId="0" applyFont="1" applyBorder="1" applyAlignment="1">
      <alignment horizontal="right"/>
    </xf>
    <xf numFmtId="164" fontId="4" fillId="0" borderId="1" xfId="0" applyNumberFormat="1" applyFont="1" applyBorder="1" applyAlignment="1">
      <alignment vertical="top" wrapText="1"/>
    </xf>
    <xf numFmtId="0" fontId="2" fillId="0" borderId="1" xfId="0" applyFont="1" applyFill="1" applyBorder="1" applyAlignment="1">
      <alignment horizontal="right" vertical="top"/>
    </xf>
    <xf numFmtId="0" fontId="6" fillId="2" borderId="1" xfId="0" applyFont="1" applyFill="1" applyBorder="1" applyAlignment="1">
      <alignment horizontal="right" vertical="top"/>
    </xf>
    <xf numFmtId="0" fontId="4" fillId="0" borderId="2" xfId="0" applyFont="1" applyBorder="1" applyAlignment="1">
      <alignment horizontal="left" vertical="top" wrapText="1"/>
    </xf>
    <xf numFmtId="0" fontId="4" fillId="0" borderId="3" xfId="0" applyFont="1" applyBorder="1" applyAlignment="1">
      <alignment horizontal="left" vertical="top" wrapText="1"/>
    </xf>
    <xf numFmtId="0" fontId="4" fillId="0" borderId="4" xfId="0" applyFont="1" applyBorder="1" applyAlignment="1">
      <alignment horizontal="left" vertical="top" wrapText="1"/>
    </xf>
    <xf numFmtId="0" fontId="4" fillId="0" borderId="5" xfId="0" applyFont="1" applyBorder="1" applyAlignment="1">
      <alignment horizontal="left" vertical="top" wrapText="1"/>
    </xf>
    <xf numFmtId="0" fontId="4" fillId="0" borderId="0" xfId="0" applyFont="1" applyBorder="1" applyAlignment="1">
      <alignment horizontal="left" vertical="top" wrapText="1"/>
    </xf>
    <xf numFmtId="0" fontId="4" fillId="0" borderId="6"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4" fillId="0" borderId="9" xfId="0" applyFont="1" applyBorder="1" applyAlignment="1">
      <alignment horizontal="left" vertical="top" wrapText="1"/>
    </xf>
    <xf numFmtId="0" fontId="4" fillId="0" borderId="0" xfId="0" applyFont="1" applyAlignment="1">
      <alignment horizontal="left" vertical="top" wrapText="1"/>
    </xf>
    <xf numFmtId="0" fontId="0" fillId="0" borderId="0" xfId="0" applyAlignment="1">
      <alignment horizontal="left" vertical="top" wrapText="1"/>
    </xf>
    <xf numFmtId="43" fontId="4" fillId="0" borderId="1" xfId="1" applyFont="1" applyBorder="1"/>
    <xf numFmtId="0" fontId="2" fillId="0" borderId="0" xfId="0" applyFont="1" applyFill="1" applyBorder="1" applyAlignment="1">
      <alignment vertical="top"/>
    </xf>
    <xf numFmtId="0" fontId="4" fillId="0" borderId="0" xfId="0" applyFont="1" applyFill="1" applyBorder="1" applyAlignment="1">
      <alignment vertical="top"/>
    </xf>
  </cellXfs>
  <cellStyles count="2">
    <cellStyle name="Normal" xfId="0" builtinId="0"/>
    <cellStyle name="Virgül"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F056A2-9155-447D-B41D-31CE50C41972}">
  <dimension ref="A1:Q19"/>
  <sheetViews>
    <sheetView workbookViewId="0">
      <selection activeCell="E26" sqref="E26"/>
    </sheetView>
  </sheetViews>
  <sheetFormatPr defaultRowHeight="15" x14ac:dyDescent="0.25"/>
  <cols>
    <col min="1" max="1" width="22" bestFit="1" customWidth="1"/>
    <col min="2" max="2" width="15.28515625" bestFit="1" customWidth="1"/>
    <col min="3" max="3" width="18.42578125" bestFit="1" customWidth="1"/>
    <col min="4" max="5" width="15.28515625" bestFit="1" customWidth="1"/>
    <col min="6" max="6" width="16.85546875" bestFit="1" customWidth="1"/>
    <col min="7" max="7" width="6.140625" bestFit="1" customWidth="1"/>
    <col min="8" max="8" width="9.5703125" bestFit="1" customWidth="1"/>
    <col min="9" max="9" width="13.7109375" bestFit="1" customWidth="1"/>
    <col min="10" max="10" width="19.85546875" bestFit="1" customWidth="1"/>
    <col min="11" max="11" width="14.140625" bestFit="1" customWidth="1"/>
    <col min="12" max="12" width="22.140625" bestFit="1" customWidth="1"/>
    <col min="13" max="13" width="16.85546875" bestFit="1" customWidth="1"/>
    <col min="14" max="15" width="15.28515625" bestFit="1" customWidth="1"/>
    <col min="16" max="16" width="20.85546875" bestFit="1" customWidth="1"/>
    <col min="17" max="17" width="16.85546875" bestFit="1" customWidth="1"/>
  </cols>
  <sheetData>
    <row r="1" spans="1:17"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x14ac:dyDescent="0.25">
      <c r="A2" s="1" t="s">
        <v>0</v>
      </c>
      <c r="B2" s="2">
        <v>34803433.224989124</v>
      </c>
      <c r="C2" s="2">
        <v>7117915.6264392734</v>
      </c>
      <c r="D2" s="2">
        <v>36644.609712554397</v>
      </c>
      <c r="E2" s="2">
        <v>176368.5618122062</v>
      </c>
      <c r="F2" s="2">
        <v>48873763.312576443</v>
      </c>
      <c r="G2" s="2">
        <v>0</v>
      </c>
      <c r="H2" s="2">
        <v>0</v>
      </c>
      <c r="I2" s="2">
        <v>0</v>
      </c>
      <c r="J2" s="2">
        <v>0</v>
      </c>
      <c r="K2" s="2">
        <v>0</v>
      </c>
      <c r="L2" s="2">
        <v>0</v>
      </c>
      <c r="M2" s="2">
        <v>80017382.580135554</v>
      </c>
      <c r="N2" s="2">
        <v>0</v>
      </c>
      <c r="O2" s="2">
        <v>14870055.893344119</v>
      </c>
      <c r="P2" s="2">
        <v>10985581.99890567</v>
      </c>
      <c r="Q2" s="43">
        <v>196881145.80791491</v>
      </c>
    </row>
    <row r="3" spans="1:17" x14ac:dyDescent="0.25">
      <c r="A3" s="1" t="s">
        <v>1</v>
      </c>
      <c r="B3" s="2">
        <v>8201500.3547854424</v>
      </c>
      <c r="C3" s="2">
        <v>207072102.20581359</v>
      </c>
      <c r="D3" s="2">
        <v>29730691.6149402</v>
      </c>
      <c r="E3" s="2">
        <v>30099006.094070911</v>
      </c>
      <c r="F3" s="2">
        <v>111843618.3841894</v>
      </c>
      <c r="G3" s="2">
        <v>0</v>
      </c>
      <c r="H3" s="2">
        <v>0</v>
      </c>
      <c r="I3" s="2">
        <v>0</v>
      </c>
      <c r="J3" s="2">
        <v>0</v>
      </c>
      <c r="K3" s="2">
        <v>0</v>
      </c>
      <c r="L3" s="2">
        <v>0</v>
      </c>
      <c r="M3" s="2">
        <v>515067774.15007508</v>
      </c>
      <c r="N3" s="2">
        <v>213804174.55210191</v>
      </c>
      <c r="O3" s="2">
        <v>48837759.114291877</v>
      </c>
      <c r="P3" s="2">
        <v>19518194.226247661</v>
      </c>
      <c r="Q3" s="43">
        <v>1184174820.696516</v>
      </c>
    </row>
    <row r="4" spans="1:17" x14ac:dyDescent="0.25">
      <c r="A4" s="1" t="s">
        <v>2</v>
      </c>
      <c r="B4" s="2">
        <v>3297945.7937462959</v>
      </c>
      <c r="C4" s="2">
        <v>34603795.919044763</v>
      </c>
      <c r="D4" s="2">
        <v>52433865.155155607</v>
      </c>
      <c r="E4" s="2">
        <v>6885159.0603461554</v>
      </c>
      <c r="F4" s="2">
        <v>34968080.284736931</v>
      </c>
      <c r="G4" s="2">
        <v>0</v>
      </c>
      <c r="H4" s="2">
        <v>0</v>
      </c>
      <c r="I4" s="2">
        <v>0</v>
      </c>
      <c r="J4" s="2">
        <v>0</v>
      </c>
      <c r="K4" s="2">
        <v>0</v>
      </c>
      <c r="L4" s="2">
        <v>0</v>
      </c>
      <c r="M4" s="2">
        <v>99954733.270815074</v>
      </c>
      <c r="N4" s="2">
        <v>564443.77217790124</v>
      </c>
      <c r="O4" s="2">
        <v>6571278.0932340967</v>
      </c>
      <c r="P4" s="2">
        <v>33759298.153628431</v>
      </c>
      <c r="Q4" s="43">
        <v>273038599.50288528</v>
      </c>
    </row>
    <row r="5" spans="1:17" x14ac:dyDescent="0.25">
      <c r="A5" s="1" t="s">
        <v>3</v>
      </c>
      <c r="B5" s="2">
        <v>541287.92426468537</v>
      </c>
      <c r="C5" s="2">
        <v>18722734.87567858</v>
      </c>
      <c r="D5" s="2">
        <v>976376.33781984111</v>
      </c>
      <c r="E5" s="2">
        <v>48410369.321627706</v>
      </c>
      <c r="F5" s="2">
        <v>6156261.8527646083</v>
      </c>
      <c r="G5" s="2">
        <v>0</v>
      </c>
      <c r="H5" s="2">
        <v>0</v>
      </c>
      <c r="I5" s="2">
        <v>0</v>
      </c>
      <c r="J5" s="2">
        <v>0</v>
      </c>
      <c r="K5" s="2">
        <v>0</v>
      </c>
      <c r="L5" s="2">
        <v>0</v>
      </c>
      <c r="M5" s="2">
        <v>5202595.5133897671</v>
      </c>
      <c r="N5" s="2">
        <v>61846.598065966828</v>
      </c>
      <c r="O5" s="2">
        <v>232123175.81903091</v>
      </c>
      <c r="P5" s="2">
        <v>4083669.6897073751</v>
      </c>
      <c r="Q5" s="43">
        <v>316278317.93234962</v>
      </c>
    </row>
    <row r="6" spans="1:17" x14ac:dyDescent="0.25">
      <c r="A6" s="1" t="s">
        <v>4</v>
      </c>
      <c r="B6" s="2">
        <v>17224521.626538839</v>
      </c>
      <c r="C6" s="2">
        <v>103495528.0794943</v>
      </c>
      <c r="D6" s="2">
        <v>37853348.696982972</v>
      </c>
      <c r="E6" s="2">
        <v>84765056.805271566</v>
      </c>
      <c r="F6" s="2">
        <v>330536141.2050463</v>
      </c>
      <c r="G6" s="2">
        <v>0</v>
      </c>
      <c r="H6" s="2">
        <v>0</v>
      </c>
      <c r="I6" s="2">
        <v>0</v>
      </c>
      <c r="J6" s="2">
        <v>0</v>
      </c>
      <c r="K6" s="2">
        <v>0</v>
      </c>
      <c r="L6" s="2">
        <v>0</v>
      </c>
      <c r="M6" s="2">
        <v>324856260.44591659</v>
      </c>
      <c r="N6" s="2">
        <v>8971237.560804246</v>
      </c>
      <c r="O6" s="2">
        <v>141880074.94950521</v>
      </c>
      <c r="P6" s="2">
        <v>256867541.77821529</v>
      </c>
      <c r="Q6" s="43">
        <v>1306449711.1477759</v>
      </c>
    </row>
    <row r="7" spans="1:17" x14ac:dyDescent="0.25">
      <c r="A7" s="1" t="s">
        <v>5</v>
      </c>
      <c r="B7" s="2">
        <v>4492784.05</v>
      </c>
      <c r="C7" s="2">
        <v>284377503.20999998</v>
      </c>
      <c r="D7" s="2">
        <v>23172056.170000002</v>
      </c>
      <c r="E7" s="2">
        <v>30121344.440000001</v>
      </c>
      <c r="F7" s="2">
        <v>96414080.640000001</v>
      </c>
      <c r="G7" s="2">
        <v>0</v>
      </c>
      <c r="H7" s="2">
        <v>0</v>
      </c>
      <c r="I7" s="2">
        <v>0</v>
      </c>
      <c r="J7" s="2">
        <v>0</v>
      </c>
      <c r="K7" s="2">
        <v>0</v>
      </c>
      <c r="L7" s="2">
        <v>0</v>
      </c>
      <c r="M7" s="2">
        <v>0</v>
      </c>
      <c r="N7" s="2">
        <v>0</v>
      </c>
      <c r="O7" s="2">
        <v>0</v>
      </c>
      <c r="P7" s="2">
        <v>0</v>
      </c>
      <c r="Q7" s="43">
        <v>438577768.51000011</v>
      </c>
    </row>
    <row r="8" spans="1:17" x14ac:dyDescent="0.25">
      <c r="A8" s="1" t="s">
        <v>6</v>
      </c>
      <c r="B8" s="2">
        <v>120262357.98999999</v>
      </c>
      <c r="C8" s="2">
        <v>441597976.37</v>
      </c>
      <c r="D8" s="2">
        <v>104435654.17</v>
      </c>
      <c r="E8" s="2">
        <v>86072244.349999994</v>
      </c>
      <c r="F8" s="2">
        <v>189580107.63</v>
      </c>
      <c r="G8" s="2">
        <v>0</v>
      </c>
      <c r="H8" s="2">
        <v>0</v>
      </c>
      <c r="I8" s="2">
        <v>0</v>
      </c>
      <c r="J8" s="2">
        <v>0</v>
      </c>
      <c r="K8" s="2">
        <v>0</v>
      </c>
      <c r="L8" s="2">
        <v>0</v>
      </c>
      <c r="M8" s="2">
        <v>0</v>
      </c>
      <c r="N8" s="2">
        <v>0</v>
      </c>
      <c r="O8" s="2">
        <v>0</v>
      </c>
      <c r="P8" s="2">
        <v>0</v>
      </c>
      <c r="Q8" s="43">
        <v>941948340.51000023</v>
      </c>
    </row>
    <row r="9" spans="1:17" x14ac:dyDescent="0.25">
      <c r="A9" s="1" t="s">
        <v>7</v>
      </c>
      <c r="B9" s="2">
        <v>0</v>
      </c>
      <c r="C9" s="2">
        <v>0</v>
      </c>
      <c r="D9" s="2">
        <v>0</v>
      </c>
      <c r="E9" s="2">
        <v>0</v>
      </c>
      <c r="F9" s="2">
        <v>0</v>
      </c>
      <c r="G9" s="2">
        <v>0</v>
      </c>
      <c r="H9" s="2">
        <v>0</v>
      </c>
      <c r="I9" s="2">
        <v>0</v>
      </c>
      <c r="J9" s="2">
        <v>0</v>
      </c>
      <c r="K9" s="2">
        <v>0</v>
      </c>
      <c r="L9" s="2">
        <v>0</v>
      </c>
      <c r="M9" s="2">
        <v>0</v>
      </c>
      <c r="N9" s="2">
        <v>0</v>
      </c>
      <c r="O9" s="2">
        <v>0</v>
      </c>
      <c r="P9" s="2">
        <v>0</v>
      </c>
      <c r="Q9" s="43">
        <v>0</v>
      </c>
    </row>
    <row r="10" spans="1:17" x14ac:dyDescent="0.25">
      <c r="A10" s="1" t="s">
        <v>8</v>
      </c>
      <c r="B10" s="2">
        <v>-523045.66890559369</v>
      </c>
      <c r="C10" s="2">
        <v>34578180.423213392</v>
      </c>
      <c r="D10" s="2">
        <v>3844076.412641</v>
      </c>
      <c r="E10" s="2">
        <v>6766562.2331546852</v>
      </c>
      <c r="F10" s="2">
        <v>139593573.01179221</v>
      </c>
      <c r="G10" s="2">
        <v>0</v>
      </c>
      <c r="H10" s="2">
        <v>0</v>
      </c>
      <c r="I10" s="2">
        <v>0</v>
      </c>
      <c r="J10" s="2">
        <v>0</v>
      </c>
      <c r="K10" s="2">
        <v>0</v>
      </c>
      <c r="L10" s="2">
        <v>0</v>
      </c>
      <c r="M10" s="2">
        <v>0</v>
      </c>
      <c r="N10" s="2">
        <v>0</v>
      </c>
      <c r="O10" s="2">
        <v>0</v>
      </c>
      <c r="P10" s="2">
        <v>0</v>
      </c>
      <c r="Q10" s="43">
        <v>184259346.4118956</v>
      </c>
    </row>
    <row r="11" spans="1:17" x14ac:dyDescent="0.25">
      <c r="A11" s="1" t="s">
        <v>9</v>
      </c>
      <c r="B11" s="2">
        <v>4881.0700000000006</v>
      </c>
      <c r="C11" s="2">
        <v>6878315.9400000004</v>
      </c>
      <c r="D11" s="2">
        <v>915230.4</v>
      </c>
      <c r="E11" s="2">
        <v>1239553.17</v>
      </c>
      <c r="F11" s="2">
        <v>1527141.7</v>
      </c>
      <c r="G11" s="2">
        <v>0</v>
      </c>
      <c r="H11" s="2">
        <v>0</v>
      </c>
      <c r="I11" s="2">
        <v>0</v>
      </c>
      <c r="J11" s="2">
        <v>0</v>
      </c>
      <c r="K11" s="2">
        <v>0</v>
      </c>
      <c r="L11" s="2">
        <v>0</v>
      </c>
      <c r="M11" s="2">
        <v>0</v>
      </c>
      <c r="N11" s="2">
        <v>0</v>
      </c>
      <c r="O11" s="2">
        <v>0</v>
      </c>
      <c r="P11" s="2">
        <v>0</v>
      </c>
      <c r="Q11" s="43">
        <v>10565122.279999999</v>
      </c>
    </row>
    <row r="12" spans="1:17" x14ac:dyDescent="0.25">
      <c r="A12" s="1" t="s">
        <v>10</v>
      </c>
      <c r="B12" s="2">
        <v>-3067130.6</v>
      </c>
      <c r="C12" s="2">
        <v>-1750432.88</v>
      </c>
      <c r="D12" s="2">
        <v>-792732.87</v>
      </c>
      <c r="E12" s="2">
        <v>0</v>
      </c>
      <c r="F12" s="2">
        <v>-68166.669999999984</v>
      </c>
      <c r="G12" s="2">
        <v>0</v>
      </c>
      <c r="H12" s="2">
        <v>0</v>
      </c>
      <c r="I12" s="2">
        <v>0</v>
      </c>
      <c r="J12" s="2">
        <v>0</v>
      </c>
      <c r="K12" s="2">
        <v>0</v>
      </c>
      <c r="L12" s="2">
        <v>0</v>
      </c>
      <c r="M12" s="2">
        <v>0</v>
      </c>
      <c r="N12" s="2">
        <v>0</v>
      </c>
      <c r="O12" s="2">
        <v>0</v>
      </c>
      <c r="P12" s="2">
        <v>0</v>
      </c>
      <c r="Q12" s="43">
        <v>-5678463.0199999996</v>
      </c>
    </row>
    <row r="13" spans="1:17" x14ac:dyDescent="0.25">
      <c r="A13" s="1" t="s">
        <v>11</v>
      </c>
      <c r="B13" s="2">
        <v>0</v>
      </c>
      <c r="C13" s="2">
        <v>0</v>
      </c>
      <c r="D13" s="2">
        <v>0</v>
      </c>
      <c r="E13" s="2">
        <v>0</v>
      </c>
      <c r="F13" s="2">
        <v>0</v>
      </c>
      <c r="G13" s="2">
        <v>0</v>
      </c>
      <c r="H13" s="2">
        <v>0</v>
      </c>
      <c r="I13" s="2">
        <v>0</v>
      </c>
      <c r="J13" s="2">
        <v>0</v>
      </c>
      <c r="K13" s="2">
        <v>0</v>
      </c>
      <c r="L13" s="2">
        <v>0</v>
      </c>
      <c r="M13" s="2">
        <v>0</v>
      </c>
      <c r="N13" s="2">
        <v>0</v>
      </c>
      <c r="O13" s="2">
        <v>0</v>
      </c>
      <c r="P13" s="2">
        <v>0</v>
      </c>
      <c r="Q13" s="43">
        <v>0</v>
      </c>
    </row>
    <row r="14" spans="1:17" x14ac:dyDescent="0.25">
      <c r="A14" s="1" t="s">
        <v>12</v>
      </c>
      <c r="B14" s="2">
        <v>0</v>
      </c>
      <c r="C14" s="2">
        <v>0</v>
      </c>
      <c r="D14" s="2">
        <v>0</v>
      </c>
      <c r="E14" s="2">
        <v>0</v>
      </c>
      <c r="F14" s="2">
        <v>0</v>
      </c>
      <c r="G14" s="2">
        <v>0</v>
      </c>
      <c r="H14" s="2">
        <v>0</v>
      </c>
      <c r="I14" s="2">
        <v>0</v>
      </c>
      <c r="J14" s="2">
        <v>0</v>
      </c>
      <c r="K14" s="2">
        <v>0</v>
      </c>
      <c r="L14" s="2">
        <v>0</v>
      </c>
      <c r="M14" s="2">
        <v>0</v>
      </c>
      <c r="N14" s="2">
        <v>0</v>
      </c>
      <c r="O14" s="2">
        <v>0</v>
      </c>
      <c r="P14" s="2">
        <v>0</v>
      </c>
      <c r="Q14" s="43">
        <v>0</v>
      </c>
    </row>
    <row r="15" spans="1:17" x14ac:dyDescent="0.25">
      <c r="A15" s="1" t="s">
        <v>16</v>
      </c>
      <c r="B15" s="2">
        <v>0</v>
      </c>
      <c r="C15" s="2">
        <v>0</v>
      </c>
      <c r="D15" s="2">
        <v>0</v>
      </c>
      <c r="E15" s="2">
        <v>0</v>
      </c>
      <c r="F15" s="2">
        <v>0</v>
      </c>
      <c r="G15" s="2">
        <v>0</v>
      </c>
      <c r="H15" s="2">
        <v>0</v>
      </c>
      <c r="I15" s="2">
        <v>0</v>
      </c>
      <c r="J15" s="2">
        <v>0</v>
      </c>
      <c r="K15" s="2">
        <v>0</v>
      </c>
      <c r="L15" s="2">
        <v>0</v>
      </c>
      <c r="M15" s="2">
        <v>0</v>
      </c>
      <c r="N15" s="2">
        <v>0</v>
      </c>
      <c r="O15" s="2">
        <v>0</v>
      </c>
      <c r="P15" s="2">
        <v>0</v>
      </c>
      <c r="Q15" s="43">
        <v>0</v>
      </c>
    </row>
    <row r="16" spans="1:17" x14ac:dyDescent="0.25">
      <c r="A16" s="1" t="s">
        <v>17</v>
      </c>
      <c r="B16" s="2">
        <v>11642609.86496041</v>
      </c>
      <c r="C16" s="2">
        <v>47481200.9041747</v>
      </c>
      <c r="D16" s="2">
        <v>20433388.637642272</v>
      </c>
      <c r="E16" s="2">
        <v>21742653.80258416</v>
      </c>
      <c r="F16" s="2">
        <v>347025110.062567</v>
      </c>
      <c r="G16" s="2">
        <v>0</v>
      </c>
      <c r="H16" s="2">
        <v>0</v>
      </c>
      <c r="I16" s="2">
        <v>0</v>
      </c>
      <c r="J16" s="2">
        <v>0</v>
      </c>
      <c r="K16" s="2">
        <v>0</v>
      </c>
      <c r="L16" s="2">
        <v>0</v>
      </c>
      <c r="M16" s="2">
        <v>0</v>
      </c>
      <c r="N16" s="2">
        <v>0</v>
      </c>
      <c r="O16" s="2">
        <v>0</v>
      </c>
      <c r="P16" s="2">
        <v>0</v>
      </c>
      <c r="Q16" s="43">
        <v>448324963.27192849</v>
      </c>
    </row>
    <row r="17" spans="1:17" x14ac:dyDescent="0.25">
      <c r="A17" s="1" t="s">
        <v>15</v>
      </c>
      <c r="B17" s="43">
        <v>196881145.6303792</v>
      </c>
      <c r="C17" s="43">
        <v>1184174820.6738589</v>
      </c>
      <c r="D17" s="43">
        <v>273038599.33489448</v>
      </c>
      <c r="E17" s="43">
        <v>316278317.83886743</v>
      </c>
      <c r="F17" s="43">
        <v>1306449711.4136729</v>
      </c>
      <c r="G17" s="43">
        <v>0</v>
      </c>
      <c r="H17" s="43">
        <v>0</v>
      </c>
      <c r="I17" s="43">
        <v>0</v>
      </c>
      <c r="J17" s="43">
        <v>0</v>
      </c>
      <c r="K17" s="43">
        <v>0</v>
      </c>
      <c r="L17" s="43">
        <v>0</v>
      </c>
      <c r="M17" s="43">
        <v>1025098745.960332</v>
      </c>
      <c r="N17" s="43">
        <v>223401702.48315009</v>
      </c>
      <c r="O17" s="43">
        <v>444282343.86940622</v>
      </c>
      <c r="P17" s="43">
        <v>325214285.84670448</v>
      </c>
      <c r="Q17" s="2">
        <v>5294819673.0512657</v>
      </c>
    </row>
    <row r="19" spans="1:17" x14ac:dyDescent="0.25">
      <c r="A19" s="45" t="s">
        <v>42</v>
      </c>
      <c r="B19" s="44"/>
      <c r="C19" s="44"/>
      <c r="D19" s="44"/>
      <c r="E19" s="44"/>
      <c r="F19" s="44"/>
      <c r="G19" s="4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3"/>
  <sheetViews>
    <sheetView zoomScale="85" zoomScaleNormal="85" workbookViewId="0">
      <selection activeCell="A20" sqref="A20"/>
    </sheetView>
  </sheetViews>
  <sheetFormatPr defaultRowHeight="15" x14ac:dyDescent="0.25"/>
  <cols>
    <col min="1" max="1" width="22" bestFit="1" customWidth="1"/>
    <col min="2" max="17" width="21.140625" customWidth="1"/>
  </cols>
  <sheetData>
    <row r="1" spans="1:17"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x14ac:dyDescent="0.25">
      <c r="A2" s="25" t="s">
        <v>0</v>
      </c>
      <c r="B2" s="2">
        <v>34803433.224989124</v>
      </c>
      <c r="C2" s="2">
        <v>7117915.6264392734</v>
      </c>
      <c r="D2" s="2">
        <v>36644.609712554397</v>
      </c>
      <c r="E2" s="2">
        <v>176368.5618122062</v>
      </c>
      <c r="F2" s="2">
        <v>48873763.312576443</v>
      </c>
      <c r="G2" s="2">
        <v>0</v>
      </c>
      <c r="H2" s="2">
        <v>0</v>
      </c>
      <c r="I2" s="2">
        <v>0</v>
      </c>
      <c r="J2" s="2">
        <v>0</v>
      </c>
      <c r="K2" s="2">
        <v>0</v>
      </c>
      <c r="L2" s="2">
        <v>0</v>
      </c>
      <c r="M2" s="2">
        <v>80017382.580135554</v>
      </c>
      <c r="N2" s="2">
        <v>0</v>
      </c>
      <c r="O2" s="2">
        <v>14870055.893344119</v>
      </c>
      <c r="P2" s="2">
        <v>10985581.99890567</v>
      </c>
      <c r="Q2" s="2">
        <f>SUM(B2:P2)</f>
        <v>196881145.80791491</v>
      </c>
    </row>
    <row r="3" spans="1:17" x14ac:dyDescent="0.25">
      <c r="A3" s="25" t="s">
        <v>1</v>
      </c>
      <c r="B3" s="2">
        <v>8201500.3547854424</v>
      </c>
      <c r="C3" s="2">
        <v>207072102.20581359</v>
      </c>
      <c r="D3" s="2">
        <v>29730691.6149402</v>
      </c>
      <c r="E3" s="2">
        <v>30099006.094070911</v>
      </c>
      <c r="F3" s="2">
        <v>111843618.3841894</v>
      </c>
      <c r="G3" s="2">
        <v>0</v>
      </c>
      <c r="H3" s="2">
        <v>0</v>
      </c>
      <c r="I3" s="2">
        <v>0</v>
      </c>
      <c r="J3" s="2">
        <v>0</v>
      </c>
      <c r="K3" s="2">
        <v>0</v>
      </c>
      <c r="L3" s="2">
        <v>0</v>
      </c>
      <c r="M3" s="2">
        <v>515067774.15007508</v>
      </c>
      <c r="N3" s="2">
        <v>213804174.55210191</v>
      </c>
      <c r="O3" s="2">
        <v>48837759.114291877</v>
      </c>
      <c r="P3" s="2">
        <v>19518194.226247661</v>
      </c>
      <c r="Q3" s="2">
        <f t="shared" ref="Q3:Q16" si="0">SUM(B3:P3)</f>
        <v>1184174820.696516</v>
      </c>
    </row>
    <row r="4" spans="1:17" x14ac:dyDescent="0.25">
      <c r="A4" s="25" t="s">
        <v>2</v>
      </c>
      <c r="B4" s="2">
        <v>3297945.7937462959</v>
      </c>
      <c r="C4" s="2">
        <v>34603795.919044763</v>
      </c>
      <c r="D4" s="2">
        <v>52433865.155155607</v>
      </c>
      <c r="E4" s="2">
        <v>6885159.0603461554</v>
      </c>
      <c r="F4" s="2">
        <v>34968080.284736931</v>
      </c>
      <c r="G4" s="2">
        <v>0</v>
      </c>
      <c r="H4" s="2">
        <v>0</v>
      </c>
      <c r="I4" s="2">
        <v>0</v>
      </c>
      <c r="J4" s="2">
        <v>0</v>
      </c>
      <c r="K4" s="2">
        <v>0</v>
      </c>
      <c r="L4" s="2">
        <v>0</v>
      </c>
      <c r="M4" s="2">
        <v>99954733.270815074</v>
      </c>
      <c r="N4" s="2">
        <v>564443.77217790124</v>
      </c>
      <c r="O4" s="2">
        <v>6571278.0932340967</v>
      </c>
      <c r="P4" s="2">
        <v>33759298.153628431</v>
      </c>
      <c r="Q4" s="2">
        <f t="shared" si="0"/>
        <v>273038599.50288522</v>
      </c>
    </row>
    <row r="5" spans="1:17" x14ac:dyDescent="0.25">
      <c r="A5" s="25" t="s">
        <v>3</v>
      </c>
      <c r="B5" s="2">
        <v>541287.92426468537</v>
      </c>
      <c r="C5" s="2">
        <v>18722734.87567858</v>
      </c>
      <c r="D5" s="2">
        <v>976376.33781984111</v>
      </c>
      <c r="E5" s="2">
        <v>48410369.321627706</v>
      </c>
      <c r="F5" s="2">
        <v>6156261.8527646083</v>
      </c>
      <c r="G5" s="2">
        <v>0</v>
      </c>
      <c r="H5" s="2">
        <v>0</v>
      </c>
      <c r="I5" s="2">
        <v>0</v>
      </c>
      <c r="J5" s="2">
        <v>0</v>
      </c>
      <c r="K5" s="2">
        <v>0</v>
      </c>
      <c r="L5" s="2">
        <v>0</v>
      </c>
      <c r="M5" s="2">
        <v>5202595.5133897671</v>
      </c>
      <c r="N5" s="2">
        <v>61846.598065966828</v>
      </c>
      <c r="O5" s="2">
        <v>232123175.81903091</v>
      </c>
      <c r="P5" s="2">
        <v>4083669.6897073751</v>
      </c>
      <c r="Q5" s="2">
        <f t="shared" si="0"/>
        <v>316278317.93234944</v>
      </c>
    </row>
    <row r="6" spans="1:17" x14ac:dyDescent="0.25">
      <c r="A6" s="25" t="s">
        <v>4</v>
      </c>
      <c r="B6" s="2">
        <v>17224521.626538839</v>
      </c>
      <c r="C6" s="2">
        <v>103495528.0794943</v>
      </c>
      <c r="D6" s="2">
        <v>37853348.696982972</v>
      </c>
      <c r="E6" s="2">
        <v>84765056.805271566</v>
      </c>
      <c r="F6" s="2">
        <v>330536141.2050463</v>
      </c>
      <c r="G6" s="2">
        <v>0</v>
      </c>
      <c r="H6" s="2">
        <v>0</v>
      </c>
      <c r="I6" s="2">
        <v>0</v>
      </c>
      <c r="J6" s="2">
        <v>0</v>
      </c>
      <c r="K6" s="2">
        <v>0</v>
      </c>
      <c r="L6" s="2">
        <v>0</v>
      </c>
      <c r="M6" s="2">
        <v>324856260.44591659</v>
      </c>
      <c r="N6" s="2">
        <v>8971237.560804246</v>
      </c>
      <c r="O6" s="2">
        <v>141880074.94950521</v>
      </c>
      <c r="P6" s="2">
        <v>256867541.77821529</v>
      </c>
      <c r="Q6" s="2">
        <f t="shared" si="0"/>
        <v>1306449711.1477752</v>
      </c>
    </row>
    <row r="7" spans="1:17" x14ac:dyDescent="0.25">
      <c r="A7" s="25" t="s">
        <v>5</v>
      </c>
      <c r="B7" s="2">
        <v>4492784.05</v>
      </c>
      <c r="C7" s="2">
        <v>284377503.20999998</v>
      </c>
      <c r="D7" s="2">
        <v>23172056.170000002</v>
      </c>
      <c r="E7" s="2">
        <v>30121344.440000001</v>
      </c>
      <c r="F7" s="2">
        <v>96414080.640000001</v>
      </c>
      <c r="G7" s="2">
        <v>0</v>
      </c>
      <c r="H7" s="2">
        <v>0</v>
      </c>
      <c r="I7" s="2">
        <v>0</v>
      </c>
      <c r="J7" s="2">
        <v>0</v>
      </c>
      <c r="K7" s="2">
        <v>0</v>
      </c>
      <c r="L7" s="2">
        <v>0</v>
      </c>
      <c r="M7" s="2">
        <v>0</v>
      </c>
      <c r="N7" s="2">
        <v>0</v>
      </c>
      <c r="O7" s="2">
        <v>0</v>
      </c>
      <c r="P7" s="2">
        <v>0</v>
      </c>
      <c r="Q7" s="2">
        <f t="shared" si="0"/>
        <v>438577768.50999999</v>
      </c>
    </row>
    <row r="8" spans="1:17" x14ac:dyDescent="0.25">
      <c r="A8" s="25" t="s">
        <v>6</v>
      </c>
      <c r="B8" s="2">
        <v>120262357.98999999</v>
      </c>
      <c r="C8" s="2">
        <v>441597976.37</v>
      </c>
      <c r="D8" s="2">
        <v>104435654.17</v>
      </c>
      <c r="E8" s="2">
        <v>86072244.349999994</v>
      </c>
      <c r="F8" s="2">
        <v>189580107.63</v>
      </c>
      <c r="G8" s="2">
        <v>0</v>
      </c>
      <c r="H8" s="2">
        <v>0</v>
      </c>
      <c r="I8" s="2">
        <v>0</v>
      </c>
      <c r="J8" s="2">
        <v>0</v>
      </c>
      <c r="K8" s="2">
        <v>0</v>
      </c>
      <c r="L8" s="2">
        <v>0</v>
      </c>
      <c r="M8" s="2">
        <v>0</v>
      </c>
      <c r="N8" s="2">
        <v>0</v>
      </c>
      <c r="O8" s="2">
        <v>0</v>
      </c>
      <c r="P8" s="2">
        <v>0</v>
      </c>
      <c r="Q8" s="2">
        <f t="shared" si="0"/>
        <v>941948340.50999999</v>
      </c>
    </row>
    <row r="9" spans="1:17" x14ac:dyDescent="0.25">
      <c r="A9" s="25" t="s">
        <v>7</v>
      </c>
      <c r="B9" s="2">
        <v>0</v>
      </c>
      <c r="C9" s="2">
        <v>0</v>
      </c>
      <c r="D9" s="2">
        <v>0</v>
      </c>
      <c r="E9" s="2">
        <v>0</v>
      </c>
      <c r="F9" s="2">
        <v>0</v>
      </c>
      <c r="G9" s="2">
        <v>0</v>
      </c>
      <c r="H9" s="2">
        <v>0</v>
      </c>
      <c r="I9" s="2">
        <v>0</v>
      </c>
      <c r="J9" s="2">
        <v>0</v>
      </c>
      <c r="K9" s="2">
        <v>0</v>
      </c>
      <c r="L9" s="2">
        <v>0</v>
      </c>
      <c r="M9" s="2">
        <v>0</v>
      </c>
      <c r="N9" s="2">
        <v>0</v>
      </c>
      <c r="O9" s="2">
        <v>0</v>
      </c>
      <c r="P9" s="2">
        <v>0</v>
      </c>
      <c r="Q9" s="2">
        <f t="shared" si="0"/>
        <v>0</v>
      </c>
    </row>
    <row r="10" spans="1:17" x14ac:dyDescent="0.25">
      <c r="A10" s="25" t="s">
        <v>8</v>
      </c>
      <c r="B10" s="2">
        <v>-523045.66890559369</v>
      </c>
      <c r="C10" s="2">
        <v>34578180.423213392</v>
      </c>
      <c r="D10" s="2">
        <v>3844076.412641</v>
      </c>
      <c r="E10" s="2">
        <v>6766562.2331546852</v>
      </c>
      <c r="F10" s="2">
        <v>139593573.01179221</v>
      </c>
      <c r="G10" s="2">
        <v>0</v>
      </c>
      <c r="H10" s="2">
        <v>0</v>
      </c>
      <c r="I10" s="2">
        <v>0</v>
      </c>
      <c r="J10" s="2">
        <v>0</v>
      </c>
      <c r="K10" s="2">
        <v>0</v>
      </c>
      <c r="L10" s="2">
        <v>0</v>
      </c>
      <c r="M10" s="2">
        <v>0</v>
      </c>
      <c r="N10" s="2">
        <v>0</v>
      </c>
      <c r="O10" s="2">
        <v>0</v>
      </c>
      <c r="P10" s="2">
        <v>0</v>
      </c>
      <c r="Q10" s="2">
        <f t="shared" si="0"/>
        <v>184259346.41189569</v>
      </c>
    </row>
    <row r="11" spans="1:17" x14ac:dyDescent="0.25">
      <c r="A11" s="25" t="s">
        <v>9</v>
      </c>
      <c r="B11" s="2">
        <v>4881.2475357425219</v>
      </c>
      <c r="C11" s="2">
        <v>6878315.9626573948</v>
      </c>
      <c r="D11" s="2">
        <v>915230.56799074414</v>
      </c>
      <c r="E11" s="2">
        <v>1239553.2634820174</v>
      </c>
      <c r="F11" s="2">
        <v>1527141.4341022491</v>
      </c>
      <c r="G11" s="2">
        <v>0</v>
      </c>
      <c r="H11" s="2">
        <v>0</v>
      </c>
      <c r="I11" s="2">
        <v>0</v>
      </c>
      <c r="J11" s="2">
        <v>0</v>
      </c>
      <c r="K11" s="2">
        <v>0</v>
      </c>
      <c r="L11" s="2">
        <v>0</v>
      </c>
      <c r="M11" s="2">
        <v>0</v>
      </c>
      <c r="N11" s="2">
        <v>0</v>
      </c>
      <c r="O11" s="2">
        <v>0</v>
      </c>
      <c r="P11" s="2">
        <v>0</v>
      </c>
      <c r="Q11" s="2">
        <f t="shared" si="0"/>
        <v>10565122.475768149</v>
      </c>
    </row>
    <row r="12" spans="1:17" x14ac:dyDescent="0.25">
      <c r="A12" s="25" t="s">
        <v>10</v>
      </c>
      <c r="B12" s="2">
        <v>-3067130.6</v>
      </c>
      <c r="C12" s="2">
        <v>-1750432.88</v>
      </c>
      <c r="D12" s="2">
        <v>-792732.87</v>
      </c>
      <c r="E12" s="2">
        <v>0</v>
      </c>
      <c r="F12" s="2">
        <v>-68166.669999999984</v>
      </c>
      <c r="G12" s="2">
        <v>0</v>
      </c>
      <c r="H12" s="2">
        <v>0</v>
      </c>
      <c r="I12" s="2">
        <v>0</v>
      </c>
      <c r="J12" s="2">
        <v>0</v>
      </c>
      <c r="K12" s="2">
        <v>0</v>
      </c>
      <c r="L12" s="2">
        <v>0</v>
      </c>
      <c r="M12" s="2">
        <v>0</v>
      </c>
      <c r="N12" s="2">
        <v>0</v>
      </c>
      <c r="O12" s="2">
        <v>0</v>
      </c>
      <c r="P12" s="2">
        <v>0</v>
      </c>
      <c r="Q12" s="2">
        <f t="shared" si="0"/>
        <v>-5678463.0200000005</v>
      </c>
    </row>
    <row r="13" spans="1:17" x14ac:dyDescent="0.25">
      <c r="A13" s="25" t="s">
        <v>11</v>
      </c>
      <c r="B13" s="2">
        <v>0</v>
      </c>
      <c r="C13" s="2">
        <v>0</v>
      </c>
      <c r="D13" s="2">
        <v>0</v>
      </c>
      <c r="E13" s="2">
        <v>0</v>
      </c>
      <c r="F13" s="2">
        <v>0</v>
      </c>
      <c r="G13" s="2"/>
      <c r="H13" s="2"/>
      <c r="I13" s="2">
        <v>0</v>
      </c>
      <c r="J13" s="2">
        <v>0</v>
      </c>
      <c r="K13" s="2">
        <v>0</v>
      </c>
      <c r="L13" s="2">
        <v>0</v>
      </c>
      <c r="M13" s="2">
        <v>0</v>
      </c>
      <c r="N13" s="2">
        <v>0</v>
      </c>
      <c r="O13" s="2">
        <v>0</v>
      </c>
      <c r="P13" s="2">
        <v>0</v>
      </c>
      <c r="Q13" s="2">
        <f t="shared" si="0"/>
        <v>0</v>
      </c>
    </row>
    <row r="14" spans="1:17" x14ac:dyDescent="0.25">
      <c r="A14" s="25" t="s">
        <v>12</v>
      </c>
      <c r="B14" s="2">
        <v>0</v>
      </c>
      <c r="C14" s="2">
        <v>0</v>
      </c>
      <c r="D14" s="2">
        <v>0</v>
      </c>
      <c r="E14" s="2">
        <v>0</v>
      </c>
      <c r="F14" s="2">
        <v>0</v>
      </c>
      <c r="G14" s="2">
        <v>0</v>
      </c>
      <c r="H14" s="2">
        <v>0</v>
      </c>
      <c r="I14" s="2">
        <v>0</v>
      </c>
      <c r="J14" s="2">
        <v>0</v>
      </c>
      <c r="K14" s="2">
        <v>0</v>
      </c>
      <c r="L14" s="2">
        <v>0</v>
      </c>
      <c r="M14" s="2">
        <v>0</v>
      </c>
      <c r="N14" s="2">
        <v>0</v>
      </c>
      <c r="O14" s="2">
        <v>0</v>
      </c>
      <c r="P14" s="2">
        <v>0</v>
      </c>
      <c r="Q14" s="2">
        <f t="shared" si="0"/>
        <v>0</v>
      </c>
    </row>
    <row r="15" spans="1:17" x14ac:dyDescent="0.25">
      <c r="A15" s="25" t="s">
        <v>16</v>
      </c>
      <c r="B15" s="2">
        <v>0</v>
      </c>
      <c r="C15" s="2">
        <v>0</v>
      </c>
      <c r="D15" s="2">
        <v>0</v>
      </c>
      <c r="E15" s="2">
        <v>0</v>
      </c>
      <c r="F15" s="2">
        <v>0</v>
      </c>
      <c r="G15" s="2">
        <v>0</v>
      </c>
      <c r="H15" s="2">
        <v>0</v>
      </c>
      <c r="I15" s="2">
        <v>0</v>
      </c>
      <c r="J15" s="2">
        <v>0</v>
      </c>
      <c r="K15" s="2">
        <v>0</v>
      </c>
      <c r="L15" s="2">
        <v>0</v>
      </c>
      <c r="M15" s="2">
        <v>0</v>
      </c>
      <c r="N15" s="2">
        <v>0</v>
      </c>
      <c r="O15" s="2">
        <v>0</v>
      </c>
      <c r="P15" s="2">
        <v>0</v>
      </c>
      <c r="Q15" s="2">
        <f t="shared" si="0"/>
        <v>0</v>
      </c>
    </row>
    <row r="16" spans="1:17" x14ac:dyDescent="0.25">
      <c r="A16" s="25" t="s">
        <v>17</v>
      </c>
      <c r="B16" s="2">
        <v>11642609.86496041</v>
      </c>
      <c r="C16" s="2">
        <v>47481200.9041747</v>
      </c>
      <c r="D16" s="2">
        <v>20433388.637642272</v>
      </c>
      <c r="E16" s="2">
        <v>21742653.80258416</v>
      </c>
      <c r="F16" s="2">
        <v>347025110.062567</v>
      </c>
      <c r="G16" s="2">
        <v>0</v>
      </c>
      <c r="H16" s="2">
        <v>0</v>
      </c>
      <c r="I16" s="2">
        <v>0</v>
      </c>
      <c r="J16" s="2">
        <v>0</v>
      </c>
      <c r="K16" s="2">
        <v>0</v>
      </c>
      <c r="L16" s="2">
        <v>0</v>
      </c>
      <c r="M16" s="2">
        <v>0</v>
      </c>
      <c r="N16" s="2">
        <v>0</v>
      </c>
      <c r="O16" s="2">
        <v>0</v>
      </c>
      <c r="P16" s="2">
        <v>0</v>
      </c>
      <c r="Q16" s="2">
        <f t="shared" si="0"/>
        <v>448324963.27192855</v>
      </c>
    </row>
    <row r="17" spans="1:17" x14ac:dyDescent="0.25">
      <c r="A17" s="25" t="s">
        <v>15</v>
      </c>
      <c r="B17" s="2">
        <f>SUM(B2:B16)</f>
        <v>196881145.80791491</v>
      </c>
      <c r="C17" s="2">
        <f t="shared" ref="C17:P17" si="1">SUM(C2:C16)</f>
        <v>1184174820.696516</v>
      </c>
      <c r="D17" s="2">
        <f t="shared" si="1"/>
        <v>273038599.50288522</v>
      </c>
      <c r="E17" s="2">
        <f t="shared" si="1"/>
        <v>316278317.93234944</v>
      </c>
      <c r="F17" s="2">
        <f t="shared" si="1"/>
        <v>1306449711.1477752</v>
      </c>
      <c r="G17" s="2">
        <f t="shared" si="1"/>
        <v>0</v>
      </c>
      <c r="H17" s="2">
        <f t="shared" si="1"/>
        <v>0</v>
      </c>
      <c r="I17" s="2">
        <f t="shared" si="1"/>
        <v>0</v>
      </c>
      <c r="J17" s="2">
        <f t="shared" si="1"/>
        <v>0</v>
      </c>
      <c r="K17" s="2">
        <f t="shared" si="1"/>
        <v>0</v>
      </c>
      <c r="L17" s="2">
        <f t="shared" si="1"/>
        <v>0</v>
      </c>
      <c r="M17" s="2">
        <f t="shared" si="1"/>
        <v>1025098745.9603322</v>
      </c>
      <c r="N17" s="2">
        <f t="shared" si="1"/>
        <v>223401702.48315004</v>
      </c>
      <c r="O17" s="2">
        <f t="shared" si="1"/>
        <v>444282343.86940622</v>
      </c>
      <c r="P17" s="2">
        <f t="shared" si="1"/>
        <v>325214285.84670442</v>
      </c>
      <c r="Q17" s="2">
        <v>5294819673.0512657</v>
      </c>
    </row>
    <row r="18" spans="1:17" x14ac:dyDescent="0.25">
      <c r="A18" s="30" t="s">
        <v>20</v>
      </c>
      <c r="B18" s="6">
        <f>Q2</f>
        <v>196881145.80791491</v>
      </c>
      <c r="C18" s="6">
        <f>Q3</f>
        <v>1184174820.696516</v>
      </c>
      <c r="D18" s="6">
        <f>Q4</f>
        <v>273038599.50288522</v>
      </c>
      <c r="E18" s="6">
        <f>Q5</f>
        <v>316278317.93234944</v>
      </c>
      <c r="F18" s="6">
        <f>Q6</f>
        <v>1306449711.1477752</v>
      </c>
      <c r="G18" s="6">
        <f>Q7</f>
        <v>438577768.50999999</v>
      </c>
      <c r="H18" s="6">
        <f>Q8</f>
        <v>941948340.50999999</v>
      </c>
      <c r="I18" s="6">
        <f>Q9</f>
        <v>0</v>
      </c>
      <c r="J18" s="6">
        <f>Q10</f>
        <v>184259346.41189569</v>
      </c>
      <c r="K18" s="6">
        <f>Q11</f>
        <v>10565122.475768149</v>
      </c>
      <c r="L18" s="6">
        <f>Q12</f>
        <v>-5678463.0200000005</v>
      </c>
      <c r="M18" s="6">
        <f>Q13</f>
        <v>0</v>
      </c>
      <c r="N18" s="6">
        <f>Q14</f>
        <v>0</v>
      </c>
      <c r="O18" s="6">
        <f>Q15</f>
        <v>0</v>
      </c>
      <c r="P18" s="6">
        <f>Q16</f>
        <v>448324963.27192855</v>
      </c>
    </row>
    <row r="19" spans="1:17" ht="15.75" x14ac:dyDescent="0.25">
      <c r="A19" s="31" t="s">
        <v>21</v>
      </c>
      <c r="B19" s="11">
        <f>B17-B18</f>
        <v>0</v>
      </c>
      <c r="C19" s="11">
        <f t="shared" ref="C19:P19" si="2">C17-C18</f>
        <v>0</v>
      </c>
      <c r="D19" s="11">
        <f t="shared" si="2"/>
        <v>0</v>
      </c>
      <c r="E19" s="11">
        <f t="shared" si="2"/>
        <v>0</v>
      </c>
      <c r="F19" s="11">
        <f t="shared" si="2"/>
        <v>0</v>
      </c>
      <c r="G19" s="11">
        <f t="shared" si="2"/>
        <v>-438577768.50999999</v>
      </c>
      <c r="H19" s="11">
        <f t="shared" si="2"/>
        <v>-941948340.50999999</v>
      </c>
      <c r="I19" s="11">
        <f t="shared" si="2"/>
        <v>0</v>
      </c>
      <c r="J19" s="11">
        <f t="shared" si="2"/>
        <v>-184259346.41189569</v>
      </c>
      <c r="K19" s="11">
        <f t="shared" si="2"/>
        <v>-10565122.475768149</v>
      </c>
      <c r="L19" s="11">
        <f t="shared" si="2"/>
        <v>5678463.0200000005</v>
      </c>
      <c r="M19" s="11">
        <f t="shared" si="2"/>
        <v>1025098745.9603322</v>
      </c>
      <c r="N19" s="11">
        <f t="shared" si="2"/>
        <v>223401702.48315004</v>
      </c>
      <c r="O19" s="11">
        <f t="shared" si="2"/>
        <v>444282343.86940622</v>
      </c>
      <c r="P19" s="11">
        <f t="shared" si="2"/>
        <v>-123110677.42522413</v>
      </c>
    </row>
    <row r="23" spans="1:17" x14ac:dyDescent="0.25">
      <c r="B23" s="1" t="s">
        <v>0</v>
      </c>
      <c r="C23" s="1" t="s">
        <v>1</v>
      </c>
      <c r="D23" s="1" t="s">
        <v>2</v>
      </c>
      <c r="E23" s="1" t="s">
        <v>3</v>
      </c>
      <c r="F23" s="1" t="s">
        <v>4</v>
      </c>
      <c r="G23" s="1" t="s">
        <v>15</v>
      </c>
    </row>
    <row r="24" spans="1:17" x14ac:dyDescent="0.25">
      <c r="A24" s="9" t="s">
        <v>23</v>
      </c>
      <c r="B24" s="2">
        <v>4881.0700000000006</v>
      </c>
      <c r="C24" s="2">
        <v>6878315.9400000004</v>
      </c>
      <c r="D24" s="2">
        <v>915230.4</v>
      </c>
      <c r="E24" s="2">
        <v>1239553.17</v>
      </c>
      <c r="F24" s="2">
        <v>1527141.7</v>
      </c>
      <c r="G24" s="16">
        <f>SUM(B24:F24)</f>
        <v>10565122.280000001</v>
      </c>
    </row>
    <row r="25" spans="1:17" x14ac:dyDescent="0.25">
      <c r="A25" s="9" t="s">
        <v>22</v>
      </c>
      <c r="B25" s="2">
        <v>196881145.63037917</v>
      </c>
      <c r="C25" s="2">
        <v>1184174820.6738586</v>
      </c>
      <c r="D25" s="2">
        <v>273038599.33489448</v>
      </c>
      <c r="E25" s="2">
        <v>316278317.83886743</v>
      </c>
      <c r="F25" s="2">
        <v>1306449711.4136729</v>
      </c>
      <c r="G25" s="16">
        <f t="shared" ref="G25:G28" si="3">SUM(B25:F25)</f>
        <v>3276822594.8916726</v>
      </c>
    </row>
    <row r="26" spans="1:17" x14ac:dyDescent="0.25">
      <c r="A26" s="9" t="s">
        <v>18</v>
      </c>
      <c r="B26" s="2">
        <v>196881145.80791491</v>
      </c>
      <c r="C26" s="2">
        <v>1184174820.696516</v>
      </c>
      <c r="D26" s="2">
        <v>273038599.50288522</v>
      </c>
      <c r="E26" s="2">
        <v>316278317.93234944</v>
      </c>
      <c r="F26" s="2">
        <v>1306449711.1477752</v>
      </c>
      <c r="G26" s="16">
        <f t="shared" si="3"/>
        <v>3276822595.0874405</v>
      </c>
    </row>
    <row r="27" spans="1:17" x14ac:dyDescent="0.25">
      <c r="A27" s="9" t="s">
        <v>19</v>
      </c>
      <c r="B27" s="4">
        <f>B25-B26</f>
        <v>-0.17753574252128601</v>
      </c>
      <c r="C27" s="4">
        <f t="shared" ref="C27:F27" si="4">C25-C26</f>
        <v>-2.2657394409179688E-2</v>
      </c>
      <c r="D27" s="4">
        <f t="shared" si="4"/>
        <v>-0.16799074411392212</v>
      </c>
      <c r="E27" s="4">
        <f t="shared" si="4"/>
        <v>-9.3482017517089844E-2</v>
      </c>
      <c r="F27" s="4">
        <f t="shared" si="4"/>
        <v>0.26589775085449219</v>
      </c>
      <c r="G27" s="16">
        <f t="shared" si="3"/>
        <v>-0.19576814770698547</v>
      </c>
    </row>
    <row r="28" spans="1:17" x14ac:dyDescent="0.25">
      <c r="A28" s="9" t="s">
        <v>24</v>
      </c>
      <c r="B28" s="4">
        <f>B24-B27</f>
        <v>4881.2475357425219</v>
      </c>
      <c r="C28" s="4">
        <f t="shared" ref="C28:F28" si="5">C24-C27</f>
        <v>6878315.9626573948</v>
      </c>
      <c r="D28" s="4">
        <f t="shared" si="5"/>
        <v>915230.56799074414</v>
      </c>
      <c r="E28" s="4">
        <f t="shared" si="5"/>
        <v>1239553.2634820174</v>
      </c>
      <c r="F28" s="4">
        <f t="shared" si="5"/>
        <v>1527141.4341022491</v>
      </c>
      <c r="G28" s="16">
        <f t="shared" si="3"/>
        <v>10565122.475768149</v>
      </c>
    </row>
    <row r="29" spans="1:17" x14ac:dyDescent="0.25">
      <c r="A29" s="7"/>
      <c r="B29" s="8"/>
      <c r="C29" s="8"/>
      <c r="D29" s="8"/>
      <c r="E29" s="8"/>
      <c r="F29" s="8"/>
    </row>
    <row r="30" spans="1:17" x14ac:dyDescent="0.25">
      <c r="A30" s="32" t="s">
        <v>35</v>
      </c>
      <c r="B30" s="33"/>
      <c r="C30" s="33"/>
      <c r="D30" s="33"/>
      <c r="E30" s="33"/>
      <c r="F30" s="34"/>
    </row>
    <row r="31" spans="1:17" x14ac:dyDescent="0.25">
      <c r="A31" s="35"/>
      <c r="B31" s="36"/>
      <c r="C31" s="36"/>
      <c r="D31" s="36"/>
      <c r="E31" s="36"/>
      <c r="F31" s="37"/>
    </row>
    <row r="32" spans="1:17" x14ac:dyDescent="0.25">
      <c r="A32" s="35"/>
      <c r="B32" s="36"/>
      <c r="C32" s="36"/>
      <c r="D32" s="36"/>
      <c r="E32" s="36"/>
      <c r="F32" s="37"/>
    </row>
    <row r="33" spans="1:6" x14ac:dyDescent="0.25">
      <c r="A33" s="38"/>
      <c r="B33" s="39"/>
      <c r="C33" s="39"/>
      <c r="D33" s="39"/>
      <c r="E33" s="39"/>
      <c r="F33" s="40"/>
    </row>
  </sheetData>
  <mergeCells count="1">
    <mergeCell ref="A30:F33"/>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5F0A6-BD0A-4504-A895-520F27EBFBEC}">
  <dimension ref="A1:Q34"/>
  <sheetViews>
    <sheetView zoomScaleNormal="100" workbookViewId="0">
      <selection activeCell="A2" sqref="A2:A19"/>
    </sheetView>
  </sheetViews>
  <sheetFormatPr defaultRowHeight="15" x14ac:dyDescent="0.25"/>
  <cols>
    <col min="1" max="1" width="22" bestFit="1" customWidth="1"/>
    <col min="2" max="17" width="21.140625" customWidth="1"/>
  </cols>
  <sheetData>
    <row r="1" spans="1:17"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x14ac:dyDescent="0.25">
      <c r="A2" s="25" t="s">
        <v>0</v>
      </c>
      <c r="B2" s="2">
        <v>34803433.224989124</v>
      </c>
      <c r="C2" s="2">
        <v>7117915.6264392734</v>
      </c>
      <c r="D2" s="2">
        <v>36644.609712554397</v>
      </c>
      <c r="E2" s="2">
        <v>176368.5618122062</v>
      </c>
      <c r="F2" s="2">
        <v>48873763.312576443</v>
      </c>
      <c r="G2" s="2">
        <v>0</v>
      </c>
      <c r="H2" s="2">
        <v>0</v>
      </c>
      <c r="I2" s="2">
        <v>0</v>
      </c>
      <c r="J2" s="2">
        <v>0</v>
      </c>
      <c r="K2" s="2">
        <v>0</v>
      </c>
      <c r="L2" s="2">
        <v>0</v>
      </c>
      <c r="M2" s="2">
        <v>80017382.580135554</v>
      </c>
      <c r="N2" s="2">
        <v>0</v>
      </c>
      <c r="O2" s="2">
        <v>14870055.893344119</v>
      </c>
      <c r="P2" s="2">
        <v>10985581.99890567</v>
      </c>
      <c r="Q2" s="2">
        <f>SUM(B2:P2)</f>
        <v>196881145.80791491</v>
      </c>
    </row>
    <row r="3" spans="1:17" x14ac:dyDescent="0.25">
      <c r="A3" s="25" t="s">
        <v>1</v>
      </c>
      <c r="B3" s="2">
        <v>8201500.3547854424</v>
      </c>
      <c r="C3" s="2">
        <v>207072102.20581359</v>
      </c>
      <c r="D3" s="2">
        <v>29730691.6149402</v>
      </c>
      <c r="E3" s="2">
        <v>30099006.094070911</v>
      </c>
      <c r="F3" s="2">
        <v>111843618.3841894</v>
      </c>
      <c r="G3" s="2">
        <v>0</v>
      </c>
      <c r="H3" s="2">
        <v>0</v>
      </c>
      <c r="I3" s="2">
        <v>0</v>
      </c>
      <c r="J3" s="2">
        <v>0</v>
      </c>
      <c r="K3" s="2">
        <v>0</v>
      </c>
      <c r="L3" s="2">
        <v>0</v>
      </c>
      <c r="M3" s="2">
        <v>515067774.15007508</v>
      </c>
      <c r="N3" s="2">
        <v>213804174.55210191</v>
      </c>
      <c r="O3" s="2">
        <v>48837759.114291877</v>
      </c>
      <c r="P3" s="2">
        <v>19518194.226247661</v>
      </c>
      <c r="Q3" s="2">
        <f t="shared" ref="Q3:Q16" si="0">SUM(B3:P3)</f>
        <v>1184174820.696516</v>
      </c>
    </row>
    <row r="4" spans="1:17" x14ac:dyDescent="0.25">
      <c r="A4" s="25" t="s">
        <v>2</v>
      </c>
      <c r="B4" s="2">
        <v>3297945.7937462959</v>
      </c>
      <c r="C4" s="2">
        <v>34603795.919044763</v>
      </c>
      <c r="D4" s="2">
        <v>52433865.155155607</v>
      </c>
      <c r="E4" s="2">
        <v>6885159.0603461554</v>
      </c>
      <c r="F4" s="2">
        <v>34968080.284736931</v>
      </c>
      <c r="G4" s="2">
        <v>0</v>
      </c>
      <c r="H4" s="2">
        <v>0</v>
      </c>
      <c r="I4" s="2">
        <v>0</v>
      </c>
      <c r="J4" s="2">
        <v>0</v>
      </c>
      <c r="K4" s="2">
        <v>0</v>
      </c>
      <c r="L4" s="2">
        <v>0</v>
      </c>
      <c r="M4" s="2">
        <v>99954733.270815074</v>
      </c>
      <c r="N4" s="2">
        <v>564443.77217790124</v>
      </c>
      <c r="O4" s="2">
        <v>6571278.0932340967</v>
      </c>
      <c r="P4" s="2">
        <v>33759298.153628431</v>
      </c>
      <c r="Q4" s="2">
        <f t="shared" si="0"/>
        <v>273038599.50288522</v>
      </c>
    </row>
    <row r="5" spans="1:17" x14ac:dyDescent="0.25">
      <c r="A5" s="25" t="s">
        <v>3</v>
      </c>
      <c r="B5" s="2">
        <v>541287.92426468537</v>
      </c>
      <c r="C5" s="2">
        <v>18722734.87567858</v>
      </c>
      <c r="D5" s="2">
        <v>976376.33781984111</v>
      </c>
      <c r="E5" s="2">
        <v>48410369.321627706</v>
      </c>
      <c r="F5" s="2">
        <v>6156261.8527646083</v>
      </c>
      <c r="G5" s="2">
        <v>0</v>
      </c>
      <c r="H5" s="2">
        <v>0</v>
      </c>
      <c r="I5" s="2">
        <v>0</v>
      </c>
      <c r="J5" s="2">
        <v>0</v>
      </c>
      <c r="K5" s="2">
        <v>0</v>
      </c>
      <c r="L5" s="2">
        <v>0</v>
      </c>
      <c r="M5" s="2">
        <v>5202595.5133897671</v>
      </c>
      <c r="N5" s="2">
        <v>61846.598065966828</v>
      </c>
      <c r="O5" s="2">
        <v>232123175.81903091</v>
      </c>
      <c r="P5" s="2">
        <v>4083669.6897073751</v>
      </c>
      <c r="Q5" s="2">
        <f t="shared" si="0"/>
        <v>316278317.93234944</v>
      </c>
    </row>
    <row r="6" spans="1:17" x14ac:dyDescent="0.25">
      <c r="A6" s="25" t="s">
        <v>4</v>
      </c>
      <c r="B6" s="2">
        <v>17224521.626538839</v>
      </c>
      <c r="C6" s="2">
        <v>103495528.0794943</v>
      </c>
      <c r="D6" s="2">
        <v>37853348.696982972</v>
      </c>
      <c r="E6" s="2">
        <v>84765056.805271566</v>
      </c>
      <c r="F6" s="2">
        <v>330536141.2050463</v>
      </c>
      <c r="G6" s="2">
        <v>0</v>
      </c>
      <c r="H6" s="2">
        <v>0</v>
      </c>
      <c r="I6" s="2">
        <v>0</v>
      </c>
      <c r="J6" s="2">
        <v>0</v>
      </c>
      <c r="K6" s="2">
        <v>0</v>
      </c>
      <c r="L6" s="2">
        <v>0</v>
      </c>
      <c r="M6" s="2">
        <v>324856260.44591659</v>
      </c>
      <c r="N6" s="2">
        <v>8971237.560804246</v>
      </c>
      <c r="O6" s="2">
        <v>141880074.94950521</v>
      </c>
      <c r="P6" s="2">
        <v>256867541.77821529</v>
      </c>
      <c r="Q6" s="2">
        <f t="shared" si="0"/>
        <v>1306449711.1477752</v>
      </c>
    </row>
    <row r="7" spans="1:17" x14ac:dyDescent="0.25">
      <c r="A7" s="25" t="s">
        <v>5</v>
      </c>
      <c r="B7" s="2">
        <v>4492784.05</v>
      </c>
      <c r="C7" s="2">
        <v>284377503.20999998</v>
      </c>
      <c r="D7" s="2">
        <v>23172056.170000002</v>
      </c>
      <c r="E7" s="2">
        <v>30121344.440000001</v>
      </c>
      <c r="F7" s="2">
        <v>96414080.640000001</v>
      </c>
      <c r="G7" s="2">
        <v>0</v>
      </c>
      <c r="H7" s="2">
        <v>0</v>
      </c>
      <c r="I7" s="2">
        <v>0</v>
      </c>
      <c r="J7" s="2">
        <v>0</v>
      </c>
      <c r="K7" s="2">
        <v>0</v>
      </c>
      <c r="L7" s="2">
        <v>0</v>
      </c>
      <c r="M7" s="2">
        <v>0</v>
      </c>
      <c r="N7" s="2">
        <v>0</v>
      </c>
      <c r="O7" s="2">
        <v>0</v>
      </c>
      <c r="P7" s="2">
        <v>0</v>
      </c>
      <c r="Q7" s="2">
        <f t="shared" si="0"/>
        <v>438577768.50999999</v>
      </c>
    </row>
    <row r="8" spans="1:17" x14ac:dyDescent="0.25">
      <c r="A8" s="25" t="s">
        <v>6</v>
      </c>
      <c r="B8" s="2">
        <v>120262357.98999999</v>
      </c>
      <c r="C8" s="2">
        <v>441597976.37</v>
      </c>
      <c r="D8" s="2">
        <v>104435654.17</v>
      </c>
      <c r="E8" s="2">
        <v>86072244.349999994</v>
      </c>
      <c r="F8" s="2">
        <v>189580107.63</v>
      </c>
      <c r="G8" s="2">
        <v>0</v>
      </c>
      <c r="H8" s="2">
        <v>0</v>
      </c>
      <c r="I8" s="2">
        <v>0</v>
      </c>
      <c r="J8" s="2">
        <v>0</v>
      </c>
      <c r="K8" s="2">
        <v>0</v>
      </c>
      <c r="L8" s="2">
        <v>0</v>
      </c>
      <c r="M8" s="2">
        <v>0</v>
      </c>
      <c r="N8" s="2">
        <v>0</v>
      </c>
      <c r="O8" s="2">
        <v>0</v>
      </c>
      <c r="P8" s="2">
        <v>0</v>
      </c>
      <c r="Q8" s="2">
        <f t="shared" si="0"/>
        <v>941948340.50999999</v>
      </c>
    </row>
    <row r="9" spans="1:17" ht="15.75" x14ac:dyDescent="0.25">
      <c r="A9" s="25" t="s">
        <v>7</v>
      </c>
      <c r="B9" s="2">
        <v>0</v>
      </c>
      <c r="C9" s="2">
        <v>0</v>
      </c>
      <c r="D9" s="2">
        <v>0</v>
      </c>
      <c r="E9" s="2">
        <v>0</v>
      </c>
      <c r="F9" s="2">
        <v>0</v>
      </c>
      <c r="G9" s="2">
        <v>0</v>
      </c>
      <c r="H9" s="2">
        <v>0</v>
      </c>
      <c r="I9" s="2">
        <v>0</v>
      </c>
      <c r="J9" s="2">
        <v>0</v>
      </c>
      <c r="K9" s="2">
        <v>0</v>
      </c>
      <c r="L9" s="2">
        <v>0</v>
      </c>
      <c r="M9" s="12">
        <v>63323416.674099997</v>
      </c>
      <c r="N9" s="2">
        <v>0</v>
      </c>
      <c r="O9" s="2">
        <v>0</v>
      </c>
      <c r="P9" s="2">
        <v>0</v>
      </c>
      <c r="Q9" s="2">
        <f t="shared" si="0"/>
        <v>63323416.674099997</v>
      </c>
    </row>
    <row r="10" spans="1:17" x14ac:dyDescent="0.25">
      <c r="A10" s="25" t="s">
        <v>8</v>
      </c>
      <c r="B10" s="2">
        <v>-523045.66890559369</v>
      </c>
      <c r="C10" s="2">
        <v>34578180.423213392</v>
      </c>
      <c r="D10" s="2">
        <v>3844076.412641</v>
      </c>
      <c r="E10" s="2">
        <v>6766562.2331546852</v>
      </c>
      <c r="F10" s="2">
        <v>139593573.01179221</v>
      </c>
      <c r="G10" s="2">
        <v>0</v>
      </c>
      <c r="H10" s="2">
        <v>0</v>
      </c>
      <c r="I10" s="2">
        <v>0</v>
      </c>
      <c r="J10" s="2">
        <v>0</v>
      </c>
      <c r="K10" s="2">
        <v>0</v>
      </c>
      <c r="L10" s="2">
        <v>0</v>
      </c>
      <c r="M10" s="2">
        <v>0</v>
      </c>
      <c r="N10" s="2">
        <v>0</v>
      </c>
      <c r="O10" s="2">
        <v>0</v>
      </c>
      <c r="P10" s="2">
        <v>0</v>
      </c>
      <c r="Q10" s="2">
        <f t="shared" si="0"/>
        <v>184259346.41189569</v>
      </c>
    </row>
    <row r="11" spans="1:17" x14ac:dyDescent="0.25">
      <c r="A11" s="25" t="s">
        <v>9</v>
      </c>
      <c r="B11" s="2">
        <v>4881.2475357425219</v>
      </c>
      <c r="C11" s="2">
        <v>6878315.9626573948</v>
      </c>
      <c r="D11" s="2">
        <v>915230.56799074414</v>
      </c>
      <c r="E11" s="2">
        <v>1239553.2634820174</v>
      </c>
      <c r="F11" s="2">
        <v>1527141.4341022491</v>
      </c>
      <c r="G11" s="2">
        <v>0</v>
      </c>
      <c r="H11" s="2">
        <v>0</v>
      </c>
      <c r="I11" s="2">
        <v>0</v>
      </c>
      <c r="J11" s="2">
        <v>0</v>
      </c>
      <c r="K11" s="2">
        <v>0</v>
      </c>
      <c r="L11" s="2">
        <v>0</v>
      </c>
      <c r="M11" s="2">
        <v>0</v>
      </c>
      <c r="N11" s="2">
        <v>0</v>
      </c>
      <c r="O11" s="2">
        <v>0</v>
      </c>
      <c r="P11" s="2">
        <v>0</v>
      </c>
      <c r="Q11" s="2">
        <f t="shared" si="0"/>
        <v>10565122.475768149</v>
      </c>
    </row>
    <row r="12" spans="1:17" x14ac:dyDescent="0.25">
      <c r="A12" s="25" t="s">
        <v>10</v>
      </c>
      <c r="B12" s="2">
        <v>-3067130.6</v>
      </c>
      <c r="C12" s="2">
        <v>-1750432.88</v>
      </c>
      <c r="D12" s="2">
        <v>-792732.87</v>
      </c>
      <c r="E12" s="2">
        <v>0</v>
      </c>
      <c r="F12" s="2">
        <v>-68166.669999999984</v>
      </c>
      <c r="G12" s="2">
        <v>0</v>
      </c>
      <c r="H12" s="2">
        <v>0</v>
      </c>
      <c r="I12" s="2">
        <v>0</v>
      </c>
      <c r="J12" s="2">
        <v>0</v>
      </c>
      <c r="K12" s="2">
        <v>0</v>
      </c>
      <c r="L12" s="2">
        <v>0</v>
      </c>
      <c r="M12" s="2">
        <v>0</v>
      </c>
      <c r="N12" s="2">
        <v>0</v>
      </c>
      <c r="O12" s="2">
        <v>0</v>
      </c>
      <c r="P12" s="2">
        <v>0</v>
      </c>
      <c r="Q12" s="2">
        <f t="shared" si="0"/>
        <v>-5678463.0200000005</v>
      </c>
    </row>
    <row r="13" spans="1:17" x14ac:dyDescent="0.25">
      <c r="A13" s="25" t="s">
        <v>11</v>
      </c>
      <c r="B13" s="2">
        <v>0</v>
      </c>
      <c r="C13" s="2">
        <v>0</v>
      </c>
      <c r="D13" s="2">
        <v>0</v>
      </c>
      <c r="E13" s="2">
        <v>0</v>
      </c>
      <c r="F13" s="2">
        <v>0</v>
      </c>
      <c r="G13" s="2">
        <f>SUM(B7:F7)</f>
        <v>438577768.50999999</v>
      </c>
      <c r="H13" s="2">
        <f>SUM(B8:F8)</f>
        <v>941948340.50999999</v>
      </c>
      <c r="I13" s="2">
        <v>0</v>
      </c>
      <c r="J13" s="2">
        <v>0</v>
      </c>
      <c r="K13" s="2">
        <v>0</v>
      </c>
      <c r="L13" s="2">
        <v>0</v>
      </c>
      <c r="M13" s="2">
        <v>0</v>
      </c>
      <c r="N13" s="2">
        <v>0</v>
      </c>
      <c r="O13" s="2">
        <v>0</v>
      </c>
      <c r="P13" s="2">
        <v>0</v>
      </c>
      <c r="Q13" s="2">
        <f t="shared" si="0"/>
        <v>1380526109.02</v>
      </c>
    </row>
    <row r="14" spans="1:17" ht="15.75" x14ac:dyDescent="0.25">
      <c r="A14" s="25" t="s">
        <v>12</v>
      </c>
      <c r="B14" s="2">
        <v>0</v>
      </c>
      <c r="C14" s="2">
        <v>0</v>
      </c>
      <c r="D14" s="2">
        <v>0</v>
      </c>
      <c r="E14" s="2">
        <v>0</v>
      </c>
      <c r="F14" s="2">
        <v>0</v>
      </c>
      <c r="G14" s="2">
        <v>0</v>
      </c>
      <c r="H14" s="2">
        <v>0</v>
      </c>
      <c r="I14" s="12">
        <f>M9</f>
        <v>63323416.674099997</v>
      </c>
      <c r="J14" s="2">
        <f>SUM(B10:F10)</f>
        <v>184259346.41189569</v>
      </c>
      <c r="K14" s="2">
        <f>SUM(B11:F11)</f>
        <v>10565122.475768149</v>
      </c>
      <c r="L14" s="2">
        <f>SUM(B12:F12)</f>
        <v>-5678463.0200000005</v>
      </c>
      <c r="M14" s="2">
        <v>0</v>
      </c>
      <c r="N14" s="2">
        <v>0</v>
      </c>
      <c r="O14" s="2">
        <v>0</v>
      </c>
      <c r="P14" s="2">
        <v>0</v>
      </c>
      <c r="Q14" s="2">
        <f t="shared" si="0"/>
        <v>252469422.54176381</v>
      </c>
    </row>
    <row r="15" spans="1:17" x14ac:dyDescent="0.25">
      <c r="A15" s="25" t="s">
        <v>16</v>
      </c>
      <c r="B15" s="2">
        <v>0</v>
      </c>
      <c r="C15" s="2">
        <v>0</v>
      </c>
      <c r="D15" s="2">
        <v>0</v>
      </c>
      <c r="E15" s="2">
        <v>0</v>
      </c>
      <c r="F15" s="2">
        <v>0</v>
      </c>
      <c r="G15" s="2">
        <v>0</v>
      </c>
      <c r="H15" s="2">
        <v>0</v>
      </c>
      <c r="I15" s="2">
        <v>0</v>
      </c>
      <c r="J15" s="2">
        <v>0</v>
      </c>
      <c r="K15" s="2">
        <v>0</v>
      </c>
      <c r="L15" s="2">
        <v>0</v>
      </c>
      <c r="M15" s="2">
        <v>0</v>
      </c>
      <c r="N15" s="2">
        <v>0</v>
      </c>
      <c r="O15" s="2">
        <v>0</v>
      </c>
      <c r="P15" s="2">
        <v>0</v>
      </c>
      <c r="Q15" s="2">
        <f t="shared" si="0"/>
        <v>0</v>
      </c>
    </row>
    <row r="16" spans="1:17" x14ac:dyDescent="0.25">
      <c r="A16" s="25" t="s">
        <v>17</v>
      </c>
      <c r="B16" s="2">
        <v>11642609.86496041</v>
      </c>
      <c r="C16" s="2">
        <v>47481200.9041747</v>
      </c>
      <c r="D16" s="2">
        <v>20433388.637642272</v>
      </c>
      <c r="E16" s="2">
        <v>21742653.80258416</v>
      </c>
      <c r="F16" s="2">
        <v>347025110.062567</v>
      </c>
      <c r="G16" s="2">
        <v>0</v>
      </c>
      <c r="H16" s="2">
        <v>0</v>
      </c>
      <c r="I16" s="2">
        <v>0</v>
      </c>
      <c r="J16" s="2">
        <v>0</v>
      </c>
      <c r="K16" s="2">
        <v>0</v>
      </c>
      <c r="L16" s="2">
        <v>0</v>
      </c>
      <c r="M16" s="2">
        <v>0</v>
      </c>
      <c r="N16" s="2">
        <v>0</v>
      </c>
      <c r="O16" s="2">
        <v>0</v>
      </c>
      <c r="P16" s="2">
        <v>0</v>
      </c>
      <c r="Q16" s="2">
        <f t="shared" si="0"/>
        <v>448324963.27192855</v>
      </c>
    </row>
    <row r="17" spans="1:17" x14ac:dyDescent="0.25">
      <c r="A17" s="25" t="s">
        <v>15</v>
      </c>
      <c r="B17" s="2">
        <f>SUM(B2:B16)</f>
        <v>196881145.80791491</v>
      </c>
      <c r="C17" s="2">
        <f t="shared" ref="C17:P17" si="1">SUM(C2:C16)</f>
        <v>1184174820.696516</v>
      </c>
      <c r="D17" s="2">
        <f t="shared" si="1"/>
        <v>273038599.50288522</v>
      </c>
      <c r="E17" s="2">
        <f t="shared" si="1"/>
        <v>316278317.93234944</v>
      </c>
      <c r="F17" s="2">
        <f t="shared" si="1"/>
        <v>1306449711.1477752</v>
      </c>
      <c r="G17" s="2">
        <f t="shared" si="1"/>
        <v>438577768.50999999</v>
      </c>
      <c r="H17" s="2">
        <f t="shared" si="1"/>
        <v>941948340.50999999</v>
      </c>
      <c r="I17" s="2">
        <f t="shared" si="1"/>
        <v>63323416.674099997</v>
      </c>
      <c r="J17" s="2">
        <f t="shared" si="1"/>
        <v>184259346.41189569</v>
      </c>
      <c r="K17" s="2">
        <f t="shared" si="1"/>
        <v>10565122.475768149</v>
      </c>
      <c r="L17" s="2">
        <f t="shared" si="1"/>
        <v>-5678463.0200000005</v>
      </c>
      <c r="M17" s="2">
        <f>SUM(M2:M16)</f>
        <v>1088422162.6344321</v>
      </c>
      <c r="N17" s="2">
        <f t="shared" si="1"/>
        <v>223401702.48315004</v>
      </c>
      <c r="O17" s="2">
        <f t="shared" si="1"/>
        <v>444282343.86940622</v>
      </c>
      <c r="P17" s="2">
        <f t="shared" si="1"/>
        <v>325214285.84670442</v>
      </c>
      <c r="Q17" s="2">
        <v>5294819673.0512657</v>
      </c>
    </row>
    <row r="18" spans="1:17" x14ac:dyDescent="0.25">
      <c r="A18" s="30" t="s">
        <v>20</v>
      </c>
      <c r="B18" s="6">
        <f>Q2</f>
        <v>196881145.80791491</v>
      </c>
      <c r="C18" s="6">
        <f>Q3</f>
        <v>1184174820.696516</v>
      </c>
      <c r="D18" s="6">
        <f>Q4</f>
        <v>273038599.50288522</v>
      </c>
      <c r="E18" s="6">
        <f>Q5</f>
        <v>316278317.93234944</v>
      </c>
      <c r="F18" s="6">
        <f>Q6</f>
        <v>1306449711.1477752</v>
      </c>
      <c r="G18" s="6">
        <f>Q7</f>
        <v>438577768.50999999</v>
      </c>
      <c r="H18" s="6">
        <f>Q8</f>
        <v>941948340.50999999</v>
      </c>
      <c r="I18" s="6">
        <f>Q9</f>
        <v>63323416.674099997</v>
      </c>
      <c r="J18" s="6">
        <f>Q10</f>
        <v>184259346.41189569</v>
      </c>
      <c r="K18" s="6">
        <f>Q11</f>
        <v>10565122.475768149</v>
      </c>
      <c r="L18" s="6">
        <f>Q12</f>
        <v>-5678463.0200000005</v>
      </c>
      <c r="M18" s="6">
        <f>Q13</f>
        <v>1380526109.02</v>
      </c>
      <c r="N18" s="6">
        <f>Q14</f>
        <v>252469422.54176381</v>
      </c>
      <c r="O18" s="6">
        <f>Q15</f>
        <v>0</v>
      </c>
      <c r="P18" s="6">
        <f>Q16</f>
        <v>448324963.27192855</v>
      </c>
    </row>
    <row r="19" spans="1:17" ht="15.75" x14ac:dyDescent="0.25">
      <c r="A19" s="31" t="s">
        <v>21</v>
      </c>
      <c r="B19" s="11">
        <f>B17-B18</f>
        <v>0</v>
      </c>
      <c r="C19" s="11">
        <f t="shared" ref="C19:P19" si="2">C17-C18</f>
        <v>0</v>
      </c>
      <c r="D19" s="11">
        <f t="shared" si="2"/>
        <v>0</v>
      </c>
      <c r="E19" s="11">
        <f t="shared" si="2"/>
        <v>0</v>
      </c>
      <c r="F19" s="11">
        <f t="shared" si="2"/>
        <v>0</v>
      </c>
      <c r="G19" s="11">
        <f t="shared" si="2"/>
        <v>0</v>
      </c>
      <c r="H19" s="11">
        <f t="shared" si="2"/>
        <v>0</v>
      </c>
      <c r="I19" s="11">
        <f t="shared" si="2"/>
        <v>0</v>
      </c>
      <c r="J19" s="11">
        <f t="shared" si="2"/>
        <v>0</v>
      </c>
      <c r="K19" s="11">
        <f t="shared" si="2"/>
        <v>0</v>
      </c>
      <c r="L19" s="11">
        <f t="shared" si="2"/>
        <v>0</v>
      </c>
      <c r="M19" s="11">
        <f>M17-M18</f>
        <v>-292103946.3855679</v>
      </c>
      <c r="N19" s="11">
        <f t="shared" si="2"/>
        <v>-29067720.058613777</v>
      </c>
      <c r="O19" s="11">
        <f t="shared" si="2"/>
        <v>444282343.86940622</v>
      </c>
      <c r="P19" s="11">
        <f t="shared" si="2"/>
        <v>-123110677.42522413</v>
      </c>
    </row>
    <row r="21" spans="1:17" x14ac:dyDescent="0.25">
      <c r="A21" s="32" t="s">
        <v>34</v>
      </c>
      <c r="B21" s="33"/>
      <c r="C21" s="33"/>
      <c r="D21" s="33"/>
      <c r="E21" s="33"/>
      <c r="F21" s="34"/>
    </row>
    <row r="22" spans="1:17" x14ac:dyDescent="0.25">
      <c r="A22" s="35"/>
      <c r="B22" s="36"/>
      <c r="C22" s="36"/>
      <c r="D22" s="36"/>
      <c r="E22" s="36"/>
      <c r="F22" s="37"/>
    </row>
    <row r="23" spans="1:17" x14ac:dyDescent="0.25">
      <c r="A23" s="35"/>
      <c r="B23" s="36"/>
      <c r="C23" s="36"/>
      <c r="D23" s="36"/>
      <c r="E23" s="36"/>
      <c r="F23" s="37"/>
    </row>
    <row r="24" spans="1:17" x14ac:dyDescent="0.25">
      <c r="A24" s="35"/>
      <c r="B24" s="36"/>
      <c r="C24" s="36"/>
      <c r="D24" s="36"/>
      <c r="E24" s="36"/>
      <c r="F24" s="37"/>
    </row>
    <row r="25" spans="1:17" x14ac:dyDescent="0.25">
      <c r="A25" s="35"/>
      <c r="B25" s="36"/>
      <c r="C25" s="36"/>
      <c r="D25" s="36"/>
      <c r="E25" s="36"/>
      <c r="F25" s="37"/>
    </row>
    <row r="26" spans="1:17" x14ac:dyDescent="0.25">
      <c r="A26" s="38"/>
      <c r="B26" s="39"/>
      <c r="C26" s="39"/>
      <c r="D26" s="39"/>
      <c r="E26" s="39"/>
      <c r="F26" s="40"/>
    </row>
    <row r="29" spans="1:17" x14ac:dyDescent="0.25">
      <c r="A29" s="23"/>
      <c r="B29" s="22"/>
      <c r="C29" s="22"/>
      <c r="D29" s="22"/>
      <c r="E29" s="22"/>
      <c r="F29" s="22"/>
    </row>
    <row r="30" spans="1:17" x14ac:dyDescent="0.25">
      <c r="A30" s="22"/>
      <c r="B30" s="22"/>
      <c r="C30" s="22"/>
      <c r="D30" s="22"/>
      <c r="E30" s="22"/>
      <c r="F30" s="22"/>
    </row>
    <row r="31" spans="1:17" x14ac:dyDescent="0.25">
      <c r="A31" s="22"/>
      <c r="B31" s="22"/>
      <c r="C31" s="22"/>
      <c r="D31" s="22"/>
      <c r="E31" s="22"/>
      <c r="F31" s="22"/>
    </row>
    <row r="32" spans="1:17" x14ac:dyDescent="0.25">
      <c r="A32" s="22"/>
      <c r="B32" s="22"/>
      <c r="C32" s="22"/>
      <c r="D32" s="22"/>
      <c r="E32" s="22"/>
      <c r="F32" s="22"/>
    </row>
    <row r="33" spans="1:6" x14ac:dyDescent="0.25">
      <c r="A33" s="22"/>
      <c r="B33" s="22"/>
      <c r="C33" s="22"/>
      <c r="D33" s="22"/>
      <c r="E33" s="22"/>
      <c r="F33" s="22"/>
    </row>
    <row r="34" spans="1:6" x14ac:dyDescent="0.25">
      <c r="A34" s="22"/>
      <c r="B34" s="22"/>
      <c r="C34" s="22"/>
      <c r="D34" s="22"/>
      <c r="E34" s="22"/>
      <c r="F34" s="22"/>
    </row>
  </sheetData>
  <mergeCells count="1">
    <mergeCell ref="A21:F26"/>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3F21F8-323A-4283-8B38-034E8847E042}">
  <dimension ref="A1:Q26"/>
  <sheetViews>
    <sheetView workbookViewId="0">
      <selection activeCell="A2" sqref="A2:A19"/>
    </sheetView>
  </sheetViews>
  <sheetFormatPr defaultRowHeight="15" x14ac:dyDescent="0.25"/>
  <cols>
    <col min="1" max="1" width="22" bestFit="1" customWidth="1"/>
    <col min="2" max="17" width="21.140625" customWidth="1"/>
  </cols>
  <sheetData>
    <row r="1" spans="1:17"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x14ac:dyDescent="0.25">
      <c r="A2" s="25" t="s">
        <v>0</v>
      </c>
      <c r="B2" s="2">
        <v>34803433.224989124</v>
      </c>
      <c r="C2" s="2">
        <v>7117915.6264392734</v>
      </c>
      <c r="D2" s="2">
        <v>36644.609712554397</v>
      </c>
      <c r="E2" s="2">
        <v>176368.5618122062</v>
      </c>
      <c r="F2" s="2">
        <v>48873763.312576443</v>
      </c>
      <c r="G2" s="2">
        <v>0</v>
      </c>
      <c r="H2" s="2">
        <v>0</v>
      </c>
      <c r="I2" s="2">
        <v>0</v>
      </c>
      <c r="J2" s="2">
        <v>0</v>
      </c>
      <c r="K2" s="2">
        <v>0</v>
      </c>
      <c r="L2" s="2">
        <v>0</v>
      </c>
      <c r="M2" s="2">
        <v>80017382.580135554</v>
      </c>
      <c r="N2" s="2">
        <v>0</v>
      </c>
      <c r="O2" s="2">
        <v>14870055.893344119</v>
      </c>
      <c r="P2" s="2">
        <v>10985581.99890567</v>
      </c>
      <c r="Q2" s="2">
        <f>SUM(B2:P2)</f>
        <v>196881145.80791491</v>
      </c>
    </row>
    <row r="3" spans="1:17" x14ac:dyDescent="0.25">
      <c r="A3" s="25" t="s">
        <v>1</v>
      </c>
      <c r="B3" s="2">
        <v>8201500.3547854424</v>
      </c>
      <c r="C3" s="2">
        <v>207072102.20581359</v>
      </c>
      <c r="D3" s="2">
        <v>29730691.6149402</v>
      </c>
      <c r="E3" s="2">
        <v>30099006.094070911</v>
      </c>
      <c r="F3" s="2">
        <v>111843618.3841894</v>
      </c>
      <c r="G3" s="2">
        <v>0</v>
      </c>
      <c r="H3" s="2">
        <v>0</v>
      </c>
      <c r="I3" s="2">
        <v>0</v>
      </c>
      <c r="J3" s="2">
        <v>0</v>
      </c>
      <c r="K3" s="2">
        <v>0</v>
      </c>
      <c r="L3" s="2">
        <v>0</v>
      </c>
      <c r="M3" s="2">
        <v>515067774.15007508</v>
      </c>
      <c r="N3" s="2">
        <v>213804174.55210191</v>
      </c>
      <c r="O3" s="2">
        <v>48837759.114291877</v>
      </c>
      <c r="P3" s="2">
        <v>19518194.226247661</v>
      </c>
      <c r="Q3" s="2">
        <f t="shared" ref="Q3:Q16" si="0">SUM(B3:P3)</f>
        <v>1184174820.696516</v>
      </c>
    </row>
    <row r="4" spans="1:17" x14ac:dyDescent="0.25">
      <c r="A4" s="25" t="s">
        <v>2</v>
      </c>
      <c r="B4" s="2">
        <v>3297945.7937462959</v>
      </c>
      <c r="C4" s="2">
        <v>34603795.919044763</v>
      </c>
      <c r="D4" s="2">
        <v>52433865.155155607</v>
      </c>
      <c r="E4" s="2">
        <v>6885159.0603461554</v>
      </c>
      <c r="F4" s="2">
        <v>34968080.284736931</v>
      </c>
      <c r="G4" s="2">
        <v>0</v>
      </c>
      <c r="H4" s="2">
        <v>0</v>
      </c>
      <c r="I4" s="2">
        <v>0</v>
      </c>
      <c r="J4" s="2">
        <v>0</v>
      </c>
      <c r="K4" s="2">
        <v>0</v>
      </c>
      <c r="L4" s="2">
        <v>0</v>
      </c>
      <c r="M4" s="2">
        <v>99954733.270815074</v>
      </c>
      <c r="N4" s="2">
        <v>564443.77217790124</v>
      </c>
      <c r="O4" s="2">
        <v>6571278.0932340967</v>
      </c>
      <c r="P4" s="2">
        <v>33759298.153628431</v>
      </c>
      <c r="Q4" s="2">
        <f t="shared" si="0"/>
        <v>273038599.50288522</v>
      </c>
    </row>
    <row r="5" spans="1:17" x14ac:dyDescent="0.25">
      <c r="A5" s="25" t="s">
        <v>3</v>
      </c>
      <c r="B5" s="2">
        <v>541287.92426468537</v>
      </c>
      <c r="C5" s="2">
        <v>18722734.87567858</v>
      </c>
      <c r="D5" s="2">
        <v>976376.33781984111</v>
      </c>
      <c r="E5" s="2">
        <v>48410369.321627706</v>
      </c>
      <c r="F5" s="2">
        <v>6156261.8527646083</v>
      </c>
      <c r="G5" s="2">
        <v>0</v>
      </c>
      <c r="H5" s="2">
        <v>0</v>
      </c>
      <c r="I5" s="2">
        <v>0</v>
      </c>
      <c r="J5" s="2">
        <v>0</v>
      </c>
      <c r="K5" s="2">
        <v>0</v>
      </c>
      <c r="L5" s="2">
        <v>0</v>
      </c>
      <c r="M5" s="2">
        <v>5202595.5133897671</v>
      </c>
      <c r="N5" s="2">
        <v>61846.598065966828</v>
      </c>
      <c r="O5" s="2">
        <v>232123175.81903091</v>
      </c>
      <c r="P5" s="2">
        <v>4083669.6897073751</v>
      </c>
      <c r="Q5" s="2">
        <f t="shared" si="0"/>
        <v>316278317.93234944</v>
      </c>
    </row>
    <row r="6" spans="1:17" x14ac:dyDescent="0.25">
      <c r="A6" s="25" t="s">
        <v>4</v>
      </c>
      <c r="B6" s="2">
        <v>17224521.626538839</v>
      </c>
      <c r="C6" s="2">
        <v>103495528.0794943</v>
      </c>
      <c r="D6" s="2">
        <v>37853348.696982972</v>
      </c>
      <c r="E6" s="2">
        <v>84765056.805271566</v>
      </c>
      <c r="F6" s="2">
        <v>330536141.2050463</v>
      </c>
      <c r="G6" s="2">
        <v>0</v>
      </c>
      <c r="H6" s="2">
        <v>0</v>
      </c>
      <c r="I6" s="2">
        <v>0</v>
      </c>
      <c r="J6" s="2">
        <v>0</v>
      </c>
      <c r="K6" s="2">
        <v>0</v>
      </c>
      <c r="L6" s="2">
        <v>0</v>
      </c>
      <c r="M6" s="2">
        <v>324856260.44591659</v>
      </c>
      <c r="N6" s="2">
        <v>8971237.560804246</v>
      </c>
      <c r="O6" s="2">
        <v>141880074.94950521</v>
      </c>
      <c r="P6" s="2">
        <v>256867541.77821529</v>
      </c>
      <c r="Q6" s="2">
        <f t="shared" si="0"/>
        <v>1306449711.1477752</v>
      </c>
    </row>
    <row r="7" spans="1:17" x14ac:dyDescent="0.25">
      <c r="A7" s="25" t="s">
        <v>5</v>
      </c>
      <c r="B7" s="2">
        <v>4492784.05</v>
      </c>
      <c r="C7" s="2">
        <v>284377503.20999998</v>
      </c>
      <c r="D7" s="2">
        <v>23172056.170000002</v>
      </c>
      <c r="E7" s="2">
        <v>30121344.440000001</v>
      </c>
      <c r="F7" s="2">
        <v>96414080.640000001</v>
      </c>
      <c r="G7" s="2">
        <v>0</v>
      </c>
      <c r="H7" s="2">
        <v>0</v>
      </c>
      <c r="I7" s="2">
        <v>0</v>
      </c>
      <c r="J7" s="2">
        <v>0</v>
      </c>
      <c r="K7" s="2">
        <v>0</v>
      </c>
      <c r="L7" s="2">
        <v>0</v>
      </c>
      <c r="M7" s="2">
        <v>0</v>
      </c>
      <c r="N7" s="2">
        <v>0</v>
      </c>
      <c r="O7" s="2">
        <v>0</v>
      </c>
      <c r="P7" s="2">
        <v>0</v>
      </c>
      <c r="Q7" s="2">
        <f t="shared" si="0"/>
        <v>438577768.50999999</v>
      </c>
    </row>
    <row r="8" spans="1:17" x14ac:dyDescent="0.25">
      <c r="A8" s="25" t="s">
        <v>6</v>
      </c>
      <c r="B8" s="2">
        <v>120262357.98999999</v>
      </c>
      <c r="C8" s="2">
        <v>441597976.37</v>
      </c>
      <c r="D8" s="2">
        <v>104435654.17</v>
      </c>
      <c r="E8" s="2">
        <v>86072244.349999994</v>
      </c>
      <c r="F8" s="2">
        <v>189580107.63</v>
      </c>
      <c r="G8" s="2">
        <v>0</v>
      </c>
      <c r="H8" s="2">
        <v>0</v>
      </c>
      <c r="I8" s="2">
        <v>0</v>
      </c>
      <c r="J8" s="2">
        <v>0</v>
      </c>
      <c r="K8" s="2">
        <v>0</v>
      </c>
      <c r="L8" s="2">
        <v>0</v>
      </c>
      <c r="M8" s="2">
        <v>0</v>
      </c>
      <c r="N8" s="2">
        <v>0</v>
      </c>
      <c r="O8" s="2">
        <v>0</v>
      </c>
      <c r="P8" s="2">
        <v>0</v>
      </c>
      <c r="Q8" s="2">
        <f t="shared" si="0"/>
        <v>941948340.50999999</v>
      </c>
    </row>
    <row r="9" spans="1:17" x14ac:dyDescent="0.25">
      <c r="A9" s="25" t="s">
        <v>7</v>
      </c>
      <c r="B9" s="2">
        <v>0</v>
      </c>
      <c r="C9" s="2">
        <v>0</v>
      </c>
      <c r="D9" s="2">
        <v>0</v>
      </c>
      <c r="E9" s="2">
        <v>0</v>
      </c>
      <c r="F9" s="2">
        <v>0</v>
      </c>
      <c r="G9" s="2">
        <v>0</v>
      </c>
      <c r="H9" s="2">
        <v>0</v>
      </c>
      <c r="I9" s="2">
        <v>0</v>
      </c>
      <c r="J9" s="2">
        <v>0</v>
      </c>
      <c r="K9" s="2">
        <v>0</v>
      </c>
      <c r="L9" s="2">
        <v>0</v>
      </c>
      <c r="M9" s="13">
        <v>63323416.674099997</v>
      </c>
      <c r="N9" s="2">
        <v>0</v>
      </c>
      <c r="O9" s="2">
        <v>0</v>
      </c>
      <c r="P9" s="2">
        <v>0</v>
      </c>
      <c r="Q9" s="2">
        <f t="shared" si="0"/>
        <v>63323416.674099997</v>
      </c>
    </row>
    <row r="10" spans="1:17" x14ac:dyDescent="0.25">
      <c r="A10" s="25" t="s">
        <v>8</v>
      </c>
      <c r="B10" s="2">
        <v>-523045.66890559369</v>
      </c>
      <c r="C10" s="2">
        <v>34578180.423213392</v>
      </c>
      <c r="D10" s="2">
        <v>3844076.412641</v>
      </c>
      <c r="E10" s="2">
        <v>6766562.2331546852</v>
      </c>
      <c r="F10" s="2">
        <v>139593573.01179221</v>
      </c>
      <c r="G10" s="2">
        <v>0</v>
      </c>
      <c r="H10" s="2">
        <v>0</v>
      </c>
      <c r="I10" s="2">
        <v>0</v>
      </c>
      <c r="J10" s="2">
        <v>0</v>
      </c>
      <c r="K10" s="2">
        <v>0</v>
      </c>
      <c r="L10" s="2">
        <v>0</v>
      </c>
      <c r="M10" s="2">
        <v>0</v>
      </c>
      <c r="N10" s="2">
        <v>0</v>
      </c>
      <c r="O10" s="2">
        <v>0</v>
      </c>
      <c r="P10" s="2">
        <v>0</v>
      </c>
      <c r="Q10" s="2">
        <f t="shared" si="0"/>
        <v>184259346.41189569</v>
      </c>
    </row>
    <row r="11" spans="1:17" x14ac:dyDescent="0.25">
      <c r="A11" s="25" t="s">
        <v>9</v>
      </c>
      <c r="B11" s="2">
        <v>4881.2475357425219</v>
      </c>
      <c r="C11" s="2">
        <v>6878315.9626573948</v>
      </c>
      <c r="D11" s="2">
        <v>915230.56799074414</v>
      </c>
      <c r="E11" s="2">
        <v>1239553.2634820174</v>
      </c>
      <c r="F11" s="2">
        <v>1527141.4341022491</v>
      </c>
      <c r="G11" s="2">
        <v>0</v>
      </c>
      <c r="H11" s="2">
        <v>0</v>
      </c>
      <c r="I11" s="2">
        <v>0</v>
      </c>
      <c r="J11" s="2">
        <v>0</v>
      </c>
      <c r="K11" s="2">
        <v>0</v>
      </c>
      <c r="L11" s="2">
        <v>0</v>
      </c>
      <c r="M11" s="2">
        <v>0</v>
      </c>
      <c r="N11" s="2">
        <v>0</v>
      </c>
      <c r="O11" s="2">
        <v>0</v>
      </c>
      <c r="P11" s="2">
        <v>0</v>
      </c>
      <c r="Q11" s="2">
        <f t="shared" si="0"/>
        <v>10565122.475768149</v>
      </c>
    </row>
    <row r="12" spans="1:17" x14ac:dyDescent="0.25">
      <c r="A12" s="25" t="s">
        <v>10</v>
      </c>
      <c r="B12" s="2">
        <v>-3067130.6</v>
      </c>
      <c r="C12" s="2">
        <v>-1750432.88</v>
      </c>
      <c r="D12" s="2">
        <v>-792732.87</v>
      </c>
      <c r="E12" s="2">
        <v>0</v>
      </c>
      <c r="F12" s="2">
        <v>-68166.669999999984</v>
      </c>
      <c r="G12" s="2">
        <v>0</v>
      </c>
      <c r="H12" s="2">
        <v>0</v>
      </c>
      <c r="I12" s="2">
        <v>0</v>
      </c>
      <c r="J12" s="2">
        <v>0</v>
      </c>
      <c r="K12" s="2">
        <v>0</v>
      </c>
      <c r="L12" s="2">
        <v>0</v>
      </c>
      <c r="M12" s="2">
        <v>0</v>
      </c>
      <c r="N12" s="2">
        <v>0</v>
      </c>
      <c r="O12" s="2">
        <v>0</v>
      </c>
      <c r="P12" s="2">
        <v>0</v>
      </c>
      <c r="Q12" s="2">
        <f t="shared" si="0"/>
        <v>-5678463.0200000005</v>
      </c>
    </row>
    <row r="13" spans="1:17" x14ac:dyDescent="0.25">
      <c r="A13" s="25" t="s">
        <v>11</v>
      </c>
      <c r="B13" s="2">
        <v>0</v>
      </c>
      <c r="C13" s="2">
        <v>0</v>
      </c>
      <c r="D13" s="2">
        <v>0</v>
      </c>
      <c r="E13" s="2">
        <v>0</v>
      </c>
      <c r="F13" s="2">
        <v>0</v>
      </c>
      <c r="G13" s="2">
        <f>SUM(B7:F7)</f>
        <v>438577768.50999999</v>
      </c>
      <c r="H13" s="2">
        <f>SUM(B8:F8)</f>
        <v>941948340.50999999</v>
      </c>
      <c r="I13" s="2">
        <v>0</v>
      </c>
      <c r="J13" s="2">
        <v>0</v>
      </c>
      <c r="K13" s="2">
        <v>0</v>
      </c>
      <c r="L13" s="2">
        <v>0</v>
      </c>
      <c r="M13" s="2">
        <v>0</v>
      </c>
      <c r="N13" s="2">
        <v>0</v>
      </c>
      <c r="O13" s="2">
        <v>0</v>
      </c>
      <c r="P13" s="2">
        <v>0</v>
      </c>
      <c r="Q13" s="2">
        <f t="shared" si="0"/>
        <v>1380526109.02</v>
      </c>
    </row>
    <row r="14" spans="1:17" x14ac:dyDescent="0.25">
      <c r="A14" s="25" t="s">
        <v>12</v>
      </c>
      <c r="B14" s="2">
        <v>0</v>
      </c>
      <c r="C14" s="2">
        <v>0</v>
      </c>
      <c r="D14" s="2">
        <v>0</v>
      </c>
      <c r="E14" s="2">
        <v>0</v>
      </c>
      <c r="F14" s="2">
        <v>0</v>
      </c>
      <c r="G14" s="2">
        <v>0</v>
      </c>
      <c r="H14" s="2">
        <v>0</v>
      </c>
      <c r="I14" s="2">
        <f>M9</f>
        <v>63323416.674099997</v>
      </c>
      <c r="J14" s="2">
        <f>SUM(B10:F10)</f>
        <v>184259346.41189569</v>
      </c>
      <c r="K14" s="2">
        <f>SUM(B11:F11)</f>
        <v>10565122.475768149</v>
      </c>
      <c r="L14" s="2">
        <f>SUM(B12:F12)</f>
        <v>-5678463.0200000005</v>
      </c>
      <c r="M14" s="2">
        <v>0</v>
      </c>
      <c r="N14" s="2">
        <v>0</v>
      </c>
      <c r="O14" s="2">
        <v>0</v>
      </c>
      <c r="P14" s="2">
        <v>0</v>
      </c>
      <c r="Q14" s="2">
        <f t="shared" si="0"/>
        <v>252469422.54176381</v>
      </c>
    </row>
    <row r="15" spans="1:17" ht="15.75" x14ac:dyDescent="0.25">
      <c r="A15" s="25" t="s">
        <v>16</v>
      </c>
      <c r="B15" s="2">
        <v>0</v>
      </c>
      <c r="C15" s="2">
        <v>0</v>
      </c>
      <c r="D15" s="2">
        <v>0</v>
      </c>
      <c r="E15" s="2">
        <v>0</v>
      </c>
      <c r="F15" s="2">
        <v>0</v>
      </c>
      <c r="G15" s="2">
        <v>0</v>
      </c>
      <c r="H15" s="2">
        <v>0</v>
      </c>
      <c r="I15" s="2">
        <v>0</v>
      </c>
      <c r="J15" s="2">
        <v>0</v>
      </c>
      <c r="K15" s="2">
        <v>0</v>
      </c>
      <c r="L15" s="2">
        <v>0</v>
      </c>
      <c r="M15" s="12">
        <v>292103946.3855679</v>
      </c>
      <c r="N15" s="12">
        <v>29067720.058613777</v>
      </c>
      <c r="O15" s="2">
        <v>0</v>
      </c>
      <c r="P15" s="12">
        <v>123110677.42522413</v>
      </c>
      <c r="Q15" s="2">
        <f t="shared" si="0"/>
        <v>444282343.86940581</v>
      </c>
    </row>
    <row r="16" spans="1:17" x14ac:dyDescent="0.25">
      <c r="A16" s="25" t="s">
        <v>17</v>
      </c>
      <c r="B16" s="2">
        <v>11642609.86496041</v>
      </c>
      <c r="C16" s="2">
        <v>47481200.9041747</v>
      </c>
      <c r="D16" s="2">
        <v>20433388.637642272</v>
      </c>
      <c r="E16" s="2">
        <v>21742653.80258416</v>
      </c>
      <c r="F16" s="2">
        <v>347025110.062567</v>
      </c>
      <c r="G16" s="2">
        <v>0</v>
      </c>
      <c r="H16" s="2">
        <v>0</v>
      </c>
      <c r="I16" s="2">
        <v>0</v>
      </c>
      <c r="J16" s="2">
        <v>0</v>
      </c>
      <c r="K16" s="2">
        <v>0</v>
      </c>
      <c r="L16" s="2">
        <v>0</v>
      </c>
      <c r="M16" s="2">
        <v>0</v>
      </c>
      <c r="N16" s="2">
        <v>0</v>
      </c>
      <c r="O16" s="2">
        <v>0</v>
      </c>
      <c r="P16" s="2">
        <v>0</v>
      </c>
      <c r="Q16" s="2">
        <f t="shared" si="0"/>
        <v>448324963.27192855</v>
      </c>
    </row>
    <row r="17" spans="1:17" x14ac:dyDescent="0.25">
      <c r="A17" s="25" t="s">
        <v>15</v>
      </c>
      <c r="B17" s="2">
        <f>SUM(B2:B16)</f>
        <v>196881145.80791491</v>
      </c>
      <c r="C17" s="2">
        <f t="shared" ref="C17:P17" si="1">SUM(C2:C16)</f>
        <v>1184174820.696516</v>
      </c>
      <c r="D17" s="2">
        <f t="shared" si="1"/>
        <v>273038599.50288522</v>
      </c>
      <c r="E17" s="2">
        <f t="shared" si="1"/>
        <v>316278317.93234944</v>
      </c>
      <c r="F17" s="2">
        <f t="shared" si="1"/>
        <v>1306449711.1477752</v>
      </c>
      <c r="G17" s="2">
        <f t="shared" si="1"/>
        <v>438577768.50999999</v>
      </c>
      <c r="H17" s="2">
        <f t="shared" si="1"/>
        <v>941948340.50999999</v>
      </c>
      <c r="I17" s="2">
        <f t="shared" si="1"/>
        <v>63323416.674099997</v>
      </c>
      <c r="J17" s="2">
        <f t="shared" si="1"/>
        <v>184259346.41189569</v>
      </c>
      <c r="K17" s="2">
        <f t="shared" si="1"/>
        <v>10565122.475768149</v>
      </c>
      <c r="L17" s="2">
        <f t="shared" si="1"/>
        <v>-5678463.0200000005</v>
      </c>
      <c r="M17" s="2">
        <f>SUM(M2:M16)</f>
        <v>1380526109.02</v>
      </c>
      <c r="N17" s="2">
        <f t="shared" si="1"/>
        <v>252469422.54176381</v>
      </c>
      <c r="O17" s="2">
        <f t="shared" si="1"/>
        <v>444282343.86940622</v>
      </c>
      <c r="P17" s="2">
        <f t="shared" si="1"/>
        <v>448324963.27192855</v>
      </c>
      <c r="Q17" s="2">
        <v>5294819673.0512657</v>
      </c>
    </row>
    <row r="18" spans="1:17" x14ac:dyDescent="0.25">
      <c r="A18" s="30" t="s">
        <v>20</v>
      </c>
      <c r="B18" s="6">
        <f>Q2</f>
        <v>196881145.80791491</v>
      </c>
      <c r="C18" s="6">
        <f>Q3</f>
        <v>1184174820.696516</v>
      </c>
      <c r="D18" s="6">
        <f>Q4</f>
        <v>273038599.50288522</v>
      </c>
      <c r="E18" s="6">
        <f>Q5</f>
        <v>316278317.93234944</v>
      </c>
      <c r="F18" s="6">
        <f>Q6</f>
        <v>1306449711.1477752</v>
      </c>
      <c r="G18" s="6">
        <f>Q7</f>
        <v>438577768.50999999</v>
      </c>
      <c r="H18" s="6">
        <f>Q8</f>
        <v>941948340.50999999</v>
      </c>
      <c r="I18" s="6">
        <f>Q9</f>
        <v>63323416.674099997</v>
      </c>
      <c r="J18" s="6">
        <f>Q10</f>
        <v>184259346.41189569</v>
      </c>
      <c r="K18" s="6">
        <f>Q11</f>
        <v>10565122.475768149</v>
      </c>
      <c r="L18" s="6">
        <f>Q12</f>
        <v>-5678463.0200000005</v>
      </c>
      <c r="M18" s="6">
        <f>Q13</f>
        <v>1380526109.02</v>
      </c>
      <c r="N18" s="6">
        <f>Q14</f>
        <v>252469422.54176381</v>
      </c>
      <c r="O18" s="6">
        <f>Q15</f>
        <v>444282343.86940581</v>
      </c>
      <c r="P18" s="6">
        <f>Q16</f>
        <v>448324963.27192855</v>
      </c>
    </row>
    <row r="19" spans="1:17" ht="15.75" x14ac:dyDescent="0.25">
      <c r="A19" s="31" t="s">
        <v>21</v>
      </c>
      <c r="B19" s="11">
        <f>B17-B18</f>
        <v>0</v>
      </c>
      <c r="C19" s="11">
        <f t="shared" ref="C19:P19" si="2">C17-C18</f>
        <v>0</v>
      </c>
      <c r="D19" s="11">
        <f t="shared" si="2"/>
        <v>0</v>
      </c>
      <c r="E19" s="11">
        <f t="shared" si="2"/>
        <v>0</v>
      </c>
      <c r="F19" s="11">
        <f t="shared" si="2"/>
        <v>0</v>
      </c>
      <c r="G19" s="11">
        <f t="shared" si="2"/>
        <v>0</v>
      </c>
      <c r="H19" s="11">
        <f t="shared" si="2"/>
        <v>0</v>
      </c>
      <c r="I19" s="11">
        <f t="shared" si="2"/>
        <v>0</v>
      </c>
      <c r="J19" s="11">
        <f t="shared" si="2"/>
        <v>0</v>
      </c>
      <c r="K19" s="11">
        <f t="shared" si="2"/>
        <v>0</v>
      </c>
      <c r="L19" s="11">
        <f t="shared" si="2"/>
        <v>0</v>
      </c>
      <c r="M19" s="11">
        <f>M17-M18</f>
        <v>0</v>
      </c>
      <c r="N19" s="11">
        <f t="shared" si="2"/>
        <v>0</v>
      </c>
      <c r="O19" s="11">
        <f t="shared" si="2"/>
        <v>0</v>
      </c>
      <c r="P19" s="11">
        <f t="shared" si="2"/>
        <v>0</v>
      </c>
    </row>
    <row r="21" spans="1:17" x14ac:dyDescent="0.25">
      <c r="A21" s="32" t="s">
        <v>36</v>
      </c>
      <c r="B21" s="33"/>
      <c r="C21" s="33"/>
      <c r="D21" s="33"/>
      <c r="E21" s="33"/>
      <c r="F21" s="34"/>
      <c r="M21" s="3"/>
      <c r="N21" s="3"/>
    </row>
    <row r="22" spans="1:17" x14ac:dyDescent="0.25">
      <c r="A22" s="35"/>
      <c r="B22" s="36"/>
      <c r="C22" s="36"/>
      <c r="D22" s="36"/>
      <c r="E22" s="36"/>
      <c r="F22" s="37"/>
      <c r="P22" s="3"/>
    </row>
    <row r="23" spans="1:17" x14ac:dyDescent="0.25">
      <c r="A23" s="35"/>
      <c r="B23" s="36"/>
      <c r="C23" s="36"/>
      <c r="D23" s="36"/>
      <c r="E23" s="36"/>
      <c r="F23" s="37"/>
    </row>
    <row r="24" spans="1:17" x14ac:dyDescent="0.25">
      <c r="A24" s="35"/>
      <c r="B24" s="36"/>
      <c r="C24" s="36"/>
      <c r="D24" s="36"/>
      <c r="E24" s="36"/>
      <c r="F24" s="37"/>
    </row>
    <row r="25" spans="1:17" x14ac:dyDescent="0.25">
      <c r="A25" s="35"/>
      <c r="B25" s="36"/>
      <c r="C25" s="36"/>
      <c r="D25" s="36"/>
      <c r="E25" s="36"/>
      <c r="F25" s="37"/>
    </row>
    <row r="26" spans="1:17" x14ac:dyDescent="0.25">
      <c r="A26" s="38"/>
      <c r="B26" s="39"/>
      <c r="C26" s="39"/>
      <c r="D26" s="39"/>
      <c r="E26" s="39"/>
      <c r="F26" s="40"/>
    </row>
  </sheetData>
  <mergeCells count="1">
    <mergeCell ref="A21:F26"/>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DD472-7077-4A0B-B698-497BF7F61126}">
  <dimension ref="A1:Q36"/>
  <sheetViews>
    <sheetView workbookViewId="0">
      <selection activeCell="A2" sqref="A2:A19"/>
    </sheetView>
  </sheetViews>
  <sheetFormatPr defaultRowHeight="15" x14ac:dyDescent="0.25"/>
  <cols>
    <col min="1" max="1" width="22" bestFit="1" customWidth="1"/>
    <col min="2" max="17" width="21.140625" customWidth="1"/>
  </cols>
  <sheetData>
    <row r="1" spans="1:17"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row>
    <row r="2" spans="1:17" x14ac:dyDescent="0.25">
      <c r="A2" s="25" t="s">
        <v>0</v>
      </c>
      <c r="B2" s="2">
        <v>34803433.224989124</v>
      </c>
      <c r="C2" s="2">
        <v>7117915.6264392734</v>
      </c>
      <c r="D2" s="2">
        <v>36644.609712554397</v>
      </c>
      <c r="E2" s="2">
        <v>176368.5618122062</v>
      </c>
      <c r="F2" s="2">
        <v>48873763.312576443</v>
      </c>
      <c r="G2" s="2">
        <v>0</v>
      </c>
      <c r="H2" s="2">
        <v>0</v>
      </c>
      <c r="I2" s="2">
        <v>0</v>
      </c>
      <c r="J2" s="2">
        <v>0</v>
      </c>
      <c r="K2" s="2">
        <v>0</v>
      </c>
      <c r="L2" s="2">
        <v>0</v>
      </c>
      <c r="M2" s="2">
        <v>76424307.980318904</v>
      </c>
      <c r="N2" s="2">
        <v>0</v>
      </c>
      <c r="O2" s="2">
        <v>14870055.893344119</v>
      </c>
      <c r="P2" s="2">
        <v>14578656.598722316</v>
      </c>
      <c r="Q2" s="2">
        <f>SUM(B2:P2)</f>
        <v>196881145.80791494</v>
      </c>
    </row>
    <row r="3" spans="1:17" x14ac:dyDescent="0.25">
      <c r="A3" s="25" t="s">
        <v>1</v>
      </c>
      <c r="B3" s="2">
        <v>8201500.3547854424</v>
      </c>
      <c r="C3" s="2">
        <v>207072102.20581359</v>
      </c>
      <c r="D3" s="2">
        <v>29730691.6149402</v>
      </c>
      <c r="E3" s="2">
        <v>30099006.094070911</v>
      </c>
      <c r="F3" s="2">
        <v>111843618.3841894</v>
      </c>
      <c r="G3" s="2">
        <v>0</v>
      </c>
      <c r="H3" s="2">
        <v>0</v>
      </c>
      <c r="I3" s="2">
        <v>0</v>
      </c>
      <c r="J3" s="2">
        <v>0</v>
      </c>
      <c r="K3" s="2">
        <v>0</v>
      </c>
      <c r="L3" s="2">
        <v>0</v>
      </c>
      <c r="M3" s="2">
        <v>491939337.84275997</v>
      </c>
      <c r="N3" s="2">
        <v>213804174.55210191</v>
      </c>
      <c r="O3" s="2">
        <v>48837759.114291877</v>
      </c>
      <c r="P3" s="2">
        <v>42646630.533562779</v>
      </c>
      <c r="Q3" s="2">
        <f t="shared" ref="Q3:Q16" si="0">SUM(B3:P3)</f>
        <v>1184174820.696516</v>
      </c>
    </row>
    <row r="4" spans="1:17" x14ac:dyDescent="0.25">
      <c r="A4" s="25" t="s">
        <v>2</v>
      </c>
      <c r="B4" s="2">
        <v>3297945.7937462959</v>
      </c>
      <c r="C4" s="2">
        <v>34603795.919044763</v>
      </c>
      <c r="D4" s="2">
        <v>52433865.155155607</v>
      </c>
      <c r="E4" s="2">
        <v>6885159.0603461554</v>
      </c>
      <c r="F4" s="2">
        <v>34968080.284736931</v>
      </c>
      <c r="G4" s="2">
        <v>0</v>
      </c>
      <c r="H4" s="2">
        <v>0</v>
      </c>
      <c r="I4" s="2">
        <v>0</v>
      </c>
      <c r="J4" s="2">
        <v>0</v>
      </c>
      <c r="K4" s="2">
        <v>0</v>
      </c>
      <c r="L4" s="2">
        <v>0</v>
      </c>
      <c r="M4" s="2">
        <v>95466398.340749875</v>
      </c>
      <c r="N4" s="2">
        <v>564443.77217790124</v>
      </c>
      <c r="O4" s="2">
        <v>6571278.0932340967</v>
      </c>
      <c r="P4" s="2">
        <v>38247633.083693638</v>
      </c>
      <c r="Q4" s="2">
        <f t="shared" si="0"/>
        <v>273038599.50288522</v>
      </c>
    </row>
    <row r="5" spans="1:17" x14ac:dyDescent="0.25">
      <c r="A5" s="25" t="s">
        <v>3</v>
      </c>
      <c r="B5" s="2">
        <v>541287.92426468537</v>
      </c>
      <c r="C5" s="2">
        <v>18722734.87567858</v>
      </c>
      <c r="D5" s="2">
        <v>976376.33781984111</v>
      </c>
      <c r="E5" s="2">
        <v>48410369.321627706</v>
      </c>
      <c r="F5" s="2">
        <v>6156261.8527646083</v>
      </c>
      <c r="G5" s="2">
        <v>0</v>
      </c>
      <c r="H5" s="2">
        <v>0</v>
      </c>
      <c r="I5" s="2">
        <v>0</v>
      </c>
      <c r="J5" s="2">
        <v>0</v>
      </c>
      <c r="K5" s="2">
        <v>0</v>
      </c>
      <c r="L5" s="2">
        <v>0</v>
      </c>
      <c r="M5" s="2">
        <v>4968979.8515232988</v>
      </c>
      <c r="N5" s="2">
        <v>61846.598065966828</v>
      </c>
      <c r="O5" s="2">
        <v>232123175.81903091</v>
      </c>
      <c r="P5" s="2">
        <v>4317285.3515738435</v>
      </c>
      <c r="Q5" s="2">
        <f t="shared" si="0"/>
        <v>316278317.93234944</v>
      </c>
    </row>
    <row r="6" spans="1:17" x14ac:dyDescent="0.25">
      <c r="A6" s="25" t="s">
        <v>4</v>
      </c>
      <c r="B6" s="2">
        <v>17224521.626538839</v>
      </c>
      <c r="C6" s="2">
        <v>103495528.0794943</v>
      </c>
      <c r="D6" s="2">
        <v>37853348.696982972</v>
      </c>
      <c r="E6" s="2">
        <v>84765056.805271566</v>
      </c>
      <c r="F6" s="2">
        <v>330536141.2050463</v>
      </c>
      <c r="G6" s="2">
        <v>0</v>
      </c>
      <c r="H6" s="2">
        <v>0</v>
      </c>
      <c r="I6" s="2">
        <v>0</v>
      </c>
      <c r="J6" s="2">
        <v>0</v>
      </c>
      <c r="K6" s="2">
        <v>0</v>
      </c>
      <c r="L6" s="2">
        <v>0</v>
      </c>
      <c r="M6" s="2">
        <v>310269020.26931262</v>
      </c>
      <c r="N6" s="2">
        <v>8971237.560804246</v>
      </c>
      <c r="O6" s="2">
        <v>141880074.94950521</v>
      </c>
      <c r="P6" s="2">
        <v>271454781.95481926</v>
      </c>
      <c r="Q6" s="2">
        <f t="shared" si="0"/>
        <v>1306449711.1477754</v>
      </c>
    </row>
    <row r="7" spans="1:17" x14ac:dyDescent="0.25">
      <c r="A7" s="25" t="s">
        <v>5</v>
      </c>
      <c r="B7" s="2">
        <v>4492784.05</v>
      </c>
      <c r="C7" s="2">
        <v>284377503.20999998</v>
      </c>
      <c r="D7" s="2">
        <v>23172056.170000002</v>
      </c>
      <c r="E7" s="2">
        <v>30121344.440000001</v>
      </c>
      <c r="F7" s="2">
        <v>96414080.640000001</v>
      </c>
      <c r="G7" s="2">
        <v>0</v>
      </c>
      <c r="H7" s="2">
        <v>0</v>
      </c>
      <c r="I7" s="2">
        <v>0</v>
      </c>
      <c r="J7" s="2">
        <v>0</v>
      </c>
      <c r="K7" s="2">
        <v>0</v>
      </c>
      <c r="L7" s="2">
        <v>0</v>
      </c>
      <c r="M7" s="2">
        <v>0</v>
      </c>
      <c r="N7" s="2">
        <v>0</v>
      </c>
      <c r="O7" s="2">
        <v>0</v>
      </c>
      <c r="P7" s="2">
        <v>0</v>
      </c>
      <c r="Q7" s="2">
        <f t="shared" si="0"/>
        <v>438577768.50999999</v>
      </c>
    </row>
    <row r="8" spans="1:17" x14ac:dyDescent="0.25">
      <c r="A8" s="25" t="s">
        <v>6</v>
      </c>
      <c r="B8" s="2">
        <v>120262357.98999999</v>
      </c>
      <c r="C8" s="2">
        <v>441597976.37</v>
      </c>
      <c r="D8" s="2">
        <v>104435654.17</v>
      </c>
      <c r="E8" s="2">
        <v>86072244.349999994</v>
      </c>
      <c r="F8" s="2">
        <v>189580107.63</v>
      </c>
      <c r="G8" s="2">
        <v>0</v>
      </c>
      <c r="H8" s="2">
        <v>0</v>
      </c>
      <c r="I8" s="2">
        <v>0</v>
      </c>
      <c r="J8" s="2">
        <v>0</v>
      </c>
      <c r="K8" s="2">
        <v>0</v>
      </c>
      <c r="L8" s="2">
        <v>0</v>
      </c>
      <c r="M8" s="2">
        <v>0</v>
      </c>
      <c r="N8" s="2">
        <v>0</v>
      </c>
      <c r="O8" s="2">
        <v>0</v>
      </c>
      <c r="P8" s="2">
        <v>0</v>
      </c>
      <c r="Q8" s="2">
        <f t="shared" si="0"/>
        <v>941948340.50999999</v>
      </c>
    </row>
    <row r="9" spans="1:17" x14ac:dyDescent="0.25">
      <c r="A9" s="25" t="s">
        <v>7</v>
      </c>
      <c r="B9" s="2">
        <v>0</v>
      </c>
      <c r="C9" s="2">
        <v>0</v>
      </c>
      <c r="D9" s="2">
        <v>0</v>
      </c>
      <c r="E9" s="2">
        <v>0</v>
      </c>
      <c r="F9" s="2">
        <v>0</v>
      </c>
      <c r="G9" s="2">
        <v>0</v>
      </c>
      <c r="H9" s="2">
        <v>0</v>
      </c>
      <c r="I9" s="2">
        <v>0</v>
      </c>
      <c r="J9" s="2">
        <v>0</v>
      </c>
      <c r="K9" s="2">
        <v>0</v>
      </c>
      <c r="L9" s="2">
        <v>0</v>
      </c>
      <c r="M9" s="13">
        <v>63323416.674099997</v>
      </c>
      <c r="N9" s="2">
        <v>0</v>
      </c>
      <c r="O9" s="2">
        <v>0</v>
      </c>
      <c r="P9" s="2">
        <v>0</v>
      </c>
      <c r="Q9" s="2">
        <f t="shared" si="0"/>
        <v>63323416.674099997</v>
      </c>
    </row>
    <row r="10" spans="1:17" x14ac:dyDescent="0.25">
      <c r="A10" s="25" t="s">
        <v>8</v>
      </c>
      <c r="B10" s="2">
        <v>-523045.66890559369</v>
      </c>
      <c r="C10" s="2">
        <v>34578180.423213392</v>
      </c>
      <c r="D10" s="2">
        <v>3844076.412641</v>
      </c>
      <c r="E10" s="2">
        <v>6766562.2331546852</v>
      </c>
      <c r="F10" s="2">
        <v>139593573.01179221</v>
      </c>
      <c r="G10" s="2">
        <v>0</v>
      </c>
      <c r="H10" s="2">
        <v>0</v>
      </c>
      <c r="I10" s="2">
        <v>0</v>
      </c>
      <c r="J10" s="2">
        <v>0</v>
      </c>
      <c r="K10" s="2">
        <v>0</v>
      </c>
      <c r="L10" s="2">
        <v>0</v>
      </c>
      <c r="M10" s="2">
        <v>0</v>
      </c>
      <c r="N10" s="2">
        <v>0</v>
      </c>
      <c r="O10" s="2">
        <v>0</v>
      </c>
      <c r="P10" s="2">
        <v>0</v>
      </c>
      <c r="Q10" s="2">
        <f t="shared" si="0"/>
        <v>184259346.41189569</v>
      </c>
    </row>
    <row r="11" spans="1:17" x14ac:dyDescent="0.25">
      <c r="A11" s="25" t="s">
        <v>9</v>
      </c>
      <c r="B11" s="2">
        <v>4881.2475357425219</v>
      </c>
      <c r="C11" s="2">
        <v>6878315.9626573948</v>
      </c>
      <c r="D11" s="2">
        <v>915230.56799074414</v>
      </c>
      <c r="E11" s="2">
        <v>1239553.2634820174</v>
      </c>
      <c r="F11" s="2">
        <v>1527141.4341022491</v>
      </c>
      <c r="G11" s="2">
        <v>0</v>
      </c>
      <c r="H11" s="2">
        <v>0</v>
      </c>
      <c r="I11" s="2">
        <v>0</v>
      </c>
      <c r="J11" s="2">
        <v>0</v>
      </c>
      <c r="K11" s="2">
        <v>0</v>
      </c>
      <c r="L11" s="2">
        <v>0</v>
      </c>
      <c r="M11" s="2">
        <v>0</v>
      </c>
      <c r="N11" s="2">
        <v>0</v>
      </c>
      <c r="O11" s="2">
        <v>0</v>
      </c>
      <c r="P11" s="2">
        <v>0</v>
      </c>
      <c r="Q11" s="2">
        <f t="shared" si="0"/>
        <v>10565122.475768149</v>
      </c>
    </row>
    <row r="12" spans="1:17" x14ac:dyDescent="0.25">
      <c r="A12" s="25" t="s">
        <v>10</v>
      </c>
      <c r="B12" s="2">
        <v>-3067130.6</v>
      </c>
      <c r="C12" s="2">
        <v>-1750432.88</v>
      </c>
      <c r="D12" s="2">
        <v>-792732.87</v>
      </c>
      <c r="E12" s="2">
        <v>0</v>
      </c>
      <c r="F12" s="2">
        <v>-68166.669999999984</v>
      </c>
      <c r="G12" s="2">
        <v>0</v>
      </c>
      <c r="H12" s="2">
        <v>0</v>
      </c>
      <c r="I12" s="2">
        <v>0</v>
      </c>
      <c r="J12" s="2">
        <v>0</v>
      </c>
      <c r="K12" s="2">
        <v>0</v>
      </c>
      <c r="L12" s="2">
        <v>0</v>
      </c>
      <c r="M12" s="2">
        <v>0</v>
      </c>
      <c r="N12" s="2">
        <v>0</v>
      </c>
      <c r="O12" s="2">
        <v>0</v>
      </c>
      <c r="P12" s="2">
        <v>0</v>
      </c>
      <c r="Q12" s="2">
        <f t="shared" si="0"/>
        <v>-5678463.0200000005</v>
      </c>
    </row>
    <row r="13" spans="1:17" x14ac:dyDescent="0.25">
      <c r="A13" s="25" t="s">
        <v>11</v>
      </c>
      <c r="B13" s="2">
        <v>0</v>
      </c>
      <c r="C13" s="2">
        <v>0</v>
      </c>
      <c r="D13" s="2">
        <v>0</v>
      </c>
      <c r="E13" s="2">
        <v>0</v>
      </c>
      <c r="F13" s="2">
        <v>0</v>
      </c>
      <c r="G13" s="2">
        <f>SUM(B7:F7)</f>
        <v>438577768.50999999</v>
      </c>
      <c r="H13" s="2">
        <f>SUM(B8:F8)</f>
        <v>941948340.50999999</v>
      </c>
      <c r="I13" s="2">
        <v>0</v>
      </c>
      <c r="J13" s="2">
        <v>0</v>
      </c>
      <c r="K13" s="2">
        <v>0</v>
      </c>
      <c r="L13" s="2">
        <v>0</v>
      </c>
      <c r="M13" s="2">
        <v>0</v>
      </c>
      <c r="N13" s="2">
        <v>0</v>
      </c>
      <c r="O13" s="2">
        <v>0</v>
      </c>
      <c r="P13" s="2">
        <v>0</v>
      </c>
      <c r="Q13" s="2">
        <f t="shared" si="0"/>
        <v>1380526109.02</v>
      </c>
    </row>
    <row r="14" spans="1:17" x14ac:dyDescent="0.25">
      <c r="A14" s="25" t="s">
        <v>12</v>
      </c>
      <c r="B14" s="2">
        <v>0</v>
      </c>
      <c r="C14" s="2">
        <v>0</v>
      </c>
      <c r="D14" s="2">
        <v>0</v>
      </c>
      <c r="E14" s="2">
        <v>0</v>
      </c>
      <c r="F14" s="2">
        <v>0</v>
      </c>
      <c r="G14" s="2">
        <v>0</v>
      </c>
      <c r="H14" s="2">
        <v>0</v>
      </c>
      <c r="I14" s="2">
        <f>M9</f>
        <v>63323416.674099997</v>
      </c>
      <c r="J14" s="2">
        <f>SUM(B10:F10)</f>
        <v>184259346.41189569</v>
      </c>
      <c r="K14" s="2">
        <f>SUM(B11:F11)</f>
        <v>10565122.475768149</v>
      </c>
      <c r="L14" s="2">
        <f>SUM(B12:F12)</f>
        <v>-5678463.0200000005</v>
      </c>
      <c r="M14" s="2">
        <v>0</v>
      </c>
      <c r="N14" s="2">
        <v>0</v>
      </c>
      <c r="O14" s="2">
        <v>0</v>
      </c>
      <c r="P14" s="2">
        <v>0</v>
      </c>
      <c r="Q14" s="2">
        <f t="shared" si="0"/>
        <v>252469422.54176381</v>
      </c>
    </row>
    <row r="15" spans="1:17" x14ac:dyDescent="0.25">
      <c r="A15" s="25" t="s">
        <v>16</v>
      </c>
      <c r="B15" s="2">
        <v>0</v>
      </c>
      <c r="C15" s="2">
        <v>0</v>
      </c>
      <c r="D15" s="2">
        <v>0</v>
      </c>
      <c r="E15" s="2">
        <v>0</v>
      </c>
      <c r="F15" s="2">
        <v>0</v>
      </c>
      <c r="G15" s="2">
        <v>0</v>
      </c>
      <c r="H15" s="2">
        <v>0</v>
      </c>
      <c r="I15" s="2">
        <v>0</v>
      </c>
      <c r="J15" s="2">
        <v>0</v>
      </c>
      <c r="K15" s="2">
        <v>0</v>
      </c>
      <c r="L15" s="2">
        <v>0</v>
      </c>
      <c r="M15" s="15">
        <v>338134648.06123531</v>
      </c>
      <c r="N15" s="15">
        <v>29067720.058613777</v>
      </c>
      <c r="O15" s="15">
        <v>0</v>
      </c>
      <c r="P15" s="15">
        <v>77079975.74955672</v>
      </c>
      <c r="Q15" s="2">
        <f t="shared" si="0"/>
        <v>444282343.86940581</v>
      </c>
    </row>
    <row r="16" spans="1:17" x14ac:dyDescent="0.25">
      <c r="A16" s="25" t="s">
        <v>17</v>
      </c>
      <c r="B16" s="2">
        <v>11642609.86496041</v>
      </c>
      <c r="C16" s="2">
        <v>47481200.9041747</v>
      </c>
      <c r="D16" s="2">
        <v>20433388.637642272</v>
      </c>
      <c r="E16" s="2">
        <v>21742653.80258416</v>
      </c>
      <c r="F16" s="2">
        <v>347025110.062567</v>
      </c>
      <c r="G16" s="2">
        <v>0</v>
      </c>
      <c r="H16" s="2">
        <v>0</v>
      </c>
      <c r="I16" s="2">
        <v>0</v>
      </c>
      <c r="J16" s="2">
        <v>0</v>
      </c>
      <c r="K16" s="2">
        <v>0</v>
      </c>
      <c r="L16" s="2">
        <v>0</v>
      </c>
      <c r="M16" s="2">
        <v>0</v>
      </c>
      <c r="N16" s="2">
        <v>0</v>
      </c>
      <c r="O16" s="2">
        <v>0</v>
      </c>
      <c r="P16" s="2">
        <v>0</v>
      </c>
      <c r="Q16" s="2">
        <f t="shared" si="0"/>
        <v>448324963.27192855</v>
      </c>
    </row>
    <row r="17" spans="1:17" x14ac:dyDescent="0.25">
      <c r="A17" s="25" t="s">
        <v>15</v>
      </c>
      <c r="B17" s="2">
        <f>SUM(B2:B16)</f>
        <v>196881145.80791491</v>
      </c>
      <c r="C17" s="2">
        <f t="shared" ref="C17:P17" si="1">SUM(C2:C16)</f>
        <v>1184174820.696516</v>
      </c>
      <c r="D17" s="2">
        <f t="shared" si="1"/>
        <v>273038599.50288522</v>
      </c>
      <c r="E17" s="2">
        <f t="shared" si="1"/>
        <v>316278317.93234944</v>
      </c>
      <c r="F17" s="2">
        <f t="shared" si="1"/>
        <v>1306449711.1477752</v>
      </c>
      <c r="G17" s="2">
        <f t="shared" si="1"/>
        <v>438577768.50999999</v>
      </c>
      <c r="H17" s="2">
        <f t="shared" si="1"/>
        <v>941948340.50999999</v>
      </c>
      <c r="I17" s="2">
        <f t="shared" si="1"/>
        <v>63323416.674099997</v>
      </c>
      <c r="J17" s="2">
        <f t="shared" si="1"/>
        <v>184259346.41189569</v>
      </c>
      <c r="K17" s="2">
        <f t="shared" si="1"/>
        <v>10565122.475768149</v>
      </c>
      <c r="L17" s="2">
        <f t="shared" si="1"/>
        <v>-5678463.0200000005</v>
      </c>
      <c r="M17" s="2">
        <f>SUM(M2:M16)</f>
        <v>1380526109.02</v>
      </c>
      <c r="N17" s="2">
        <f t="shared" si="1"/>
        <v>252469422.54176381</v>
      </c>
      <c r="O17" s="2">
        <f t="shared" si="1"/>
        <v>444282343.86940622</v>
      </c>
      <c r="P17" s="2">
        <f t="shared" si="1"/>
        <v>448324963.27192855</v>
      </c>
      <c r="Q17" s="2">
        <v>5294819673.0512657</v>
      </c>
    </row>
    <row r="18" spans="1:17" x14ac:dyDescent="0.25">
      <c r="A18" s="30" t="s">
        <v>20</v>
      </c>
      <c r="B18" s="6">
        <f>Q2</f>
        <v>196881145.80791494</v>
      </c>
      <c r="C18" s="6">
        <f>Q3</f>
        <v>1184174820.696516</v>
      </c>
      <c r="D18" s="6">
        <f>Q4</f>
        <v>273038599.50288522</v>
      </c>
      <c r="E18" s="6">
        <f>Q5</f>
        <v>316278317.93234944</v>
      </c>
      <c r="F18" s="6">
        <f>Q6</f>
        <v>1306449711.1477754</v>
      </c>
      <c r="G18" s="6">
        <f>Q7</f>
        <v>438577768.50999999</v>
      </c>
      <c r="H18" s="6">
        <f>Q8</f>
        <v>941948340.50999999</v>
      </c>
      <c r="I18" s="6">
        <f>Q9</f>
        <v>63323416.674099997</v>
      </c>
      <c r="J18" s="6">
        <f>Q10</f>
        <v>184259346.41189569</v>
      </c>
      <c r="K18" s="6">
        <f>Q11</f>
        <v>10565122.475768149</v>
      </c>
      <c r="L18" s="6">
        <f>Q12</f>
        <v>-5678463.0200000005</v>
      </c>
      <c r="M18" s="6">
        <f>Q13</f>
        <v>1380526109.02</v>
      </c>
      <c r="N18" s="6">
        <f>Q14</f>
        <v>252469422.54176381</v>
      </c>
      <c r="O18" s="6">
        <f>Q15</f>
        <v>444282343.86940581</v>
      </c>
      <c r="P18" s="6">
        <f>Q16</f>
        <v>448324963.27192855</v>
      </c>
    </row>
    <row r="19" spans="1:17" ht="15.75" x14ac:dyDescent="0.25">
      <c r="A19" s="31" t="s">
        <v>21</v>
      </c>
      <c r="B19" s="11">
        <f>B17-B18</f>
        <v>0</v>
      </c>
      <c r="C19" s="11">
        <f t="shared" ref="C19:P19" si="2">C17-C18</f>
        <v>0</v>
      </c>
      <c r="D19" s="11">
        <f t="shared" si="2"/>
        <v>0</v>
      </c>
      <c r="E19" s="11">
        <f t="shared" si="2"/>
        <v>0</v>
      </c>
      <c r="F19" s="11">
        <f t="shared" si="2"/>
        <v>0</v>
      </c>
      <c r="G19" s="11">
        <f t="shared" si="2"/>
        <v>0</v>
      </c>
      <c r="H19" s="11">
        <f t="shared" si="2"/>
        <v>0</v>
      </c>
      <c r="I19" s="11">
        <f t="shared" si="2"/>
        <v>0</v>
      </c>
      <c r="J19" s="11">
        <f t="shared" si="2"/>
        <v>0</v>
      </c>
      <c r="K19" s="11">
        <f t="shared" si="2"/>
        <v>0</v>
      </c>
      <c r="L19" s="11">
        <f t="shared" si="2"/>
        <v>0</v>
      </c>
      <c r="M19" s="11">
        <f>M17-M18</f>
        <v>0</v>
      </c>
      <c r="N19" s="11">
        <f t="shared" si="2"/>
        <v>0</v>
      </c>
      <c r="O19" s="11">
        <f t="shared" si="2"/>
        <v>0</v>
      </c>
      <c r="P19" s="11">
        <f t="shared" si="2"/>
        <v>0</v>
      </c>
    </row>
    <row r="21" spans="1:17" ht="28.5" customHeight="1" x14ac:dyDescent="0.25">
      <c r="E21" s="17" t="s">
        <v>26</v>
      </c>
      <c r="F21" s="17" t="s">
        <v>27</v>
      </c>
      <c r="G21" s="18" t="s">
        <v>29</v>
      </c>
      <c r="H21" s="17" t="s">
        <v>28</v>
      </c>
      <c r="M21" s="3"/>
      <c r="N21" s="3"/>
    </row>
    <row r="22" spans="1:17" ht="15.75" x14ac:dyDescent="0.25">
      <c r="A22" s="20" t="s">
        <v>15</v>
      </c>
      <c r="B22" s="14">
        <f>SUM(B23:B24)</f>
        <v>-46030701.675667413</v>
      </c>
      <c r="D22" s="1" t="s">
        <v>0</v>
      </c>
      <c r="E22" s="2">
        <v>80017382.580135554</v>
      </c>
      <c r="F22" s="2">
        <f>E22/$E$27</f>
        <v>7.8058219167143492E-2</v>
      </c>
      <c r="G22" s="2">
        <f>$B$22*F22</f>
        <v>-3593074.599816646</v>
      </c>
      <c r="H22" s="2">
        <f>E22+G22</f>
        <v>76424307.980318904</v>
      </c>
      <c r="J22" s="32" t="s">
        <v>37</v>
      </c>
      <c r="K22" s="33"/>
      <c r="L22" s="33"/>
      <c r="M22" s="33"/>
      <c r="N22" s="33"/>
      <c r="O22" s="34"/>
      <c r="P22" s="3"/>
    </row>
    <row r="23" spans="1:17" ht="15.75" x14ac:dyDescent="0.25">
      <c r="A23" s="21" t="s">
        <v>32</v>
      </c>
      <c r="B23" s="14">
        <v>9190306.2929379884</v>
      </c>
      <c r="D23" s="1" t="s">
        <v>1</v>
      </c>
      <c r="E23" s="2">
        <v>515067774.15007508</v>
      </c>
      <c r="F23" s="2">
        <f t="shared" ref="F23:F26" si="3">E23/$E$27</f>
        <v>0.50245674007487906</v>
      </c>
      <c r="G23" s="2">
        <f t="shared" ref="G23:G26" si="4">$B$22*F23</f>
        <v>-23128436.307315122</v>
      </c>
      <c r="H23" s="2">
        <f t="shared" ref="H23:H26" si="5">E23+G23</f>
        <v>491939337.84275997</v>
      </c>
      <c r="J23" s="35"/>
      <c r="K23" s="36"/>
      <c r="L23" s="36"/>
      <c r="M23" s="36"/>
      <c r="N23" s="36"/>
      <c r="O23" s="37"/>
    </row>
    <row r="24" spans="1:17" ht="15.75" x14ac:dyDescent="0.25">
      <c r="A24" s="21" t="s">
        <v>25</v>
      </c>
      <c r="B24" s="14">
        <v>-55221007.968605399</v>
      </c>
      <c r="D24" s="1" t="s">
        <v>2</v>
      </c>
      <c r="E24" s="2">
        <v>99954733.270815074</v>
      </c>
      <c r="F24" s="2">
        <f t="shared" si="3"/>
        <v>9.7507419323955527E-2</v>
      </c>
      <c r="G24" s="2">
        <f t="shared" si="4"/>
        <v>-4488334.9300652044</v>
      </c>
      <c r="H24" s="2">
        <f t="shared" si="5"/>
        <v>95466398.340749875</v>
      </c>
      <c r="J24" s="35"/>
      <c r="K24" s="36"/>
      <c r="L24" s="36"/>
      <c r="M24" s="36"/>
      <c r="N24" s="36"/>
      <c r="O24" s="37"/>
    </row>
    <row r="25" spans="1:17" x14ac:dyDescent="0.25">
      <c r="D25" s="1" t="s">
        <v>3</v>
      </c>
      <c r="E25" s="2">
        <v>5202595.5133897671</v>
      </c>
      <c r="F25" s="2">
        <f t="shared" si="3"/>
        <v>5.0752140063500669E-3</v>
      </c>
      <c r="G25" s="2">
        <f t="shared" si="4"/>
        <v>-233615.66186646876</v>
      </c>
      <c r="H25" s="2">
        <f t="shared" si="5"/>
        <v>4968979.8515232988</v>
      </c>
      <c r="J25" s="35"/>
      <c r="K25" s="36"/>
      <c r="L25" s="36"/>
      <c r="M25" s="36"/>
      <c r="N25" s="36"/>
      <c r="O25" s="37"/>
    </row>
    <row r="26" spans="1:17" x14ac:dyDescent="0.25">
      <c r="D26" s="1" t="s">
        <v>4</v>
      </c>
      <c r="E26" s="2">
        <v>324856260.44591659</v>
      </c>
      <c r="F26" s="2">
        <f t="shared" si="3"/>
        <v>0.31690240742767178</v>
      </c>
      <c r="G26" s="2">
        <f t="shared" si="4"/>
        <v>-14587240.176603969</v>
      </c>
      <c r="H26" s="2">
        <f t="shared" si="5"/>
        <v>310269020.26931262</v>
      </c>
      <c r="J26" s="35"/>
      <c r="K26" s="36"/>
      <c r="L26" s="36"/>
      <c r="M26" s="36"/>
      <c r="N26" s="36"/>
      <c r="O26" s="37"/>
    </row>
    <row r="27" spans="1:17" x14ac:dyDescent="0.25">
      <c r="D27" s="5" t="s">
        <v>15</v>
      </c>
      <c r="E27" s="16">
        <f>SUM(E22:E26)</f>
        <v>1025098745.9603322</v>
      </c>
      <c r="F27" s="16">
        <f>SUM(F22:F26)</f>
        <v>1</v>
      </c>
      <c r="G27" s="16">
        <f>SUM(G22:G26)</f>
        <v>-46030701.675667405</v>
      </c>
      <c r="H27" s="16">
        <f>SUM(H22:H26)</f>
        <v>979068044.28466463</v>
      </c>
      <c r="J27" s="38"/>
      <c r="K27" s="39"/>
      <c r="L27" s="39"/>
      <c r="M27" s="39"/>
      <c r="N27" s="39"/>
      <c r="O27" s="40"/>
    </row>
    <row r="30" spans="1:17" ht="32.25" customHeight="1" x14ac:dyDescent="0.25">
      <c r="E30" s="17" t="s">
        <v>30</v>
      </c>
      <c r="F30" s="17" t="s">
        <v>31</v>
      </c>
    </row>
    <row r="31" spans="1:17" x14ac:dyDescent="0.25">
      <c r="D31" s="1" t="s">
        <v>0</v>
      </c>
      <c r="E31" s="2">
        <v>10985581.99890567</v>
      </c>
      <c r="F31" s="4">
        <f>E31-G22</f>
        <v>14578656.598722316</v>
      </c>
    </row>
    <row r="32" spans="1:17" x14ac:dyDescent="0.25">
      <c r="D32" s="1" t="s">
        <v>1</v>
      </c>
      <c r="E32" s="2">
        <v>19518194.226247661</v>
      </c>
      <c r="F32" s="4">
        <f t="shared" ref="F32:F35" si="6">E32-G23</f>
        <v>42646630.533562779</v>
      </c>
    </row>
    <row r="33" spans="4:6" x14ac:dyDescent="0.25">
      <c r="D33" s="1" t="s">
        <v>2</v>
      </c>
      <c r="E33" s="2">
        <v>33759298.153628431</v>
      </c>
      <c r="F33" s="4">
        <f t="shared" si="6"/>
        <v>38247633.083693638</v>
      </c>
    </row>
    <row r="34" spans="4:6" x14ac:dyDescent="0.25">
      <c r="D34" s="1" t="s">
        <v>3</v>
      </c>
      <c r="E34" s="2">
        <v>4083669.6897073751</v>
      </c>
      <c r="F34" s="4">
        <f t="shared" si="6"/>
        <v>4317285.3515738435</v>
      </c>
    </row>
    <row r="35" spans="4:6" x14ac:dyDescent="0.25">
      <c r="D35" s="1" t="s">
        <v>4</v>
      </c>
      <c r="E35" s="2">
        <v>256867541.77821529</v>
      </c>
      <c r="F35" s="4">
        <f t="shared" si="6"/>
        <v>271454781.95481926</v>
      </c>
    </row>
    <row r="36" spans="4:6" ht="15.75" x14ac:dyDescent="0.25">
      <c r="D36" s="10" t="s">
        <v>15</v>
      </c>
      <c r="E36" s="19">
        <f>SUM(E31:E35)</f>
        <v>325214285.84670442</v>
      </c>
      <c r="F36" s="19">
        <f>SUM(F31:F35)</f>
        <v>371244987.52237183</v>
      </c>
    </row>
  </sheetData>
  <mergeCells count="1">
    <mergeCell ref="J22:O2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A7A46-3BB4-4323-80D0-EE37ABB63C8A}">
  <dimension ref="A1:R28"/>
  <sheetViews>
    <sheetView zoomScale="85" zoomScaleNormal="85" workbookViewId="0">
      <selection activeCell="A2" sqref="A2:A20"/>
    </sheetView>
  </sheetViews>
  <sheetFormatPr defaultRowHeight="15" x14ac:dyDescent="0.25"/>
  <cols>
    <col min="1" max="1" width="22" bestFit="1" customWidth="1"/>
    <col min="2" max="18" width="21.140625" customWidth="1"/>
  </cols>
  <sheetData>
    <row r="1" spans="1:18" x14ac:dyDescent="0.25">
      <c r="B1" s="1" t="s">
        <v>0</v>
      </c>
      <c r="C1" s="1" t="s">
        <v>1</v>
      </c>
      <c r="D1" s="1" t="s">
        <v>2</v>
      </c>
      <c r="E1" s="1" t="s">
        <v>3</v>
      </c>
      <c r="F1" s="1" t="s">
        <v>4</v>
      </c>
      <c r="G1" s="1" t="s">
        <v>5</v>
      </c>
      <c r="H1" s="1" t="s">
        <v>6</v>
      </c>
      <c r="I1" s="1" t="s">
        <v>7</v>
      </c>
      <c r="J1" s="1" t="s">
        <v>33</v>
      </c>
      <c r="K1" s="1" t="s">
        <v>8</v>
      </c>
      <c r="L1" s="1" t="s">
        <v>9</v>
      </c>
      <c r="M1" s="1" t="s">
        <v>10</v>
      </c>
      <c r="N1" s="1" t="s">
        <v>11</v>
      </c>
      <c r="O1" s="1" t="s">
        <v>12</v>
      </c>
      <c r="P1" s="1" t="s">
        <v>13</v>
      </c>
      <c r="Q1" s="1" t="s">
        <v>14</v>
      </c>
      <c r="R1" s="1" t="s">
        <v>15</v>
      </c>
    </row>
    <row r="2" spans="1:18" x14ac:dyDescent="0.25">
      <c r="A2" s="25" t="s">
        <v>0</v>
      </c>
      <c r="B2" s="2">
        <v>34803433.224989124</v>
      </c>
      <c r="C2" s="2">
        <v>7117915.6264392734</v>
      </c>
      <c r="D2" s="2">
        <v>36644.609712554397</v>
      </c>
      <c r="E2" s="2">
        <v>176368.5618122062</v>
      </c>
      <c r="F2" s="2">
        <v>48873763.312576443</v>
      </c>
      <c r="G2" s="2">
        <v>0</v>
      </c>
      <c r="H2" s="2">
        <v>0</v>
      </c>
      <c r="I2" s="2">
        <v>0</v>
      </c>
      <c r="J2" s="2"/>
      <c r="K2" s="2">
        <v>0</v>
      </c>
      <c r="L2" s="2">
        <v>0</v>
      </c>
      <c r="M2" s="2">
        <v>0</v>
      </c>
      <c r="N2" s="2">
        <v>76424307.980318904</v>
      </c>
      <c r="O2" s="2">
        <v>0</v>
      </c>
      <c r="P2" s="2">
        <v>14870055.893344119</v>
      </c>
      <c r="Q2" s="2">
        <v>14578656.598722316</v>
      </c>
      <c r="R2" s="2">
        <f>SUM(B2:Q2)</f>
        <v>196881145.80791494</v>
      </c>
    </row>
    <row r="3" spans="1:18" x14ac:dyDescent="0.25">
      <c r="A3" s="25" t="s">
        <v>1</v>
      </c>
      <c r="B3" s="2">
        <v>8201500.3547854424</v>
      </c>
      <c r="C3" s="2">
        <v>207072102.20581359</v>
      </c>
      <c r="D3" s="2">
        <v>29730691.6149402</v>
      </c>
      <c r="E3" s="2">
        <v>30099006.094070911</v>
      </c>
      <c r="F3" s="2">
        <v>111843618.3841894</v>
      </c>
      <c r="G3" s="2">
        <v>0</v>
      </c>
      <c r="H3" s="2">
        <v>0</v>
      </c>
      <c r="I3" s="2">
        <v>0</v>
      </c>
      <c r="J3" s="2"/>
      <c r="K3" s="2">
        <v>0</v>
      </c>
      <c r="L3" s="2">
        <v>0</v>
      </c>
      <c r="M3" s="2">
        <v>0</v>
      </c>
      <c r="N3" s="2">
        <v>491939337.84275997</v>
      </c>
      <c r="O3" s="2">
        <v>213804174.55210191</v>
      </c>
      <c r="P3" s="2">
        <v>48837759.114291877</v>
      </c>
      <c r="Q3" s="2">
        <v>42646630.533562779</v>
      </c>
      <c r="R3" s="2">
        <f t="shared" ref="R3:R17" si="0">SUM(B3:Q3)</f>
        <v>1184174820.696516</v>
      </c>
    </row>
    <row r="4" spans="1:18" x14ac:dyDescent="0.25">
      <c r="A4" s="25" t="s">
        <v>2</v>
      </c>
      <c r="B4" s="2">
        <v>3297945.7937462959</v>
      </c>
      <c r="C4" s="2">
        <v>34603795.919044763</v>
      </c>
      <c r="D4" s="2">
        <v>52433865.155155607</v>
      </c>
      <c r="E4" s="2">
        <v>6885159.0603461554</v>
      </c>
      <c r="F4" s="2">
        <v>34968080.284736931</v>
      </c>
      <c r="G4" s="2">
        <v>0</v>
      </c>
      <c r="H4" s="2">
        <v>0</v>
      </c>
      <c r="I4" s="2">
        <v>0</v>
      </c>
      <c r="J4" s="2"/>
      <c r="K4" s="2">
        <v>0</v>
      </c>
      <c r="L4" s="2">
        <v>0</v>
      </c>
      <c r="M4" s="2">
        <v>0</v>
      </c>
      <c r="N4" s="2">
        <v>95466398.340749875</v>
      </c>
      <c r="O4" s="2">
        <v>564443.77217790124</v>
      </c>
      <c r="P4" s="2">
        <v>6571278.0932340967</v>
      </c>
      <c r="Q4" s="2">
        <v>38247633.083693638</v>
      </c>
      <c r="R4" s="2">
        <f t="shared" si="0"/>
        <v>273038599.50288522</v>
      </c>
    </row>
    <row r="5" spans="1:18" x14ac:dyDescent="0.25">
      <c r="A5" s="25" t="s">
        <v>3</v>
      </c>
      <c r="B5" s="2">
        <v>541287.92426468537</v>
      </c>
      <c r="C5" s="2">
        <v>18722734.87567858</v>
      </c>
      <c r="D5" s="2">
        <v>976376.33781984111</v>
      </c>
      <c r="E5" s="2">
        <v>48410369.321627706</v>
      </c>
      <c r="F5" s="2">
        <v>6156261.8527646083</v>
      </c>
      <c r="G5" s="2">
        <v>0</v>
      </c>
      <c r="H5" s="2">
        <v>0</v>
      </c>
      <c r="I5" s="2">
        <v>0</v>
      </c>
      <c r="J5" s="2"/>
      <c r="K5" s="2">
        <v>0</v>
      </c>
      <c r="L5" s="2">
        <v>0</v>
      </c>
      <c r="M5" s="2">
        <v>0</v>
      </c>
      <c r="N5" s="2">
        <v>4968979.8515232988</v>
      </c>
      <c r="O5" s="2">
        <v>61846.598065966828</v>
      </c>
      <c r="P5" s="2">
        <v>232123175.81903091</v>
      </c>
      <c r="Q5" s="2">
        <v>4317285.3515738435</v>
      </c>
      <c r="R5" s="2">
        <f t="shared" si="0"/>
        <v>316278317.93234944</v>
      </c>
    </row>
    <row r="6" spans="1:18" x14ac:dyDescent="0.25">
      <c r="A6" s="25" t="s">
        <v>4</v>
      </c>
      <c r="B6" s="2">
        <v>17224521.626538839</v>
      </c>
      <c r="C6" s="2">
        <v>103495528.0794943</v>
      </c>
      <c r="D6" s="2">
        <v>37853348.696982972</v>
      </c>
      <c r="E6" s="2">
        <v>84765056.805271566</v>
      </c>
      <c r="F6" s="2">
        <v>330536141.2050463</v>
      </c>
      <c r="G6" s="2">
        <v>0</v>
      </c>
      <c r="H6" s="2">
        <v>0</v>
      </c>
      <c r="I6" s="2">
        <v>0</v>
      </c>
      <c r="J6" s="2"/>
      <c r="K6" s="2">
        <v>0</v>
      </c>
      <c r="L6" s="2">
        <v>0</v>
      </c>
      <c r="M6" s="2">
        <v>0</v>
      </c>
      <c r="N6" s="2">
        <v>310269020.26931262</v>
      </c>
      <c r="O6" s="2">
        <v>8971237.560804246</v>
      </c>
      <c r="P6" s="2">
        <v>141880074.94950521</v>
      </c>
      <c r="Q6" s="2">
        <v>271454781.95481926</v>
      </c>
      <c r="R6" s="2">
        <f t="shared" si="0"/>
        <v>1306449711.1477754</v>
      </c>
    </row>
    <row r="7" spans="1:18" x14ac:dyDescent="0.25">
      <c r="A7" s="25" t="s">
        <v>5</v>
      </c>
      <c r="B7" s="2">
        <v>4492784.05</v>
      </c>
      <c r="C7" s="2">
        <v>284377503.20999998</v>
      </c>
      <c r="D7" s="2">
        <v>23172056.170000002</v>
      </c>
      <c r="E7" s="2">
        <v>30121344.440000001</v>
      </c>
      <c r="F7" s="2">
        <v>96414080.640000001</v>
      </c>
      <c r="G7" s="2">
        <v>0</v>
      </c>
      <c r="H7" s="2">
        <v>0</v>
      </c>
      <c r="I7" s="2">
        <v>0</v>
      </c>
      <c r="J7" s="2"/>
      <c r="K7" s="2">
        <v>0</v>
      </c>
      <c r="L7" s="2">
        <v>0</v>
      </c>
      <c r="M7" s="2">
        <v>0</v>
      </c>
      <c r="N7" s="2">
        <v>0</v>
      </c>
      <c r="O7" s="2">
        <v>0</v>
      </c>
      <c r="P7" s="2">
        <v>0</v>
      </c>
      <c r="Q7" s="2">
        <v>0</v>
      </c>
      <c r="R7" s="2">
        <f t="shared" si="0"/>
        <v>438577768.50999999</v>
      </c>
    </row>
    <row r="8" spans="1:18" x14ac:dyDescent="0.25">
      <c r="A8" s="25" t="s">
        <v>6</v>
      </c>
      <c r="B8" s="2">
        <v>120262357.98999999</v>
      </c>
      <c r="C8" s="2">
        <v>441597976.37</v>
      </c>
      <c r="D8" s="2">
        <v>104435654.17</v>
      </c>
      <c r="E8" s="2">
        <v>86072244.349999994</v>
      </c>
      <c r="F8" s="2">
        <v>189580107.63</v>
      </c>
      <c r="G8" s="2">
        <v>0</v>
      </c>
      <c r="H8" s="2">
        <v>0</v>
      </c>
      <c r="I8" s="2">
        <v>0</v>
      </c>
      <c r="J8" s="2"/>
      <c r="K8" s="2">
        <v>0</v>
      </c>
      <c r="L8" s="2">
        <v>0</v>
      </c>
      <c r="M8" s="2">
        <v>0</v>
      </c>
      <c r="N8" s="2">
        <v>0</v>
      </c>
      <c r="O8" s="2">
        <v>0</v>
      </c>
      <c r="P8" s="2">
        <v>0</v>
      </c>
      <c r="Q8" s="2">
        <v>0</v>
      </c>
      <c r="R8" s="2">
        <f t="shared" si="0"/>
        <v>941948340.50999999</v>
      </c>
    </row>
    <row r="9" spans="1:18" x14ac:dyDescent="0.25">
      <c r="A9" s="25" t="s">
        <v>7</v>
      </c>
      <c r="B9" s="2">
        <v>0</v>
      </c>
      <c r="C9" s="2">
        <v>0</v>
      </c>
      <c r="D9" s="2">
        <v>0</v>
      </c>
      <c r="E9" s="2">
        <v>0</v>
      </c>
      <c r="F9" s="2">
        <v>0</v>
      </c>
      <c r="G9" s="2">
        <v>0</v>
      </c>
      <c r="H9" s="2">
        <v>0</v>
      </c>
      <c r="I9" s="2">
        <v>0</v>
      </c>
      <c r="J9" s="2"/>
      <c r="K9" s="2">
        <v>0</v>
      </c>
      <c r="L9" s="2">
        <v>0</v>
      </c>
      <c r="M9" s="2">
        <v>0</v>
      </c>
      <c r="N9" s="13">
        <v>63323416.674099997</v>
      </c>
      <c r="O9" s="2">
        <v>0</v>
      </c>
      <c r="P9" s="2">
        <v>0</v>
      </c>
      <c r="Q9" s="2">
        <v>0</v>
      </c>
      <c r="R9" s="2">
        <f t="shared" si="0"/>
        <v>63323416.674099997</v>
      </c>
    </row>
    <row r="10" spans="1:18" x14ac:dyDescent="0.25">
      <c r="A10" s="25" t="s">
        <v>33</v>
      </c>
      <c r="B10" s="2">
        <v>0</v>
      </c>
      <c r="C10" s="2">
        <v>0</v>
      </c>
      <c r="D10" s="2">
        <v>0</v>
      </c>
      <c r="E10" s="2">
        <v>0</v>
      </c>
      <c r="F10" s="2">
        <v>0</v>
      </c>
      <c r="G10" s="2">
        <v>0</v>
      </c>
      <c r="H10" s="2">
        <v>0</v>
      </c>
      <c r="I10" s="2">
        <v>0</v>
      </c>
      <c r="J10" s="2"/>
      <c r="K10" s="2">
        <v>0</v>
      </c>
      <c r="L10" s="2">
        <v>0</v>
      </c>
      <c r="M10" s="2">
        <v>0</v>
      </c>
      <c r="N10" s="13">
        <v>33552122.440000001</v>
      </c>
      <c r="O10" s="2"/>
      <c r="P10" s="2"/>
      <c r="Q10" s="2"/>
      <c r="R10" s="2">
        <f t="shared" si="0"/>
        <v>33552122.440000001</v>
      </c>
    </row>
    <row r="11" spans="1:18" x14ac:dyDescent="0.25">
      <c r="A11" s="25" t="s">
        <v>8</v>
      </c>
      <c r="B11" s="2">
        <v>-523045.66890559369</v>
      </c>
      <c r="C11" s="2">
        <v>34578180.423213392</v>
      </c>
      <c r="D11" s="2">
        <v>3844076.412641</v>
      </c>
      <c r="E11" s="2">
        <v>6766562.2331546852</v>
      </c>
      <c r="F11" s="2">
        <v>139593573.01179221</v>
      </c>
      <c r="G11" s="2">
        <v>0</v>
      </c>
      <c r="H11" s="2">
        <v>0</v>
      </c>
      <c r="I11" s="2">
        <v>0</v>
      </c>
      <c r="J11" s="2"/>
      <c r="K11" s="2">
        <v>0</v>
      </c>
      <c r="L11" s="2">
        <v>0</v>
      </c>
      <c r="M11" s="2">
        <v>0</v>
      </c>
      <c r="N11" s="2">
        <v>0</v>
      </c>
      <c r="O11" s="2">
        <v>0</v>
      </c>
      <c r="P11" s="2">
        <v>0</v>
      </c>
      <c r="Q11" s="2">
        <v>0</v>
      </c>
      <c r="R11" s="2">
        <f t="shared" si="0"/>
        <v>184259346.41189569</v>
      </c>
    </row>
    <row r="12" spans="1:18" x14ac:dyDescent="0.25">
      <c r="A12" s="25" t="s">
        <v>9</v>
      </c>
      <c r="B12" s="2">
        <v>4881.2475357425219</v>
      </c>
      <c r="C12" s="2">
        <v>6878315.9626573948</v>
      </c>
      <c r="D12" s="2">
        <v>915230.56799074414</v>
      </c>
      <c r="E12" s="2">
        <v>1239553.2634820174</v>
      </c>
      <c r="F12" s="2">
        <v>1527141.4341022491</v>
      </c>
      <c r="G12" s="2">
        <v>0</v>
      </c>
      <c r="H12" s="2">
        <v>0</v>
      </c>
      <c r="I12" s="2">
        <v>0</v>
      </c>
      <c r="J12" s="2"/>
      <c r="K12" s="2">
        <v>0</v>
      </c>
      <c r="L12" s="2">
        <v>0</v>
      </c>
      <c r="M12" s="2">
        <v>0</v>
      </c>
      <c r="N12" s="2">
        <v>0</v>
      </c>
      <c r="O12" s="2">
        <v>0</v>
      </c>
      <c r="P12" s="2">
        <v>0</v>
      </c>
      <c r="Q12" s="2">
        <v>0</v>
      </c>
      <c r="R12" s="2">
        <f t="shared" si="0"/>
        <v>10565122.475768149</v>
      </c>
    </row>
    <row r="13" spans="1:18" x14ac:dyDescent="0.25">
      <c r="A13" s="25" t="s">
        <v>10</v>
      </c>
      <c r="B13" s="2">
        <v>-3067130.6</v>
      </c>
      <c r="C13" s="2">
        <v>-1750432.88</v>
      </c>
      <c r="D13" s="2">
        <v>-792732.87</v>
      </c>
      <c r="E13" s="2">
        <v>0</v>
      </c>
      <c r="F13" s="2">
        <v>-68166.669999999984</v>
      </c>
      <c r="G13" s="2">
        <v>0</v>
      </c>
      <c r="H13" s="2">
        <v>0</v>
      </c>
      <c r="I13" s="2">
        <v>0</v>
      </c>
      <c r="J13" s="2"/>
      <c r="K13" s="2">
        <v>0</v>
      </c>
      <c r="L13" s="2">
        <v>0</v>
      </c>
      <c r="M13" s="2">
        <v>0</v>
      </c>
      <c r="N13" s="2">
        <v>0</v>
      </c>
      <c r="O13" s="2">
        <v>0</v>
      </c>
      <c r="P13" s="2">
        <v>0</v>
      </c>
      <c r="Q13" s="2">
        <v>0</v>
      </c>
      <c r="R13" s="2">
        <f t="shared" si="0"/>
        <v>-5678463.0200000005</v>
      </c>
    </row>
    <row r="14" spans="1:18" x14ac:dyDescent="0.25">
      <c r="A14" s="25" t="s">
        <v>11</v>
      </c>
      <c r="B14" s="2">
        <v>0</v>
      </c>
      <c r="C14" s="2">
        <v>0</v>
      </c>
      <c r="D14" s="2">
        <v>0</v>
      </c>
      <c r="E14" s="2">
        <v>0</v>
      </c>
      <c r="F14" s="2">
        <v>0</v>
      </c>
      <c r="G14" s="2">
        <f>SUM(B7:F7)</f>
        <v>438577768.50999999</v>
      </c>
      <c r="H14" s="2">
        <f>SUM(B8:F8)</f>
        <v>941948340.50999999</v>
      </c>
      <c r="I14" s="2">
        <v>0</v>
      </c>
      <c r="J14" s="2"/>
      <c r="K14" s="2">
        <v>0</v>
      </c>
      <c r="L14" s="2">
        <v>0</v>
      </c>
      <c r="M14" s="2">
        <v>0</v>
      </c>
      <c r="N14" s="2">
        <v>0</v>
      </c>
      <c r="O14" s="2">
        <v>0</v>
      </c>
      <c r="P14" s="2">
        <v>0</v>
      </c>
      <c r="Q14" s="2">
        <v>0</v>
      </c>
      <c r="R14" s="2">
        <f t="shared" si="0"/>
        <v>1380526109.02</v>
      </c>
    </row>
    <row r="15" spans="1:18" x14ac:dyDescent="0.25">
      <c r="A15" s="25" t="s">
        <v>12</v>
      </c>
      <c r="B15" s="2">
        <v>0</v>
      </c>
      <c r="C15" s="2">
        <v>0</v>
      </c>
      <c r="D15" s="2">
        <v>0</v>
      </c>
      <c r="E15" s="2">
        <v>0</v>
      </c>
      <c r="F15" s="2">
        <v>0</v>
      </c>
      <c r="G15" s="2">
        <v>0</v>
      </c>
      <c r="H15" s="2">
        <v>0</v>
      </c>
      <c r="I15" s="2">
        <f>N9</f>
        <v>63323416.674099997</v>
      </c>
      <c r="J15" s="2">
        <f>N10</f>
        <v>33552122.440000001</v>
      </c>
      <c r="K15" s="2">
        <f>SUM(B11:F11)</f>
        <v>184259346.41189569</v>
      </c>
      <c r="L15" s="2">
        <f>SUM(B12:F12)</f>
        <v>10565122.475768149</v>
      </c>
      <c r="M15" s="2">
        <f>SUM(B13:F13)</f>
        <v>-5678463.0200000005</v>
      </c>
      <c r="N15" s="2">
        <v>0</v>
      </c>
      <c r="O15" s="2">
        <v>0</v>
      </c>
      <c r="P15" s="2">
        <v>0</v>
      </c>
      <c r="Q15" s="2">
        <v>0</v>
      </c>
      <c r="R15" s="2">
        <f t="shared" si="0"/>
        <v>286021544.98176384</v>
      </c>
    </row>
    <row r="16" spans="1:18" x14ac:dyDescent="0.25">
      <c r="A16" s="25" t="s">
        <v>16</v>
      </c>
      <c r="B16" s="2">
        <v>0</v>
      </c>
      <c r="C16" s="2">
        <v>0</v>
      </c>
      <c r="D16" s="2">
        <v>0</v>
      </c>
      <c r="E16" s="2">
        <v>0</v>
      </c>
      <c r="F16" s="2">
        <v>0</v>
      </c>
      <c r="G16" s="2">
        <v>0</v>
      </c>
      <c r="H16" s="2">
        <v>0</v>
      </c>
      <c r="I16" s="2">
        <v>0</v>
      </c>
      <c r="J16" s="2"/>
      <c r="K16" s="2">
        <v>0</v>
      </c>
      <c r="L16" s="2">
        <v>0</v>
      </c>
      <c r="M16" s="2">
        <v>0</v>
      </c>
      <c r="N16" s="3">
        <v>304582525.62123537</v>
      </c>
      <c r="O16" s="15">
        <v>62619842.498613805</v>
      </c>
      <c r="P16" s="15">
        <v>0</v>
      </c>
      <c r="Q16" s="15">
        <v>77079975.74955672</v>
      </c>
      <c r="R16" s="2">
        <f t="shared" si="0"/>
        <v>444282343.86940593</v>
      </c>
    </row>
    <row r="17" spans="1:18" x14ac:dyDescent="0.25">
      <c r="A17" s="25" t="s">
        <v>17</v>
      </c>
      <c r="B17" s="2">
        <v>11642609.86496041</v>
      </c>
      <c r="C17" s="2">
        <v>47481200.9041747</v>
      </c>
      <c r="D17" s="2">
        <v>20433388.637642272</v>
      </c>
      <c r="E17" s="2">
        <v>21742653.80258416</v>
      </c>
      <c r="F17" s="2">
        <v>347025110.062567</v>
      </c>
      <c r="G17" s="2">
        <v>0</v>
      </c>
      <c r="H17" s="2">
        <v>0</v>
      </c>
      <c r="I17" s="2">
        <v>0</v>
      </c>
      <c r="J17" s="2"/>
      <c r="K17" s="2">
        <v>0</v>
      </c>
      <c r="L17" s="2">
        <v>0</v>
      </c>
      <c r="M17" s="2">
        <v>0</v>
      </c>
      <c r="N17" s="2">
        <v>0</v>
      </c>
      <c r="O17" s="2">
        <v>0</v>
      </c>
      <c r="P17" s="2">
        <v>0</v>
      </c>
      <c r="Q17" s="2">
        <v>0</v>
      </c>
      <c r="R17" s="2">
        <f t="shared" si="0"/>
        <v>448324963.27192855</v>
      </c>
    </row>
    <row r="18" spans="1:18" x14ac:dyDescent="0.25">
      <c r="A18" s="25" t="s">
        <v>15</v>
      </c>
      <c r="B18" s="2">
        <f t="shared" ref="B18:Q18" si="1">SUM(B2:B17)</f>
        <v>196881145.80791491</v>
      </c>
      <c r="C18" s="2">
        <f t="shared" si="1"/>
        <v>1184174820.696516</v>
      </c>
      <c r="D18" s="2">
        <f t="shared" si="1"/>
        <v>273038599.50288522</v>
      </c>
      <c r="E18" s="2">
        <f t="shared" si="1"/>
        <v>316278317.93234944</v>
      </c>
      <c r="F18" s="2">
        <f t="shared" si="1"/>
        <v>1306449711.1477752</v>
      </c>
      <c r="G18" s="2">
        <f t="shared" si="1"/>
        <v>438577768.50999999</v>
      </c>
      <c r="H18" s="2">
        <f t="shared" si="1"/>
        <v>941948340.50999999</v>
      </c>
      <c r="I18" s="2">
        <f t="shared" si="1"/>
        <v>63323416.674099997</v>
      </c>
      <c r="J18" s="2">
        <f t="shared" si="1"/>
        <v>33552122.440000001</v>
      </c>
      <c r="K18" s="2">
        <f t="shared" si="1"/>
        <v>184259346.41189569</v>
      </c>
      <c r="L18" s="2">
        <f t="shared" si="1"/>
        <v>10565122.475768149</v>
      </c>
      <c r="M18" s="2">
        <f t="shared" si="1"/>
        <v>-5678463.0200000005</v>
      </c>
      <c r="N18" s="2">
        <f t="shared" si="1"/>
        <v>1380526109.02</v>
      </c>
      <c r="O18" s="2">
        <f t="shared" si="1"/>
        <v>286021544.98176384</v>
      </c>
      <c r="P18" s="2">
        <f t="shared" si="1"/>
        <v>444282343.86940622</v>
      </c>
      <c r="Q18" s="2">
        <f t="shared" si="1"/>
        <v>448324963.27192855</v>
      </c>
      <c r="R18" s="2">
        <v>5294819673.0512657</v>
      </c>
    </row>
    <row r="19" spans="1:18" x14ac:dyDescent="0.25">
      <c r="A19" s="30" t="s">
        <v>20</v>
      </c>
      <c r="B19" s="6">
        <f>R2</f>
        <v>196881145.80791494</v>
      </c>
      <c r="C19" s="6">
        <f>R3</f>
        <v>1184174820.696516</v>
      </c>
      <c r="D19" s="6">
        <f>R4</f>
        <v>273038599.50288522</v>
      </c>
      <c r="E19" s="6">
        <f>R5</f>
        <v>316278317.93234944</v>
      </c>
      <c r="F19" s="6">
        <f>R6</f>
        <v>1306449711.1477754</v>
      </c>
      <c r="G19" s="6">
        <f>R7</f>
        <v>438577768.50999999</v>
      </c>
      <c r="H19" s="6">
        <f>R8</f>
        <v>941948340.50999999</v>
      </c>
      <c r="I19" s="6">
        <f>R9</f>
        <v>63323416.674099997</v>
      </c>
      <c r="J19" s="6">
        <f>R10</f>
        <v>33552122.440000001</v>
      </c>
      <c r="K19" s="6">
        <f>R11</f>
        <v>184259346.41189569</v>
      </c>
      <c r="L19" s="6">
        <f>R12</f>
        <v>10565122.475768149</v>
      </c>
      <c r="M19" s="6">
        <f>R13</f>
        <v>-5678463.0200000005</v>
      </c>
      <c r="N19" s="6">
        <f>R14</f>
        <v>1380526109.02</v>
      </c>
      <c r="O19" s="6">
        <f>R15</f>
        <v>286021544.98176384</v>
      </c>
      <c r="P19" s="6">
        <f>R16</f>
        <v>444282343.86940593</v>
      </c>
      <c r="Q19" s="6">
        <f>R17</f>
        <v>448324963.27192855</v>
      </c>
    </row>
    <row r="20" spans="1:18" ht="15.75" x14ac:dyDescent="0.25">
      <c r="A20" s="31" t="s">
        <v>21</v>
      </c>
      <c r="B20" s="11">
        <f>B18-B19</f>
        <v>0</v>
      </c>
      <c r="C20" s="11">
        <f t="shared" ref="C20:Q20" si="2">C18-C19</f>
        <v>0</v>
      </c>
      <c r="D20" s="11">
        <f t="shared" si="2"/>
        <v>0</v>
      </c>
      <c r="E20" s="11">
        <f t="shared" si="2"/>
        <v>0</v>
      </c>
      <c r="F20" s="11">
        <f t="shared" si="2"/>
        <v>0</v>
      </c>
      <c r="G20" s="11">
        <f t="shared" si="2"/>
        <v>0</v>
      </c>
      <c r="H20" s="11">
        <f t="shared" si="2"/>
        <v>0</v>
      </c>
      <c r="I20" s="11">
        <f t="shared" si="2"/>
        <v>0</v>
      </c>
      <c r="J20" s="11">
        <f t="shared" si="2"/>
        <v>0</v>
      </c>
      <c r="K20" s="11">
        <f t="shared" si="2"/>
        <v>0</v>
      </c>
      <c r="L20" s="11">
        <f t="shared" si="2"/>
        <v>0</v>
      </c>
      <c r="M20" s="11">
        <f t="shared" si="2"/>
        <v>0</v>
      </c>
      <c r="N20" s="11">
        <f>N18-N19</f>
        <v>0</v>
      </c>
      <c r="O20" s="11">
        <f t="shared" si="2"/>
        <v>0</v>
      </c>
      <c r="P20" s="11">
        <f t="shared" si="2"/>
        <v>0</v>
      </c>
      <c r="Q20" s="11">
        <f t="shared" si="2"/>
        <v>0</v>
      </c>
    </row>
    <row r="22" spans="1:18" x14ac:dyDescent="0.25">
      <c r="N22" s="3"/>
    </row>
    <row r="23" spans="1:18" x14ac:dyDescent="0.25">
      <c r="A23" s="41" t="s">
        <v>38</v>
      </c>
      <c r="B23" s="42"/>
      <c r="C23" s="42"/>
      <c r="D23" s="42"/>
      <c r="E23" s="42"/>
      <c r="F23" s="42"/>
      <c r="O23" s="3"/>
    </row>
    <row r="24" spans="1:18" x14ac:dyDescent="0.25">
      <c r="A24" s="42"/>
      <c r="B24" s="42"/>
      <c r="C24" s="42"/>
      <c r="D24" s="42"/>
      <c r="E24" s="42"/>
      <c r="F24" s="42"/>
    </row>
    <row r="25" spans="1:18" x14ac:dyDescent="0.25">
      <c r="A25" s="42"/>
      <c r="B25" s="42"/>
      <c r="C25" s="42"/>
      <c r="D25" s="42"/>
      <c r="E25" s="42"/>
      <c r="F25" s="42"/>
    </row>
    <row r="26" spans="1:18" x14ac:dyDescent="0.25">
      <c r="A26" s="42"/>
      <c r="B26" s="42"/>
      <c r="C26" s="42"/>
      <c r="D26" s="42"/>
      <c r="E26" s="42"/>
      <c r="F26" s="42"/>
    </row>
    <row r="27" spans="1:18" x14ac:dyDescent="0.25">
      <c r="A27" s="42"/>
      <c r="B27" s="42"/>
      <c r="C27" s="42"/>
      <c r="D27" s="42"/>
      <c r="E27" s="42"/>
      <c r="F27" s="42"/>
    </row>
    <row r="28" spans="1:18" x14ac:dyDescent="0.25">
      <c r="A28" s="42"/>
      <c r="B28" s="42"/>
      <c r="C28" s="42"/>
      <c r="D28" s="42"/>
      <c r="E28" s="42"/>
      <c r="F28" s="42"/>
    </row>
  </sheetData>
  <mergeCells count="1">
    <mergeCell ref="A23:F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26218F-CA3D-4CDA-A98C-AEBAAFD4E69E}">
  <dimension ref="A1:P28"/>
  <sheetViews>
    <sheetView workbookViewId="0">
      <selection sqref="A1:XFD1048576"/>
    </sheetView>
  </sheetViews>
  <sheetFormatPr defaultRowHeight="15" x14ac:dyDescent="0.25"/>
  <cols>
    <col min="1" max="1" width="22" bestFit="1" customWidth="1"/>
    <col min="2" max="16" width="21.140625" customWidth="1"/>
  </cols>
  <sheetData>
    <row r="1" spans="1:16" x14ac:dyDescent="0.25">
      <c r="B1" s="1" t="s">
        <v>0</v>
      </c>
      <c r="C1" s="1" t="s">
        <v>1</v>
      </c>
      <c r="D1" s="1" t="s">
        <v>2</v>
      </c>
      <c r="E1" s="1" t="s">
        <v>3</v>
      </c>
      <c r="F1" s="1" t="s">
        <v>4</v>
      </c>
      <c r="G1" s="1" t="s">
        <v>5</v>
      </c>
      <c r="H1" s="1" t="s">
        <v>6</v>
      </c>
      <c r="I1" s="25" t="s">
        <v>40</v>
      </c>
      <c r="J1" s="1" t="s">
        <v>8</v>
      </c>
      <c r="K1" s="1" t="s">
        <v>9</v>
      </c>
      <c r="L1" s="1" t="s">
        <v>11</v>
      </c>
      <c r="M1" s="1" t="s">
        <v>12</v>
      </c>
      <c r="N1" s="1" t="s">
        <v>13</v>
      </c>
      <c r="O1" s="1" t="s">
        <v>14</v>
      </c>
      <c r="P1" s="1" t="s">
        <v>15</v>
      </c>
    </row>
    <row r="2" spans="1:16" x14ac:dyDescent="0.25">
      <c r="A2" s="25" t="s">
        <v>0</v>
      </c>
      <c r="B2" s="2">
        <v>34803433.224989124</v>
      </c>
      <c r="C2" s="2">
        <v>7117915.6264392734</v>
      </c>
      <c r="D2" s="2">
        <v>36644.609712554397</v>
      </c>
      <c r="E2" s="2">
        <v>176368.5618122062</v>
      </c>
      <c r="F2" s="2">
        <v>48873763.312576443</v>
      </c>
      <c r="G2" s="2">
        <v>0</v>
      </c>
      <c r="H2" s="2">
        <v>0</v>
      </c>
      <c r="I2" s="2">
        <v>0</v>
      </c>
      <c r="J2" s="2">
        <v>0</v>
      </c>
      <c r="K2" s="2">
        <v>0</v>
      </c>
      <c r="L2" s="2">
        <v>76424307.980318904</v>
      </c>
      <c r="M2" s="2">
        <v>0</v>
      </c>
      <c r="N2" s="2">
        <v>14870055.893344119</v>
      </c>
      <c r="O2" s="2">
        <v>14578656.598722316</v>
      </c>
      <c r="P2" s="2">
        <f t="shared" ref="P2:P15" si="0">SUM(B2:O2)</f>
        <v>196881145.80791494</v>
      </c>
    </row>
    <row r="3" spans="1:16" x14ac:dyDescent="0.25">
      <c r="A3" s="25" t="s">
        <v>1</v>
      </c>
      <c r="B3" s="2">
        <v>8201500.3547854424</v>
      </c>
      <c r="C3" s="2">
        <v>207072102.20581359</v>
      </c>
      <c r="D3" s="2">
        <v>29730691.6149402</v>
      </c>
      <c r="E3" s="2">
        <v>30099006.094070911</v>
      </c>
      <c r="F3" s="2">
        <v>111843618.3841894</v>
      </c>
      <c r="G3" s="2">
        <v>0</v>
      </c>
      <c r="H3" s="2">
        <v>0</v>
      </c>
      <c r="I3" s="2">
        <v>0</v>
      </c>
      <c r="J3" s="2">
        <v>0</v>
      </c>
      <c r="K3" s="2">
        <v>0</v>
      </c>
      <c r="L3" s="2">
        <v>491939337.84275997</v>
      </c>
      <c r="M3" s="2">
        <v>213804174.55210191</v>
      </c>
      <c r="N3" s="2">
        <v>48837759.114291877</v>
      </c>
      <c r="O3" s="2">
        <v>42646630.533562779</v>
      </c>
      <c r="P3" s="2">
        <f t="shared" si="0"/>
        <v>1184174820.696516</v>
      </c>
    </row>
    <row r="4" spans="1:16" x14ac:dyDescent="0.25">
      <c r="A4" s="25" t="s">
        <v>2</v>
      </c>
      <c r="B4" s="2">
        <v>3297945.7937462959</v>
      </c>
      <c r="C4" s="2">
        <v>34603795.919044763</v>
      </c>
      <c r="D4" s="2">
        <v>52433865.155155607</v>
      </c>
      <c r="E4" s="2">
        <v>6885159.0603461554</v>
      </c>
      <c r="F4" s="2">
        <v>34968080.284736931</v>
      </c>
      <c r="G4" s="2">
        <v>0</v>
      </c>
      <c r="H4" s="2">
        <v>0</v>
      </c>
      <c r="I4" s="2">
        <v>0</v>
      </c>
      <c r="J4" s="2">
        <v>0</v>
      </c>
      <c r="K4" s="2">
        <v>0</v>
      </c>
      <c r="L4" s="2">
        <v>95466398.340749875</v>
      </c>
      <c r="M4" s="2">
        <v>564443.77217790124</v>
      </c>
      <c r="N4" s="2">
        <v>6571278.0932340967</v>
      </c>
      <c r="O4" s="2">
        <v>38247633.083693638</v>
      </c>
      <c r="P4" s="2">
        <f t="shared" si="0"/>
        <v>273038599.50288522</v>
      </c>
    </row>
    <row r="5" spans="1:16" x14ac:dyDescent="0.25">
      <c r="A5" s="25" t="s">
        <v>3</v>
      </c>
      <c r="B5" s="2">
        <v>541287.92426468537</v>
      </c>
      <c r="C5" s="2">
        <v>18722734.87567858</v>
      </c>
      <c r="D5" s="2">
        <v>976376.33781984111</v>
      </c>
      <c r="E5" s="2">
        <v>48410369.321627706</v>
      </c>
      <c r="F5" s="2">
        <v>6156261.8527646083</v>
      </c>
      <c r="G5" s="2">
        <v>0</v>
      </c>
      <c r="H5" s="2">
        <v>0</v>
      </c>
      <c r="I5" s="2">
        <v>0</v>
      </c>
      <c r="J5" s="2">
        <v>0</v>
      </c>
      <c r="K5" s="2">
        <v>0</v>
      </c>
      <c r="L5" s="2">
        <v>4968979.8515232988</v>
      </c>
      <c r="M5" s="2">
        <v>61846.598065966828</v>
      </c>
      <c r="N5" s="2">
        <v>232123175.81903091</v>
      </c>
      <c r="O5" s="2">
        <v>4317285.3515738435</v>
      </c>
      <c r="P5" s="2">
        <f t="shared" si="0"/>
        <v>316278317.93234944</v>
      </c>
    </row>
    <row r="6" spans="1:16" x14ac:dyDescent="0.25">
      <c r="A6" s="25" t="s">
        <v>4</v>
      </c>
      <c r="B6" s="2">
        <v>17224521.626538839</v>
      </c>
      <c r="C6" s="2">
        <v>103495528.0794943</v>
      </c>
      <c r="D6" s="2">
        <v>37853348.696982972</v>
      </c>
      <c r="E6" s="2">
        <v>84765056.805271566</v>
      </c>
      <c r="F6" s="2">
        <v>330536141.2050463</v>
      </c>
      <c r="G6" s="2">
        <v>0</v>
      </c>
      <c r="H6" s="2">
        <v>0</v>
      </c>
      <c r="I6" s="2">
        <v>0</v>
      </c>
      <c r="J6" s="2">
        <v>0</v>
      </c>
      <c r="K6" s="2">
        <v>0</v>
      </c>
      <c r="L6" s="2">
        <v>310269020.26931262</v>
      </c>
      <c r="M6" s="2">
        <v>8971237.560804246</v>
      </c>
      <c r="N6" s="2">
        <v>141880074.94950521</v>
      </c>
      <c r="O6" s="2">
        <v>271454781.95481926</v>
      </c>
      <c r="P6" s="2">
        <f t="shared" si="0"/>
        <v>1306449711.1477754</v>
      </c>
    </row>
    <row r="7" spans="1:16" x14ac:dyDescent="0.25">
      <c r="A7" s="25" t="s">
        <v>5</v>
      </c>
      <c r="B7" s="2">
        <v>4492784.05</v>
      </c>
      <c r="C7" s="2">
        <v>284377503.20999998</v>
      </c>
      <c r="D7" s="2">
        <v>23172056.170000002</v>
      </c>
      <c r="E7" s="2">
        <v>30121344.440000001</v>
      </c>
      <c r="F7" s="2">
        <v>96414080.640000001</v>
      </c>
      <c r="G7" s="2">
        <v>0</v>
      </c>
      <c r="H7" s="2">
        <v>0</v>
      </c>
      <c r="I7" s="2">
        <v>0</v>
      </c>
      <c r="J7" s="2">
        <v>0</v>
      </c>
      <c r="K7" s="2">
        <v>0</v>
      </c>
      <c r="L7" s="2">
        <v>0</v>
      </c>
      <c r="M7" s="2">
        <v>0</v>
      </c>
      <c r="N7" s="2">
        <v>0</v>
      </c>
      <c r="O7" s="2">
        <v>0</v>
      </c>
      <c r="P7" s="2">
        <f t="shared" si="0"/>
        <v>438577768.50999999</v>
      </c>
    </row>
    <row r="8" spans="1:16" x14ac:dyDescent="0.25">
      <c r="A8" s="25" t="s">
        <v>6</v>
      </c>
      <c r="B8" s="2">
        <v>120262357.98999999</v>
      </c>
      <c r="C8" s="2">
        <v>441597976.37</v>
      </c>
      <c r="D8" s="2">
        <v>104435654.17</v>
      </c>
      <c r="E8" s="2">
        <v>86072244.349999994</v>
      </c>
      <c r="F8" s="2">
        <v>189580107.63</v>
      </c>
      <c r="G8" s="2">
        <v>0</v>
      </c>
      <c r="H8" s="2">
        <v>0</v>
      </c>
      <c r="I8" s="2">
        <v>0</v>
      </c>
      <c r="J8" s="2">
        <v>0</v>
      </c>
      <c r="K8" s="2">
        <v>0</v>
      </c>
      <c r="L8" s="2">
        <v>0</v>
      </c>
      <c r="M8" s="2">
        <v>0</v>
      </c>
      <c r="N8" s="2">
        <v>0</v>
      </c>
      <c r="O8" s="2">
        <v>0</v>
      </c>
      <c r="P8" s="2">
        <f t="shared" si="0"/>
        <v>941948340.50999999</v>
      </c>
    </row>
    <row r="9" spans="1:16" x14ac:dyDescent="0.25">
      <c r="A9" s="25" t="s">
        <v>40</v>
      </c>
      <c r="B9" s="2">
        <v>0</v>
      </c>
      <c r="C9" s="2">
        <v>0</v>
      </c>
      <c r="D9" s="2">
        <v>0</v>
      </c>
      <c r="E9" s="2">
        <v>0</v>
      </c>
      <c r="F9" s="2">
        <v>0</v>
      </c>
      <c r="G9" s="2">
        <v>0</v>
      </c>
      <c r="H9" s="2">
        <v>0</v>
      </c>
      <c r="I9" s="2">
        <v>0</v>
      </c>
      <c r="J9" s="2">
        <v>0</v>
      </c>
      <c r="K9" s="2">
        <v>0</v>
      </c>
      <c r="L9" s="13">
        <v>96875539.114099994</v>
      </c>
      <c r="M9" s="2">
        <v>0</v>
      </c>
      <c r="N9" s="2">
        <v>0</v>
      </c>
      <c r="O9" s="2">
        <v>0</v>
      </c>
      <c r="P9" s="2">
        <f t="shared" si="0"/>
        <v>96875539.114099994</v>
      </c>
    </row>
    <row r="10" spans="1:16" x14ac:dyDescent="0.25">
      <c r="A10" s="25" t="s">
        <v>8</v>
      </c>
      <c r="B10" s="2">
        <v>-523045.66890559369</v>
      </c>
      <c r="C10" s="2">
        <v>34578180.423213392</v>
      </c>
      <c r="D10" s="2">
        <v>3844076.412641</v>
      </c>
      <c r="E10" s="2">
        <v>6766562.2331546852</v>
      </c>
      <c r="F10" s="2">
        <v>139593573.01179221</v>
      </c>
      <c r="G10" s="2">
        <v>0</v>
      </c>
      <c r="H10" s="2">
        <v>0</v>
      </c>
      <c r="I10" s="2">
        <v>0</v>
      </c>
      <c r="J10" s="2">
        <v>0</v>
      </c>
      <c r="K10" s="2">
        <v>0</v>
      </c>
      <c r="L10" s="2">
        <v>0</v>
      </c>
      <c r="M10" s="2">
        <v>0</v>
      </c>
      <c r="N10" s="2">
        <v>0</v>
      </c>
      <c r="O10" s="2">
        <v>0</v>
      </c>
      <c r="P10" s="2">
        <f t="shared" si="0"/>
        <v>184259346.41189569</v>
      </c>
    </row>
    <row r="11" spans="1:16" x14ac:dyDescent="0.25">
      <c r="A11" s="26" t="s">
        <v>39</v>
      </c>
      <c r="B11" s="2">
        <v>-3062249.3524642577</v>
      </c>
      <c r="C11" s="2">
        <v>5127883.0826573949</v>
      </c>
      <c r="D11" s="2">
        <v>122497.69799074414</v>
      </c>
      <c r="E11" s="2">
        <v>1239553.2634820174</v>
      </c>
      <c r="F11" s="2">
        <v>1458974.7641022492</v>
      </c>
      <c r="G11" s="2">
        <v>0</v>
      </c>
      <c r="H11" s="2">
        <v>0</v>
      </c>
      <c r="I11" s="2">
        <v>0</v>
      </c>
      <c r="J11" s="2">
        <v>0</v>
      </c>
      <c r="K11" s="2">
        <v>0</v>
      </c>
      <c r="L11" s="2">
        <v>0</v>
      </c>
      <c r="M11" s="2">
        <v>0</v>
      </c>
      <c r="N11" s="2">
        <v>0</v>
      </c>
      <c r="O11" s="2">
        <v>0</v>
      </c>
      <c r="P11" s="2">
        <f t="shared" si="0"/>
        <v>4886659.4557681484</v>
      </c>
    </row>
    <row r="12" spans="1:16" x14ac:dyDescent="0.25">
      <c r="A12" s="25" t="s">
        <v>11</v>
      </c>
      <c r="B12" s="2">
        <v>0</v>
      </c>
      <c r="C12" s="2">
        <v>0</v>
      </c>
      <c r="D12" s="2">
        <v>0</v>
      </c>
      <c r="E12" s="2">
        <v>0</v>
      </c>
      <c r="F12" s="2">
        <v>0</v>
      </c>
      <c r="G12" s="2">
        <f>SUM(B7:F7)</f>
        <v>438577768.50999999</v>
      </c>
      <c r="H12" s="2">
        <f>SUM(B8:F8)</f>
        <v>941948340.50999999</v>
      </c>
      <c r="I12" s="2">
        <v>0</v>
      </c>
      <c r="J12" s="2">
        <v>0</v>
      </c>
      <c r="K12" s="2">
        <v>0</v>
      </c>
      <c r="L12" s="2">
        <v>0</v>
      </c>
      <c r="M12" s="2">
        <v>0</v>
      </c>
      <c r="N12" s="2">
        <v>0</v>
      </c>
      <c r="O12" s="2">
        <v>0</v>
      </c>
      <c r="P12" s="2">
        <f t="shared" si="0"/>
        <v>1380526109.02</v>
      </c>
    </row>
    <row r="13" spans="1:16" x14ac:dyDescent="0.25">
      <c r="A13" s="25" t="s">
        <v>12</v>
      </c>
      <c r="B13" s="2">
        <v>0</v>
      </c>
      <c r="C13" s="2">
        <v>0</v>
      </c>
      <c r="D13" s="2">
        <v>0</v>
      </c>
      <c r="E13" s="2">
        <v>0</v>
      </c>
      <c r="F13" s="2">
        <v>0</v>
      </c>
      <c r="G13" s="2">
        <v>0</v>
      </c>
      <c r="H13" s="2">
        <v>0</v>
      </c>
      <c r="I13" s="2">
        <f>L9</f>
        <v>96875539.114099994</v>
      </c>
      <c r="J13" s="2">
        <f>SUM(B10:F10)</f>
        <v>184259346.41189569</v>
      </c>
      <c r="K13" s="2">
        <f>SUM(B11:F11)</f>
        <v>4886659.4557681484</v>
      </c>
      <c r="L13" s="2">
        <v>0</v>
      </c>
      <c r="M13" s="2">
        <v>0</v>
      </c>
      <c r="N13" s="2">
        <v>0</v>
      </c>
      <c r="O13" s="2">
        <v>0</v>
      </c>
      <c r="P13" s="2">
        <f t="shared" si="0"/>
        <v>286021544.98176384</v>
      </c>
    </row>
    <row r="14" spans="1:16" x14ac:dyDescent="0.25">
      <c r="A14" s="25" t="s">
        <v>16</v>
      </c>
      <c r="B14" s="2">
        <v>0</v>
      </c>
      <c r="C14" s="2">
        <v>0</v>
      </c>
      <c r="D14" s="2">
        <v>0</v>
      </c>
      <c r="E14" s="2">
        <v>0</v>
      </c>
      <c r="F14" s="2">
        <v>0</v>
      </c>
      <c r="G14" s="2">
        <v>0</v>
      </c>
      <c r="H14" s="2">
        <v>0</v>
      </c>
      <c r="I14" s="2">
        <v>0</v>
      </c>
      <c r="J14" s="2">
        <v>0</v>
      </c>
      <c r="K14" s="2">
        <v>0</v>
      </c>
      <c r="L14" s="3">
        <v>304582525.62123537</v>
      </c>
      <c r="M14" s="15">
        <v>62619842.498613805</v>
      </c>
      <c r="N14" s="15">
        <v>0</v>
      </c>
      <c r="O14" s="15">
        <v>77079975.74955672</v>
      </c>
      <c r="P14" s="2">
        <f t="shared" si="0"/>
        <v>444282343.86940593</v>
      </c>
    </row>
    <row r="15" spans="1:16" x14ac:dyDescent="0.25">
      <c r="A15" s="25" t="s">
        <v>17</v>
      </c>
      <c r="B15" s="2">
        <v>11642609.86496041</v>
      </c>
      <c r="C15" s="2">
        <v>47481200.9041747</v>
      </c>
      <c r="D15" s="2">
        <v>20433388.637642272</v>
      </c>
      <c r="E15" s="2">
        <v>21742653.80258416</v>
      </c>
      <c r="F15" s="2">
        <v>347025110.062567</v>
      </c>
      <c r="G15" s="2">
        <v>0</v>
      </c>
      <c r="H15" s="2">
        <v>0</v>
      </c>
      <c r="I15" s="2">
        <v>0</v>
      </c>
      <c r="J15" s="2">
        <v>0</v>
      </c>
      <c r="K15" s="2">
        <v>0</v>
      </c>
      <c r="L15" s="2">
        <v>0</v>
      </c>
      <c r="M15" s="2">
        <v>0</v>
      </c>
      <c r="N15" s="2">
        <v>0</v>
      </c>
      <c r="O15" s="2">
        <v>0</v>
      </c>
      <c r="P15" s="2">
        <f t="shared" si="0"/>
        <v>448324963.27192855</v>
      </c>
    </row>
    <row r="16" spans="1:16" x14ac:dyDescent="0.25">
      <c r="A16" s="25" t="s">
        <v>15</v>
      </c>
      <c r="B16" s="2">
        <f t="shared" ref="B16:O16" si="1">SUM(B2:B15)</f>
        <v>196881145.80791491</v>
      </c>
      <c r="C16" s="2">
        <f t="shared" si="1"/>
        <v>1184174820.696516</v>
      </c>
      <c r="D16" s="2">
        <f t="shared" si="1"/>
        <v>273038599.50288522</v>
      </c>
      <c r="E16" s="2">
        <f t="shared" si="1"/>
        <v>316278317.93234944</v>
      </c>
      <c r="F16" s="2">
        <f t="shared" si="1"/>
        <v>1306449711.1477752</v>
      </c>
      <c r="G16" s="2">
        <f t="shared" si="1"/>
        <v>438577768.50999999</v>
      </c>
      <c r="H16" s="2">
        <f t="shared" si="1"/>
        <v>941948340.50999999</v>
      </c>
      <c r="I16" s="2">
        <f t="shared" si="1"/>
        <v>96875539.114099994</v>
      </c>
      <c r="J16" s="2">
        <f t="shared" si="1"/>
        <v>184259346.41189569</v>
      </c>
      <c r="K16" s="2">
        <f t="shared" si="1"/>
        <v>4886659.4557681484</v>
      </c>
      <c r="L16" s="2">
        <f t="shared" si="1"/>
        <v>1380526109.02</v>
      </c>
      <c r="M16" s="2">
        <f t="shared" si="1"/>
        <v>286021544.98176384</v>
      </c>
      <c r="N16" s="2">
        <f t="shared" si="1"/>
        <v>444282343.86940622</v>
      </c>
      <c r="O16" s="2">
        <f t="shared" si="1"/>
        <v>448324963.27192855</v>
      </c>
      <c r="P16" s="2">
        <v>5294819673.0512695</v>
      </c>
    </row>
    <row r="17" spans="1:15" x14ac:dyDescent="0.25">
      <c r="A17" s="30" t="s">
        <v>20</v>
      </c>
      <c r="B17" s="6">
        <f>P2</f>
        <v>196881145.80791494</v>
      </c>
      <c r="C17" s="6">
        <f>P3</f>
        <v>1184174820.696516</v>
      </c>
      <c r="D17" s="6">
        <f>P4</f>
        <v>273038599.50288522</v>
      </c>
      <c r="E17" s="6">
        <f>P5</f>
        <v>316278317.93234944</v>
      </c>
      <c r="F17" s="6">
        <f>P6</f>
        <v>1306449711.1477754</v>
      </c>
      <c r="G17" s="6">
        <f>P7</f>
        <v>438577768.50999999</v>
      </c>
      <c r="H17" s="6">
        <f>P8</f>
        <v>941948340.50999999</v>
      </c>
      <c r="I17" s="6">
        <f>P9</f>
        <v>96875539.114099994</v>
      </c>
      <c r="J17" s="6">
        <f>P10</f>
        <v>184259346.41189569</v>
      </c>
      <c r="K17" s="6">
        <f>P11</f>
        <v>4886659.4557681484</v>
      </c>
      <c r="L17" s="6">
        <f>P12</f>
        <v>1380526109.02</v>
      </c>
      <c r="M17" s="6">
        <f>P13</f>
        <v>286021544.98176384</v>
      </c>
      <c r="N17" s="6">
        <f>P14</f>
        <v>444282343.86940593</v>
      </c>
      <c r="O17" s="6">
        <f>P15</f>
        <v>448324963.27192855</v>
      </c>
    </row>
    <row r="18" spans="1:15" ht="15.75" x14ac:dyDescent="0.25">
      <c r="A18" s="31" t="s">
        <v>21</v>
      </c>
      <c r="B18" s="11">
        <f>B16-B17</f>
        <v>0</v>
      </c>
      <c r="C18" s="11">
        <f t="shared" ref="C18:O18" si="2">C16-C17</f>
        <v>0</v>
      </c>
      <c r="D18" s="11">
        <f t="shared" si="2"/>
        <v>0</v>
      </c>
      <c r="E18" s="11">
        <f t="shared" si="2"/>
        <v>0</v>
      </c>
      <c r="F18" s="11">
        <f t="shared" si="2"/>
        <v>0</v>
      </c>
      <c r="G18" s="11">
        <f t="shared" si="2"/>
        <v>0</v>
      </c>
      <c r="H18" s="11">
        <f t="shared" si="2"/>
        <v>0</v>
      </c>
      <c r="I18" s="11">
        <f t="shared" si="2"/>
        <v>0</v>
      </c>
      <c r="J18" s="11">
        <f t="shared" si="2"/>
        <v>0</v>
      </c>
      <c r="K18" s="11">
        <f t="shared" si="2"/>
        <v>0</v>
      </c>
      <c r="L18" s="11">
        <f>L16-L17</f>
        <v>0</v>
      </c>
      <c r="M18" s="11">
        <f t="shared" si="2"/>
        <v>0</v>
      </c>
      <c r="N18" s="11">
        <f t="shared" si="2"/>
        <v>0</v>
      </c>
      <c r="O18" s="11">
        <f t="shared" si="2"/>
        <v>0</v>
      </c>
    </row>
    <row r="20" spans="1:15" x14ac:dyDescent="0.25">
      <c r="L20" s="3"/>
    </row>
    <row r="21" spans="1:15" x14ac:dyDescent="0.25">
      <c r="A21" s="25" t="s">
        <v>9</v>
      </c>
      <c r="B21" s="2">
        <v>4881.2475357425219</v>
      </c>
      <c r="C21" s="2">
        <v>6878315.9626573948</v>
      </c>
      <c r="D21" s="2">
        <v>915230.56799074414</v>
      </c>
      <c r="E21" s="2">
        <v>1239553.2634820174</v>
      </c>
      <c r="F21" s="2">
        <v>1527141.4341022491</v>
      </c>
      <c r="H21" s="41" t="s">
        <v>41</v>
      </c>
      <c r="I21" s="41"/>
      <c r="J21" s="41"/>
      <c r="K21" s="41"/>
      <c r="L21" s="41"/>
      <c r="M21" s="41"/>
    </row>
    <row r="22" spans="1:15" x14ac:dyDescent="0.25">
      <c r="A22" s="25" t="s">
        <v>10</v>
      </c>
      <c r="B22" s="2">
        <v>-3067130.6</v>
      </c>
      <c r="C22" s="2">
        <v>-1750432.88</v>
      </c>
      <c r="D22" s="2">
        <v>-792732.87</v>
      </c>
      <c r="E22" s="2">
        <v>0</v>
      </c>
      <c r="F22" s="2">
        <v>-68166.669999999984</v>
      </c>
      <c r="H22" s="41"/>
      <c r="I22" s="41"/>
      <c r="J22" s="41"/>
      <c r="K22" s="41"/>
      <c r="L22" s="41"/>
      <c r="M22" s="41"/>
    </row>
    <row r="23" spans="1:15" x14ac:dyDescent="0.25">
      <c r="A23" s="26" t="s">
        <v>39</v>
      </c>
      <c r="B23" s="29">
        <f>B21+B22</f>
        <v>-3062249.3524642577</v>
      </c>
      <c r="C23" s="29">
        <f t="shared" ref="C23:F23" si="3">C21+C22</f>
        <v>5127883.0826573949</v>
      </c>
      <c r="D23" s="29">
        <f t="shared" si="3"/>
        <v>122497.69799074414</v>
      </c>
      <c r="E23" s="29">
        <f t="shared" si="3"/>
        <v>1239553.2634820174</v>
      </c>
      <c r="F23" s="29">
        <f t="shared" si="3"/>
        <v>1458974.7641022492</v>
      </c>
      <c r="H23" s="41"/>
      <c r="I23" s="41"/>
      <c r="J23" s="41"/>
      <c r="K23" s="41"/>
      <c r="L23" s="41"/>
      <c r="M23" s="41"/>
    </row>
    <row r="24" spans="1:15" x14ac:dyDescent="0.25">
      <c r="A24" s="24"/>
      <c r="B24" s="24"/>
      <c r="C24" s="24"/>
      <c r="D24" s="24"/>
      <c r="E24" s="24"/>
      <c r="F24" s="24"/>
      <c r="H24" s="41"/>
      <c r="I24" s="41"/>
      <c r="J24" s="41"/>
      <c r="K24" s="41"/>
      <c r="L24" s="41"/>
      <c r="M24" s="41"/>
    </row>
    <row r="25" spans="1:15" x14ac:dyDescent="0.25">
      <c r="A25" s="24"/>
      <c r="B25" s="24"/>
      <c r="C25" s="24"/>
      <c r="D25" s="24"/>
      <c r="E25" s="24"/>
      <c r="F25" s="24"/>
      <c r="H25" s="41"/>
      <c r="I25" s="41"/>
      <c r="J25" s="41"/>
      <c r="K25" s="41"/>
      <c r="L25" s="41"/>
      <c r="M25" s="41"/>
    </row>
    <row r="26" spans="1:15" x14ac:dyDescent="0.25">
      <c r="A26" s="27" t="s">
        <v>7</v>
      </c>
      <c r="B26" s="13">
        <v>63323416.674099997</v>
      </c>
      <c r="C26" s="24"/>
      <c r="D26" s="24"/>
      <c r="E26" s="24"/>
      <c r="F26" s="24"/>
    </row>
    <row r="27" spans="1:15" x14ac:dyDescent="0.25">
      <c r="A27" s="27" t="s">
        <v>33</v>
      </c>
      <c r="B27" s="13">
        <v>33552122.440000001</v>
      </c>
    </row>
    <row r="28" spans="1:15" x14ac:dyDescent="0.25">
      <c r="A28" s="28" t="s">
        <v>40</v>
      </c>
      <c r="B28" s="16">
        <f>SUM(B26:B27)</f>
        <v>96875539.114099994</v>
      </c>
    </row>
  </sheetData>
  <mergeCells count="1">
    <mergeCell ref="H21:M2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976EF2-9DA9-4E64-AF10-D697A51323DF}">
  <dimension ref="A1:P16"/>
  <sheetViews>
    <sheetView tabSelected="1" workbookViewId="0">
      <selection activeCell="F33" sqref="F33"/>
    </sheetView>
  </sheetViews>
  <sheetFormatPr defaultRowHeight="15" x14ac:dyDescent="0.25"/>
  <cols>
    <col min="1" max="1" width="22" bestFit="1" customWidth="1"/>
    <col min="2" max="16" width="21.140625" customWidth="1"/>
  </cols>
  <sheetData>
    <row r="1" spans="1:16" x14ac:dyDescent="0.25">
      <c r="B1" s="1" t="s">
        <v>0</v>
      </c>
      <c r="C1" s="1" t="s">
        <v>1</v>
      </c>
      <c r="D1" s="1" t="s">
        <v>2</v>
      </c>
      <c r="E1" s="1" t="s">
        <v>3</v>
      </c>
      <c r="F1" s="1" t="s">
        <v>4</v>
      </c>
      <c r="G1" s="1" t="s">
        <v>5</v>
      </c>
      <c r="H1" s="1" t="s">
        <v>6</v>
      </c>
      <c r="I1" s="25" t="s">
        <v>40</v>
      </c>
      <c r="J1" s="1" t="s">
        <v>8</v>
      </c>
      <c r="K1" s="1" t="s">
        <v>39</v>
      </c>
      <c r="L1" s="1" t="s">
        <v>11</v>
      </c>
      <c r="M1" s="1" t="s">
        <v>12</v>
      </c>
      <c r="N1" s="1" t="s">
        <v>13</v>
      </c>
      <c r="O1" s="1" t="s">
        <v>14</v>
      </c>
      <c r="P1" s="1" t="s">
        <v>15</v>
      </c>
    </row>
    <row r="2" spans="1:16" x14ac:dyDescent="0.25">
      <c r="A2" s="25" t="s">
        <v>0</v>
      </c>
      <c r="B2" s="2">
        <v>34803433.224989124</v>
      </c>
      <c r="C2" s="2">
        <v>7117915.6264392734</v>
      </c>
      <c r="D2" s="2">
        <v>36644.609712554397</v>
      </c>
      <c r="E2" s="2">
        <v>176368.5618122062</v>
      </c>
      <c r="F2" s="2">
        <v>48873763.312576443</v>
      </c>
      <c r="G2" s="2">
        <v>0</v>
      </c>
      <c r="H2" s="2">
        <v>0</v>
      </c>
      <c r="I2" s="2">
        <v>0</v>
      </c>
      <c r="J2" s="2">
        <v>0</v>
      </c>
      <c r="K2" s="2">
        <v>0</v>
      </c>
      <c r="L2" s="2">
        <v>76424307.980318904</v>
      </c>
      <c r="M2" s="2">
        <v>0</v>
      </c>
      <c r="N2" s="2">
        <v>14870055.893344119</v>
      </c>
      <c r="O2" s="2">
        <v>14578656.598722316</v>
      </c>
      <c r="P2" s="2">
        <f t="shared" ref="P2:P15" si="0">SUM(B2:O2)</f>
        <v>196881145.80791494</v>
      </c>
    </row>
    <row r="3" spans="1:16" x14ac:dyDescent="0.25">
      <c r="A3" s="25" t="s">
        <v>1</v>
      </c>
      <c r="B3" s="2">
        <v>8201500.3547854424</v>
      </c>
      <c r="C3" s="2">
        <v>207072102.20581359</v>
      </c>
      <c r="D3" s="2">
        <v>29730691.6149402</v>
      </c>
      <c r="E3" s="2">
        <v>30099006.094070911</v>
      </c>
      <c r="F3" s="2">
        <v>111843618.3841894</v>
      </c>
      <c r="G3" s="2">
        <v>0</v>
      </c>
      <c r="H3" s="2">
        <v>0</v>
      </c>
      <c r="I3" s="2">
        <v>0</v>
      </c>
      <c r="J3" s="2">
        <v>0</v>
      </c>
      <c r="K3" s="2">
        <v>0</v>
      </c>
      <c r="L3" s="2">
        <v>491939337.84275997</v>
      </c>
      <c r="M3" s="2">
        <v>213804174.55210191</v>
      </c>
      <c r="N3" s="2">
        <v>48837759.114291877</v>
      </c>
      <c r="O3" s="2">
        <v>42646630.533562779</v>
      </c>
      <c r="P3" s="2">
        <f t="shared" si="0"/>
        <v>1184174820.696516</v>
      </c>
    </row>
    <row r="4" spans="1:16" x14ac:dyDescent="0.25">
      <c r="A4" s="25" t="s">
        <v>2</v>
      </c>
      <c r="B4" s="2">
        <v>3297945.7937462959</v>
      </c>
      <c r="C4" s="2">
        <v>34603795.919044763</v>
      </c>
      <c r="D4" s="2">
        <v>52433865.155155607</v>
      </c>
      <c r="E4" s="2">
        <v>6885159.0603461554</v>
      </c>
      <c r="F4" s="2">
        <v>34968080.284736931</v>
      </c>
      <c r="G4" s="2">
        <v>0</v>
      </c>
      <c r="H4" s="2">
        <v>0</v>
      </c>
      <c r="I4" s="2">
        <v>0</v>
      </c>
      <c r="J4" s="2">
        <v>0</v>
      </c>
      <c r="K4" s="2">
        <v>0</v>
      </c>
      <c r="L4" s="2">
        <v>95466398.340749875</v>
      </c>
      <c r="M4" s="2">
        <v>564443.77217790124</v>
      </c>
      <c r="N4" s="2">
        <v>6571278.0932340967</v>
      </c>
      <c r="O4" s="2">
        <v>38247633.083693638</v>
      </c>
      <c r="P4" s="2">
        <f t="shared" si="0"/>
        <v>273038599.50288522</v>
      </c>
    </row>
    <row r="5" spans="1:16" x14ac:dyDescent="0.25">
      <c r="A5" s="25" t="s">
        <v>3</v>
      </c>
      <c r="B5" s="2">
        <v>541287.92426468537</v>
      </c>
      <c r="C5" s="2">
        <v>18722734.87567858</v>
      </c>
      <c r="D5" s="2">
        <v>976376.33781984111</v>
      </c>
      <c r="E5" s="2">
        <v>48410369.321627706</v>
      </c>
      <c r="F5" s="2">
        <v>6156261.8527646083</v>
      </c>
      <c r="G5" s="2">
        <v>0</v>
      </c>
      <c r="H5" s="2">
        <v>0</v>
      </c>
      <c r="I5" s="2">
        <v>0</v>
      </c>
      <c r="J5" s="2">
        <v>0</v>
      </c>
      <c r="K5" s="2">
        <v>0</v>
      </c>
      <c r="L5" s="2">
        <v>4968979.8515232988</v>
      </c>
      <c r="M5" s="2">
        <v>61846.598065966828</v>
      </c>
      <c r="N5" s="2">
        <v>232123175.81903091</v>
      </c>
      <c r="O5" s="2">
        <v>4317285.3515738435</v>
      </c>
      <c r="P5" s="2">
        <f t="shared" si="0"/>
        <v>316278317.93234944</v>
      </c>
    </row>
    <row r="6" spans="1:16" x14ac:dyDescent="0.25">
      <c r="A6" s="25" t="s">
        <v>4</v>
      </c>
      <c r="B6" s="2">
        <v>17224521.626538839</v>
      </c>
      <c r="C6" s="2">
        <v>103495528.0794943</v>
      </c>
      <c r="D6" s="2">
        <v>37853348.696982972</v>
      </c>
      <c r="E6" s="2">
        <v>84765056.805271566</v>
      </c>
      <c r="F6" s="2">
        <v>330536141.2050463</v>
      </c>
      <c r="G6" s="2">
        <v>0</v>
      </c>
      <c r="H6" s="2">
        <v>0</v>
      </c>
      <c r="I6" s="2">
        <v>0</v>
      </c>
      <c r="J6" s="2">
        <v>0</v>
      </c>
      <c r="K6" s="2">
        <v>0</v>
      </c>
      <c r="L6" s="2">
        <v>310269020.26931262</v>
      </c>
      <c r="M6" s="2">
        <v>8971237.560804246</v>
      </c>
      <c r="N6" s="2">
        <v>141880074.94950521</v>
      </c>
      <c r="O6" s="2">
        <v>271454781.95481926</v>
      </c>
      <c r="P6" s="2">
        <f t="shared" si="0"/>
        <v>1306449711.1477754</v>
      </c>
    </row>
    <row r="7" spans="1:16" x14ac:dyDescent="0.25">
      <c r="A7" s="25" t="s">
        <v>5</v>
      </c>
      <c r="B7" s="2">
        <v>4492784.05</v>
      </c>
      <c r="C7" s="2">
        <v>284377503.20999998</v>
      </c>
      <c r="D7" s="2">
        <v>23172056.170000002</v>
      </c>
      <c r="E7" s="2">
        <v>30121344.440000001</v>
      </c>
      <c r="F7" s="2">
        <v>96414080.640000001</v>
      </c>
      <c r="G7" s="2">
        <v>0</v>
      </c>
      <c r="H7" s="2">
        <v>0</v>
      </c>
      <c r="I7" s="2">
        <v>0</v>
      </c>
      <c r="J7" s="2">
        <v>0</v>
      </c>
      <c r="K7" s="2">
        <v>0</v>
      </c>
      <c r="L7" s="2">
        <v>0</v>
      </c>
      <c r="M7" s="2">
        <v>0</v>
      </c>
      <c r="N7" s="2">
        <v>0</v>
      </c>
      <c r="O7" s="2">
        <v>0</v>
      </c>
      <c r="P7" s="2">
        <f t="shared" si="0"/>
        <v>438577768.50999999</v>
      </c>
    </row>
    <row r="8" spans="1:16" x14ac:dyDescent="0.25">
      <c r="A8" s="25" t="s">
        <v>6</v>
      </c>
      <c r="B8" s="2">
        <v>120262357.98999999</v>
      </c>
      <c r="C8" s="2">
        <v>441597976.37</v>
      </c>
      <c r="D8" s="2">
        <v>104435654.17</v>
      </c>
      <c r="E8" s="2">
        <v>86072244.349999994</v>
      </c>
      <c r="F8" s="2">
        <v>189580107.63</v>
      </c>
      <c r="G8" s="2">
        <v>0</v>
      </c>
      <c r="H8" s="2">
        <v>0</v>
      </c>
      <c r="I8" s="2">
        <v>0</v>
      </c>
      <c r="J8" s="2">
        <v>0</v>
      </c>
      <c r="K8" s="2">
        <v>0</v>
      </c>
      <c r="L8" s="2">
        <v>0</v>
      </c>
      <c r="M8" s="2">
        <v>0</v>
      </c>
      <c r="N8" s="2">
        <v>0</v>
      </c>
      <c r="O8" s="2">
        <v>0</v>
      </c>
      <c r="P8" s="2">
        <f t="shared" si="0"/>
        <v>941948340.50999999</v>
      </c>
    </row>
    <row r="9" spans="1:16" x14ac:dyDescent="0.25">
      <c r="A9" s="25" t="s">
        <v>40</v>
      </c>
      <c r="B9" s="2">
        <v>0</v>
      </c>
      <c r="C9" s="2">
        <v>0</v>
      </c>
      <c r="D9" s="2">
        <v>0</v>
      </c>
      <c r="E9" s="2">
        <v>0</v>
      </c>
      <c r="F9" s="2">
        <v>0</v>
      </c>
      <c r="G9" s="2">
        <v>0</v>
      </c>
      <c r="H9" s="2">
        <v>0</v>
      </c>
      <c r="I9" s="2">
        <v>0</v>
      </c>
      <c r="J9" s="2">
        <v>0</v>
      </c>
      <c r="K9" s="2">
        <v>0</v>
      </c>
      <c r="L9" s="13">
        <v>96875539.114099994</v>
      </c>
      <c r="M9" s="2">
        <v>0</v>
      </c>
      <c r="N9" s="2">
        <v>0</v>
      </c>
      <c r="O9" s="2">
        <v>0</v>
      </c>
      <c r="P9" s="2">
        <f t="shared" si="0"/>
        <v>96875539.114099994</v>
      </c>
    </row>
    <row r="10" spans="1:16" x14ac:dyDescent="0.25">
      <c r="A10" s="25" t="s">
        <v>8</v>
      </c>
      <c r="B10" s="2">
        <v>-523045.66890559369</v>
      </c>
      <c r="C10" s="2">
        <v>34578180.423213392</v>
      </c>
      <c r="D10" s="2">
        <v>3844076.412641</v>
      </c>
      <c r="E10" s="2">
        <v>6766562.2331546852</v>
      </c>
      <c r="F10" s="2">
        <v>139593573.01179221</v>
      </c>
      <c r="G10" s="2">
        <v>0</v>
      </c>
      <c r="H10" s="2">
        <v>0</v>
      </c>
      <c r="I10" s="2">
        <v>0</v>
      </c>
      <c r="J10" s="2">
        <v>0</v>
      </c>
      <c r="K10" s="2">
        <v>0</v>
      </c>
      <c r="L10" s="2">
        <v>0</v>
      </c>
      <c r="M10" s="2">
        <v>0</v>
      </c>
      <c r="N10" s="2">
        <v>0</v>
      </c>
      <c r="O10" s="2">
        <v>0</v>
      </c>
      <c r="P10" s="2">
        <f t="shared" si="0"/>
        <v>184259346.41189569</v>
      </c>
    </row>
    <row r="11" spans="1:16" x14ac:dyDescent="0.25">
      <c r="A11" s="26" t="s">
        <v>39</v>
      </c>
      <c r="B11" s="2">
        <v>-3062249.3524642577</v>
      </c>
      <c r="C11" s="2">
        <v>5127883.0826573949</v>
      </c>
      <c r="D11" s="2">
        <v>122497.69799074414</v>
      </c>
      <c r="E11" s="2">
        <v>1239553.2634820174</v>
      </c>
      <c r="F11" s="2">
        <v>1458974.7641022492</v>
      </c>
      <c r="G11" s="2">
        <v>0</v>
      </c>
      <c r="H11" s="2">
        <v>0</v>
      </c>
      <c r="I11" s="2">
        <v>0</v>
      </c>
      <c r="J11" s="2">
        <v>0</v>
      </c>
      <c r="K11" s="2">
        <v>0</v>
      </c>
      <c r="L11" s="2">
        <v>0</v>
      </c>
      <c r="M11" s="2">
        <v>0</v>
      </c>
      <c r="N11" s="2">
        <v>0</v>
      </c>
      <c r="O11" s="2">
        <v>0</v>
      </c>
      <c r="P11" s="2">
        <f t="shared" si="0"/>
        <v>4886659.4557681484</v>
      </c>
    </row>
    <row r="12" spans="1:16" x14ac:dyDescent="0.25">
      <c r="A12" s="25" t="s">
        <v>11</v>
      </c>
      <c r="B12" s="2">
        <v>0</v>
      </c>
      <c r="C12" s="2">
        <v>0</v>
      </c>
      <c r="D12" s="2">
        <v>0</v>
      </c>
      <c r="E12" s="2">
        <v>0</v>
      </c>
      <c r="F12" s="2">
        <v>0</v>
      </c>
      <c r="G12" s="2">
        <v>438577768.50999999</v>
      </c>
      <c r="H12" s="2">
        <v>941948340.50999999</v>
      </c>
      <c r="I12" s="2">
        <v>0</v>
      </c>
      <c r="J12" s="2">
        <v>0</v>
      </c>
      <c r="K12" s="2">
        <v>0</v>
      </c>
      <c r="L12" s="2">
        <v>0</v>
      </c>
      <c r="M12" s="2">
        <v>0</v>
      </c>
      <c r="N12" s="2">
        <v>0</v>
      </c>
      <c r="O12" s="2">
        <v>0</v>
      </c>
      <c r="P12" s="2">
        <f t="shared" si="0"/>
        <v>1380526109.02</v>
      </c>
    </row>
    <row r="13" spans="1:16" x14ac:dyDescent="0.25">
      <c r="A13" s="25" t="s">
        <v>12</v>
      </c>
      <c r="B13" s="2">
        <v>0</v>
      </c>
      <c r="C13" s="2">
        <v>0</v>
      </c>
      <c r="D13" s="2">
        <v>0</v>
      </c>
      <c r="E13" s="2">
        <v>0</v>
      </c>
      <c r="F13" s="2">
        <v>0</v>
      </c>
      <c r="G13" s="2">
        <v>0</v>
      </c>
      <c r="H13" s="2">
        <v>0</v>
      </c>
      <c r="I13" s="2">
        <v>96875539.114099994</v>
      </c>
      <c r="J13" s="2">
        <v>184259346.41189569</v>
      </c>
      <c r="K13" s="2">
        <v>4886659.4557681484</v>
      </c>
      <c r="L13" s="2">
        <v>0</v>
      </c>
      <c r="M13" s="2">
        <v>0</v>
      </c>
      <c r="N13" s="2">
        <v>0</v>
      </c>
      <c r="O13" s="2">
        <v>0</v>
      </c>
      <c r="P13" s="2">
        <f t="shared" si="0"/>
        <v>286021544.98176384</v>
      </c>
    </row>
    <row r="14" spans="1:16" x14ac:dyDescent="0.25">
      <c r="A14" s="25" t="s">
        <v>16</v>
      </c>
      <c r="B14" s="2">
        <v>0</v>
      </c>
      <c r="C14" s="2">
        <v>0</v>
      </c>
      <c r="D14" s="2">
        <v>0</v>
      </c>
      <c r="E14" s="2">
        <v>0</v>
      </c>
      <c r="F14" s="2">
        <v>0</v>
      </c>
      <c r="G14" s="2">
        <v>0</v>
      </c>
      <c r="H14" s="2">
        <v>0</v>
      </c>
      <c r="I14" s="2">
        <v>0</v>
      </c>
      <c r="J14" s="2">
        <v>0</v>
      </c>
      <c r="K14" s="2">
        <v>0</v>
      </c>
      <c r="L14" s="3">
        <v>304582525.62123537</v>
      </c>
      <c r="M14" s="15">
        <v>62619842.498613805</v>
      </c>
      <c r="N14" s="15">
        <v>0</v>
      </c>
      <c r="O14" s="15">
        <v>77079975.74955672</v>
      </c>
      <c r="P14" s="2">
        <f t="shared" si="0"/>
        <v>444282343.86940593</v>
      </c>
    </row>
    <row r="15" spans="1:16" x14ac:dyDescent="0.25">
      <c r="A15" s="25" t="s">
        <v>17</v>
      </c>
      <c r="B15" s="2">
        <v>11642609.86496041</v>
      </c>
      <c r="C15" s="2">
        <v>47481200.9041747</v>
      </c>
      <c r="D15" s="2">
        <v>20433388.637642272</v>
      </c>
      <c r="E15" s="2">
        <v>21742653.80258416</v>
      </c>
      <c r="F15" s="2">
        <v>347025110.062567</v>
      </c>
      <c r="G15" s="2">
        <v>0</v>
      </c>
      <c r="H15" s="2">
        <v>0</v>
      </c>
      <c r="I15" s="2">
        <v>0</v>
      </c>
      <c r="J15" s="2">
        <v>0</v>
      </c>
      <c r="K15" s="2">
        <v>0</v>
      </c>
      <c r="L15" s="2">
        <v>0</v>
      </c>
      <c r="M15" s="2">
        <v>0</v>
      </c>
      <c r="N15" s="2">
        <v>0</v>
      </c>
      <c r="O15" s="2">
        <v>0</v>
      </c>
      <c r="P15" s="2">
        <f t="shared" si="0"/>
        <v>448324963.27192855</v>
      </c>
    </row>
    <row r="16" spans="1:16" x14ac:dyDescent="0.25">
      <c r="A16" s="25" t="s">
        <v>15</v>
      </c>
      <c r="B16" s="2">
        <f t="shared" ref="B16:O16" si="1">SUM(B2:B15)</f>
        <v>196881145.80791491</v>
      </c>
      <c r="C16" s="2">
        <f t="shared" si="1"/>
        <v>1184174820.696516</v>
      </c>
      <c r="D16" s="2">
        <f t="shared" si="1"/>
        <v>273038599.50288522</v>
      </c>
      <c r="E16" s="2">
        <f t="shared" si="1"/>
        <v>316278317.93234944</v>
      </c>
      <c r="F16" s="2">
        <f t="shared" si="1"/>
        <v>1306449711.1477752</v>
      </c>
      <c r="G16" s="2">
        <f t="shared" si="1"/>
        <v>438577768.50999999</v>
      </c>
      <c r="H16" s="2">
        <f t="shared" si="1"/>
        <v>941948340.50999999</v>
      </c>
      <c r="I16" s="2">
        <f t="shared" si="1"/>
        <v>96875539.114099994</v>
      </c>
      <c r="J16" s="2">
        <f t="shared" si="1"/>
        <v>184259346.41189569</v>
      </c>
      <c r="K16" s="2">
        <f t="shared" si="1"/>
        <v>4886659.4557681484</v>
      </c>
      <c r="L16" s="2">
        <f t="shared" si="1"/>
        <v>1380526109.02</v>
      </c>
      <c r="M16" s="2">
        <f t="shared" si="1"/>
        <v>286021544.98176384</v>
      </c>
      <c r="N16" s="2">
        <f t="shared" si="1"/>
        <v>444282343.86940622</v>
      </c>
      <c r="O16" s="2">
        <f t="shared" si="1"/>
        <v>448324963.27192855</v>
      </c>
      <c r="P16" s="2">
        <v>5294819673.0512695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SHM_baslangic_Toplulastirilmis</vt:lpstr>
      <vt:lpstr>1. Aşama</vt:lpstr>
      <vt:lpstr>2. Aşama</vt:lpstr>
      <vt:lpstr>3. Aşama</vt:lpstr>
      <vt:lpstr>4. Aşama</vt:lpstr>
      <vt:lpstr>5. Aşama</vt:lpstr>
      <vt:lpstr>6. Aşama</vt:lpstr>
      <vt:lpstr>Genel SHM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ER</cp:lastModifiedBy>
  <dcterms:created xsi:type="dcterms:W3CDTF">2022-08-10T09:57:03Z</dcterms:created>
  <dcterms:modified xsi:type="dcterms:W3CDTF">2022-08-11T16:09:12Z</dcterms:modified>
</cp:coreProperties>
</file>