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8B4E2219-78AD-4492-895F-0FDA54AF8309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B37" i="1"/>
  <c r="C35" i="1" s="1"/>
  <c r="D35" i="1" s="1"/>
  <c r="C36" i="1"/>
  <c r="D36" i="1" s="1"/>
  <c r="F29" i="1"/>
  <c r="D29" i="1"/>
  <c r="T25" i="1"/>
  <c r="V24" i="1"/>
  <c r="V25" i="1" s="1"/>
  <c r="U24" i="1"/>
  <c r="U25" i="1" s="1"/>
  <c r="T24" i="1"/>
  <c r="S24" i="1"/>
  <c r="S25" i="1" s="1"/>
  <c r="C24" i="1"/>
  <c r="B24" i="1"/>
  <c r="B25" i="1" s="1"/>
  <c r="V23" i="1"/>
  <c r="U23" i="1"/>
  <c r="T23" i="1"/>
  <c r="S23" i="1"/>
  <c r="R23" i="1"/>
  <c r="Q23" i="1"/>
  <c r="P23" i="1"/>
  <c r="O23" i="1"/>
  <c r="N23" i="1"/>
  <c r="M23" i="1"/>
  <c r="M25" i="1" s="1"/>
  <c r="L23" i="1"/>
  <c r="K23" i="1"/>
  <c r="K25" i="1" s="1"/>
  <c r="J23" i="1"/>
  <c r="I23" i="1"/>
  <c r="H23" i="1"/>
  <c r="G23" i="1"/>
  <c r="F23" i="1"/>
  <c r="E23" i="1"/>
  <c r="D23" i="1"/>
  <c r="C23" i="1"/>
  <c r="C25" i="1" s="1"/>
  <c r="B23" i="1"/>
  <c r="W22" i="1"/>
  <c r="W21" i="1"/>
  <c r="W20" i="1"/>
  <c r="W19" i="1"/>
  <c r="W18" i="1"/>
  <c r="R24" i="1" s="1"/>
  <c r="R25" i="1" s="1"/>
  <c r="W17" i="1"/>
  <c r="Q24" i="1" s="1"/>
  <c r="W16" i="1"/>
  <c r="P24" i="1" s="1"/>
  <c r="W15" i="1"/>
  <c r="O24" i="1" s="1"/>
  <c r="W14" i="1"/>
  <c r="N24" i="1" s="1"/>
  <c r="W13" i="1"/>
  <c r="M24" i="1" s="1"/>
  <c r="W12" i="1"/>
  <c r="L24" i="1" s="1"/>
  <c r="W11" i="1"/>
  <c r="K24" i="1" s="1"/>
  <c r="W10" i="1"/>
  <c r="J24" i="1" s="1"/>
  <c r="W9" i="1"/>
  <c r="I24" i="1" s="1"/>
  <c r="W8" i="1"/>
  <c r="H24" i="1" s="1"/>
  <c r="W7" i="1"/>
  <c r="G24" i="1" s="1"/>
  <c r="W6" i="1"/>
  <c r="F24" i="1" s="1"/>
  <c r="W5" i="1"/>
  <c r="E24" i="1" s="1"/>
  <c r="W4" i="1"/>
  <c r="D24" i="1" s="1"/>
  <c r="W3" i="1"/>
  <c r="W2" i="1"/>
  <c r="F36" i="1" l="1"/>
  <c r="G36" i="1"/>
  <c r="F35" i="1"/>
  <c r="G35" i="1"/>
  <c r="G25" i="1"/>
  <c r="P25" i="1"/>
  <c r="D25" i="1"/>
  <c r="J25" i="1"/>
  <c r="N25" i="1"/>
  <c r="O25" i="1"/>
  <c r="Q25" i="1"/>
  <c r="E25" i="1"/>
  <c r="F25" i="1"/>
  <c r="H25" i="1"/>
  <c r="I25" i="1"/>
  <c r="L25" i="1"/>
  <c r="C32" i="1"/>
  <c r="C33" i="1"/>
  <c r="D33" i="1" s="1"/>
  <c r="C34" i="1"/>
  <c r="D34" i="1" s="1"/>
  <c r="G33" i="1" l="1"/>
  <c r="F33" i="1"/>
  <c r="G34" i="1"/>
  <c r="F34" i="1"/>
  <c r="D32" i="1"/>
  <c r="C37" i="1"/>
  <c r="F32" i="1" l="1"/>
  <c r="F37" i="1" s="1"/>
  <c r="G32" i="1"/>
  <c r="G37" i="1" s="1"/>
  <c r="D37" i="1"/>
</calcChain>
</file>

<file path=xl/sharedStrings.xml><?xml version="1.0" encoding="utf-8"?>
<sst xmlns="http://schemas.openxmlformats.org/spreadsheetml/2006/main" count="66" uniqueCount="35">
  <si>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</si>
  <si>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</si>
  <si>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</si>
  <si>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</si>
  <si>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</si>
  <si>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</si>
  <si>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</si>
  <si>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</si>
  <si>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</si>
  <si>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</si>
  <si>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</si>
  <si>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</si>
  <si>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</si>
  <si>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</si>
  <si>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</si>
  <si>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</si>
  <si>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</si>
  <si>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</si>
  <si>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</si>
  <si>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</si>
  <si>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</si>
  <si>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</si>
  <si>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</si>
  <si>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</si>
  <si>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</si>
  <si>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TPAO</t>
  </si>
  <si>
    <t>RAFİNERİ (A8)</t>
  </si>
  <si>
    <t>RAFİNERİ GÜNCEL</t>
  </si>
  <si>
    <t>ULAŞIM MALİYET 
(GÜNCEL)</t>
  </si>
  <si>
    <t>SANAYİ MALİYET 
(GÜNCEL)</t>
  </si>
  <si>
    <t>ULAŞIM MALİYET 
(AŞAMA 9)</t>
  </si>
  <si>
    <t>ULAŞIM ORAN</t>
  </si>
  <si>
    <t>SANAYİ MALİYET (AŞAMA 9)</t>
  </si>
  <si>
    <t>DAĞITILACAK DEĞER</t>
  </si>
  <si>
    <t>DAĞITILACAK DEĞER DAĞILIM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</si>
</sst>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₺_-;\-* #,##0.00\ _₺_-;_-* &quot;-&quot;??\ _₺_-;_-@_-"/>
    <numFmt numFmtId="165" formatCode="_-* #,##0\ _₺_-;\-* #,##0\ _₺_-;_-* &quot;-&quot;??\ _₺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43" fontId="0" fillId="0" borderId="1" xfId="1" applyFont="1" applyFill="1" applyBorder="1"/>
    <xf numFmtId="43" fontId="5" fillId="0" borderId="1" xfId="1" applyFont="1" applyFill="1" applyBorder="1"/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0" applyNumberFormat="1" applyBorder="1"/>
    <xf numFmtId="43" fontId="4" fillId="0" borderId="1" xfId="0" applyNumberFormat="1" applyFont="1" applyBorder="1"/>
    <xf numFmtId="0" fontId="4" fillId="0" borderId="1" xfId="0" applyFont="1" applyBorder="1" applyAlignment="1">
      <alignment horizontal="right" vertical="top"/>
    </xf>
    <xf numFmtId="164" fontId="4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43" fontId="4" fillId="2" borderId="1" xfId="1" applyFont="1" applyFill="1" applyBorder="1"/>
    <xf numFmtId="43" fontId="7" fillId="0" borderId="1" xfId="1" applyFont="1" applyBorder="1" applyAlignment="1">
      <alignment horizontal="center" vertical="center"/>
    </xf>
    <xf numFmtId="43" fontId="6" fillId="0" borderId="1" xfId="1" applyFont="1" applyFill="1" applyBorder="1"/>
    <xf numFmtId="43" fontId="8" fillId="0" borderId="1" xfId="1" applyFont="1" applyBorder="1" applyAlignment="1">
      <alignment horizontal="center" vertical="center"/>
    </xf>
    <xf numFmtId="165" fontId="4" fillId="0" borderId="1" xfId="0" applyNumberFormat="1" applyFont="1" applyBorder="1"/>
    <xf numFmtId="0" fontId="10" fillId="0" borderId="0" xfId="0" applyFont="1"/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43" fontId="11" fillId="0" borderId="1" xfId="1" applyFont="1" applyFill="1" applyBorder="1"/>
    <xf numFmtId="0" fontId="12" fillId="0" borderId="0" xfId="0" applyFont="1"/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43" fontId="12" fillId="0" borderId="1" xfId="1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43" fontId="13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43" fontId="9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="70" zoomScaleNormal="70" workbookViewId="0">
      <selection activeCell="M21" sqref="M21"/>
    </sheetView>
  </sheetViews>
  <sheetFormatPr defaultRowHeight="14.4" x14ac:dyDescent="0.3"/>
  <cols>
    <col min="1" max="1" width="30.44140625" bestFit="1" customWidth="1"/>
    <col min="2" max="2" width="22.88671875" bestFit="1" customWidth="1"/>
    <col min="3" max="3" width="20.77734375" bestFit="1" customWidth="1"/>
    <col min="4" max="4" width="19" bestFit="1" customWidth="1"/>
    <col min="5" max="5" width="22.109375" bestFit="1" customWidth="1"/>
    <col min="6" max="6" width="20.77734375" bestFit="1" customWidth="1"/>
    <col min="7" max="7" width="27.88671875" bestFit="1" customWidth="1"/>
    <col min="8" max="8" width="17.44140625" bestFit="1" customWidth="1"/>
    <col min="9" max="22" width="20.5546875" customWidth="1"/>
    <col min="23" max="23" width="21.77734375" bestFit="1" customWidth="1"/>
  </cols>
  <sheetData>
    <row r="1" spans="1:23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.6" x14ac:dyDescent="0.3">
      <c r="A2" s="2" t="s">
        <v>0</v>
      </c>
      <c r="B2" s="3">
        <v>34803433.224989124</v>
      </c>
      <c r="C2" s="3">
        <v>7117915.6264392734</v>
      </c>
      <c r="D2" s="11">
        <v>20666.860632303284</v>
      </c>
      <c r="E2" s="3">
        <v>176368.5618122062</v>
      </c>
      <c r="F2" s="11">
        <v>46512328.906132132</v>
      </c>
      <c r="G2" s="3">
        <v>778017.69333439029</v>
      </c>
      <c r="H2" s="3">
        <v>1377124.7158409704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76424307.980318904</v>
      </c>
      <c r="S2" s="3">
        <v>222269.7463491954</v>
      </c>
      <c r="T2" s="3">
        <v>0</v>
      </c>
      <c r="U2" s="3">
        <v>14870055.893344119</v>
      </c>
      <c r="V2" s="3">
        <v>14578656.598722316</v>
      </c>
      <c r="W2" s="12">
        <f>SUM(B2:V2)</f>
        <v>196881145.80791494</v>
      </c>
    </row>
    <row r="3" spans="1:23" ht="15.6" x14ac:dyDescent="0.3">
      <c r="A3" s="2" t="s">
        <v>1</v>
      </c>
      <c r="B3" s="3">
        <v>8201500.3547854424</v>
      </c>
      <c r="C3" s="3">
        <v>207072102.20581359</v>
      </c>
      <c r="D3" s="11">
        <v>16767542.755338736</v>
      </c>
      <c r="E3" s="3">
        <v>30099006.094070911</v>
      </c>
      <c r="F3" s="11">
        <v>119314616.25521737</v>
      </c>
      <c r="G3" s="3">
        <v>1780429.9913006162</v>
      </c>
      <c r="H3" s="3">
        <v>3151437.5146617554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491939337.84275997</v>
      </c>
      <c r="S3" s="3">
        <v>560283.48261111963</v>
      </c>
      <c r="T3" s="3">
        <v>213804174.55210191</v>
      </c>
      <c r="U3" s="3">
        <v>48837759.114291877</v>
      </c>
      <c r="V3" s="3">
        <v>42646630.533562779</v>
      </c>
      <c r="W3" s="12">
        <f t="shared" ref="W3:W22" si="0">SUM(B3:V3)</f>
        <v>1184174820.696516</v>
      </c>
    </row>
    <row r="4" spans="1:23" ht="15.6" x14ac:dyDescent="0.3">
      <c r="A4" s="2" t="s">
        <v>2</v>
      </c>
      <c r="B4" s="3">
        <v>3297945.7937462959</v>
      </c>
      <c r="C4" s="3">
        <v>34603795.919044763</v>
      </c>
      <c r="D4" s="11">
        <v>29571699.414316028</v>
      </c>
      <c r="E4" s="3">
        <v>6885159.0603461554</v>
      </c>
      <c r="F4" s="11">
        <v>56143445.50520169</v>
      </c>
      <c r="G4" s="3">
        <v>556654.19070485339</v>
      </c>
      <c r="H4" s="3">
        <v>985301.81352396484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95466398.340749875</v>
      </c>
      <c r="S4" s="3">
        <v>144844.51614600437</v>
      </c>
      <c r="T4" s="3">
        <v>564443.77217790124</v>
      </c>
      <c r="U4" s="3">
        <v>6571278.0932340967</v>
      </c>
      <c r="V4" s="3">
        <v>38247633.083693638</v>
      </c>
      <c r="W4" s="12">
        <f t="shared" si="0"/>
        <v>273038599.50288528</v>
      </c>
    </row>
    <row r="5" spans="1:23" ht="15.6" x14ac:dyDescent="0.3">
      <c r="A5" s="2" t="s">
        <v>3</v>
      </c>
      <c r="B5" s="3">
        <v>541287.92426468537</v>
      </c>
      <c r="C5" s="3">
        <v>18722734.87567858</v>
      </c>
      <c r="D5" s="11">
        <v>550657.62350003025</v>
      </c>
      <c r="E5" s="3">
        <v>48410369.321627706</v>
      </c>
      <c r="F5" s="11">
        <v>5479651.5307973679</v>
      </c>
      <c r="G5" s="3">
        <v>98001.060724904644</v>
      </c>
      <c r="H5" s="3">
        <v>173466.08445946052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4968979.8515232988</v>
      </c>
      <c r="S5" s="3">
        <v>830861.89110268641</v>
      </c>
      <c r="T5" s="3">
        <v>61846.598065966828</v>
      </c>
      <c r="U5" s="3">
        <v>232123175.81903091</v>
      </c>
      <c r="V5" s="3">
        <v>4317285.3515738435</v>
      </c>
      <c r="W5" s="12">
        <f t="shared" si="0"/>
        <v>316278317.93234938</v>
      </c>
    </row>
    <row r="6" spans="1:23" ht="18" x14ac:dyDescent="0.3">
      <c r="A6" s="2" t="s">
        <v>4</v>
      </c>
      <c r="B6" s="3">
        <v>6710080.3927714583</v>
      </c>
      <c r="C6" s="3">
        <v>100005236.1479359</v>
      </c>
      <c r="D6" s="11">
        <v>4828537.5930007705</v>
      </c>
      <c r="E6" s="3">
        <v>83838552.563264713</v>
      </c>
      <c r="F6" s="11">
        <v>227189018.54735959</v>
      </c>
      <c r="G6" s="3">
        <v>1207445.6432466647</v>
      </c>
      <c r="H6" s="3">
        <v>9298642.9155774843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3">
        <v>303343594.4784103</v>
      </c>
      <c r="S6" s="3">
        <v>1647278.6513890906</v>
      </c>
      <c r="T6" s="3">
        <v>8971237.560804246</v>
      </c>
      <c r="U6" s="3">
        <v>141880074.94950521</v>
      </c>
      <c r="V6" s="3">
        <v>258824858.43589142</v>
      </c>
      <c r="W6" s="12">
        <f t="shared" si="0"/>
        <v>1147744557.8791568</v>
      </c>
    </row>
    <row r="7" spans="1:23" ht="18" x14ac:dyDescent="0.3">
      <c r="A7" s="2" t="s">
        <v>5</v>
      </c>
      <c r="B7" s="14">
        <v>10499508.548035713</v>
      </c>
      <c r="C7" s="14">
        <v>1398968.7272727268</v>
      </c>
      <c r="D7" s="14">
        <v>68864593.822223306</v>
      </c>
      <c r="E7" s="14">
        <v>637937.61393962649</v>
      </c>
      <c r="F7" s="14">
        <v>18834340.172943667</v>
      </c>
      <c r="G7" s="3">
        <v>2945801.5447762613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3">
        <v>782943.98265710496</v>
      </c>
      <c r="S7" s="3">
        <v>0</v>
      </c>
      <c r="T7" s="3">
        <v>0</v>
      </c>
      <c r="U7" s="3">
        <v>0</v>
      </c>
      <c r="V7" s="3">
        <v>12518718.383131998</v>
      </c>
      <c r="W7" s="12">
        <f t="shared" si="0"/>
        <v>116482812.79498041</v>
      </c>
    </row>
    <row r="8" spans="1:23" ht="15.6" x14ac:dyDescent="0.3">
      <c r="A8" s="2" t="s">
        <v>6</v>
      </c>
      <c r="B8" s="3">
        <v>14932.685731666668</v>
      </c>
      <c r="C8" s="3">
        <v>2091323.2042856605</v>
      </c>
      <c r="D8" s="3">
        <v>427228.34559999983</v>
      </c>
      <c r="E8" s="3">
        <v>288566.62806721946</v>
      </c>
      <c r="F8" s="3">
        <v>28617599.375326119</v>
      </c>
      <c r="G8" s="3">
        <v>1108532.317256667</v>
      </c>
      <c r="H8" s="3">
        <v>14932.685731666668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6142481.8082451802</v>
      </c>
      <c r="S8" s="3">
        <v>0</v>
      </c>
      <c r="T8" s="3">
        <v>0</v>
      </c>
      <c r="U8" s="3">
        <v>0</v>
      </c>
      <c r="V8" s="3">
        <v>111205.13579585541</v>
      </c>
      <c r="W8" s="12">
        <f t="shared" si="0"/>
        <v>38816802.186040036</v>
      </c>
    </row>
    <row r="9" spans="1:23" ht="15.6" x14ac:dyDescent="0.3">
      <c r="A9" s="2" t="s">
        <v>7</v>
      </c>
      <c r="B9" s="3">
        <v>4492784.05</v>
      </c>
      <c r="C9" s="3">
        <v>284377503.20999998</v>
      </c>
      <c r="D9" s="3">
        <v>23172056.170000002</v>
      </c>
      <c r="E9" s="3">
        <v>30121344.440000001</v>
      </c>
      <c r="F9" s="3">
        <v>92162595.590649426</v>
      </c>
      <c r="G9" s="3">
        <v>1534808.362203331</v>
      </c>
      <c r="H9" s="3">
        <v>2716676.6871472383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12">
        <f t="shared" si="0"/>
        <v>438577768.51000005</v>
      </c>
    </row>
    <row r="10" spans="1:23" ht="15.6" x14ac:dyDescent="0.3">
      <c r="A10" s="2" t="s">
        <v>8</v>
      </c>
      <c r="B10" s="3">
        <v>120262357.98999999</v>
      </c>
      <c r="C10" s="3">
        <v>441597976.37</v>
      </c>
      <c r="D10" s="3">
        <v>104435654.17</v>
      </c>
      <c r="E10" s="3">
        <v>86072244.349999994</v>
      </c>
      <c r="F10" s="3">
        <v>181220364.03349438</v>
      </c>
      <c r="G10" s="3">
        <v>3017911.2072268734</v>
      </c>
      <c r="H10" s="3">
        <v>5341832.3892787499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12">
        <f t="shared" si="0"/>
        <v>941948340.50999999</v>
      </c>
    </row>
    <row r="11" spans="1:23" ht="15.6" x14ac:dyDescent="0.3">
      <c r="A11" s="5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27381401.982663807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12">
        <f t="shared" si="0"/>
        <v>27381401.982663807</v>
      </c>
    </row>
    <row r="12" spans="1:23" ht="15.6" x14ac:dyDescent="0.3">
      <c r="A12" s="5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3290511.0440252963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12">
        <f t="shared" si="0"/>
        <v>3290511.0440252963</v>
      </c>
    </row>
    <row r="13" spans="1:23" ht="15.6" x14ac:dyDescent="0.3">
      <c r="A13" s="5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8383306.4271610323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12">
        <f t="shared" si="0"/>
        <v>8383306.4271610323</v>
      </c>
    </row>
    <row r="14" spans="1:23" ht="15.6" x14ac:dyDescent="0.3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115027.24357279971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12">
        <f t="shared" si="0"/>
        <v>115027.24357279971</v>
      </c>
    </row>
    <row r="15" spans="1:23" ht="15.6" x14ac:dyDescent="0.3">
      <c r="A15" s="2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96875539.114099994</v>
      </c>
      <c r="S15" s="3">
        <v>0</v>
      </c>
      <c r="T15" s="3">
        <v>0</v>
      </c>
      <c r="U15" s="3">
        <v>0</v>
      </c>
      <c r="V15" s="3">
        <v>0</v>
      </c>
      <c r="W15" s="12">
        <f t="shared" si="0"/>
        <v>96875539.114099994</v>
      </c>
    </row>
    <row r="16" spans="1:23" ht="15.6" x14ac:dyDescent="0.3">
      <c r="A16" s="2" t="s">
        <v>14</v>
      </c>
      <c r="B16" s="3">
        <v>-523045.66890559369</v>
      </c>
      <c r="C16" s="3">
        <v>34578180.423213392</v>
      </c>
      <c r="D16" s="3">
        <v>3844076.412641</v>
      </c>
      <c r="E16" s="3">
        <v>6766562.2331546852</v>
      </c>
      <c r="F16" s="3">
        <v>88875629.093958348</v>
      </c>
      <c r="G16" s="3">
        <v>43500000</v>
      </c>
      <c r="H16" s="3">
        <v>7217943.91783386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12">
        <f t="shared" si="0"/>
        <v>184259346.41189569</v>
      </c>
    </row>
    <row r="17" spans="1:23" ht="15.6" x14ac:dyDescent="0.3">
      <c r="A17" s="6" t="s">
        <v>15</v>
      </c>
      <c r="B17" s="3">
        <v>-3062249.3524642577</v>
      </c>
      <c r="C17" s="3">
        <v>5127883.0826573949</v>
      </c>
      <c r="D17" s="3">
        <v>122497.69799074414</v>
      </c>
      <c r="E17" s="3">
        <v>1239553.2634820174</v>
      </c>
      <c r="F17" s="3">
        <v>1394639.6653720012</v>
      </c>
      <c r="G17" s="3">
        <v>23225.307479193572</v>
      </c>
      <c r="H17" s="3">
        <v>41109.791251054361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12">
        <f t="shared" si="0"/>
        <v>4886659.4557681475</v>
      </c>
    </row>
    <row r="18" spans="1:23" ht="15.6" x14ac:dyDescent="0.3">
      <c r="A18" s="2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438577768.50999999</v>
      </c>
      <c r="J18" s="3">
        <v>941948340.50999999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12">
        <f t="shared" si="0"/>
        <v>1380526109.02</v>
      </c>
    </row>
    <row r="19" spans="1:23" ht="15.6" x14ac:dyDescent="0.3">
      <c r="A19" s="5" t="s">
        <v>25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3290511.0440252963</v>
      </c>
      <c r="M19" s="3">
        <v>0</v>
      </c>
      <c r="N19" s="3">
        <v>115027.24357279971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12">
        <f t="shared" si="0"/>
        <v>3405538.2875980958</v>
      </c>
    </row>
    <row r="20" spans="1:23" ht="15.6" x14ac:dyDescent="0.3">
      <c r="A20" s="2" t="s">
        <v>17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96875539.114099994</v>
      </c>
      <c r="P20" s="3">
        <v>184259346.41189569</v>
      </c>
      <c r="Q20" s="3">
        <v>4886659.4557681484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12">
        <f t="shared" si="0"/>
        <v>286021544.98176384</v>
      </c>
    </row>
    <row r="21" spans="1:23" ht="15.6" x14ac:dyDescent="0.3">
      <c r="A21" s="2" t="s">
        <v>21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304582525.62123537</v>
      </c>
      <c r="S21" s="3">
        <v>0</v>
      </c>
      <c r="T21" s="3">
        <v>62619842.498613805</v>
      </c>
      <c r="U21" s="3">
        <v>0</v>
      </c>
      <c r="V21" s="3">
        <v>77079975.74955672</v>
      </c>
      <c r="W21" s="12">
        <f t="shared" si="0"/>
        <v>444282343.86940593</v>
      </c>
    </row>
    <row r="22" spans="1:23" ht="15.6" x14ac:dyDescent="0.3">
      <c r="A22" s="2" t="s">
        <v>22</v>
      </c>
      <c r="B22" s="3">
        <v>11642609.86496041</v>
      </c>
      <c r="C22" s="3">
        <v>47481200.9041747</v>
      </c>
      <c r="D22" s="3">
        <v>20433388.637642272</v>
      </c>
      <c r="E22" s="3">
        <v>21742653.80258416</v>
      </c>
      <c r="F22" s="3">
        <v>282000329.20270473</v>
      </c>
      <c r="G22" s="3">
        <v>29260072.450037405</v>
      </c>
      <c r="H22" s="3">
        <v>0</v>
      </c>
      <c r="I22" s="3">
        <v>0</v>
      </c>
      <c r="J22" s="3">
        <v>0</v>
      </c>
      <c r="K22" s="3">
        <v>27381401.982663807</v>
      </c>
      <c r="L22" s="3">
        <v>0</v>
      </c>
      <c r="M22" s="3">
        <v>8383306.4271610323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12">
        <f t="shared" si="0"/>
        <v>448324963.27192855</v>
      </c>
    </row>
    <row r="23" spans="1:23" ht="18" x14ac:dyDescent="0.35">
      <c r="A23" s="5" t="s">
        <v>20</v>
      </c>
      <c r="B23" s="12">
        <f>SUM(B2:B22)</f>
        <v>196881145.80791491</v>
      </c>
      <c r="C23" s="12">
        <f t="shared" ref="C23:V23" si="1">SUM(C2:C22)</f>
        <v>1184174820.696516</v>
      </c>
      <c r="D23" s="12">
        <f t="shared" si="1"/>
        <v>273038599.50288522</v>
      </c>
      <c r="E23" s="12">
        <f t="shared" si="1"/>
        <v>316278317.93234944</v>
      </c>
      <c r="F23" s="12">
        <f>SUM(F2:F22)</f>
        <v>1147744557.8791568</v>
      </c>
      <c r="G23" s="12">
        <f t="shared" si="1"/>
        <v>116482812.79498026</v>
      </c>
      <c r="H23" s="12">
        <f>SUM(H2:H22)</f>
        <v>38816802.186040036</v>
      </c>
      <c r="I23" s="12">
        <f t="shared" si="1"/>
        <v>438577768.50999999</v>
      </c>
      <c r="J23" s="12">
        <f t="shared" si="1"/>
        <v>941948340.50999999</v>
      </c>
      <c r="K23" s="12">
        <f>SUM(K2:K22)</f>
        <v>27381401.982663807</v>
      </c>
      <c r="L23" s="12">
        <f t="shared" si="1"/>
        <v>3290511.0440252963</v>
      </c>
      <c r="M23" s="12">
        <f t="shared" si="1"/>
        <v>8383306.4271610323</v>
      </c>
      <c r="N23" s="12">
        <f t="shared" si="1"/>
        <v>115027.24357279971</v>
      </c>
      <c r="O23" s="12">
        <f t="shared" si="1"/>
        <v>96875539.114099994</v>
      </c>
      <c r="P23" s="12">
        <f t="shared" si="1"/>
        <v>184259346.41189569</v>
      </c>
      <c r="Q23" s="12">
        <f t="shared" si="1"/>
        <v>4886659.4557681484</v>
      </c>
      <c r="R23" s="12">
        <f t="shared" si="1"/>
        <v>1380526109.02</v>
      </c>
      <c r="S23" s="12">
        <f t="shared" si="1"/>
        <v>3405538.2875980968</v>
      </c>
      <c r="T23" s="12">
        <f t="shared" si="1"/>
        <v>286021544.98176384</v>
      </c>
      <c r="U23" s="12">
        <f t="shared" si="1"/>
        <v>444282343.86940622</v>
      </c>
      <c r="V23" s="12">
        <f t="shared" si="1"/>
        <v>448324963.27192855</v>
      </c>
      <c r="W23" s="32"/>
    </row>
    <row r="24" spans="1:23" ht="15.6" x14ac:dyDescent="0.3">
      <c r="A24" s="2" t="s">
        <v>23</v>
      </c>
      <c r="B24" s="7">
        <f>W2</f>
        <v>196881145.80791494</v>
      </c>
      <c r="C24" s="7">
        <f>W3</f>
        <v>1184174820.696516</v>
      </c>
      <c r="D24" s="7">
        <f>W4</f>
        <v>273038599.50288528</v>
      </c>
      <c r="E24" s="7">
        <f>W5</f>
        <v>316278317.93234938</v>
      </c>
      <c r="F24" s="7">
        <f>W6</f>
        <v>1147744557.8791568</v>
      </c>
      <c r="G24" s="8">
        <f>W7</f>
        <v>116482812.79498041</v>
      </c>
      <c r="H24" s="8">
        <f>W8</f>
        <v>38816802.186040036</v>
      </c>
      <c r="I24" s="7">
        <f>W9</f>
        <v>438577768.51000005</v>
      </c>
      <c r="J24" s="7">
        <f>W10</f>
        <v>941948340.50999999</v>
      </c>
      <c r="K24" s="8">
        <f>W11</f>
        <v>27381401.982663807</v>
      </c>
      <c r="L24" s="8">
        <f>W12</f>
        <v>3290511.0440252963</v>
      </c>
      <c r="M24" s="8">
        <f>W13</f>
        <v>8383306.4271610323</v>
      </c>
      <c r="N24" s="8">
        <f>W14</f>
        <v>115027.24357279971</v>
      </c>
      <c r="O24" s="7">
        <f>W15</f>
        <v>96875539.114099994</v>
      </c>
      <c r="P24" s="7">
        <f>W16</f>
        <v>184259346.41189569</v>
      </c>
      <c r="Q24" s="7">
        <f>W17</f>
        <v>4886659.4557681475</v>
      </c>
      <c r="R24" s="7">
        <f>W18</f>
        <v>1380526109.02</v>
      </c>
      <c r="S24" s="7">
        <f>W19</f>
        <v>3405538.2875980958</v>
      </c>
      <c r="T24" s="7">
        <f>W20</f>
        <v>286021544.98176384</v>
      </c>
      <c r="U24" s="7">
        <f>W21</f>
        <v>444282343.86940593</v>
      </c>
      <c r="V24" s="7">
        <f>W22</f>
        <v>448324963.27192855</v>
      </c>
    </row>
    <row r="25" spans="1:23" ht="15.6" x14ac:dyDescent="0.3">
      <c r="A25" s="9" t="s">
        <v>24</v>
      </c>
      <c r="B25" s="10">
        <f>B23-B24</f>
        <v>0</v>
      </c>
      <c r="C25" s="10">
        <f>C23-C24</f>
        <v>0</v>
      </c>
      <c r="D25" s="10">
        <f>D23-D24</f>
        <v>0</v>
      </c>
      <c r="E25" s="10">
        <f>E23-E24</f>
        <v>0</v>
      </c>
      <c r="F25" s="10">
        <f>F23-F24</f>
        <v>0</v>
      </c>
      <c r="G25" s="10">
        <f t="shared" ref="G25:V25" si="2">G23-G24</f>
        <v>-1.4901161193847656E-7</v>
      </c>
      <c r="H25" s="10">
        <f t="shared" si="2"/>
        <v>0</v>
      </c>
      <c r="I25" s="10">
        <f t="shared" si="2"/>
        <v>0</v>
      </c>
      <c r="J25" s="10">
        <f t="shared" si="2"/>
        <v>0</v>
      </c>
      <c r="K25" s="10">
        <f t="shared" si="2"/>
        <v>0</v>
      </c>
      <c r="L25" s="10">
        <f t="shared" si="2"/>
        <v>0</v>
      </c>
      <c r="M25" s="10">
        <f t="shared" si="2"/>
        <v>0</v>
      </c>
      <c r="N25" s="10">
        <f t="shared" si="2"/>
        <v>0</v>
      </c>
      <c r="O25" s="10">
        <f t="shared" si="2"/>
        <v>0</v>
      </c>
      <c r="P25" s="10">
        <f t="shared" si="2"/>
        <v>0</v>
      </c>
      <c r="Q25" s="10">
        <f t="shared" si="2"/>
        <v>0</v>
      </c>
      <c r="R25" s="10">
        <f t="shared" si="2"/>
        <v>0</v>
      </c>
      <c r="S25" s="16">
        <f t="shared" si="2"/>
        <v>0</v>
      </c>
      <c r="T25" s="10">
        <f t="shared" si="2"/>
        <v>0</v>
      </c>
      <c r="U25" s="10">
        <f t="shared" si="2"/>
        <v>0</v>
      </c>
      <c r="V25" s="10">
        <f t="shared" si="2"/>
        <v>0</v>
      </c>
    </row>
    <row r="27" spans="1:23" ht="15.6" x14ac:dyDescent="0.3">
      <c r="A27" s="17"/>
      <c r="B27" s="18" t="s">
        <v>0</v>
      </c>
      <c r="C27" s="18" t="s">
        <v>1</v>
      </c>
      <c r="D27" s="18" t="s">
        <v>2</v>
      </c>
      <c r="E27" s="18" t="s">
        <v>3</v>
      </c>
      <c r="F27" s="18" t="s">
        <v>4</v>
      </c>
      <c r="G27" s="17"/>
    </row>
    <row r="28" spans="1:23" ht="15.6" x14ac:dyDescent="0.3">
      <c r="A28" s="19" t="s">
        <v>26</v>
      </c>
      <c r="B28" s="20">
        <v>10499508.548035713</v>
      </c>
      <c r="C28" s="20">
        <v>1398968.7272727268</v>
      </c>
      <c r="D28" s="20">
        <v>28864593.822223306</v>
      </c>
      <c r="E28" s="20">
        <v>637937.61393962649</v>
      </c>
      <c r="F28" s="20">
        <v>58834340.172943667</v>
      </c>
      <c r="G28" s="21"/>
    </row>
    <row r="29" spans="1:23" ht="18" x14ac:dyDescent="0.35">
      <c r="A29" s="31" t="s">
        <v>27</v>
      </c>
      <c r="B29" s="4">
        <v>10499508.548035713</v>
      </c>
      <c r="C29" s="4">
        <v>1398968.7272727268</v>
      </c>
      <c r="D29" s="4">
        <f>D28+40000000</f>
        <v>68864593.822223306</v>
      </c>
      <c r="E29" s="4">
        <v>637937.61393962649</v>
      </c>
      <c r="F29" s="4">
        <f>F28-40000000</f>
        <v>18834340.172943667</v>
      </c>
      <c r="G29" s="21"/>
    </row>
    <row r="30" spans="1:23" ht="15.6" x14ac:dyDescent="0.3">
      <c r="A30" s="21"/>
      <c r="B30" s="21"/>
      <c r="C30" s="21"/>
      <c r="D30" s="21"/>
      <c r="E30" s="21"/>
      <c r="F30" s="21"/>
      <c r="G30" s="21"/>
    </row>
    <row r="31" spans="1:23" ht="36" x14ac:dyDescent="0.3">
      <c r="A31" s="22"/>
      <c r="B31" s="24" t="s">
        <v>30</v>
      </c>
      <c r="C31" s="23" t="s">
        <v>31</v>
      </c>
      <c r="D31" s="24" t="s">
        <v>34</v>
      </c>
      <c r="E31" s="24" t="s">
        <v>32</v>
      </c>
      <c r="F31" s="28" t="s">
        <v>28</v>
      </c>
      <c r="G31" s="28" t="s">
        <v>29</v>
      </c>
    </row>
    <row r="32" spans="1:23" ht="18" x14ac:dyDescent="0.35">
      <c r="A32" s="25" t="s">
        <v>0</v>
      </c>
      <c r="B32" s="26">
        <v>36644.609712554397</v>
      </c>
      <c r="C32" s="26">
        <f>B32/$B$37</f>
        <v>3.994437270062778E-4</v>
      </c>
      <c r="D32" s="26">
        <f>$B$39*C32</f>
        <v>15977.749080251113</v>
      </c>
      <c r="E32" s="26">
        <v>46496351.157051884</v>
      </c>
      <c r="F32" s="29">
        <f>B32-D32</f>
        <v>20666.860632303284</v>
      </c>
      <c r="G32" s="29">
        <f>E32+D32</f>
        <v>46512328.906132132</v>
      </c>
    </row>
    <row r="33" spans="1:7" ht="18" x14ac:dyDescent="0.35">
      <c r="A33" s="25" t="s">
        <v>1</v>
      </c>
      <c r="B33" s="26">
        <v>29730691.6149402</v>
      </c>
      <c r="C33" s="26">
        <f>B33/$B$37</f>
        <v>0.32407872149003658</v>
      </c>
      <c r="D33" s="26">
        <f>$B$39*C33</f>
        <v>12963148.859601464</v>
      </c>
      <c r="E33" s="26">
        <v>106351467.39561591</v>
      </c>
      <c r="F33" s="29">
        <f>B33-D33</f>
        <v>16767542.755338736</v>
      </c>
      <c r="G33" s="29">
        <f>E33+D33</f>
        <v>119314616.25521737</v>
      </c>
    </row>
    <row r="34" spans="1:7" ht="18" x14ac:dyDescent="0.35">
      <c r="A34" s="25" t="s">
        <v>2</v>
      </c>
      <c r="B34" s="26">
        <v>52433865.155155607</v>
      </c>
      <c r="C34" s="26">
        <f>B34/$B$37</f>
        <v>0.57155414352098943</v>
      </c>
      <c r="D34" s="26">
        <f>$B$39*C34</f>
        <v>22862165.740839578</v>
      </c>
      <c r="E34" s="26">
        <v>33281279.764362112</v>
      </c>
      <c r="F34" s="29">
        <f>B34-D34</f>
        <v>29571699.414316028</v>
      </c>
      <c r="G34" s="29">
        <f>E34+D34</f>
        <v>56143445.50520169</v>
      </c>
    </row>
    <row r="35" spans="1:7" ht="18" x14ac:dyDescent="0.35">
      <c r="A35" s="25" t="s">
        <v>3</v>
      </c>
      <c r="B35" s="26">
        <v>976376.33781984111</v>
      </c>
      <c r="C35" s="26">
        <f>B35/$B$37</f>
        <v>1.0642967857995273E-2</v>
      </c>
      <c r="D35" s="26">
        <f>$B$39*C35</f>
        <v>425718.71431981091</v>
      </c>
      <c r="E35" s="26">
        <v>5053932.8164775567</v>
      </c>
      <c r="F35" s="29">
        <f>B35-D35</f>
        <v>550657.62350003025</v>
      </c>
      <c r="G35" s="29">
        <f>E35+D35</f>
        <v>5479651.5307973679</v>
      </c>
    </row>
    <row r="36" spans="1:7" ht="18" x14ac:dyDescent="0.35">
      <c r="A36" s="25" t="s">
        <v>4</v>
      </c>
      <c r="B36" s="26">
        <v>8561526.5291596651</v>
      </c>
      <c r="C36" s="26">
        <f>B36/$B$37</f>
        <v>9.3324723403972368E-2</v>
      </c>
      <c r="D36" s="26">
        <f>$B$39*C36</f>
        <v>3732988.9361588946</v>
      </c>
      <c r="E36" s="26">
        <v>223456029.61120069</v>
      </c>
      <c r="F36" s="29">
        <f>B36-D36</f>
        <v>4828537.5930007705</v>
      </c>
      <c r="G36" s="29">
        <f>E36+D36</f>
        <v>227189018.54735959</v>
      </c>
    </row>
    <row r="37" spans="1:7" ht="18" x14ac:dyDescent="0.35">
      <c r="A37" s="25" t="s">
        <v>20</v>
      </c>
      <c r="B37" s="27">
        <f t="shared" ref="B37:G37" si="3">SUM(B32:B36)</f>
        <v>91739104.246787876</v>
      </c>
      <c r="C37" s="27">
        <f t="shared" si="3"/>
        <v>0.99999999999999989</v>
      </c>
      <c r="D37" s="27">
        <f t="shared" si="3"/>
        <v>40000000</v>
      </c>
      <c r="E37" s="27">
        <f t="shared" si="3"/>
        <v>414639060.74470818</v>
      </c>
      <c r="F37" s="30">
        <f t="shared" si="3"/>
        <v>51739104.246787868</v>
      </c>
      <c r="G37" s="30">
        <f t="shared" si="3"/>
        <v>454639060.74470818</v>
      </c>
    </row>
    <row r="38" spans="1:7" ht="15.6" x14ac:dyDescent="0.3">
      <c r="A38" s="21"/>
      <c r="B38" s="21"/>
      <c r="C38" s="21"/>
      <c r="D38" s="21"/>
      <c r="E38" s="21"/>
      <c r="F38" s="21"/>
      <c r="G38" s="21"/>
    </row>
    <row r="39" spans="1:7" ht="15.6" x14ac:dyDescent="0.3">
      <c r="A39" s="19" t="s">
        <v>33</v>
      </c>
      <c r="B39" s="20">
        <v>40000000</v>
      </c>
      <c r="C39" s="21"/>
      <c r="D39" s="21"/>
      <c r="E39" s="21"/>
      <c r="F39" s="21"/>
      <c r="G3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2023-05-09T18:39:05Z</dcterms:modified>
</cp:coreProperties>
</file>