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F5ADBB74-2AFD-40A3-99B4-F66158B8022D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D33" i="1"/>
  <c r="E28" i="1" s="1"/>
  <c r="C33" i="1"/>
  <c r="B33" i="1"/>
  <c r="D32" i="1"/>
  <c r="E32" i="1" s="1"/>
  <c r="F32" i="1" s="1"/>
  <c r="H32" i="1" s="1"/>
  <c r="D31" i="1"/>
  <c r="E31" i="1" s="1"/>
  <c r="F31" i="1" s="1"/>
  <c r="H31" i="1" s="1"/>
  <c r="E30" i="1"/>
  <c r="F30" i="1" s="1"/>
  <c r="H30" i="1" s="1"/>
  <c r="D30" i="1"/>
  <c r="D29" i="1"/>
  <c r="E29" i="1" s="1"/>
  <c r="F29" i="1" s="1"/>
  <c r="H29" i="1" s="1"/>
  <c r="D28" i="1"/>
  <c r="U24" i="1"/>
  <c r="T24" i="1"/>
  <c r="T25" i="1" s="1"/>
  <c r="O24" i="1"/>
  <c r="N24" i="1"/>
  <c r="N25" i="1" s="1"/>
  <c r="M24" i="1"/>
  <c r="M25" i="1" s="1"/>
  <c r="E24" i="1"/>
  <c r="V23" i="1"/>
  <c r="U23" i="1"/>
  <c r="U25" i="1" s="1"/>
  <c r="T23" i="1"/>
  <c r="S23" i="1"/>
  <c r="R23" i="1"/>
  <c r="Q23" i="1"/>
  <c r="P23" i="1"/>
  <c r="O23" i="1"/>
  <c r="O25" i="1" s="1"/>
  <c r="N23" i="1"/>
  <c r="M23" i="1"/>
  <c r="L23" i="1"/>
  <c r="K23" i="1"/>
  <c r="J23" i="1"/>
  <c r="I23" i="1"/>
  <c r="H23" i="1"/>
  <c r="G23" i="1"/>
  <c r="F23" i="1"/>
  <c r="E23" i="1"/>
  <c r="E25" i="1" s="1"/>
  <c r="D23" i="1"/>
  <c r="C23" i="1"/>
  <c r="B23" i="1"/>
  <c r="W22" i="1"/>
  <c r="V24" i="1" s="1"/>
  <c r="W21" i="1"/>
  <c r="W20" i="1"/>
  <c r="W19" i="1"/>
  <c r="S24" i="1" s="1"/>
  <c r="S25" i="1" s="1"/>
  <c r="W18" i="1"/>
  <c r="R24" i="1" s="1"/>
  <c r="W17" i="1"/>
  <c r="Q24" i="1" s="1"/>
  <c r="W16" i="1"/>
  <c r="P24" i="1" s="1"/>
  <c r="W15" i="1"/>
  <c r="W14" i="1"/>
  <c r="W13" i="1"/>
  <c r="W12" i="1"/>
  <c r="L24" i="1" s="1"/>
  <c r="L25" i="1" s="1"/>
  <c r="W11" i="1"/>
  <c r="K24" i="1" s="1"/>
  <c r="W10" i="1"/>
  <c r="J24" i="1" s="1"/>
  <c r="W9" i="1"/>
  <c r="I24" i="1" s="1"/>
  <c r="W8" i="1"/>
  <c r="H24" i="1" s="1"/>
  <c r="W7" i="1"/>
  <c r="G24" i="1" s="1"/>
  <c r="W6" i="1"/>
  <c r="F24" i="1" s="1"/>
  <c r="F25" i="1" s="1"/>
  <c r="W5" i="1"/>
  <c r="W4" i="1"/>
  <c r="D24" i="1" s="1"/>
  <c r="D25" i="1" s="1"/>
  <c r="W3" i="1"/>
  <c r="C24" i="1" s="1"/>
  <c r="W2" i="1"/>
  <c r="B24" i="1" s="1"/>
  <c r="B25" i="1" l="1"/>
  <c r="V25" i="1"/>
  <c r="C25" i="1"/>
  <c r="G25" i="1"/>
  <c r="H25" i="1"/>
  <c r="I25" i="1"/>
  <c r="J25" i="1"/>
  <c r="K25" i="1"/>
  <c r="P25" i="1"/>
  <c r="Q25" i="1"/>
  <c r="R25" i="1"/>
  <c r="E33" i="1"/>
  <c r="F28" i="1"/>
  <c r="F33" i="1" l="1"/>
  <c r="H28" i="1"/>
  <c r="H33" i="1" s="1"/>
</calcChain>
</file>

<file path=xl/sharedStrings.xml><?xml version="1.0" encoding="utf-8"?>
<sst xmlns="http://schemas.openxmlformats.org/spreadsheetml/2006/main" count="60" uniqueCount="34">
  <si>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</si>
  <si>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</si>
  <si>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</si>
  <si>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</si>
  <si>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</si>
  <si>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</si>
  <si>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</si>
  <si>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</si>
  <si>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</si>
  <si>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</si>
  <si>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</si>
  <si>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</si>
  <si>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</si>
  <si>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</si>
  <si>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</si>
  <si>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</si>
  <si>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</si>
  <si>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</si>
  <si>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</si>
  <si>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</si>
  <si>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</si>
  <si>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</si>
  <si>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</si>
  <si>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</si>
  <si>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</si>
  <si>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</si>
  <si>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SANAYİ MALİYET
(GENEL SHM)</t>
  </si>
  <si>
    <t>YATIRIM HARCAMA
(GENEL SHM)</t>
  </si>
  <si>
    <t>SANAYİ + YATIRIM</t>
  </si>
  <si>
    <t>SANAYİ YATIRIM ORAN</t>
  </si>
  <si>
    <t>TPAO HARCAMA</t>
  </si>
  <si>
    <t>TPAO Gelir</t>
  </si>
  <si>
    <t>SANAYİ MALİYET GÜNCEL</t>
  </si>
  <si>
    <t>SANAYİ MALİYET (AŞAMA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</si>
</sst>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  <numFmt numFmtId="166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4" fillId="0" borderId="1" xfId="1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0" fontId="5" fillId="0" borderId="0" xfId="0" applyFont="1"/>
    <xf numFmtId="0" fontId="4" fillId="0" borderId="1" xfId="0" applyFont="1" applyBorder="1" applyAlignment="1">
      <alignment horizontal="right" vertical="center" wrapText="1"/>
    </xf>
    <xf numFmtId="43" fontId="6" fillId="0" borderId="1" xfId="0" applyNumberFormat="1" applyFont="1" applyBorder="1" applyAlignment="1">
      <alignment vertical="top" wrapText="1"/>
    </xf>
    <xf numFmtId="43" fontId="6" fillId="0" borderId="1" xfId="1" applyFont="1" applyFill="1" applyBorder="1" applyAlignment="1">
      <alignment horizontal="center"/>
    </xf>
    <xf numFmtId="43" fontId="4" fillId="2" borderId="1" xfId="1" applyFont="1" applyFill="1" applyBorder="1"/>
    <xf numFmtId="43" fontId="6" fillId="0" borderId="1" xfId="1" applyFont="1" applyFill="1" applyBorder="1"/>
    <xf numFmtId="165" fontId="4" fillId="0" borderId="1" xfId="0" applyNumberFormat="1" applyFont="1" applyBorder="1"/>
    <xf numFmtId="0" fontId="5" fillId="0" borderId="1" xfId="0" applyFont="1" applyBorder="1"/>
    <xf numFmtId="43" fontId="4" fillId="0" borderId="1" xfId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43" fontId="4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/>
    </xf>
    <xf numFmtId="43" fontId="7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zoomScale="70" zoomScaleNormal="70" workbookViewId="0">
      <selection activeCell="N47" sqref="N47"/>
    </sheetView>
  </sheetViews>
  <sheetFormatPr defaultRowHeight="14.4" x14ac:dyDescent="0.3"/>
  <cols>
    <col min="1" max="1" width="22.6640625" bestFit="1" customWidth="1"/>
    <col min="2" max="2" width="18.88671875" customWidth="1"/>
    <col min="3" max="3" width="21" customWidth="1"/>
    <col min="4" max="4" width="21.33203125" bestFit="1" customWidth="1"/>
    <col min="5" max="5" width="17.88671875" bestFit="1" customWidth="1"/>
    <col min="6" max="8" width="20.6640625" bestFit="1" customWidth="1"/>
    <col min="9" max="10" width="17.88671875" bestFit="1" customWidth="1"/>
    <col min="11" max="11" width="11.21875" bestFit="1" customWidth="1"/>
    <col min="12" max="12" width="12.33203125" bestFit="1" customWidth="1"/>
    <col min="13" max="13" width="15.77734375" bestFit="1" customWidth="1"/>
    <col min="14" max="14" width="15.109375" bestFit="1" customWidth="1"/>
    <col min="15" max="15" width="16.77734375" bestFit="1" customWidth="1"/>
    <col min="16" max="16" width="18.88671875" bestFit="1" customWidth="1"/>
    <col min="17" max="17" width="15.6640625" bestFit="1" customWidth="1"/>
    <col min="18" max="18" width="19.88671875" bestFit="1" customWidth="1"/>
    <col min="19" max="19" width="20.6640625" bestFit="1" customWidth="1"/>
    <col min="20" max="21" width="17.88671875" bestFit="1" customWidth="1"/>
    <col min="22" max="22" width="19.77734375" bestFit="1" customWidth="1"/>
    <col min="23" max="23" width="22.77734375" bestFit="1" customWidth="1"/>
  </cols>
  <sheetData>
    <row r="1" spans="1:23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25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t="18" x14ac:dyDescent="0.35">
      <c r="A2" s="3" t="s">
        <v>0</v>
      </c>
      <c r="B2" s="4">
        <v>34803433.224989124</v>
      </c>
      <c r="C2" s="4">
        <v>7117915.6264392734</v>
      </c>
      <c r="D2" s="4">
        <v>36644.609712554397</v>
      </c>
      <c r="E2" s="4">
        <v>176368.5618122062</v>
      </c>
      <c r="F2" s="13">
        <v>48866255.813293502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76424307.980318904</v>
      </c>
      <c r="S2" s="14">
        <v>7507.499282941747</v>
      </c>
      <c r="T2" s="4">
        <v>0</v>
      </c>
      <c r="U2" s="4">
        <v>14870055.893344119</v>
      </c>
      <c r="V2" s="4">
        <v>14578656.598722316</v>
      </c>
      <c r="W2" s="15">
        <f>SUM(B2:V2)</f>
        <v>196881145.80791494</v>
      </c>
    </row>
    <row r="3" spans="1:23" ht="18" x14ac:dyDescent="0.35">
      <c r="A3" s="3" t="s">
        <v>1</v>
      </c>
      <c r="B3" s="4">
        <v>8201500.3547854424</v>
      </c>
      <c r="C3" s="4">
        <v>207072102.20581359</v>
      </c>
      <c r="D3" s="4">
        <v>29730691.6149402</v>
      </c>
      <c r="E3" s="4">
        <v>30099006.094070911</v>
      </c>
      <c r="F3" s="13">
        <v>111824693.9560428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491939337.84275997</v>
      </c>
      <c r="S3" s="14">
        <v>18924.428146594284</v>
      </c>
      <c r="T3" s="4">
        <v>213804174.55210191</v>
      </c>
      <c r="U3" s="4">
        <v>48837759.114291877</v>
      </c>
      <c r="V3" s="4">
        <v>42646630.533562779</v>
      </c>
      <c r="W3" s="15">
        <f t="shared" ref="W3:W22" si="0">SUM(B3:V3)</f>
        <v>1184174820.696516</v>
      </c>
    </row>
    <row r="4" spans="1:23" ht="18" x14ac:dyDescent="0.35">
      <c r="A4" s="3" t="s">
        <v>2</v>
      </c>
      <c r="B4" s="4">
        <v>3297945.7937462959</v>
      </c>
      <c r="C4" s="4">
        <v>34603795.919044763</v>
      </c>
      <c r="D4" s="4">
        <v>52433865.155155607</v>
      </c>
      <c r="E4" s="4">
        <v>6885159.0603461554</v>
      </c>
      <c r="F4" s="13">
        <v>34963187.940551698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95466398.340749875</v>
      </c>
      <c r="S4" s="14">
        <v>4892.344185230625</v>
      </c>
      <c r="T4" s="4">
        <v>564443.77217790124</v>
      </c>
      <c r="U4" s="4">
        <v>6571278.0932340967</v>
      </c>
      <c r="V4" s="4">
        <v>38247633.083693638</v>
      </c>
      <c r="W4" s="15">
        <f t="shared" si="0"/>
        <v>273038599.50288522</v>
      </c>
    </row>
    <row r="5" spans="1:23" ht="18" x14ac:dyDescent="0.35">
      <c r="A5" s="3" t="s">
        <v>3</v>
      </c>
      <c r="B5" s="4">
        <v>541287.92426468537</v>
      </c>
      <c r="C5" s="4">
        <v>18722734.87567858</v>
      </c>
      <c r="D5" s="4">
        <v>976376.33781984111</v>
      </c>
      <c r="E5" s="4">
        <v>48410369.321627706</v>
      </c>
      <c r="F5" s="13">
        <v>6128198.2266790438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4968979.8515232988</v>
      </c>
      <c r="S5" s="14">
        <v>28063.626085564309</v>
      </c>
      <c r="T5" s="4">
        <v>61846.598065966828</v>
      </c>
      <c r="U5" s="4">
        <v>232123175.81903091</v>
      </c>
      <c r="V5" s="4">
        <v>4317285.3515738435</v>
      </c>
      <c r="W5" s="15">
        <f t="shared" si="0"/>
        <v>316278317.93234944</v>
      </c>
    </row>
    <row r="6" spans="1:23" ht="18" x14ac:dyDescent="0.35">
      <c r="A6" s="3" t="s">
        <v>4</v>
      </c>
      <c r="B6" s="4">
        <v>17224521.626538839</v>
      </c>
      <c r="C6" s="4">
        <v>103495528.0794943</v>
      </c>
      <c r="D6" s="4">
        <v>37853348.696982972</v>
      </c>
      <c r="E6" s="4">
        <v>84765056.805271566</v>
      </c>
      <c r="F6" s="13">
        <v>330365474.61560106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310269020.26931262</v>
      </c>
      <c r="S6" s="14">
        <v>55639.345872469035</v>
      </c>
      <c r="T6" s="4">
        <v>8971237.560804246</v>
      </c>
      <c r="U6" s="4">
        <v>141880074.94950521</v>
      </c>
      <c r="V6" s="4">
        <v>271454781.95481926</v>
      </c>
      <c r="W6" s="15">
        <f t="shared" si="0"/>
        <v>1306334683.9042027</v>
      </c>
    </row>
    <row r="7" spans="1:23" ht="15.6" x14ac:dyDescent="0.3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5">
        <f t="shared" si="0"/>
        <v>0</v>
      </c>
    </row>
    <row r="8" spans="1:23" ht="15.6" x14ac:dyDescent="0.3">
      <c r="A8" s="3" t="s">
        <v>6</v>
      </c>
      <c r="B8" s="4"/>
      <c r="C8" s="4"/>
      <c r="D8" s="4"/>
      <c r="E8" s="4"/>
      <c r="F8" s="4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15">
        <f t="shared" si="0"/>
        <v>0</v>
      </c>
    </row>
    <row r="9" spans="1:23" ht="15.6" x14ac:dyDescent="0.3">
      <c r="A9" s="3" t="s">
        <v>7</v>
      </c>
      <c r="B9" s="4">
        <v>4492784.05</v>
      </c>
      <c r="C9" s="4">
        <v>284377503.20999998</v>
      </c>
      <c r="D9" s="4">
        <v>23172056.170000002</v>
      </c>
      <c r="E9" s="4">
        <v>30121344.440000001</v>
      </c>
      <c r="F9" s="4">
        <v>96414080.640000001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15">
        <f t="shared" si="0"/>
        <v>438577768.50999999</v>
      </c>
    </row>
    <row r="10" spans="1:23" ht="15.6" x14ac:dyDescent="0.3">
      <c r="A10" s="3" t="s">
        <v>8</v>
      </c>
      <c r="B10" s="4">
        <v>120262357.98999999</v>
      </c>
      <c r="C10" s="4">
        <v>441597976.37</v>
      </c>
      <c r="D10" s="4">
        <v>104435654.17</v>
      </c>
      <c r="E10" s="4">
        <v>86072244.349999994</v>
      </c>
      <c r="F10" s="4">
        <v>189580107.63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15">
        <f t="shared" si="0"/>
        <v>941948340.50999999</v>
      </c>
    </row>
    <row r="11" spans="1:23" ht="15.6" x14ac:dyDescent="0.3">
      <c r="A11" s="5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15">
        <f t="shared" si="0"/>
        <v>0</v>
      </c>
    </row>
    <row r="12" spans="1:23" ht="15.6" x14ac:dyDescent="0.3">
      <c r="A12" s="5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15">
        <f t="shared" si="0"/>
        <v>0</v>
      </c>
    </row>
    <row r="13" spans="1:23" ht="15.6" x14ac:dyDescent="0.3">
      <c r="A13" s="5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8383306.4271610323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15">
        <f t="shared" si="0"/>
        <v>8383306.4271610323</v>
      </c>
    </row>
    <row r="14" spans="1:23" ht="15.6" x14ac:dyDescent="0.3">
      <c r="A14" s="5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115027.24357279971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15">
        <f t="shared" si="0"/>
        <v>115027.24357279971</v>
      </c>
    </row>
    <row r="15" spans="1:23" ht="15.6" x14ac:dyDescent="0.3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96875539.114099994</v>
      </c>
      <c r="S15" s="4">
        <v>0</v>
      </c>
      <c r="T15" s="4">
        <v>0</v>
      </c>
      <c r="U15" s="4">
        <v>0</v>
      </c>
      <c r="V15" s="4">
        <v>0</v>
      </c>
      <c r="W15" s="15">
        <f t="shared" si="0"/>
        <v>96875539.114099994</v>
      </c>
    </row>
    <row r="16" spans="1:23" ht="15.6" x14ac:dyDescent="0.3">
      <c r="A16" s="3" t="s">
        <v>14</v>
      </c>
      <c r="B16" s="4">
        <v>-523045.66890559369</v>
      </c>
      <c r="C16" s="4">
        <v>34578180.423213392</v>
      </c>
      <c r="D16" s="4">
        <v>3844076.412641</v>
      </c>
      <c r="E16" s="4">
        <v>6766562.2331546852</v>
      </c>
      <c r="F16" s="4">
        <v>132375629.09395835</v>
      </c>
      <c r="G16" s="4">
        <v>0</v>
      </c>
      <c r="H16" s="4">
        <v>7217943.91783386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15">
        <f t="shared" si="0"/>
        <v>184259346.41189569</v>
      </c>
    </row>
    <row r="17" spans="1:23" ht="15.6" x14ac:dyDescent="0.3">
      <c r="A17" s="6" t="s">
        <v>15</v>
      </c>
      <c r="B17" s="4">
        <v>-3062249.3524642577</v>
      </c>
      <c r="C17" s="4">
        <v>5127883.0826573949</v>
      </c>
      <c r="D17" s="4">
        <v>122497.69799074414</v>
      </c>
      <c r="E17" s="4">
        <v>1239553.2634820174</v>
      </c>
      <c r="F17" s="4">
        <v>1458974.7641022492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5">
        <f t="shared" si="0"/>
        <v>4886659.4557681484</v>
      </c>
    </row>
    <row r="18" spans="1:23" ht="15.6" x14ac:dyDescent="0.3">
      <c r="A18" s="3" t="s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438577768.50999999</v>
      </c>
      <c r="J18" s="4">
        <v>941948340.50999999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15">
        <f t="shared" si="0"/>
        <v>1380526109.02</v>
      </c>
    </row>
    <row r="19" spans="1:23" ht="18" x14ac:dyDescent="0.35">
      <c r="A19" s="5" t="s">
        <v>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6">
        <v>115027.24357279971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15">
        <f t="shared" si="0"/>
        <v>115027.24357279971</v>
      </c>
    </row>
    <row r="20" spans="1:23" ht="15.6" x14ac:dyDescent="0.3">
      <c r="A20" s="3" t="s">
        <v>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96875539.114099994</v>
      </c>
      <c r="P20" s="4">
        <v>184259346.41189569</v>
      </c>
      <c r="Q20" s="4">
        <v>4886659.4557681484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15">
        <f t="shared" si="0"/>
        <v>286021544.98176384</v>
      </c>
    </row>
    <row r="21" spans="1:23" ht="15.6" x14ac:dyDescent="0.3">
      <c r="A21" s="3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304582525.62123537</v>
      </c>
      <c r="S21" s="4">
        <v>0</v>
      </c>
      <c r="T21" s="4">
        <v>62619842.498613805</v>
      </c>
      <c r="U21" s="4">
        <v>0</v>
      </c>
      <c r="V21" s="4">
        <v>77079975.74955672</v>
      </c>
      <c r="W21" s="15">
        <f t="shared" si="0"/>
        <v>444282343.86940593</v>
      </c>
    </row>
    <row r="22" spans="1:23" ht="15.6" x14ac:dyDescent="0.3">
      <c r="A22" s="3" t="s">
        <v>22</v>
      </c>
      <c r="B22" s="4">
        <v>11642609.86496041</v>
      </c>
      <c r="C22" s="4">
        <v>47481200.9041747</v>
      </c>
      <c r="D22" s="4">
        <v>20433388.637642272</v>
      </c>
      <c r="E22" s="4">
        <v>21742653.80258416</v>
      </c>
      <c r="F22" s="4">
        <v>338641803.63540596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8383306.4271610323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15">
        <f t="shared" si="0"/>
        <v>448324963.27192855</v>
      </c>
    </row>
    <row r="23" spans="1:23" ht="18" x14ac:dyDescent="0.35">
      <c r="A23" s="5" t="s">
        <v>20</v>
      </c>
      <c r="B23" s="15">
        <f>SUM(B2:B22)</f>
        <v>196881145.80791491</v>
      </c>
      <c r="C23" s="15">
        <f t="shared" ref="C23:V23" si="1">SUM(C2:C22)</f>
        <v>1184174820.696516</v>
      </c>
      <c r="D23" s="15">
        <f t="shared" si="1"/>
        <v>273038599.50288522</v>
      </c>
      <c r="E23" s="15">
        <f t="shared" si="1"/>
        <v>316278317.93234944</v>
      </c>
      <c r="F23" s="15">
        <f t="shared" si="1"/>
        <v>1290618406.3156347</v>
      </c>
      <c r="G23" s="15">
        <f t="shared" si="1"/>
        <v>0</v>
      </c>
      <c r="H23" s="15">
        <f>SUM(H2:H22)</f>
        <v>15716277.588567693</v>
      </c>
      <c r="I23" s="15">
        <f t="shared" si="1"/>
        <v>438577768.50999999</v>
      </c>
      <c r="J23" s="15">
        <f t="shared" si="1"/>
        <v>941948340.50999999</v>
      </c>
      <c r="K23" s="15">
        <f>SUM(K2:K22)</f>
        <v>0</v>
      </c>
      <c r="L23" s="15">
        <f t="shared" si="1"/>
        <v>0</v>
      </c>
      <c r="M23" s="15">
        <f t="shared" si="1"/>
        <v>8383306.4271610323</v>
      </c>
      <c r="N23" s="15">
        <f t="shared" si="1"/>
        <v>115027.24357279971</v>
      </c>
      <c r="O23" s="15">
        <f t="shared" si="1"/>
        <v>96875539.114099994</v>
      </c>
      <c r="P23" s="15">
        <f t="shared" si="1"/>
        <v>184259346.41189569</v>
      </c>
      <c r="Q23" s="15">
        <f t="shared" si="1"/>
        <v>4886659.4557681484</v>
      </c>
      <c r="R23" s="15">
        <f t="shared" si="1"/>
        <v>1380526109.02</v>
      </c>
      <c r="S23" s="15">
        <f t="shared" si="1"/>
        <v>115027.2435728</v>
      </c>
      <c r="T23" s="15">
        <f t="shared" si="1"/>
        <v>286021544.98176384</v>
      </c>
      <c r="U23" s="15">
        <f t="shared" si="1"/>
        <v>444282343.86940622</v>
      </c>
      <c r="V23" s="15">
        <f t="shared" si="1"/>
        <v>448324963.27192855</v>
      </c>
      <c r="W23" s="31"/>
    </row>
    <row r="24" spans="1:23" ht="15.6" x14ac:dyDescent="0.3">
      <c r="A24" s="30" t="s">
        <v>23</v>
      </c>
      <c r="B24" s="7">
        <f>W2</f>
        <v>196881145.80791494</v>
      </c>
      <c r="C24" s="7">
        <f>W3</f>
        <v>1184174820.696516</v>
      </c>
      <c r="D24" s="7">
        <f>W4</f>
        <v>273038599.50288522</v>
      </c>
      <c r="E24" s="7">
        <f>W5</f>
        <v>316278317.93234944</v>
      </c>
      <c r="F24" s="7">
        <f>W6</f>
        <v>1306334683.9042027</v>
      </c>
      <c r="G24" s="8">
        <f>W7</f>
        <v>0</v>
      </c>
      <c r="H24" s="8">
        <f>W8</f>
        <v>0</v>
      </c>
      <c r="I24" s="7">
        <f>W9</f>
        <v>438577768.50999999</v>
      </c>
      <c r="J24" s="7">
        <f>W10</f>
        <v>941948340.50999999</v>
      </c>
      <c r="K24" s="8">
        <f>W11</f>
        <v>0</v>
      </c>
      <c r="L24" s="8">
        <f>W12</f>
        <v>0</v>
      </c>
      <c r="M24" s="8">
        <f>W13</f>
        <v>8383306.4271610323</v>
      </c>
      <c r="N24" s="8">
        <f>W14</f>
        <v>115027.24357279971</v>
      </c>
      <c r="O24" s="7">
        <f>W15</f>
        <v>96875539.114099994</v>
      </c>
      <c r="P24" s="7">
        <f>W16</f>
        <v>184259346.41189569</v>
      </c>
      <c r="Q24" s="7">
        <f>W17</f>
        <v>4886659.4557681484</v>
      </c>
      <c r="R24" s="7">
        <f>W18</f>
        <v>1380526109.02</v>
      </c>
      <c r="S24" s="7">
        <f>W19</f>
        <v>115027.24357279971</v>
      </c>
      <c r="T24" s="7">
        <f>W20</f>
        <v>286021544.98176384</v>
      </c>
      <c r="U24" s="7">
        <f>W21</f>
        <v>444282343.86940593</v>
      </c>
      <c r="V24" s="7">
        <f>W22</f>
        <v>448324963.27192855</v>
      </c>
    </row>
    <row r="25" spans="1:23" ht="15.6" x14ac:dyDescent="0.3">
      <c r="A25" s="9" t="s">
        <v>24</v>
      </c>
      <c r="B25" s="10">
        <f>B23-B24</f>
        <v>0</v>
      </c>
      <c r="C25" s="10">
        <f>C23-C24</f>
        <v>0</v>
      </c>
      <c r="D25" s="10">
        <f>D23-D24</f>
        <v>0</v>
      </c>
      <c r="E25" s="10">
        <f>E23-E24</f>
        <v>0</v>
      </c>
      <c r="F25" s="10">
        <f>F23-F24</f>
        <v>-15716277.588567972</v>
      </c>
      <c r="G25" s="10">
        <f t="shared" ref="G25:V25" si="2">G23-G24</f>
        <v>0</v>
      </c>
      <c r="H25" s="10">
        <f t="shared" si="2"/>
        <v>15716277.588567693</v>
      </c>
      <c r="I25" s="10">
        <f t="shared" si="2"/>
        <v>0</v>
      </c>
      <c r="J25" s="10">
        <f t="shared" si="2"/>
        <v>0</v>
      </c>
      <c r="K25" s="10">
        <f t="shared" si="2"/>
        <v>0</v>
      </c>
      <c r="L25" s="10">
        <f t="shared" si="2"/>
        <v>0</v>
      </c>
      <c r="M25" s="10">
        <f t="shared" si="2"/>
        <v>0</v>
      </c>
      <c r="N25" s="10">
        <f t="shared" si="2"/>
        <v>0</v>
      </c>
      <c r="O25" s="10">
        <f t="shared" si="2"/>
        <v>0</v>
      </c>
      <c r="P25" s="10">
        <f t="shared" si="2"/>
        <v>0</v>
      </c>
      <c r="Q25" s="10">
        <f t="shared" si="2"/>
        <v>0</v>
      </c>
      <c r="R25" s="10">
        <f t="shared" si="2"/>
        <v>0</v>
      </c>
      <c r="S25" s="17">
        <f t="shared" si="2"/>
        <v>2.9103830456733704E-10</v>
      </c>
      <c r="T25" s="10">
        <f t="shared" si="2"/>
        <v>0</v>
      </c>
      <c r="U25" s="10">
        <f t="shared" si="2"/>
        <v>0</v>
      </c>
      <c r="V25" s="10">
        <f t="shared" si="2"/>
        <v>0</v>
      </c>
    </row>
    <row r="27" spans="1:23" ht="36" x14ac:dyDescent="0.3">
      <c r="A27" s="18"/>
      <c r="B27" s="19" t="s">
        <v>26</v>
      </c>
      <c r="C27" s="19" t="s">
        <v>27</v>
      </c>
      <c r="D27" s="20" t="s">
        <v>28</v>
      </c>
      <c r="E27" s="19" t="s">
        <v>29</v>
      </c>
      <c r="F27" s="21" t="s">
        <v>30</v>
      </c>
      <c r="G27" s="19" t="s">
        <v>33</v>
      </c>
      <c r="H27" s="22" t="s">
        <v>32</v>
      </c>
    </row>
    <row r="28" spans="1:23" ht="18" x14ac:dyDescent="0.35">
      <c r="A28" s="12" t="s">
        <v>0</v>
      </c>
      <c r="B28" s="23">
        <v>48873763.312576443</v>
      </c>
      <c r="C28" s="23">
        <v>14870055.893344119</v>
      </c>
      <c r="D28" s="24">
        <f>B28+C28</f>
        <v>63743819.205920562</v>
      </c>
      <c r="E28" s="25">
        <f>D28/$D$33</f>
        <v>6.5267140633430018E-2</v>
      </c>
      <c r="F28" s="14">
        <f>$B$35*E28</f>
        <v>7507.499282941747</v>
      </c>
      <c r="G28" s="4">
        <v>48873763.312576443</v>
      </c>
      <c r="H28" s="13">
        <f>G28-F28</f>
        <v>48866255.813293502</v>
      </c>
      <c r="I28" s="26"/>
      <c r="J28" s="26"/>
      <c r="K28" s="26"/>
      <c r="L28" s="26"/>
      <c r="M28" s="26"/>
      <c r="N28" s="26"/>
      <c r="O28" s="26"/>
      <c r="P28" s="26"/>
      <c r="Q28" s="27"/>
      <c r="R28" s="27"/>
      <c r="S28" s="27"/>
      <c r="T28" s="27"/>
      <c r="U28" s="27"/>
      <c r="V28" s="27"/>
      <c r="W28" s="27"/>
    </row>
    <row r="29" spans="1:23" ht="18" x14ac:dyDescent="0.35">
      <c r="A29" s="12" t="s">
        <v>1</v>
      </c>
      <c r="B29" s="23">
        <v>111843618.3841894</v>
      </c>
      <c r="C29" s="23">
        <v>48837759.114291877</v>
      </c>
      <c r="D29" s="24">
        <f>B29+C29</f>
        <v>160681377.49848127</v>
      </c>
      <c r="E29" s="25">
        <f>D29/$D$33</f>
        <v>0.16452126956008586</v>
      </c>
      <c r="F29" s="14">
        <f>$B$35*E29</f>
        <v>18924.428146594284</v>
      </c>
      <c r="G29" s="4">
        <v>111843618.3841894</v>
      </c>
      <c r="H29" s="13">
        <f>G29-F29</f>
        <v>111824693.9560428</v>
      </c>
      <c r="I29" s="26"/>
      <c r="J29" s="26"/>
      <c r="K29" s="26"/>
      <c r="L29" s="26"/>
      <c r="M29" s="26"/>
      <c r="N29" s="26"/>
      <c r="O29" s="26"/>
      <c r="P29" s="26"/>
      <c r="Q29" s="27"/>
      <c r="R29" s="27"/>
      <c r="S29" s="27"/>
      <c r="T29" s="27"/>
      <c r="U29" s="27"/>
      <c r="V29" s="27"/>
      <c r="W29" s="27"/>
    </row>
    <row r="30" spans="1:23" ht="18" x14ac:dyDescent="0.35">
      <c r="A30" s="12" t="s">
        <v>2</v>
      </c>
      <c r="B30" s="23">
        <v>34968080.284736931</v>
      </c>
      <c r="C30" s="23">
        <v>6571278.0932340967</v>
      </c>
      <c r="D30" s="24">
        <f>B30+C30</f>
        <v>41539358.377971031</v>
      </c>
      <c r="E30" s="25">
        <f>D30/$D$33</f>
        <v>4.2532047480858676E-2</v>
      </c>
      <c r="F30" s="14">
        <f>$B$35*E30</f>
        <v>4892.344185230625</v>
      </c>
      <c r="G30" s="4">
        <v>34968080.284736931</v>
      </c>
      <c r="H30" s="13">
        <f>G30-F30</f>
        <v>34963187.940551698</v>
      </c>
      <c r="I30" s="26"/>
      <c r="J30" s="26"/>
      <c r="K30" s="26"/>
      <c r="L30" s="26"/>
      <c r="M30" s="26"/>
      <c r="N30" s="26"/>
      <c r="O30" s="26"/>
      <c r="P30" s="26"/>
      <c r="Q30" s="27"/>
      <c r="R30" s="27"/>
      <c r="S30" s="27"/>
      <c r="T30" s="27"/>
      <c r="U30" s="27"/>
      <c r="V30" s="27"/>
      <c r="W30" s="27"/>
    </row>
    <row r="31" spans="1:23" ht="18" x14ac:dyDescent="0.35">
      <c r="A31" s="12" t="s">
        <v>3</v>
      </c>
      <c r="B31" s="23">
        <v>6156261.8527646083</v>
      </c>
      <c r="C31" s="23">
        <v>232123175.81903091</v>
      </c>
      <c r="D31" s="24">
        <f>B31+C31</f>
        <v>238279437.67179552</v>
      </c>
      <c r="E31" s="25">
        <f>D31/$D$33</f>
        <v>0.24397373364687316</v>
      </c>
      <c r="F31" s="14">
        <f>$B$35*E31</f>
        <v>28063.626085564309</v>
      </c>
      <c r="G31" s="4">
        <v>6156261.8527646083</v>
      </c>
      <c r="H31" s="13">
        <f>G31-F31</f>
        <v>6128198.2266790438</v>
      </c>
      <c r="I31" s="26"/>
      <c r="J31" s="26"/>
      <c r="K31" s="26"/>
      <c r="L31" s="26"/>
      <c r="M31" s="26"/>
      <c r="N31" s="26"/>
      <c r="O31" s="26"/>
      <c r="P31" s="26"/>
    </row>
    <row r="32" spans="1:23" ht="18" x14ac:dyDescent="0.35">
      <c r="A32" s="12" t="s">
        <v>4</v>
      </c>
      <c r="B32" s="23">
        <v>330536141.2050463</v>
      </c>
      <c r="C32" s="23">
        <v>141880074.94950521</v>
      </c>
      <c r="D32" s="24">
        <f>B32+C32</f>
        <v>472416216.15455151</v>
      </c>
      <c r="E32" s="25">
        <f>D32/$D$33</f>
        <v>0.48370580867875229</v>
      </c>
      <c r="F32" s="14">
        <f>$B$35*E32</f>
        <v>55639.345872469035</v>
      </c>
      <c r="G32" s="24">
        <v>330421113.96147352</v>
      </c>
      <c r="H32" s="13">
        <f>G32-F32</f>
        <v>330365474.61560106</v>
      </c>
      <c r="I32" s="26"/>
      <c r="J32" s="26"/>
      <c r="K32" s="26"/>
      <c r="L32" s="26"/>
      <c r="M32" s="26"/>
      <c r="N32" s="26"/>
      <c r="O32" s="26"/>
      <c r="P32" s="26"/>
    </row>
    <row r="33" spans="1:8" ht="18" x14ac:dyDescent="0.35">
      <c r="A33" s="12" t="s">
        <v>20</v>
      </c>
      <c r="B33" s="28">
        <f t="shared" ref="B33:H33" si="3">SUM(B28:B32)</f>
        <v>532377865.03931367</v>
      </c>
      <c r="C33" s="28">
        <f t="shared" si="3"/>
        <v>444282343.86940622</v>
      </c>
      <c r="D33" s="28">
        <f t="shared" si="3"/>
        <v>976660208.9087199</v>
      </c>
      <c r="E33" s="28">
        <f t="shared" si="3"/>
        <v>1</v>
      </c>
      <c r="F33" s="14">
        <f t="shared" si="3"/>
        <v>115027.2435728</v>
      </c>
      <c r="G33" s="28">
        <f t="shared" si="3"/>
        <v>532262837.7957409</v>
      </c>
      <c r="H33" s="14">
        <f t="shared" si="3"/>
        <v>532147810.55216813</v>
      </c>
    </row>
    <row r="34" spans="1:8" ht="15.6" x14ac:dyDescent="0.3">
      <c r="A34" s="11"/>
      <c r="B34" s="11"/>
      <c r="C34" s="11"/>
      <c r="D34" s="11"/>
      <c r="E34" s="11"/>
      <c r="F34" s="11"/>
    </row>
    <row r="35" spans="1:8" ht="15.6" x14ac:dyDescent="0.3">
      <c r="A35" s="29" t="s">
        <v>31</v>
      </c>
      <c r="B35" s="1">
        <v>115027.2435728</v>
      </c>
      <c r="C35" s="11"/>
      <c r="D35" s="11"/>
      <c r="E35" s="11"/>
      <c r="F35" s="11"/>
    </row>
    <row r="36" spans="1:8" ht="1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2023-05-09T18:37:36Z</dcterms:modified>
</cp:coreProperties>
</file>