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7418078A-27BB-4EAC-B42D-27C7EFAF0187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B36" i="1"/>
  <c r="C31" i="1" s="1"/>
  <c r="D31" i="1" s="1"/>
  <c r="F31" i="1" s="1"/>
  <c r="C35" i="1"/>
  <c r="D35" i="1" s="1"/>
  <c r="F35" i="1" s="1"/>
  <c r="C29" i="1"/>
  <c r="D29" i="1" s="1"/>
  <c r="F29" i="1" s="1"/>
  <c r="C28" i="1"/>
  <c r="P24" i="1"/>
  <c r="O24" i="1"/>
  <c r="O25" i="1" s="1"/>
  <c r="N24" i="1"/>
  <c r="N25" i="1" s="1"/>
  <c r="E24" i="1"/>
  <c r="D24" i="1"/>
  <c r="D25" i="1" s="1"/>
  <c r="C24" i="1"/>
  <c r="C25" i="1" s="1"/>
  <c r="V23" i="1"/>
  <c r="U23" i="1"/>
  <c r="T23" i="1"/>
  <c r="S23" i="1"/>
  <c r="R23" i="1"/>
  <c r="Q23" i="1"/>
  <c r="P23" i="1"/>
  <c r="P25" i="1" s="1"/>
  <c r="O23" i="1"/>
  <c r="N23" i="1"/>
  <c r="M23" i="1"/>
  <c r="L23" i="1"/>
  <c r="K23" i="1"/>
  <c r="J23" i="1"/>
  <c r="I23" i="1"/>
  <c r="H23" i="1"/>
  <c r="G23" i="1"/>
  <c r="F23" i="1"/>
  <c r="E23" i="1"/>
  <c r="E25" i="1" s="1"/>
  <c r="D23" i="1"/>
  <c r="C23" i="1"/>
  <c r="B23" i="1"/>
  <c r="W22" i="1"/>
  <c r="V24" i="1" s="1"/>
  <c r="V25" i="1" s="1"/>
  <c r="W21" i="1"/>
  <c r="U24" i="1" s="1"/>
  <c r="W20" i="1"/>
  <c r="T24" i="1" s="1"/>
  <c r="W19" i="1"/>
  <c r="S24" i="1" s="1"/>
  <c r="W18" i="1"/>
  <c r="R24" i="1" s="1"/>
  <c r="W17" i="1"/>
  <c r="Q24" i="1" s="1"/>
  <c r="W16" i="1"/>
  <c r="W15" i="1"/>
  <c r="W14" i="1"/>
  <c r="W13" i="1"/>
  <c r="M24" i="1" s="1"/>
  <c r="M25" i="1" s="1"/>
  <c r="W12" i="1"/>
  <c r="L24" i="1" s="1"/>
  <c r="W11" i="1"/>
  <c r="K24" i="1" s="1"/>
  <c r="W10" i="1"/>
  <c r="J24" i="1" s="1"/>
  <c r="W9" i="1"/>
  <c r="I24" i="1" s="1"/>
  <c r="W8" i="1"/>
  <c r="H24" i="1" s="1"/>
  <c r="W7" i="1"/>
  <c r="G24" i="1" s="1"/>
  <c r="W6" i="1"/>
  <c r="F24" i="1" s="1"/>
  <c r="W5" i="1"/>
  <c r="W4" i="1"/>
  <c r="W3" i="1"/>
  <c r="W2" i="1"/>
  <c r="B24" i="1" s="1"/>
  <c r="B25" i="1" s="1"/>
  <c r="Q25" i="1" l="1"/>
  <c r="U25" i="1"/>
  <c r="S25" i="1"/>
  <c r="R25" i="1"/>
  <c r="T25" i="1"/>
  <c r="F25" i="1"/>
  <c r="G25" i="1"/>
  <c r="H25" i="1"/>
  <c r="I25" i="1"/>
  <c r="J25" i="1"/>
  <c r="K25" i="1"/>
  <c r="L25" i="1"/>
  <c r="C32" i="1"/>
  <c r="D32" i="1" s="1"/>
  <c r="D28" i="1"/>
  <c r="C33" i="1"/>
  <c r="D33" i="1" s="1"/>
  <c r="F33" i="1" s="1"/>
  <c r="C34" i="1"/>
  <c r="D34" i="1" s="1"/>
  <c r="F34" i="1" s="1"/>
  <c r="C30" i="1"/>
  <c r="D30" i="1" s="1"/>
  <c r="F30" i="1" s="1"/>
  <c r="D36" i="1" l="1"/>
  <c r="F28" i="1"/>
  <c r="A41" i="1"/>
  <c r="F32" i="1"/>
  <c r="C36" i="1"/>
  <c r="F36" i="1" l="1"/>
</calcChain>
</file>

<file path=xl/sharedStrings.xml><?xml version="1.0" encoding="utf-8"?>
<sst xmlns="http://schemas.openxmlformats.org/spreadsheetml/2006/main" count="62" uniqueCount="34">
  <si>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</si>
  <si>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</si>
  <si>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</si>
  <si>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</si>
  <si>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</si>
  <si>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</si>
  <si>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</si>
  <si>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</si>
  <si>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</si>
  <si>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</si>
  <si>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</si>
  <si>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</si>
  <si>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</si>
  <si>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</si>
  <si>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</si>
  <si>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</si>
  <si>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</si>
  <si>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</si>
  <si>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</si>
  <si>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</si>
  <si>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</si>
  <si>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</si>
  <si>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</si>
  <si>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</si>
  <si>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</si>
  <si>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</si>
  <si>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SANAYİ MALİYET
(GENEL SHM)</t>
  </si>
  <si>
    <t>SANAYİ ORAN</t>
  </si>
  <si>
    <t>BOTAŞ MALİYET</t>
  </si>
  <si>
    <t>SANAYİ MALİYET (GÜNCEL)</t>
  </si>
  <si>
    <t>ÜRETİM VERGİSİ</t>
  </si>
  <si>
    <t>BOTAŞ BAKİYE</t>
  </si>
  <si>
    <t>SANAYİ - BOTAŞ DÜZELTME</t>
  </si>
  <si>
    <t>SANAYİ MALİYET (AŞAMA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</si>
</sst>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  <numFmt numFmtId="166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top"/>
    </xf>
    <xf numFmtId="43" fontId="0" fillId="0" borderId="1" xfId="1" applyFont="1" applyFill="1" applyBorder="1"/>
    <xf numFmtId="43" fontId="5" fillId="0" borderId="1" xfId="1" applyFont="1" applyFill="1" applyBorder="1" applyAlignment="1">
      <alignment vertical="center"/>
    </xf>
    <xf numFmtId="43" fontId="4" fillId="2" borderId="1" xfId="1" applyFont="1" applyFill="1" applyBorder="1"/>
    <xf numFmtId="43" fontId="0" fillId="0" borderId="1" xfId="0" applyNumberFormat="1" applyBorder="1"/>
    <xf numFmtId="43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7" fillId="0" borderId="1" xfId="0" applyFont="1" applyBorder="1"/>
    <xf numFmtId="43" fontId="8" fillId="0" borderId="1" xfId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3" fontId="7" fillId="0" borderId="1" xfId="1" applyFont="1" applyBorder="1"/>
    <xf numFmtId="166" fontId="7" fillId="0" borderId="1" xfId="1" applyNumberFormat="1" applyFont="1" applyFill="1" applyBorder="1" applyAlignment="1">
      <alignment vertical="center"/>
    </xf>
    <xf numFmtId="43" fontId="7" fillId="0" borderId="1" xfId="1" applyFont="1" applyFill="1" applyBorder="1"/>
    <xf numFmtId="43" fontId="7" fillId="0" borderId="1" xfId="1" applyFont="1" applyFill="1" applyBorder="1" applyAlignment="1">
      <alignment vertical="center"/>
    </xf>
    <xf numFmtId="43" fontId="8" fillId="0" borderId="1" xfId="0" applyNumberFormat="1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/>
    <xf numFmtId="0" fontId="8" fillId="0" borderId="2" xfId="0" applyFont="1" applyBorder="1"/>
    <xf numFmtId="0" fontId="8" fillId="0" borderId="3" xfId="0" applyFont="1" applyBorder="1"/>
    <xf numFmtId="43" fontId="9" fillId="0" borderId="2" xfId="1" applyFont="1" applyFill="1" applyBorder="1" applyAlignment="1"/>
    <xf numFmtId="43" fontId="9" fillId="0" borderId="3" xfId="1" applyFont="1" applyFill="1" applyBorder="1" applyAlignment="1"/>
    <xf numFmtId="43" fontId="6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\Desktop\E_SHM(Aciklamali).xlsx" TargetMode="External"/><Relationship Id="rId1" Type="http://schemas.openxmlformats.org/officeDocument/2006/relationships/externalLinkPath" Target="/Users/muham/Desktop/E_SHM(Aciklamal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l SHM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</sheetNames>
    <sheetDataSet>
      <sheetData sheetId="0"/>
      <sheetData sheetId="1"/>
      <sheetData sheetId="2"/>
      <sheetData sheetId="3"/>
      <sheetData sheetId="4">
        <row r="6">
          <cell r="H6">
            <v>-14932.685731666668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0" zoomScaleNormal="70" workbookViewId="0">
      <selection activeCell="K28" sqref="K28"/>
    </sheetView>
  </sheetViews>
  <sheetFormatPr defaultRowHeight="14.4" x14ac:dyDescent="0.3"/>
  <cols>
    <col min="1" max="1" width="22.6640625" bestFit="1" customWidth="1"/>
    <col min="2" max="2" width="19.21875" bestFit="1" customWidth="1"/>
    <col min="3" max="3" width="21" bestFit="1" customWidth="1"/>
    <col min="4" max="4" width="19.21875" bestFit="1" customWidth="1"/>
    <col min="5" max="5" width="20.6640625" bestFit="1" customWidth="1"/>
    <col min="6" max="6" width="21" bestFit="1" customWidth="1"/>
    <col min="7" max="7" width="17.21875" bestFit="1" customWidth="1"/>
    <col min="8" max="8" width="19.77734375" bestFit="1" customWidth="1"/>
    <col min="9" max="10" width="19.21875" bestFit="1" customWidth="1"/>
    <col min="11" max="11" width="12.44140625" bestFit="1" customWidth="1"/>
    <col min="12" max="12" width="13.6640625" bestFit="1" customWidth="1"/>
    <col min="13" max="13" width="16.44140625" bestFit="1" customWidth="1"/>
    <col min="14" max="14" width="14.77734375" bestFit="1" customWidth="1"/>
    <col min="15" max="15" width="17.6640625" bestFit="1" customWidth="1"/>
    <col min="16" max="16" width="19.5546875" bestFit="1" customWidth="1"/>
    <col min="17" max="17" width="16.44140625" bestFit="1" customWidth="1"/>
    <col min="18" max="18" width="21" bestFit="1" customWidth="1"/>
    <col min="19" max="19" width="14.77734375" bestFit="1" customWidth="1"/>
    <col min="20" max="20" width="19.21875" bestFit="1" customWidth="1"/>
    <col min="21" max="21" width="19.88671875" bestFit="1" customWidth="1"/>
    <col min="22" max="22" width="20" bestFit="1" customWidth="1"/>
    <col min="23" max="23" width="22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8" x14ac:dyDescent="0.3">
      <c r="A2" s="2" t="s">
        <v>0</v>
      </c>
      <c r="B2" s="6">
        <v>34803433.224989124</v>
      </c>
      <c r="C2" s="6">
        <v>7117915.6264392734</v>
      </c>
      <c r="D2" s="6">
        <v>36644.609712554397</v>
      </c>
      <c r="E2" s="6">
        <v>176368.5618122062</v>
      </c>
      <c r="F2" s="7">
        <v>47489131.097452529</v>
      </c>
      <c r="G2" s="6">
        <v>0</v>
      </c>
      <c r="H2" s="7">
        <v>1377124.7158409704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76424307.980318904</v>
      </c>
      <c r="S2" s="6">
        <v>7507.499282941747</v>
      </c>
      <c r="T2" s="6">
        <v>0</v>
      </c>
      <c r="U2" s="6">
        <v>14870055.893344119</v>
      </c>
      <c r="V2" s="6">
        <v>14578656.598722316</v>
      </c>
      <c r="W2" s="8">
        <f>SUM(B2:V2)</f>
        <v>196881145.80791494</v>
      </c>
    </row>
    <row r="3" spans="1:23" ht="18" x14ac:dyDescent="0.3">
      <c r="A3" s="2" t="s">
        <v>1</v>
      </c>
      <c r="B3" s="6">
        <v>8201500.3547854424</v>
      </c>
      <c r="C3" s="6">
        <v>207072102.20581359</v>
      </c>
      <c r="D3" s="6">
        <v>29730691.6149402</v>
      </c>
      <c r="E3" s="6">
        <v>30099006.094070911</v>
      </c>
      <c r="F3" s="7">
        <v>108673256.44138104</v>
      </c>
      <c r="G3" s="6">
        <v>0</v>
      </c>
      <c r="H3" s="7">
        <v>3151437.5146617554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491939337.84275997</v>
      </c>
      <c r="S3" s="6">
        <v>18924.428146594284</v>
      </c>
      <c r="T3" s="6">
        <v>213804174.55210191</v>
      </c>
      <c r="U3" s="6">
        <v>48837759.114291877</v>
      </c>
      <c r="V3" s="6">
        <v>42646630.533562779</v>
      </c>
      <c r="W3" s="8">
        <f t="shared" ref="W3:W22" si="0">SUM(B3:V3)</f>
        <v>1184174820.696516</v>
      </c>
    </row>
    <row r="4" spans="1:23" ht="18" x14ac:dyDescent="0.3">
      <c r="A4" s="2" t="s">
        <v>2</v>
      </c>
      <c r="B4" s="6">
        <v>3297945.7937462959</v>
      </c>
      <c r="C4" s="6">
        <v>34603795.919044763</v>
      </c>
      <c r="D4" s="6">
        <v>52433865.155155607</v>
      </c>
      <c r="E4" s="6">
        <v>6885159.0603461554</v>
      </c>
      <c r="F4" s="7">
        <v>33977886.127027735</v>
      </c>
      <c r="G4" s="6">
        <v>0</v>
      </c>
      <c r="H4" s="7">
        <v>985301.81352396484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95466398.340749875</v>
      </c>
      <c r="S4" s="6">
        <v>4892.344185230625</v>
      </c>
      <c r="T4" s="6">
        <v>564443.77217790124</v>
      </c>
      <c r="U4" s="6">
        <v>6571278.0932340967</v>
      </c>
      <c r="V4" s="6">
        <v>38247633.083693638</v>
      </c>
      <c r="W4" s="8">
        <f t="shared" si="0"/>
        <v>273038599.50288522</v>
      </c>
    </row>
    <row r="5" spans="1:23" ht="18" x14ac:dyDescent="0.3">
      <c r="A5" s="2" t="s">
        <v>3</v>
      </c>
      <c r="B5" s="6">
        <v>541287.92426468537</v>
      </c>
      <c r="C5" s="6">
        <v>18722734.87567858</v>
      </c>
      <c r="D5" s="6">
        <v>976376.33781984111</v>
      </c>
      <c r="E5" s="6">
        <v>48410369.321627706</v>
      </c>
      <c r="F5" s="7">
        <v>5954732.1422195835</v>
      </c>
      <c r="G5" s="6">
        <v>0</v>
      </c>
      <c r="H5" s="7">
        <v>173466.08445946052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4968979.8515232988</v>
      </c>
      <c r="S5" s="6">
        <v>28063.626085564309</v>
      </c>
      <c r="T5" s="6">
        <v>61846.598065966828</v>
      </c>
      <c r="U5" s="6">
        <v>232123175.81903091</v>
      </c>
      <c r="V5" s="6">
        <v>4317285.3515738435</v>
      </c>
      <c r="W5" s="8">
        <f t="shared" si="0"/>
        <v>316278317.93234944</v>
      </c>
    </row>
    <row r="6" spans="1:23" ht="18" x14ac:dyDescent="0.3">
      <c r="A6" s="2" t="s">
        <v>4</v>
      </c>
      <c r="B6" s="6">
        <v>17209588.940807171</v>
      </c>
      <c r="C6" s="6">
        <v>101404204.87520863</v>
      </c>
      <c r="D6" s="6">
        <v>37426120.351382971</v>
      </c>
      <c r="E6" s="6">
        <v>84476490.177204341</v>
      </c>
      <c r="F6" s="7">
        <v>292434299.63896585</v>
      </c>
      <c r="G6" s="6">
        <v>-1108532.317256667</v>
      </c>
      <c r="H6" s="7">
        <v>9298642.9155774843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304126538.46106744</v>
      </c>
      <c r="S6" s="6">
        <v>55639.345872469035</v>
      </c>
      <c r="T6" s="6">
        <v>8971237.560804246</v>
      </c>
      <c r="U6" s="6">
        <v>141880074.94950521</v>
      </c>
      <c r="V6" s="6">
        <v>271343576.81902343</v>
      </c>
      <c r="W6" s="8">
        <f t="shared" si="0"/>
        <v>1267517881.7181625</v>
      </c>
    </row>
    <row r="7" spans="1:23" ht="15.6" x14ac:dyDescent="0.3">
      <c r="A7" s="2" t="s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8">
        <f t="shared" si="0"/>
        <v>0</v>
      </c>
    </row>
    <row r="8" spans="1:23" ht="15.6" x14ac:dyDescent="0.3">
      <c r="A8" s="2" t="s">
        <v>6</v>
      </c>
      <c r="B8" s="6">
        <v>14932.685731666668</v>
      </c>
      <c r="C8" s="6">
        <v>2091323.2042856605</v>
      </c>
      <c r="D8" s="6">
        <v>427228.34559999983</v>
      </c>
      <c r="E8" s="6">
        <v>288566.62806721946</v>
      </c>
      <c r="F8" s="6">
        <v>28617599.375326119</v>
      </c>
      <c r="G8" s="6">
        <v>1108532.317256667</v>
      </c>
      <c r="H8" s="6">
        <v>14932.685731666668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6142481.8082451802</v>
      </c>
      <c r="S8" s="6">
        <v>0</v>
      </c>
      <c r="T8" s="6">
        <v>0</v>
      </c>
      <c r="U8" s="6">
        <v>0</v>
      </c>
      <c r="V8" s="6">
        <v>111205.13579585541</v>
      </c>
      <c r="W8" s="8">
        <f t="shared" si="0"/>
        <v>38816802.186040036</v>
      </c>
    </row>
    <row r="9" spans="1:23" ht="18" x14ac:dyDescent="0.3">
      <c r="A9" s="2" t="s">
        <v>7</v>
      </c>
      <c r="B9" s="6">
        <v>4492784.05</v>
      </c>
      <c r="C9" s="6">
        <v>284377503.20999998</v>
      </c>
      <c r="D9" s="6">
        <v>23172056.170000002</v>
      </c>
      <c r="E9" s="6">
        <v>30121344.440000001</v>
      </c>
      <c r="F9" s="7">
        <v>93697403.952852756</v>
      </c>
      <c r="G9" s="6">
        <v>0</v>
      </c>
      <c r="H9" s="7">
        <v>2716676.6871472383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8">
        <f t="shared" si="0"/>
        <v>438577768.50999999</v>
      </c>
    </row>
    <row r="10" spans="1:23" ht="18" x14ac:dyDescent="0.3">
      <c r="A10" s="2" t="s">
        <v>8</v>
      </c>
      <c r="B10" s="6">
        <v>120262357.98999999</v>
      </c>
      <c r="C10" s="6">
        <v>441597976.37</v>
      </c>
      <c r="D10" s="6">
        <v>104435654.17</v>
      </c>
      <c r="E10" s="6">
        <v>86072244.349999994</v>
      </c>
      <c r="F10" s="7">
        <v>184238275.24072126</v>
      </c>
      <c r="G10" s="6">
        <v>0</v>
      </c>
      <c r="H10" s="7">
        <v>5341832.3892787499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8">
        <f t="shared" si="0"/>
        <v>941948340.50999999</v>
      </c>
    </row>
    <row r="11" spans="1:23" ht="15.6" x14ac:dyDescent="0.3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8">
        <f t="shared" si="0"/>
        <v>0</v>
      </c>
    </row>
    <row r="12" spans="1:23" ht="15.6" x14ac:dyDescent="0.3">
      <c r="A12" s="3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8">
        <f t="shared" si="0"/>
        <v>0</v>
      </c>
    </row>
    <row r="13" spans="1:23" ht="15.6" x14ac:dyDescent="0.3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8383306.4271610323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8">
        <f t="shared" si="0"/>
        <v>8383306.4271610323</v>
      </c>
    </row>
    <row r="14" spans="1:23" ht="15.6" x14ac:dyDescent="0.3">
      <c r="A14" s="3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115027.24357279971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8">
        <f t="shared" si="0"/>
        <v>115027.24357279971</v>
      </c>
    </row>
    <row r="15" spans="1:23" ht="15.6" x14ac:dyDescent="0.3">
      <c r="A15" s="2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96875539.114099994</v>
      </c>
      <c r="S15" s="6">
        <v>0</v>
      </c>
      <c r="T15" s="6">
        <v>0</v>
      </c>
      <c r="U15" s="6">
        <v>0</v>
      </c>
      <c r="V15" s="6">
        <v>0</v>
      </c>
      <c r="W15" s="8">
        <f t="shared" si="0"/>
        <v>96875539.114099994</v>
      </c>
    </row>
    <row r="16" spans="1:23" ht="15.6" x14ac:dyDescent="0.3">
      <c r="A16" s="2" t="s">
        <v>14</v>
      </c>
      <c r="B16" s="6">
        <v>-523045.66890559369</v>
      </c>
      <c r="C16" s="6">
        <v>34578180.423213392</v>
      </c>
      <c r="D16" s="6">
        <v>3844076.412641</v>
      </c>
      <c r="E16" s="6">
        <v>6766562.2331546852</v>
      </c>
      <c r="F16" s="6">
        <v>132375629.09395835</v>
      </c>
      <c r="G16" s="6">
        <v>0</v>
      </c>
      <c r="H16" s="6">
        <v>7217943.91783386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8">
        <f t="shared" si="0"/>
        <v>184259346.41189569</v>
      </c>
    </row>
    <row r="17" spans="1:23" ht="18" x14ac:dyDescent="0.3">
      <c r="A17" s="4" t="s">
        <v>15</v>
      </c>
      <c r="B17" s="6">
        <v>-3062249.3524642577</v>
      </c>
      <c r="C17" s="6">
        <v>5127883.0826573949</v>
      </c>
      <c r="D17" s="6">
        <v>122497.69799074414</v>
      </c>
      <c r="E17" s="6">
        <v>1239553.2634820174</v>
      </c>
      <c r="F17" s="7">
        <v>1417864.9728511949</v>
      </c>
      <c r="G17" s="6">
        <v>0</v>
      </c>
      <c r="H17" s="7">
        <v>41109.791251054361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8">
        <f t="shared" si="0"/>
        <v>4886659.4557681475</v>
      </c>
    </row>
    <row r="18" spans="1:23" ht="15.6" x14ac:dyDescent="0.3">
      <c r="A18" s="2" t="s">
        <v>16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438577768.50999999</v>
      </c>
      <c r="J18" s="6">
        <v>941948340.50999999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8">
        <f t="shared" si="0"/>
        <v>1380526109.02</v>
      </c>
    </row>
    <row r="19" spans="1:23" ht="15.6" x14ac:dyDescent="0.3">
      <c r="A19" s="3" t="s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115027.24357279971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8">
        <f t="shared" si="0"/>
        <v>115027.24357279971</v>
      </c>
    </row>
    <row r="20" spans="1:23" ht="15.6" x14ac:dyDescent="0.3">
      <c r="A20" s="2" t="s">
        <v>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96875539.114099994</v>
      </c>
      <c r="P20" s="6">
        <v>184259346.41189569</v>
      </c>
      <c r="Q20" s="6">
        <v>4886659.4557681484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8">
        <f t="shared" si="0"/>
        <v>286021544.98176384</v>
      </c>
    </row>
    <row r="21" spans="1:23" ht="15.6" x14ac:dyDescent="0.3">
      <c r="A21" s="2" t="s">
        <v>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304582525.62123537</v>
      </c>
      <c r="S21" s="6">
        <v>0</v>
      </c>
      <c r="T21" s="6">
        <v>62619842.498613805</v>
      </c>
      <c r="U21" s="6">
        <v>0</v>
      </c>
      <c r="V21" s="6">
        <v>77079975.74955672</v>
      </c>
      <c r="W21" s="8">
        <f t="shared" si="0"/>
        <v>444282343.86940593</v>
      </c>
    </row>
    <row r="22" spans="1:23" ht="15.6" x14ac:dyDescent="0.3">
      <c r="A22" s="2" t="s">
        <v>22</v>
      </c>
      <c r="B22" s="6">
        <v>11642609.86496041</v>
      </c>
      <c r="C22" s="6">
        <v>47481200.9041747</v>
      </c>
      <c r="D22" s="6">
        <v>20433388.637642272</v>
      </c>
      <c r="E22" s="6">
        <v>21742653.80258416</v>
      </c>
      <c r="F22" s="6">
        <v>338641803.63540596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8383306.4271610323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8">
        <f t="shared" si="0"/>
        <v>448324963.27192855</v>
      </c>
    </row>
    <row r="23" spans="1:23" ht="18" x14ac:dyDescent="0.35">
      <c r="A23" s="3" t="s">
        <v>20</v>
      </c>
      <c r="B23" s="8">
        <f>SUM(B2:B22)</f>
        <v>196881145.80791491</v>
      </c>
      <c r="C23" s="8">
        <f t="shared" ref="C23:V23" si="1">SUM(C2:C22)</f>
        <v>1184174820.696516</v>
      </c>
      <c r="D23" s="8">
        <f t="shared" si="1"/>
        <v>273038599.50288522</v>
      </c>
      <c r="E23" s="8">
        <f t="shared" si="1"/>
        <v>316278317.93234944</v>
      </c>
      <c r="F23" s="8">
        <f t="shared" si="1"/>
        <v>1267517881.7181623</v>
      </c>
      <c r="G23" s="8">
        <f t="shared" si="1"/>
        <v>0</v>
      </c>
      <c r="H23" s="8">
        <f>SUM(H2:H22)</f>
        <v>38816802.186040036</v>
      </c>
      <c r="I23" s="8">
        <f t="shared" si="1"/>
        <v>438577768.50999999</v>
      </c>
      <c r="J23" s="8">
        <f t="shared" si="1"/>
        <v>941948340.50999999</v>
      </c>
      <c r="K23" s="8">
        <f>SUM(K2:K22)</f>
        <v>0</v>
      </c>
      <c r="L23" s="8">
        <f t="shared" si="1"/>
        <v>0</v>
      </c>
      <c r="M23" s="8">
        <f t="shared" si="1"/>
        <v>8383306.4271610323</v>
      </c>
      <c r="N23" s="8">
        <f t="shared" si="1"/>
        <v>115027.24357279971</v>
      </c>
      <c r="O23" s="8">
        <f t="shared" si="1"/>
        <v>96875539.114099994</v>
      </c>
      <c r="P23" s="8">
        <f t="shared" si="1"/>
        <v>184259346.41189569</v>
      </c>
      <c r="Q23" s="8">
        <f t="shared" si="1"/>
        <v>4886659.4557681484</v>
      </c>
      <c r="R23" s="8">
        <f t="shared" si="1"/>
        <v>1380526109.02</v>
      </c>
      <c r="S23" s="8">
        <f t="shared" si="1"/>
        <v>115027.2435728</v>
      </c>
      <c r="T23" s="8">
        <f t="shared" si="1"/>
        <v>286021544.98176384</v>
      </c>
      <c r="U23" s="8">
        <f t="shared" si="1"/>
        <v>444282343.86940622</v>
      </c>
      <c r="V23" s="8">
        <f t="shared" si="1"/>
        <v>448324963.27192855</v>
      </c>
      <c r="W23" s="33"/>
    </row>
    <row r="24" spans="1:23" ht="15.6" x14ac:dyDescent="0.3">
      <c r="A24" s="2" t="s">
        <v>23</v>
      </c>
      <c r="B24" s="9">
        <f>W2</f>
        <v>196881145.80791494</v>
      </c>
      <c r="C24" s="9">
        <f>W3</f>
        <v>1184174820.696516</v>
      </c>
      <c r="D24" s="9">
        <f>W4</f>
        <v>273038599.50288522</v>
      </c>
      <c r="E24" s="9">
        <f>W5</f>
        <v>316278317.93234944</v>
      </c>
      <c r="F24" s="9">
        <f>W6</f>
        <v>1267517881.7181625</v>
      </c>
      <c r="G24" s="10">
        <f>W7</f>
        <v>0</v>
      </c>
      <c r="H24" s="10">
        <f>W8</f>
        <v>38816802.186040036</v>
      </c>
      <c r="I24" s="9">
        <f>W9</f>
        <v>438577768.50999999</v>
      </c>
      <c r="J24" s="9">
        <f>W10</f>
        <v>941948340.50999999</v>
      </c>
      <c r="K24" s="10">
        <f>W11</f>
        <v>0</v>
      </c>
      <c r="L24" s="10">
        <f>W12</f>
        <v>0</v>
      </c>
      <c r="M24" s="10">
        <f>W13</f>
        <v>8383306.4271610323</v>
      </c>
      <c r="N24" s="10">
        <f>W14</f>
        <v>115027.24357279971</v>
      </c>
      <c r="O24" s="9">
        <f>W15</f>
        <v>96875539.114099994</v>
      </c>
      <c r="P24" s="9">
        <f>W16</f>
        <v>184259346.41189569</v>
      </c>
      <c r="Q24" s="9">
        <f>W17</f>
        <v>4886659.4557681475</v>
      </c>
      <c r="R24" s="9">
        <f>W18</f>
        <v>1380526109.02</v>
      </c>
      <c r="S24" s="9">
        <f>W19</f>
        <v>115027.24357279971</v>
      </c>
      <c r="T24" s="9">
        <f>W20</f>
        <v>286021544.98176384</v>
      </c>
      <c r="U24" s="9">
        <f>W21</f>
        <v>444282343.86940593</v>
      </c>
      <c r="V24" s="9">
        <f>W22</f>
        <v>448324963.27192855</v>
      </c>
    </row>
    <row r="25" spans="1:23" ht="15.6" x14ac:dyDescent="0.3">
      <c r="A25" s="5" t="s">
        <v>24</v>
      </c>
      <c r="B25" s="11">
        <f>B23-B24</f>
        <v>0</v>
      </c>
      <c r="C25" s="11">
        <f>C23-C24</f>
        <v>0</v>
      </c>
      <c r="D25" s="11">
        <f>D23-D24</f>
        <v>0</v>
      </c>
      <c r="E25" s="11">
        <f>E23-E24</f>
        <v>0</v>
      </c>
      <c r="F25" s="11">
        <f>F23-F24</f>
        <v>0</v>
      </c>
      <c r="G25" s="11">
        <f t="shared" ref="G25:V25" si="2">G23-G24</f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1">
        <f t="shared" si="2"/>
        <v>0</v>
      </c>
      <c r="L25" s="11">
        <f t="shared" si="2"/>
        <v>0</v>
      </c>
      <c r="M25" s="11">
        <f t="shared" si="2"/>
        <v>0</v>
      </c>
      <c r="N25" s="11">
        <f t="shared" si="2"/>
        <v>0</v>
      </c>
      <c r="O25" s="11">
        <f t="shared" si="2"/>
        <v>0</v>
      </c>
      <c r="P25" s="11">
        <f t="shared" si="2"/>
        <v>0</v>
      </c>
      <c r="Q25" s="11">
        <f t="shared" si="2"/>
        <v>0</v>
      </c>
      <c r="R25" s="11">
        <f t="shared" si="2"/>
        <v>0</v>
      </c>
      <c r="S25" s="12">
        <f t="shared" si="2"/>
        <v>2.9103830456733704E-10</v>
      </c>
      <c r="T25" s="11">
        <f t="shared" si="2"/>
        <v>0</v>
      </c>
      <c r="U25" s="11">
        <f t="shared" si="2"/>
        <v>0</v>
      </c>
      <c r="V25" s="11">
        <f t="shared" si="2"/>
        <v>0</v>
      </c>
    </row>
    <row r="27" spans="1:23" ht="36" x14ac:dyDescent="0.3">
      <c r="A27" s="13"/>
      <c r="B27" s="14" t="s">
        <v>26</v>
      </c>
      <c r="C27" s="15" t="s">
        <v>27</v>
      </c>
      <c r="D27" s="16" t="s">
        <v>28</v>
      </c>
      <c r="E27" s="17" t="s">
        <v>33</v>
      </c>
      <c r="F27" s="18" t="s">
        <v>29</v>
      </c>
    </row>
    <row r="28" spans="1:23" ht="18" x14ac:dyDescent="0.3">
      <c r="A28" s="19" t="s">
        <v>0</v>
      </c>
      <c r="B28" s="20">
        <v>48873763.312576443</v>
      </c>
      <c r="C28" s="21">
        <f>B28/$B$36</f>
        <v>5.9614434729835325E-2</v>
      </c>
      <c r="D28" s="7">
        <f>$B$38*C28</f>
        <v>1377124.7158409704</v>
      </c>
      <c r="E28" s="22">
        <v>48866255.813293502</v>
      </c>
      <c r="F28" s="7">
        <f>E28-D28</f>
        <v>47489131.097452529</v>
      </c>
    </row>
    <row r="29" spans="1:23" ht="18" x14ac:dyDescent="0.3">
      <c r="A29" s="19" t="s">
        <v>1</v>
      </c>
      <c r="B29" s="20">
        <v>111843618.3841894</v>
      </c>
      <c r="C29" s="21">
        <f t="shared" ref="C29:C35" si="3">B29/$B$36</f>
        <v>0.13642276829533928</v>
      </c>
      <c r="D29" s="7">
        <f t="shared" ref="D29:D35" si="4">$B$38*C29</f>
        <v>3151437.5146617554</v>
      </c>
      <c r="E29" s="22">
        <v>111824693.9560428</v>
      </c>
      <c r="F29" s="7">
        <f t="shared" ref="F29:F35" si="5">E29-D29</f>
        <v>108673256.44138104</v>
      </c>
    </row>
    <row r="30" spans="1:23" ht="18" x14ac:dyDescent="0.3">
      <c r="A30" s="19" t="s">
        <v>2</v>
      </c>
      <c r="B30" s="20">
        <v>34968080.284736931</v>
      </c>
      <c r="C30" s="21">
        <f t="shared" si="3"/>
        <v>4.2652789522874143E-2</v>
      </c>
      <c r="D30" s="7">
        <f t="shared" si="4"/>
        <v>985301.81352396484</v>
      </c>
      <c r="E30" s="22">
        <v>34963187.940551698</v>
      </c>
      <c r="F30" s="7">
        <f t="shared" si="5"/>
        <v>33977886.127027735</v>
      </c>
    </row>
    <row r="31" spans="1:23" ht="18" x14ac:dyDescent="0.3">
      <c r="A31" s="19" t="s">
        <v>3</v>
      </c>
      <c r="B31" s="20">
        <v>6156261.8527646083</v>
      </c>
      <c r="C31" s="21">
        <f t="shared" si="3"/>
        <v>7.5091837731876077E-3</v>
      </c>
      <c r="D31" s="7">
        <f t="shared" si="4"/>
        <v>173466.08445946052</v>
      </c>
      <c r="E31" s="22">
        <v>6128198.2266790438</v>
      </c>
      <c r="F31" s="7">
        <f t="shared" si="5"/>
        <v>5954732.1422195835</v>
      </c>
    </row>
    <row r="32" spans="1:23" ht="18" x14ac:dyDescent="0.3">
      <c r="A32" s="19" t="s">
        <v>4</v>
      </c>
      <c r="B32" s="20">
        <v>330536141.2050463</v>
      </c>
      <c r="C32" s="21">
        <f t="shared" si="3"/>
        <v>0.40317593490185244</v>
      </c>
      <c r="D32" s="7">
        <f t="shared" si="4"/>
        <v>9313575.6013091505</v>
      </c>
      <c r="E32" s="22">
        <v>301747875.24027497</v>
      </c>
      <c r="F32" s="7">
        <f t="shared" si="5"/>
        <v>292434299.63896585</v>
      </c>
    </row>
    <row r="33" spans="1:6" ht="18" x14ac:dyDescent="0.3">
      <c r="A33" s="19" t="s">
        <v>7</v>
      </c>
      <c r="B33" s="20">
        <v>96414080.640000001</v>
      </c>
      <c r="C33" s="21">
        <f t="shared" si="3"/>
        <v>0.11760238065954991</v>
      </c>
      <c r="D33" s="7">
        <f t="shared" si="4"/>
        <v>2716676.6871472383</v>
      </c>
      <c r="E33" s="22">
        <v>96414080.640000001</v>
      </c>
      <c r="F33" s="7">
        <f t="shared" si="5"/>
        <v>93697403.952852756</v>
      </c>
    </row>
    <row r="34" spans="1:6" ht="18" x14ac:dyDescent="0.3">
      <c r="A34" s="19" t="s">
        <v>8</v>
      </c>
      <c r="B34" s="20">
        <v>189580107.63</v>
      </c>
      <c r="C34" s="21">
        <f t="shared" si="3"/>
        <v>0.23124290388899882</v>
      </c>
      <c r="D34" s="7">
        <f t="shared" si="4"/>
        <v>5341832.3892787499</v>
      </c>
      <c r="E34" s="22">
        <v>189580107.63</v>
      </c>
      <c r="F34" s="7">
        <f t="shared" si="5"/>
        <v>184238275.24072126</v>
      </c>
    </row>
    <row r="35" spans="1:6" ht="18" x14ac:dyDescent="0.3">
      <c r="A35" s="19" t="s">
        <v>30</v>
      </c>
      <c r="B35" s="20">
        <v>1458974.7641022492</v>
      </c>
      <c r="C35" s="21">
        <f t="shared" si="3"/>
        <v>1.7796042283625278E-3</v>
      </c>
      <c r="D35" s="7">
        <f t="shared" si="4"/>
        <v>41109.791251054361</v>
      </c>
      <c r="E35" s="23">
        <v>1458974.7641022492</v>
      </c>
      <c r="F35" s="7">
        <f t="shared" si="5"/>
        <v>1417864.9728511949</v>
      </c>
    </row>
    <row r="36" spans="1:6" ht="18" x14ac:dyDescent="0.3">
      <c r="A36" s="19" t="s">
        <v>20</v>
      </c>
      <c r="B36" s="24">
        <f>SUM(B28:B35)</f>
        <v>819831028.07341588</v>
      </c>
      <c r="C36" s="24">
        <f>SUM(C28:C35)</f>
        <v>1</v>
      </c>
      <c r="D36" s="25">
        <f>SUM(D28:D35)</f>
        <v>23100524.597472347</v>
      </c>
      <c r="E36" s="24">
        <f>SUM(E28:E35)</f>
        <v>790983374.21094418</v>
      </c>
      <c r="F36" s="25">
        <f>SUM(F28:F35)</f>
        <v>767882849.61347187</v>
      </c>
    </row>
    <row r="37" spans="1:6" ht="15.6" x14ac:dyDescent="0.3">
      <c r="A37" s="26"/>
      <c r="B37" s="26"/>
      <c r="C37" s="26"/>
      <c r="D37" s="26"/>
      <c r="E37" s="26"/>
      <c r="F37" s="26"/>
    </row>
    <row r="38" spans="1:6" ht="15.6" x14ac:dyDescent="0.3">
      <c r="A38" s="27" t="s">
        <v>31</v>
      </c>
      <c r="B38" s="28">
        <v>23100524.597472344</v>
      </c>
      <c r="C38" s="26"/>
      <c r="D38" s="26"/>
      <c r="E38" s="26"/>
      <c r="F38" s="26"/>
    </row>
    <row r="39" spans="1:6" ht="15.6" x14ac:dyDescent="0.3">
      <c r="A39" s="26"/>
      <c r="B39" s="26"/>
      <c r="C39" s="26"/>
      <c r="D39" s="26"/>
      <c r="E39" s="26"/>
      <c r="F39" s="26"/>
    </row>
    <row r="40" spans="1:6" ht="15.6" x14ac:dyDescent="0.3">
      <c r="A40" s="29" t="s">
        <v>32</v>
      </c>
      <c r="B40" s="30"/>
      <c r="C40" s="26"/>
      <c r="D40" s="26"/>
      <c r="E40" s="26"/>
      <c r="F40" s="26"/>
    </row>
    <row r="41" spans="1:6" ht="15.6" x14ac:dyDescent="0.3">
      <c r="A41" s="31">
        <f>D32+[1]A4!H6</f>
        <v>9298642.9155774843</v>
      </c>
      <c r="B41" s="32"/>
      <c r="C41" s="26"/>
      <c r="D41" s="26"/>
      <c r="E41" s="26"/>
      <c r="F4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2023-05-09T18:38:10Z</dcterms:modified>
</cp:coreProperties>
</file>