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<sst xmlns="http://schemas.openxmlformats.org/spreadsheetml/2006/main" count="186" uniqueCount="100">
  <si>
    <t xml:space="preserve"> KRITERIA </t>
  </si>
  <si>
    <t>NAMA KRITERIA</t>
  </si>
  <si>
    <t>ANALISIS</t>
  </si>
  <si>
    <t>ALTERNATIF/ KRITERIA</t>
  </si>
  <si>
    <t>K1</t>
  </si>
  <si>
    <t>K2</t>
  </si>
  <si>
    <t>K3</t>
  </si>
  <si>
    <t>K4</t>
  </si>
  <si>
    <t>K5</t>
  </si>
  <si>
    <t>Capacity (Jumlah pinjaman)</t>
  </si>
  <si>
    <t>Cost</t>
  </si>
  <si>
    <t>A1</t>
  </si>
  <si>
    <t>Character (Lama peminjaman)</t>
  </si>
  <si>
    <t>Benefit</t>
  </si>
  <si>
    <t>A2</t>
  </si>
  <si>
    <t>Capital (Besar gaji per bulan)</t>
  </si>
  <si>
    <t>A3</t>
  </si>
  <si>
    <t>Collateral (Jenis jaminan)</t>
  </si>
  <si>
    <t>A4</t>
  </si>
  <si>
    <t>Condition (Jumlah tanggungan)</t>
  </si>
  <si>
    <t>A5</t>
  </si>
  <si>
    <t>A6</t>
  </si>
  <si>
    <t>ALTERNATIF</t>
  </si>
  <si>
    <t>NAMA ALTERNATIF</t>
  </si>
  <si>
    <t>A7</t>
  </si>
  <si>
    <t>A</t>
  </si>
  <si>
    <t>A8</t>
  </si>
  <si>
    <t>B</t>
  </si>
  <si>
    <t>A9</t>
  </si>
  <si>
    <t>C</t>
  </si>
  <si>
    <t>A10</t>
  </si>
  <si>
    <t>D</t>
  </si>
  <si>
    <t>E</t>
  </si>
  <si>
    <t>PEMBAGI</t>
  </si>
  <si>
    <t>F</t>
  </si>
  <si>
    <t>G</t>
  </si>
  <si>
    <t>Matriks Ternomalisasi</t>
  </si>
  <si>
    <t>H</t>
  </si>
  <si>
    <t>I</t>
  </si>
  <si>
    <t>J</t>
  </si>
  <si>
    <t>ROC</t>
  </si>
  <si>
    <t>TINGKAT KEPENTINGAN</t>
  </si>
  <si>
    <t>Capacity</t>
  </si>
  <si>
    <t>(1+1/2+1/3+1/4+1/5)/5</t>
  </si>
  <si>
    <t>Character</t>
  </si>
  <si>
    <t>(1/2+1/3+1/4+1/5)/5</t>
  </si>
  <si>
    <t>Capital</t>
  </si>
  <si>
    <t>(1/3+1/4+1/5)/5</t>
  </si>
  <si>
    <t>Collateral</t>
  </si>
  <si>
    <t>(1/4+1/5)/5</t>
  </si>
  <si>
    <t>Condition</t>
  </si>
  <si>
    <t>(1/5)/5</t>
  </si>
  <si>
    <t>VALUE</t>
  </si>
  <si>
    <t>SKALA</t>
  </si>
  <si>
    <t>Normalisasi Terbobot (R)</t>
  </si>
  <si>
    <t>Sangat Rendah</t>
  </si>
  <si>
    <t>Rendah</t>
  </si>
  <si>
    <t>Sedang</t>
  </si>
  <si>
    <t>Tinggi</t>
  </si>
  <si>
    <t>Sangat Tinggi</t>
  </si>
  <si>
    <t>NO</t>
  </si>
  <si>
    <t>NAMA SUB KRITERIA</t>
  </si>
  <si>
    <t>NILAI BOBOT</t>
  </si>
  <si>
    <t>Rp1.000.000 - Rp5.000.000</t>
  </si>
  <si>
    <t>Rp5.000.000 - Rp10.000.000</t>
  </si>
  <si>
    <t>(Besar gaji per bulan)</t>
  </si>
  <si>
    <t>Rp10.000.000 - Rp15.000.000</t>
  </si>
  <si>
    <t>Rp15.000.000 - Rp20.000.000</t>
  </si>
  <si>
    <t>&gt; Rp20.000.000</t>
  </si>
  <si>
    <t>Nilai Ideal A+ dan A-</t>
  </si>
  <si>
    <t>0,5 - 1,5 tahun</t>
  </si>
  <si>
    <t>A+</t>
  </si>
  <si>
    <t>(Lama peminjaman)</t>
  </si>
  <si>
    <t>1,6 - 2,5 tahun</t>
  </si>
  <si>
    <t>A-</t>
  </si>
  <si>
    <t>2,6 - 3,6 tahun</t>
  </si>
  <si>
    <t>3,6 - 5 tahun</t>
  </si>
  <si>
    <t>Jarak Alternatif</t>
  </si>
  <si>
    <t>Positif(+)</t>
  </si>
  <si>
    <t>Negatif(-)</t>
  </si>
  <si>
    <t>D+ + D-</t>
  </si>
  <si>
    <t>Rp5.000.000 - Rp35.000.000</t>
  </si>
  <si>
    <t>(Jumlah pinjaman)</t>
  </si>
  <si>
    <t>Rp35.000.000 - Rp70.000.000</t>
  </si>
  <si>
    <t>Rp70.000.000 - Rp110.000.000</t>
  </si>
  <si>
    <t>Rp110.000.000 - Rp175.000.000</t>
  </si>
  <si>
    <t>Aset Kendaraan Bermotor (BPKB Mobil / Motor)</t>
  </si>
  <si>
    <t>(Jenis jaminan)</t>
  </si>
  <si>
    <t>Aset Surat Beharga &amp; Saham</t>
  </si>
  <si>
    <t>Aset Properti (Sertifikat Tanah, Surat IMB)</t>
  </si>
  <si>
    <t>Tidak Ada</t>
  </si>
  <si>
    <t>(Jumlah tanggungan)</t>
  </si>
  <si>
    <t>1 Orang</t>
  </si>
  <si>
    <t>2 Orang</t>
  </si>
  <si>
    <t>3 Orang</t>
  </si>
  <si>
    <t>≥ 4 Orang</t>
  </si>
  <si>
    <t>Hasil Akhir (V)</t>
  </si>
  <si>
    <t>Nama Alternattif</t>
  </si>
  <si>
    <t>Value</t>
  </si>
  <si>
    <t>Ranking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</si>
</sst>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6AA84F"/>
        <bgColor rgb="FF6AA84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3" fillId="3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 readingOrder="0" vertical="bottom"/>
    </xf>
    <xf borderId="1" fillId="5" fontId="3" numFmtId="0" xfId="0" applyAlignment="1" applyBorder="1" applyFill="1" applyFont="1">
      <alignment horizontal="center" vertical="bottom"/>
    </xf>
    <xf borderId="2" fillId="5" fontId="3" numFmtId="0" xfId="0" applyAlignment="1" applyBorder="1" applyFont="1">
      <alignment horizontal="center" vertical="bottom"/>
    </xf>
    <xf borderId="3" fillId="4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readingOrder="0" vertical="bottom"/>
    </xf>
    <xf borderId="3" fillId="4" fontId="1" numFmtId="0" xfId="0" applyAlignment="1" applyBorder="1" applyFont="1">
      <alignment horizontal="center" vertical="bottom"/>
    </xf>
    <xf borderId="3" fillId="4" fontId="1" numFmtId="0" xfId="0" applyAlignment="1" applyBorder="1" applyFont="1">
      <alignment horizontal="center" readingOrder="0" vertical="bottom"/>
    </xf>
    <xf borderId="1" fillId="6" fontId="2" numFmtId="0" xfId="0" applyAlignment="1" applyBorder="1" applyFill="1" applyFont="1">
      <alignment readingOrder="0"/>
    </xf>
    <xf borderId="1" fillId="0" fontId="2" numFmtId="0" xfId="0" applyBorder="1" applyFont="1"/>
    <xf borderId="1" fillId="7" fontId="2" numFmtId="0" xfId="0" applyAlignment="1" applyBorder="1" applyFill="1" applyFont="1">
      <alignment readingOrder="0"/>
    </xf>
    <xf borderId="1" fillId="7" fontId="3" numFmtId="0" xfId="0" applyAlignment="1" applyBorder="1" applyFont="1">
      <alignment horizontal="center" vertical="bottom"/>
    </xf>
    <xf borderId="1" fillId="7" fontId="1" numFmtId="0" xfId="0" applyAlignment="1" applyBorder="1" applyFont="1">
      <alignment horizontal="center" vertical="bottom"/>
    </xf>
    <xf borderId="1" fillId="7" fontId="1" numFmtId="0" xfId="0" applyAlignment="1" applyBorder="1" applyFont="1">
      <alignment horizontal="center" readingOrder="0" vertical="bottom"/>
    </xf>
    <xf borderId="4" fillId="4" fontId="1" numFmtId="0" xfId="0" applyAlignment="1" applyBorder="1" applyFont="1">
      <alignment vertical="bottom"/>
    </xf>
    <xf borderId="1" fillId="8" fontId="1" numFmtId="0" xfId="0" applyAlignment="1" applyBorder="1" applyFill="1" applyFont="1">
      <alignment horizontal="center" readingOrder="0" vertical="bottom"/>
    </xf>
    <xf borderId="2" fillId="8" fontId="1" numFmtId="0" xfId="0" applyAlignment="1" applyBorder="1" applyFont="1">
      <alignment horizontal="center" vertical="bottom"/>
    </xf>
    <xf borderId="1" fillId="9" fontId="2" numFmtId="0" xfId="0" applyAlignment="1" applyBorder="1" applyFill="1" applyFont="1">
      <alignment readingOrder="0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1" fillId="9" fontId="3" numFmtId="0" xfId="0" applyAlignment="1" applyBorder="1" applyFont="1">
      <alignment horizontal="center" vertical="bottom"/>
    </xf>
    <xf borderId="1" fillId="9" fontId="1" numFmtId="0" xfId="0" applyAlignment="1" applyBorder="1" applyFont="1">
      <alignment horizontal="center" vertical="bottom"/>
    </xf>
    <xf borderId="1" fillId="9" fontId="1" numFmtId="0" xfId="0" applyAlignment="1" applyBorder="1" applyFont="1">
      <alignment horizontal="center" readingOrder="0" vertical="bottom"/>
    </xf>
    <xf borderId="1" fillId="10" fontId="1" numFmtId="0" xfId="0" applyAlignment="1" applyBorder="1" applyFill="1" applyFont="1">
      <alignment horizontal="center" vertical="bottom"/>
    </xf>
    <xf borderId="2" fillId="10" fontId="1" numFmtId="0" xfId="0" applyAlignment="1" applyBorder="1" applyFont="1">
      <alignment horizontal="center" vertical="bottom"/>
    </xf>
    <xf borderId="2" fillId="1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1" fillId="11" fontId="2" numFmtId="0" xfId="0" applyAlignment="1" applyBorder="1" applyFill="1" applyFont="1">
      <alignment readingOrder="0"/>
    </xf>
    <xf borderId="5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readingOrder="0" vertical="bottom"/>
    </xf>
    <xf borderId="1" fillId="8" fontId="2" numFmtId="0" xfId="0" applyAlignment="1" applyBorder="1" applyFont="1">
      <alignment readingOrder="0"/>
    </xf>
    <xf borderId="1" fillId="8" fontId="3" numFmtId="0" xfId="0" applyAlignment="1" applyBorder="1" applyFont="1">
      <alignment horizontal="center" vertical="bottom"/>
    </xf>
    <xf borderId="1" fillId="8" fontId="1" numFmtId="0" xfId="0" applyAlignment="1" applyBorder="1" applyFont="1">
      <alignment horizontal="center" vertical="bottom"/>
    </xf>
    <xf borderId="3" fillId="0" fontId="2" numFmtId="0" xfId="0" applyBorder="1" applyFont="1"/>
    <xf borderId="7" fillId="0" fontId="2" numFmtId="0" xfId="0" applyBorder="1" applyFont="1"/>
    <xf borderId="1" fillId="12" fontId="2" numFmtId="0" xfId="0" applyAlignment="1" applyBorder="1" applyFill="1" applyFont="1">
      <alignment readingOrder="0"/>
    </xf>
    <xf borderId="1" fillId="12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12" fontId="1" numFmtId="0" xfId="0" applyAlignment="1" applyBorder="1" applyFont="1">
      <alignment horizontal="center" vertical="bottom"/>
    </xf>
    <xf borderId="1" fillId="12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40.5"/>
    <col customWidth="1" min="4" max="4" width="26.0"/>
    <col customWidth="1" min="5" max="5" width="13.0"/>
    <col customWidth="1" min="6" max="6" width="25.63"/>
    <col customWidth="1" min="7" max="7" width="25.88"/>
    <col customWidth="1" min="11" max="11" width="16.13"/>
  </cols>
  <sheetData>
    <row r="1">
      <c r="A1" s="1" t="s">
        <v>0</v>
      </c>
      <c r="B1" s="2" t="s">
        <v>1</v>
      </c>
      <c r="C1" s="3" t="s">
        <v>2</v>
      </c>
      <c r="F1" s="4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</row>
    <row r="2">
      <c r="A2" s="6" t="s">
        <v>4</v>
      </c>
      <c r="B2" s="7" t="s">
        <v>9</v>
      </c>
      <c r="C2" s="8" t="s">
        <v>10</v>
      </c>
      <c r="F2" s="9" t="s">
        <v>11</v>
      </c>
      <c r="G2" s="10">
        <v>1.0</v>
      </c>
      <c r="H2" s="11">
        <v>3.0</v>
      </c>
      <c r="I2" s="10">
        <v>3.0</v>
      </c>
      <c r="J2" s="11">
        <v>4.0</v>
      </c>
      <c r="K2" s="10">
        <v>5.0</v>
      </c>
    </row>
    <row r="3">
      <c r="A3" s="6" t="s">
        <v>5</v>
      </c>
      <c r="B3" s="7" t="s">
        <v>12</v>
      </c>
      <c r="C3" s="8" t="s">
        <v>13</v>
      </c>
      <c r="F3" s="12" t="s">
        <v>14</v>
      </c>
      <c r="G3" s="10">
        <v>1.0</v>
      </c>
      <c r="H3" s="11">
        <v>5.0</v>
      </c>
      <c r="I3" s="10">
        <v>2.0</v>
      </c>
      <c r="J3" s="11">
        <v>2.0</v>
      </c>
      <c r="K3" s="10">
        <v>5.0</v>
      </c>
    </row>
    <row r="4">
      <c r="A4" s="6" t="s">
        <v>6</v>
      </c>
      <c r="B4" s="7" t="s">
        <v>15</v>
      </c>
      <c r="C4" s="8" t="s">
        <v>10</v>
      </c>
      <c r="F4" s="12" t="s">
        <v>16</v>
      </c>
      <c r="G4" s="10">
        <v>5.0</v>
      </c>
      <c r="H4" s="11">
        <v>3.0</v>
      </c>
      <c r="I4" s="10">
        <v>3.0</v>
      </c>
      <c r="J4" s="11">
        <v>2.0</v>
      </c>
      <c r="K4" s="11">
        <v>3.0</v>
      </c>
    </row>
    <row r="5">
      <c r="A5" s="6" t="s">
        <v>7</v>
      </c>
      <c r="B5" s="7" t="s">
        <v>17</v>
      </c>
      <c r="C5" s="8" t="s">
        <v>13</v>
      </c>
      <c r="F5" s="12" t="s">
        <v>18</v>
      </c>
      <c r="G5" s="10">
        <v>4.0</v>
      </c>
      <c r="H5" s="11">
        <v>2.0</v>
      </c>
      <c r="I5" s="10">
        <v>5.0</v>
      </c>
      <c r="J5" s="11">
        <v>2.0</v>
      </c>
      <c r="K5" s="10">
        <v>2.0</v>
      </c>
    </row>
    <row r="6">
      <c r="A6" s="6" t="s">
        <v>8</v>
      </c>
      <c r="B6" s="7" t="s">
        <v>19</v>
      </c>
      <c r="C6" s="8" t="s">
        <v>10</v>
      </c>
      <c r="F6" s="13" t="s">
        <v>20</v>
      </c>
      <c r="G6" s="10">
        <v>2.0</v>
      </c>
      <c r="H6" s="11">
        <v>4.0</v>
      </c>
      <c r="I6" s="10">
        <v>4.0</v>
      </c>
      <c r="J6" s="11">
        <v>3.0</v>
      </c>
      <c r="K6" s="11">
        <v>3.0</v>
      </c>
    </row>
    <row r="7">
      <c r="F7" s="13" t="s">
        <v>21</v>
      </c>
      <c r="G7" s="10">
        <v>1.0</v>
      </c>
      <c r="H7" s="11">
        <v>5.0</v>
      </c>
      <c r="I7" s="10">
        <v>2.0</v>
      </c>
      <c r="J7" s="11">
        <v>4.0</v>
      </c>
      <c r="K7" s="10">
        <v>2.0</v>
      </c>
    </row>
    <row r="8">
      <c r="A8" s="14" t="s">
        <v>22</v>
      </c>
      <c r="B8" s="15" t="s">
        <v>23</v>
      </c>
      <c r="F8" s="13" t="s">
        <v>24</v>
      </c>
      <c r="G8" s="10">
        <v>1.0</v>
      </c>
      <c r="H8" s="11">
        <v>2.0</v>
      </c>
      <c r="I8" s="10">
        <v>2.0</v>
      </c>
      <c r="J8" s="11">
        <v>4.0</v>
      </c>
      <c r="K8" s="10">
        <v>5.0</v>
      </c>
    </row>
    <row r="9">
      <c r="A9" s="16" t="s">
        <v>11</v>
      </c>
      <c r="B9" s="17" t="s">
        <v>25</v>
      </c>
      <c r="F9" s="13" t="s">
        <v>26</v>
      </c>
      <c r="G9" s="10">
        <v>1.0</v>
      </c>
      <c r="H9" s="11">
        <v>2.0</v>
      </c>
      <c r="I9" s="10">
        <v>2.0</v>
      </c>
      <c r="J9" s="11">
        <v>3.0</v>
      </c>
      <c r="K9" s="10">
        <v>5.0</v>
      </c>
    </row>
    <row r="10">
      <c r="A10" s="18" t="s">
        <v>14</v>
      </c>
      <c r="B10" s="17" t="s">
        <v>27</v>
      </c>
      <c r="F10" s="13" t="s">
        <v>28</v>
      </c>
      <c r="G10" s="10">
        <v>1.0</v>
      </c>
      <c r="H10" s="11">
        <v>5.0</v>
      </c>
      <c r="I10" s="10">
        <v>2.0</v>
      </c>
      <c r="J10" s="11">
        <v>2.0</v>
      </c>
      <c r="K10" s="10">
        <v>5.0</v>
      </c>
    </row>
    <row r="11">
      <c r="A11" s="18" t="s">
        <v>16</v>
      </c>
      <c r="B11" s="17" t="s">
        <v>29</v>
      </c>
      <c r="F11" s="13" t="s">
        <v>30</v>
      </c>
      <c r="G11" s="10">
        <v>1.0</v>
      </c>
      <c r="H11" s="11">
        <v>3.0</v>
      </c>
      <c r="I11" s="10">
        <v>2.0</v>
      </c>
      <c r="J11" s="11">
        <v>2.0</v>
      </c>
      <c r="K11" s="10">
        <v>5.0</v>
      </c>
    </row>
    <row r="12">
      <c r="A12" s="18" t="s">
        <v>18</v>
      </c>
      <c r="B12" s="17" t="s">
        <v>31</v>
      </c>
    </row>
    <row r="13">
      <c r="A13" s="19" t="s">
        <v>20</v>
      </c>
      <c r="B13" s="17" t="s">
        <v>32</v>
      </c>
      <c r="F13" s="20" t="s">
        <v>33</v>
      </c>
      <c r="G13" s="21">
        <f t="shared" ref="G13:K13" si="1">SQRT((G2^2)+(G3^2)+(G4^2)+(G5^2)+(G6^2)+(G7^2)+(G8^2)+(G9^2)+(G10^2)+(G11^2))</f>
        <v>7.211102551</v>
      </c>
      <c r="H13" s="21">
        <f t="shared" si="1"/>
        <v>11.40175425</v>
      </c>
      <c r="I13" s="21">
        <f t="shared" si="1"/>
        <v>9.110433579</v>
      </c>
      <c r="J13" s="21">
        <f t="shared" si="1"/>
        <v>9.273618495</v>
      </c>
      <c r="K13" s="21">
        <f t="shared" si="1"/>
        <v>13.26649916</v>
      </c>
    </row>
    <row r="14">
      <c r="A14" s="19" t="s">
        <v>21</v>
      </c>
      <c r="B14" s="17" t="s">
        <v>34</v>
      </c>
    </row>
    <row r="15">
      <c r="A15" s="19" t="s">
        <v>24</v>
      </c>
      <c r="B15" s="17" t="s">
        <v>35</v>
      </c>
      <c r="F15" s="22" t="s">
        <v>36</v>
      </c>
      <c r="G15" s="22" t="s">
        <v>4</v>
      </c>
      <c r="H15" s="22" t="s">
        <v>5</v>
      </c>
      <c r="I15" s="22" t="s">
        <v>6</v>
      </c>
      <c r="J15" s="22" t="s">
        <v>7</v>
      </c>
      <c r="K15" s="22" t="s">
        <v>8</v>
      </c>
    </row>
    <row r="16">
      <c r="A16" s="19" t="s">
        <v>26</v>
      </c>
      <c r="B16" s="17" t="s">
        <v>37</v>
      </c>
      <c r="F16" s="23" t="s">
        <v>11</v>
      </c>
      <c r="G16" s="21">
        <f t="shared" ref="G16:K16" si="2">G2/G$13</f>
        <v>0.1386750491</v>
      </c>
      <c r="H16" s="21">
        <f t="shared" si="2"/>
        <v>0.2631174058</v>
      </c>
      <c r="I16" s="21">
        <f t="shared" si="2"/>
        <v>0.32929278</v>
      </c>
      <c r="J16" s="21">
        <f t="shared" si="2"/>
        <v>0.4313310928</v>
      </c>
      <c r="K16" s="21">
        <f t="shared" si="2"/>
        <v>0.3768891807</v>
      </c>
    </row>
    <row r="17">
      <c r="A17" s="19" t="s">
        <v>28</v>
      </c>
      <c r="B17" s="17" t="s">
        <v>38</v>
      </c>
      <c r="F17" s="24" t="s">
        <v>14</v>
      </c>
      <c r="G17" s="21">
        <f t="shared" ref="G17:K17" si="3">G3/G$13</f>
        <v>0.1386750491</v>
      </c>
      <c r="H17" s="21">
        <f t="shared" si="3"/>
        <v>0.4385290097</v>
      </c>
      <c r="I17" s="21">
        <f t="shared" si="3"/>
        <v>0.21952852</v>
      </c>
      <c r="J17" s="21">
        <f t="shared" si="3"/>
        <v>0.2156655464</v>
      </c>
      <c r="K17" s="21">
        <f t="shared" si="3"/>
        <v>0.3768891807</v>
      </c>
    </row>
    <row r="18">
      <c r="A18" s="19" t="s">
        <v>30</v>
      </c>
      <c r="B18" s="17" t="s">
        <v>39</v>
      </c>
      <c r="F18" s="24" t="s">
        <v>16</v>
      </c>
      <c r="G18" s="21">
        <f t="shared" ref="G18:K18" si="4">G4/G$13</f>
        <v>0.6933752453</v>
      </c>
      <c r="H18" s="21">
        <f t="shared" si="4"/>
        <v>0.2631174058</v>
      </c>
      <c r="I18" s="21">
        <f t="shared" si="4"/>
        <v>0.32929278</v>
      </c>
      <c r="J18" s="21">
        <f t="shared" si="4"/>
        <v>0.2156655464</v>
      </c>
      <c r="K18" s="21">
        <f t="shared" si="4"/>
        <v>0.2261335084</v>
      </c>
    </row>
    <row r="19">
      <c r="F19" s="24" t="s">
        <v>18</v>
      </c>
      <c r="G19" s="21">
        <f t="shared" ref="G19:K19" si="5">G5/G$13</f>
        <v>0.5547001962</v>
      </c>
      <c r="H19" s="21">
        <f t="shared" si="5"/>
        <v>0.1754116039</v>
      </c>
      <c r="I19" s="21">
        <f t="shared" si="5"/>
        <v>0.5488212999</v>
      </c>
      <c r="J19" s="21">
        <f t="shared" si="5"/>
        <v>0.2156655464</v>
      </c>
      <c r="K19" s="21">
        <f t="shared" si="5"/>
        <v>0.1507556723</v>
      </c>
    </row>
    <row r="20">
      <c r="A20" s="1" t="s">
        <v>0</v>
      </c>
      <c r="B20" s="2" t="s">
        <v>1</v>
      </c>
      <c r="C20" s="3" t="s">
        <v>40</v>
      </c>
      <c r="D20" s="3" t="s">
        <v>41</v>
      </c>
      <c r="F20" s="25" t="s">
        <v>20</v>
      </c>
      <c r="G20" s="21">
        <f t="shared" ref="G20:K20" si="6">G6/G$13</f>
        <v>0.2773500981</v>
      </c>
      <c r="H20" s="21">
        <f t="shared" si="6"/>
        <v>0.3508232077</v>
      </c>
      <c r="I20" s="21">
        <f t="shared" si="6"/>
        <v>0.43905704</v>
      </c>
      <c r="J20" s="21">
        <f t="shared" si="6"/>
        <v>0.3234983196</v>
      </c>
      <c r="K20" s="21">
        <f t="shared" si="6"/>
        <v>0.2261335084</v>
      </c>
    </row>
    <row r="21">
      <c r="A21" s="6" t="s">
        <v>4</v>
      </c>
      <c r="B21" s="26" t="s">
        <v>42</v>
      </c>
      <c r="C21" s="8" t="s">
        <v>43</v>
      </c>
      <c r="D21" s="8">
        <v>0.456</v>
      </c>
      <c r="F21" s="25" t="s">
        <v>21</v>
      </c>
      <c r="G21" s="21">
        <f t="shared" ref="G21:K21" si="7">G7/G$13</f>
        <v>0.1386750491</v>
      </c>
      <c r="H21" s="21">
        <f t="shared" si="7"/>
        <v>0.4385290097</v>
      </c>
      <c r="I21" s="21">
        <f t="shared" si="7"/>
        <v>0.21952852</v>
      </c>
      <c r="J21" s="21">
        <f t="shared" si="7"/>
        <v>0.4313310928</v>
      </c>
      <c r="K21" s="21">
        <f t="shared" si="7"/>
        <v>0.1507556723</v>
      </c>
    </row>
    <row r="22">
      <c r="A22" s="6" t="s">
        <v>5</v>
      </c>
      <c r="B22" s="26" t="s">
        <v>44</v>
      </c>
      <c r="C22" s="8" t="s">
        <v>45</v>
      </c>
      <c r="D22" s="8">
        <v>0.256</v>
      </c>
      <c r="F22" s="25" t="s">
        <v>24</v>
      </c>
      <c r="G22" s="21">
        <f t="shared" ref="G22:K22" si="8">G8/G$13</f>
        <v>0.1386750491</v>
      </c>
      <c r="H22" s="21">
        <f t="shared" si="8"/>
        <v>0.1754116039</v>
      </c>
      <c r="I22" s="21">
        <f t="shared" si="8"/>
        <v>0.21952852</v>
      </c>
      <c r="J22" s="21">
        <f t="shared" si="8"/>
        <v>0.4313310928</v>
      </c>
      <c r="K22" s="21">
        <f t="shared" si="8"/>
        <v>0.3768891807</v>
      </c>
    </row>
    <row r="23">
      <c r="A23" s="6" t="s">
        <v>6</v>
      </c>
      <c r="B23" s="26" t="s">
        <v>46</v>
      </c>
      <c r="C23" s="8" t="s">
        <v>47</v>
      </c>
      <c r="D23" s="8">
        <v>0.156</v>
      </c>
      <c r="F23" s="25" t="s">
        <v>26</v>
      </c>
      <c r="G23" s="21">
        <f t="shared" ref="G23:K23" si="9">G9/G$13</f>
        <v>0.1386750491</v>
      </c>
      <c r="H23" s="21">
        <f t="shared" si="9"/>
        <v>0.1754116039</v>
      </c>
      <c r="I23" s="21">
        <f t="shared" si="9"/>
        <v>0.21952852</v>
      </c>
      <c r="J23" s="21">
        <f t="shared" si="9"/>
        <v>0.3234983196</v>
      </c>
      <c r="K23" s="21">
        <f t="shared" si="9"/>
        <v>0.3768891807</v>
      </c>
    </row>
    <row r="24">
      <c r="A24" s="6" t="s">
        <v>7</v>
      </c>
      <c r="B24" s="26" t="s">
        <v>48</v>
      </c>
      <c r="C24" s="8" t="s">
        <v>49</v>
      </c>
      <c r="D24" s="8">
        <v>0.09</v>
      </c>
      <c r="F24" s="25" t="s">
        <v>28</v>
      </c>
      <c r="G24" s="21">
        <f t="shared" ref="G24:K24" si="10">G10/G$13</f>
        <v>0.1386750491</v>
      </c>
      <c r="H24" s="21">
        <f t="shared" si="10"/>
        <v>0.4385290097</v>
      </c>
      <c r="I24" s="21">
        <f t="shared" si="10"/>
        <v>0.21952852</v>
      </c>
      <c r="J24" s="21">
        <f t="shared" si="10"/>
        <v>0.2156655464</v>
      </c>
      <c r="K24" s="21">
        <f t="shared" si="10"/>
        <v>0.3768891807</v>
      </c>
    </row>
    <row r="25">
      <c r="A25" s="6" t="s">
        <v>8</v>
      </c>
      <c r="B25" s="26" t="s">
        <v>50</v>
      </c>
      <c r="C25" s="8" t="s">
        <v>51</v>
      </c>
      <c r="D25" s="8">
        <v>0.04</v>
      </c>
      <c r="F25" s="25" t="s">
        <v>30</v>
      </c>
      <c r="G25" s="21">
        <f t="shared" ref="G25:K25" si="11">G11/G$13</f>
        <v>0.1386750491</v>
      </c>
      <c r="H25" s="21">
        <f t="shared" si="11"/>
        <v>0.2631174058</v>
      </c>
      <c r="I25" s="21">
        <f t="shared" si="11"/>
        <v>0.21952852</v>
      </c>
      <c r="J25" s="21">
        <f t="shared" si="11"/>
        <v>0.2156655464</v>
      </c>
      <c r="K25" s="21">
        <f t="shared" si="11"/>
        <v>0.3768891807</v>
      </c>
    </row>
    <row r="27">
      <c r="A27" s="27" t="s">
        <v>52</v>
      </c>
      <c r="B27" s="28" t="s">
        <v>53</v>
      </c>
      <c r="F27" s="29" t="s">
        <v>54</v>
      </c>
      <c r="G27" s="29" t="s">
        <v>4</v>
      </c>
      <c r="H27" s="29" t="s">
        <v>5</v>
      </c>
      <c r="I27" s="29" t="s">
        <v>6</v>
      </c>
      <c r="J27" s="29" t="s">
        <v>7</v>
      </c>
      <c r="K27" s="29" t="s">
        <v>8</v>
      </c>
    </row>
    <row r="28">
      <c r="A28" s="30">
        <v>1.0</v>
      </c>
      <c r="B28" s="31" t="s">
        <v>55</v>
      </c>
      <c r="F28" s="32" t="s">
        <v>11</v>
      </c>
      <c r="G28" s="21">
        <f t="shared" ref="G28:G37" si="12">G16*D$21</f>
        <v>0.06323582237</v>
      </c>
      <c r="H28" s="21">
        <f t="shared" ref="H28:H37" si="13">H16*D$22</f>
        <v>0.06735805588</v>
      </c>
      <c r="I28" s="21">
        <f t="shared" ref="I28:I37" si="14">I16*D$23</f>
        <v>0.05136967368</v>
      </c>
      <c r="J28" s="21">
        <f t="shared" ref="J28:J37" si="15">J16*D$24</f>
        <v>0.03881979835</v>
      </c>
      <c r="K28" s="21">
        <f t="shared" ref="K28:K37" si="16">K16*D$25</f>
        <v>0.01507556723</v>
      </c>
    </row>
    <row r="29">
      <c r="A29" s="30">
        <v>2.0</v>
      </c>
      <c r="B29" s="31" t="s">
        <v>56</v>
      </c>
      <c r="F29" s="33" t="s">
        <v>14</v>
      </c>
      <c r="G29" s="21">
        <f t="shared" si="12"/>
        <v>0.06323582237</v>
      </c>
      <c r="H29" s="21">
        <f t="shared" si="13"/>
        <v>0.1122634265</v>
      </c>
      <c r="I29" s="21">
        <f t="shared" si="14"/>
        <v>0.03424644912</v>
      </c>
      <c r="J29" s="21">
        <f t="shared" si="15"/>
        <v>0.01940989918</v>
      </c>
      <c r="K29" s="21">
        <f t="shared" si="16"/>
        <v>0.01507556723</v>
      </c>
    </row>
    <row r="30">
      <c r="A30" s="30">
        <v>3.0</v>
      </c>
      <c r="B30" s="31" t="s">
        <v>57</v>
      </c>
      <c r="F30" s="33" t="s">
        <v>16</v>
      </c>
      <c r="G30" s="21">
        <f t="shared" si="12"/>
        <v>0.3161791118</v>
      </c>
      <c r="H30" s="21">
        <f t="shared" si="13"/>
        <v>0.06735805588</v>
      </c>
      <c r="I30" s="21">
        <f t="shared" si="14"/>
        <v>0.05136967368</v>
      </c>
      <c r="J30" s="21">
        <f t="shared" si="15"/>
        <v>0.01940989918</v>
      </c>
      <c r="K30" s="21">
        <f t="shared" si="16"/>
        <v>0.009045340337</v>
      </c>
    </row>
    <row r="31">
      <c r="A31" s="30">
        <v>4.0</v>
      </c>
      <c r="B31" s="31" t="s">
        <v>58</v>
      </c>
      <c r="F31" s="33" t="s">
        <v>18</v>
      </c>
      <c r="G31" s="21">
        <f t="shared" si="12"/>
        <v>0.2529432895</v>
      </c>
      <c r="H31" s="21">
        <f t="shared" si="13"/>
        <v>0.04490537059</v>
      </c>
      <c r="I31" s="21">
        <f t="shared" si="14"/>
        <v>0.08561612279</v>
      </c>
      <c r="J31" s="21">
        <f t="shared" si="15"/>
        <v>0.01940989918</v>
      </c>
      <c r="K31" s="21">
        <f t="shared" si="16"/>
        <v>0.006030226892</v>
      </c>
    </row>
    <row r="32">
      <c r="A32" s="30">
        <v>5.0</v>
      </c>
      <c r="B32" s="31" t="s">
        <v>59</v>
      </c>
      <c r="F32" s="34" t="s">
        <v>20</v>
      </c>
      <c r="G32" s="21">
        <f t="shared" si="12"/>
        <v>0.1264716447</v>
      </c>
      <c r="H32" s="21">
        <f t="shared" si="13"/>
        <v>0.08981074118</v>
      </c>
      <c r="I32" s="21">
        <f t="shared" si="14"/>
        <v>0.06849289823</v>
      </c>
      <c r="J32" s="21">
        <f t="shared" si="15"/>
        <v>0.02911484876</v>
      </c>
      <c r="K32" s="21">
        <f t="shared" si="16"/>
        <v>0.009045340337</v>
      </c>
    </row>
    <row r="33">
      <c r="F33" s="34" t="s">
        <v>21</v>
      </c>
      <c r="G33" s="21">
        <f t="shared" si="12"/>
        <v>0.06323582237</v>
      </c>
      <c r="H33" s="21">
        <f t="shared" si="13"/>
        <v>0.1122634265</v>
      </c>
      <c r="I33" s="21">
        <f t="shared" si="14"/>
        <v>0.03424644912</v>
      </c>
      <c r="J33" s="21">
        <f t="shared" si="15"/>
        <v>0.03881979835</v>
      </c>
      <c r="K33" s="21">
        <f t="shared" si="16"/>
        <v>0.006030226892</v>
      </c>
    </row>
    <row r="34">
      <c r="A34" s="35" t="s">
        <v>60</v>
      </c>
      <c r="B34" s="36" t="s">
        <v>1</v>
      </c>
      <c r="C34" s="36" t="s">
        <v>61</v>
      </c>
      <c r="D34" s="37" t="s">
        <v>62</v>
      </c>
      <c r="F34" s="34" t="s">
        <v>24</v>
      </c>
      <c r="G34" s="21">
        <f t="shared" si="12"/>
        <v>0.06323582237</v>
      </c>
      <c r="H34" s="21">
        <f t="shared" si="13"/>
        <v>0.04490537059</v>
      </c>
      <c r="I34" s="21">
        <f t="shared" si="14"/>
        <v>0.03424644912</v>
      </c>
      <c r="J34" s="21">
        <f t="shared" si="15"/>
        <v>0.03881979835</v>
      </c>
      <c r="K34" s="21">
        <f t="shared" si="16"/>
        <v>0.01507556723</v>
      </c>
    </row>
    <row r="35">
      <c r="A35" s="38"/>
      <c r="B35" s="39"/>
      <c r="C35" s="31" t="s">
        <v>63</v>
      </c>
      <c r="D35" s="11">
        <v>1.0</v>
      </c>
      <c r="F35" s="34" t="s">
        <v>26</v>
      </c>
      <c r="G35" s="21">
        <f t="shared" si="12"/>
        <v>0.06323582237</v>
      </c>
      <c r="H35" s="21">
        <f t="shared" si="13"/>
        <v>0.04490537059</v>
      </c>
      <c r="I35" s="21">
        <f t="shared" si="14"/>
        <v>0.03424644912</v>
      </c>
      <c r="J35" s="21">
        <f t="shared" si="15"/>
        <v>0.02911484876</v>
      </c>
      <c r="K35" s="21">
        <f t="shared" si="16"/>
        <v>0.01507556723</v>
      </c>
    </row>
    <row r="36">
      <c r="A36" s="40">
        <v>1.0</v>
      </c>
      <c r="B36" s="41" t="s">
        <v>42</v>
      </c>
      <c r="C36" s="31" t="s">
        <v>64</v>
      </c>
      <c r="D36" s="11">
        <v>2.0</v>
      </c>
      <c r="F36" s="34" t="s">
        <v>28</v>
      </c>
      <c r="G36" s="21">
        <f t="shared" si="12"/>
        <v>0.06323582237</v>
      </c>
      <c r="H36" s="21">
        <f t="shared" si="13"/>
        <v>0.1122634265</v>
      </c>
      <c r="I36" s="21">
        <f t="shared" si="14"/>
        <v>0.03424644912</v>
      </c>
      <c r="J36" s="21">
        <f t="shared" si="15"/>
        <v>0.01940989918</v>
      </c>
      <c r="K36" s="21">
        <f t="shared" si="16"/>
        <v>0.01507556723</v>
      </c>
    </row>
    <row r="37">
      <c r="A37" s="42"/>
      <c r="B37" s="43" t="s">
        <v>65</v>
      </c>
      <c r="C37" s="31" t="s">
        <v>66</v>
      </c>
      <c r="D37" s="11">
        <v>3.0</v>
      </c>
      <c r="F37" s="34" t="s">
        <v>30</v>
      </c>
      <c r="G37" s="21">
        <f t="shared" si="12"/>
        <v>0.06323582237</v>
      </c>
      <c r="H37" s="21">
        <f t="shared" si="13"/>
        <v>0.06735805588</v>
      </c>
      <c r="I37" s="21">
        <f t="shared" si="14"/>
        <v>0.03424644912</v>
      </c>
      <c r="J37" s="21">
        <f t="shared" si="15"/>
        <v>0.01940989918</v>
      </c>
      <c r="K37" s="21">
        <f t="shared" si="16"/>
        <v>0.01507556723</v>
      </c>
    </row>
    <row r="38">
      <c r="A38" s="42"/>
      <c r="B38" s="41"/>
      <c r="C38" s="31" t="s">
        <v>67</v>
      </c>
      <c r="D38" s="11">
        <v>4.0</v>
      </c>
    </row>
    <row r="39">
      <c r="A39" s="44"/>
      <c r="B39" s="31"/>
      <c r="C39" s="31" t="s">
        <v>68</v>
      </c>
      <c r="D39" s="11">
        <v>5.0</v>
      </c>
      <c r="F39" s="45" t="s">
        <v>69</v>
      </c>
      <c r="G39" s="45" t="s">
        <v>4</v>
      </c>
      <c r="H39" s="45" t="s">
        <v>5</v>
      </c>
      <c r="I39" s="45" t="s">
        <v>6</v>
      </c>
      <c r="J39" s="45" t="s">
        <v>7</v>
      </c>
      <c r="K39" s="45" t="s">
        <v>8</v>
      </c>
    </row>
    <row r="40">
      <c r="A40" s="46">
        <v>2.0</v>
      </c>
      <c r="B40" s="38" t="s">
        <v>44</v>
      </c>
      <c r="C40" s="31" t="s">
        <v>70</v>
      </c>
      <c r="D40" s="11">
        <v>2.0</v>
      </c>
      <c r="F40" s="45" t="s">
        <v>71</v>
      </c>
      <c r="G40" s="21">
        <f t="shared" ref="G40:K40" si="17">MAX(G28:G37)</f>
        <v>0.3161791118</v>
      </c>
      <c r="H40" s="21">
        <f t="shared" si="17"/>
        <v>0.1122634265</v>
      </c>
      <c r="I40" s="21">
        <f t="shared" si="17"/>
        <v>0.08561612279</v>
      </c>
      <c r="J40" s="21">
        <f t="shared" si="17"/>
        <v>0.03881979835</v>
      </c>
      <c r="K40" s="21">
        <f t="shared" si="17"/>
        <v>0.01507556723</v>
      </c>
    </row>
    <row r="41">
      <c r="A41" s="42"/>
      <c r="B41" s="47" t="s">
        <v>72</v>
      </c>
      <c r="C41" s="31" t="s">
        <v>73</v>
      </c>
      <c r="D41" s="11">
        <v>3.0</v>
      </c>
      <c r="F41" s="45" t="s">
        <v>74</v>
      </c>
      <c r="G41" s="21">
        <f t="shared" ref="G41:K41" si="18">MIN(G28:G37)</f>
        <v>0.06323582237</v>
      </c>
      <c r="H41" s="21">
        <f t="shared" si="18"/>
        <v>0.04490537059</v>
      </c>
      <c r="I41" s="21">
        <f t="shared" si="18"/>
        <v>0.03424644912</v>
      </c>
      <c r="J41" s="21">
        <f t="shared" si="18"/>
        <v>0.01940989918</v>
      </c>
      <c r="K41" s="21">
        <f t="shared" si="18"/>
        <v>0.006030226892</v>
      </c>
    </row>
    <row r="42">
      <c r="A42" s="42"/>
      <c r="B42" s="42"/>
      <c r="C42" s="31" t="s">
        <v>75</v>
      </c>
      <c r="D42" s="11">
        <v>4.0</v>
      </c>
    </row>
    <row r="43">
      <c r="A43" s="44"/>
      <c r="B43" s="44"/>
      <c r="C43" s="31" t="s">
        <v>76</v>
      </c>
      <c r="D43" s="11">
        <v>5.0</v>
      </c>
      <c r="F43" s="48" t="s">
        <v>77</v>
      </c>
      <c r="G43" s="48" t="s">
        <v>78</v>
      </c>
      <c r="H43" s="48" t="s">
        <v>79</v>
      </c>
      <c r="I43" s="48" t="s">
        <v>80</v>
      </c>
    </row>
    <row r="44">
      <c r="A44" s="38"/>
      <c r="B44" s="38" t="s">
        <v>46</v>
      </c>
      <c r="C44" s="31" t="s">
        <v>81</v>
      </c>
      <c r="D44" s="11">
        <v>2.0</v>
      </c>
      <c r="F44" s="49" t="s">
        <v>11</v>
      </c>
      <c r="G44" s="21">
        <f t="shared" ref="G44:G53" si="19">SQRT((G$40-G28)^2+(H$40-H28)^2+(I$40-I28)^2+(J$40-J28)^2+(K$40-K28)^2)</f>
        <v>0.2591710232</v>
      </c>
      <c r="H44" s="21">
        <f t="shared" ref="H44:H53" si="20">SQRT((G$41-G28)^2+(H$41-H28)^2+(I$41-I28)^2+(J$41-J28)^2+(K$41-K28)^2)</f>
        <v>0.03543854207</v>
      </c>
      <c r="I44" s="21">
        <f t="shared" ref="I44:I53" si="21">SUM(G44:H44)</f>
        <v>0.2946095653</v>
      </c>
    </row>
    <row r="45">
      <c r="A45" s="40">
        <v>3.0</v>
      </c>
      <c r="B45" s="47" t="s">
        <v>82</v>
      </c>
      <c r="C45" s="31" t="s">
        <v>83</v>
      </c>
      <c r="D45" s="11">
        <v>3.0</v>
      </c>
      <c r="F45" s="50" t="s">
        <v>14</v>
      </c>
      <c r="G45" s="21">
        <f t="shared" si="19"/>
        <v>0.258835653</v>
      </c>
      <c r="H45" s="21">
        <f t="shared" si="20"/>
        <v>0.06796268001</v>
      </c>
      <c r="I45" s="21">
        <f t="shared" si="21"/>
        <v>0.326798333</v>
      </c>
    </row>
    <row r="46">
      <c r="A46" s="42"/>
      <c r="B46" s="42"/>
      <c r="C46" s="31" t="s">
        <v>84</v>
      </c>
      <c r="D46" s="11">
        <v>4.0</v>
      </c>
      <c r="F46" s="50" t="s">
        <v>16</v>
      </c>
      <c r="G46" s="21">
        <f t="shared" si="19"/>
        <v>0.06002015834</v>
      </c>
      <c r="H46" s="21">
        <f t="shared" si="20"/>
        <v>0.2545323683</v>
      </c>
      <c r="I46" s="21">
        <f t="shared" si="21"/>
        <v>0.3145525266</v>
      </c>
    </row>
    <row r="47">
      <c r="A47" s="44"/>
      <c r="B47" s="44"/>
      <c r="C47" s="31" t="s">
        <v>85</v>
      </c>
      <c r="D47" s="11">
        <v>5.0</v>
      </c>
      <c r="F47" s="50" t="s">
        <v>18</v>
      </c>
      <c r="G47" s="21">
        <f t="shared" si="19"/>
        <v>0.09483901777</v>
      </c>
      <c r="H47" s="21">
        <f t="shared" si="20"/>
        <v>0.1965394781</v>
      </c>
      <c r="I47" s="21">
        <f t="shared" si="21"/>
        <v>0.2913784959</v>
      </c>
    </row>
    <row r="48">
      <c r="A48" s="46">
        <v>4.0</v>
      </c>
      <c r="B48" s="38" t="s">
        <v>48</v>
      </c>
      <c r="C48" s="31" t="s">
        <v>86</v>
      </c>
      <c r="D48" s="11">
        <v>2.0</v>
      </c>
      <c r="F48" s="27" t="s">
        <v>20</v>
      </c>
      <c r="G48" s="21">
        <f t="shared" si="19"/>
        <v>0.1921374525</v>
      </c>
      <c r="H48" s="21">
        <f t="shared" si="20"/>
        <v>0.08538944766</v>
      </c>
      <c r="I48" s="21">
        <f t="shared" si="21"/>
        <v>0.2775269002</v>
      </c>
    </row>
    <row r="49">
      <c r="A49" s="42"/>
      <c r="B49" s="42" t="s">
        <v>87</v>
      </c>
      <c r="C49" s="31" t="s">
        <v>88</v>
      </c>
      <c r="D49" s="11">
        <v>3.0</v>
      </c>
      <c r="F49" s="27" t="s">
        <v>21</v>
      </c>
      <c r="G49" s="21">
        <f t="shared" si="19"/>
        <v>0.2582653079</v>
      </c>
      <c r="H49" s="21">
        <f t="shared" si="20"/>
        <v>0.07009887216</v>
      </c>
      <c r="I49" s="21">
        <f t="shared" si="21"/>
        <v>0.32836418</v>
      </c>
    </row>
    <row r="50">
      <c r="A50" s="51"/>
      <c r="B50" s="51"/>
      <c r="C50" s="31" t="s">
        <v>89</v>
      </c>
      <c r="D50" s="11">
        <v>4.0</v>
      </c>
      <c r="F50" s="27" t="s">
        <v>24</v>
      </c>
      <c r="G50" s="21">
        <f t="shared" si="19"/>
        <v>0.2667513051</v>
      </c>
      <c r="H50" s="21">
        <f t="shared" si="20"/>
        <v>0.02141406939</v>
      </c>
      <c r="I50" s="21">
        <f t="shared" si="21"/>
        <v>0.2881653745</v>
      </c>
    </row>
    <row r="51">
      <c r="A51" s="38"/>
      <c r="B51" s="38" t="s">
        <v>50</v>
      </c>
      <c r="C51" s="31" t="s">
        <v>90</v>
      </c>
      <c r="D51" s="10">
        <v>5.0</v>
      </c>
      <c r="F51" s="27" t="s">
        <v>26</v>
      </c>
      <c r="G51" s="21">
        <f t="shared" si="19"/>
        <v>0.2669277895</v>
      </c>
      <c r="H51" s="21">
        <f t="shared" si="20"/>
        <v>0.01326665852</v>
      </c>
      <c r="I51" s="21">
        <f t="shared" si="21"/>
        <v>0.280194448</v>
      </c>
    </row>
    <row r="52">
      <c r="A52" s="40">
        <v>5.0</v>
      </c>
      <c r="B52" s="42" t="s">
        <v>91</v>
      </c>
      <c r="C52" s="31" t="s">
        <v>92</v>
      </c>
      <c r="D52" s="10">
        <v>4.0</v>
      </c>
      <c r="F52" s="27" t="s">
        <v>28</v>
      </c>
      <c r="G52" s="21">
        <f t="shared" si="19"/>
        <v>0.258835653</v>
      </c>
      <c r="H52" s="21">
        <f t="shared" si="20"/>
        <v>0.06796268001</v>
      </c>
      <c r="I52" s="21">
        <f t="shared" si="21"/>
        <v>0.326798333</v>
      </c>
    </row>
    <row r="53">
      <c r="A53" s="52"/>
      <c r="B53" s="52"/>
      <c r="C53" s="31" t="s">
        <v>93</v>
      </c>
      <c r="D53" s="11">
        <v>3.0</v>
      </c>
      <c r="F53" s="27" t="s">
        <v>30</v>
      </c>
      <c r="G53" s="21">
        <f t="shared" si="19"/>
        <v>0.262702089</v>
      </c>
      <c r="H53" s="21">
        <f t="shared" si="20"/>
        <v>0.02420622355</v>
      </c>
      <c r="I53" s="21">
        <f t="shared" si="21"/>
        <v>0.2869083125</v>
      </c>
    </row>
    <row r="54">
      <c r="A54" s="42"/>
      <c r="B54" s="42"/>
      <c r="C54" s="31" t="s">
        <v>94</v>
      </c>
      <c r="D54" s="10">
        <v>2.0</v>
      </c>
    </row>
    <row r="55">
      <c r="A55" s="44"/>
      <c r="B55" s="44"/>
      <c r="C55" s="31" t="s">
        <v>95</v>
      </c>
      <c r="D55" s="10">
        <v>1.0</v>
      </c>
      <c r="F55" s="53" t="s">
        <v>96</v>
      </c>
      <c r="G55" s="53" t="s">
        <v>97</v>
      </c>
      <c r="H55" s="53" t="s">
        <v>98</v>
      </c>
      <c r="I55" s="53" t="s">
        <v>99</v>
      </c>
    </row>
    <row r="56">
      <c r="F56" s="54" t="s">
        <v>11</v>
      </c>
      <c r="G56" s="55" t="str">
        <f t="shared" ref="G56:G65" si="22">B9</f>
        <v>A</v>
      </c>
      <c r="H56" s="21">
        <f t="shared" ref="H56:H65" si="23">H44/I44</f>
        <v>0.1202898556</v>
      </c>
      <c r="I56" s="21">
        <f t="shared" ref="I56:I65" si="24">rank(H56,H$56:H$65)</f>
        <v>7</v>
      </c>
    </row>
    <row r="57">
      <c r="F57" s="56" t="s">
        <v>14</v>
      </c>
      <c r="G57" s="55" t="str">
        <f t="shared" si="22"/>
        <v>B</v>
      </c>
      <c r="H57" s="21">
        <f t="shared" si="23"/>
        <v>0.207965198</v>
      </c>
      <c r="I57" s="21">
        <f t="shared" si="24"/>
        <v>5</v>
      </c>
    </row>
    <row r="58">
      <c r="F58" s="56" t="s">
        <v>16</v>
      </c>
      <c r="G58" s="55" t="str">
        <f t="shared" si="22"/>
        <v>C</v>
      </c>
      <c r="H58" s="21">
        <f t="shared" si="23"/>
        <v>0.8091887578</v>
      </c>
      <c r="I58" s="21">
        <f t="shared" si="24"/>
        <v>1</v>
      </c>
    </row>
    <row r="59">
      <c r="F59" s="56" t="s">
        <v>18</v>
      </c>
      <c r="G59" s="55" t="str">
        <f t="shared" si="22"/>
        <v>D</v>
      </c>
      <c r="H59" s="21">
        <f t="shared" si="23"/>
        <v>0.6745160706</v>
      </c>
      <c r="I59" s="21">
        <f t="shared" si="24"/>
        <v>2</v>
      </c>
    </row>
    <row r="60">
      <c r="F60" s="57" t="s">
        <v>20</v>
      </c>
      <c r="G60" s="55" t="str">
        <f t="shared" si="22"/>
        <v>E</v>
      </c>
      <c r="H60" s="21">
        <f t="shared" si="23"/>
        <v>0.3076798956</v>
      </c>
      <c r="I60" s="21">
        <f t="shared" si="24"/>
        <v>3</v>
      </c>
    </row>
    <row r="61">
      <c r="F61" s="57" t="s">
        <v>21</v>
      </c>
      <c r="G61" s="55" t="str">
        <f t="shared" si="22"/>
        <v>F</v>
      </c>
      <c r="H61" s="21">
        <f t="shared" si="23"/>
        <v>0.2134790468</v>
      </c>
      <c r="I61" s="21">
        <f t="shared" si="24"/>
        <v>4</v>
      </c>
    </row>
    <row r="62">
      <c r="F62" s="57" t="s">
        <v>24</v>
      </c>
      <c r="G62" s="55" t="str">
        <f t="shared" si="22"/>
        <v>G</v>
      </c>
      <c r="H62" s="21">
        <f t="shared" si="23"/>
        <v>0.07431173655</v>
      </c>
      <c r="I62" s="21">
        <f t="shared" si="24"/>
        <v>9</v>
      </c>
    </row>
    <row r="63">
      <c r="F63" s="57" t="s">
        <v>26</v>
      </c>
      <c r="G63" s="55" t="str">
        <f t="shared" si="22"/>
        <v>H</v>
      </c>
      <c r="H63" s="21">
        <f t="shared" si="23"/>
        <v>0.0473480421</v>
      </c>
      <c r="I63" s="21">
        <f t="shared" si="24"/>
        <v>10</v>
      </c>
    </row>
    <row r="64">
      <c r="F64" s="57" t="s">
        <v>28</v>
      </c>
      <c r="G64" s="55" t="str">
        <f t="shared" si="22"/>
        <v>I</v>
      </c>
      <c r="H64" s="21">
        <f t="shared" si="23"/>
        <v>0.207965198</v>
      </c>
      <c r="I64" s="21">
        <f t="shared" si="24"/>
        <v>5</v>
      </c>
    </row>
    <row r="65">
      <c r="F65" s="57" t="s">
        <v>30</v>
      </c>
      <c r="G65" s="55" t="str">
        <f t="shared" si="22"/>
        <v>J</v>
      </c>
      <c r="H65" s="21">
        <f t="shared" si="23"/>
        <v>0.08436919565</v>
      </c>
      <c r="I65" s="21">
        <f t="shared" si="24"/>
        <v>8</v>
      </c>
    </row>
  </sheetData>
  <drawing r:id="rId1"/>
</worksheet>
</file>