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jee\Desktop\kli\"/>
    </mc:Choice>
  </mc:AlternateContent>
  <bookViews>
    <workbookView xWindow="0" yWindow="0" windowWidth="14370" windowHeight="8040"/>
  </bookViews>
  <sheets>
    <sheet name="Sheet1" sheetId="24" r:id="rId1"/>
    <sheet name="Sheet2" sheetId="25" r:id="rId2"/>
    <sheet name="Sheet3" sheetId="26" r:id="rId3"/>
    <sheet name="Sheet24" sheetId="27" r:id="rId4"/>
    <sheet name="Sheet25" sheetId="28" r:id="rId5"/>
    <sheet name="Sheet26" sheetId="29" r:id="rId6"/>
    <sheet name="Sheet27" sheetId="30" r:id="rId7"/>
    <sheet name="Sheet28" sheetId="31" r:id="rId8"/>
    <sheet name="Sheet29" sheetId="32" r:id="rId9"/>
    <sheet name="Sheet4" sheetId="1" r:id="rId10"/>
    <sheet name="Sheet5" sheetId="5" r:id="rId11"/>
    <sheet name="Sheet6" sheetId="6" r:id="rId12"/>
    <sheet name="Sheet7" sheetId="7" r:id="rId13"/>
    <sheet name="Sheet8" sheetId="8" r:id="rId14"/>
    <sheet name="Sheet9" sheetId="9" r:id="rId15"/>
    <sheet name="Sheet10" sheetId="10" r:id="rId16"/>
    <sheet name="Sheet11" sheetId="11" r:id="rId17"/>
    <sheet name="Sheet12" sheetId="12" r:id="rId18"/>
    <sheet name="Sheet13" sheetId="13" r:id="rId19"/>
    <sheet name="Sheet14" sheetId="14" r:id="rId20"/>
    <sheet name="Sheet15" sheetId="15" r:id="rId21"/>
    <sheet name="Sheet16" sheetId="16" r:id="rId22"/>
    <sheet name="Sheet17" sheetId="17" r:id="rId23"/>
    <sheet name="Sheet18" sheetId="18" r:id="rId24"/>
    <sheet name="Sheet19" sheetId="19" r:id="rId25"/>
    <sheet name="Sheet20" sheetId="20" r:id="rId26"/>
    <sheet name="Sheet21" sheetId="21" r:id="rId27"/>
    <sheet name="Sheet22" sheetId="22" r:id="rId28"/>
    <sheet name="Sheet23" sheetId="23" r:id="rId29"/>
  </sheets>
  <definedNames>
    <definedName name="_xlnm._FilterDatabase" localSheetId="4" hidden="1">Sheet25!$F$26:$I$39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2" l="1"/>
  <c r="M12" i="32"/>
  <c r="M11" i="31" l="1"/>
  <c r="M12" i="31"/>
  <c r="M13" i="31"/>
  <c r="M14" i="31"/>
  <c r="M15" i="31"/>
  <c r="M16" i="31"/>
  <c r="M17" i="31"/>
  <c r="M10" i="31"/>
  <c r="M10" i="27" l="1"/>
  <c r="M11" i="27"/>
  <c r="M12" i="27"/>
  <c r="M13" i="27"/>
  <c r="M14" i="27"/>
  <c r="M15" i="27"/>
  <c r="M16" i="27"/>
  <c r="M17" i="27"/>
  <c r="M18" i="27"/>
  <c r="M9" i="27"/>
  <c r="L10" i="27"/>
  <c r="L11" i="27"/>
  <c r="L12" i="27"/>
  <c r="L13" i="27"/>
  <c r="L14" i="27"/>
  <c r="L15" i="27"/>
  <c r="L16" i="27"/>
  <c r="L17" i="27"/>
  <c r="L18" i="27"/>
  <c r="L9" i="27"/>
  <c r="K11" i="27"/>
  <c r="K12" i="27"/>
  <c r="K13" i="27"/>
  <c r="K14" i="27"/>
  <c r="K15" i="27"/>
  <c r="K16" i="27"/>
  <c r="K17" i="27"/>
  <c r="K18" i="27"/>
  <c r="K10" i="27"/>
  <c r="K9" i="27"/>
  <c r="J18" i="27"/>
  <c r="J17" i="27"/>
  <c r="J16" i="27"/>
  <c r="J15" i="27"/>
  <c r="J14" i="27"/>
  <c r="J12" i="27"/>
  <c r="J13" i="27"/>
  <c r="J11" i="27"/>
  <c r="J10" i="27"/>
  <c r="J9" i="27"/>
  <c r="I10" i="27"/>
  <c r="I11" i="27"/>
  <c r="I12" i="27"/>
  <c r="I13" i="27"/>
  <c r="I14" i="27"/>
  <c r="I15" i="27"/>
  <c r="I16" i="27"/>
  <c r="I17" i="27"/>
  <c r="I18" i="27"/>
  <c r="I9" i="27"/>
  <c r="H18" i="26"/>
  <c r="I18" i="26"/>
  <c r="J18" i="26"/>
  <c r="K18" i="26"/>
  <c r="H19" i="26"/>
  <c r="I19" i="26"/>
  <c r="J19" i="26"/>
  <c r="K19" i="26"/>
  <c r="H20" i="26"/>
  <c r="I20" i="26"/>
  <c r="J20" i="26"/>
  <c r="K20" i="26"/>
  <c r="I17" i="26"/>
  <c r="J17" i="26"/>
  <c r="K17" i="26"/>
  <c r="H17" i="26"/>
  <c r="C18" i="26"/>
  <c r="D18" i="26"/>
  <c r="E18" i="26"/>
  <c r="F18" i="26"/>
  <c r="C19" i="26"/>
  <c r="D19" i="26"/>
  <c r="E19" i="26"/>
  <c r="F19" i="26"/>
  <c r="C20" i="26"/>
  <c r="D20" i="26"/>
  <c r="E20" i="26"/>
  <c r="F20" i="26"/>
  <c r="D17" i="26"/>
  <c r="E17" i="26"/>
  <c r="F17" i="26"/>
  <c r="C17" i="26"/>
  <c r="H8" i="26"/>
  <c r="I8" i="26"/>
  <c r="J8" i="26"/>
  <c r="K8" i="26"/>
  <c r="H9" i="26"/>
  <c r="I9" i="26"/>
  <c r="J9" i="26"/>
  <c r="K9" i="26"/>
  <c r="H10" i="26"/>
  <c r="I10" i="26"/>
  <c r="J10" i="26"/>
  <c r="K10" i="26"/>
  <c r="I7" i="26"/>
  <c r="J7" i="26"/>
  <c r="K7" i="26"/>
  <c r="C8" i="26"/>
  <c r="D8" i="26"/>
  <c r="E8" i="26"/>
  <c r="F8" i="26"/>
  <c r="C9" i="26"/>
  <c r="D9" i="26"/>
  <c r="E9" i="26"/>
  <c r="F9" i="26"/>
  <c r="C10" i="26"/>
  <c r="D10" i="26"/>
  <c r="E10" i="26"/>
  <c r="F10" i="26"/>
  <c r="D7" i="26"/>
  <c r="E7" i="26"/>
  <c r="F7" i="26"/>
  <c r="C7" i="26"/>
  <c r="H7" i="26"/>
  <c r="I14" i="23" l="1"/>
  <c r="I12" i="23"/>
  <c r="I10" i="23"/>
  <c r="B15" i="1"/>
  <c r="B16" i="1" s="1"/>
  <c r="E17" i="1"/>
  <c r="K15" i="22"/>
  <c r="J6" i="21"/>
  <c r="J7" i="21"/>
  <c r="J8" i="21"/>
  <c r="J9" i="21"/>
  <c r="J10" i="21"/>
  <c r="J11" i="21"/>
  <c r="J12" i="21"/>
  <c r="J13" i="21"/>
  <c r="I8" i="19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6" i="18"/>
  <c r="I6" i="17"/>
  <c r="I9" i="17"/>
  <c r="I8" i="17"/>
  <c r="I7" i="17"/>
  <c r="K13" i="16"/>
  <c r="K10" i="16"/>
  <c r="K6" i="16"/>
  <c r="F7" i="15"/>
  <c r="F8" i="15"/>
  <c r="F9" i="15"/>
  <c r="F10" i="15"/>
  <c r="F9" i="14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E5" i="13"/>
  <c r="F9" i="12"/>
  <c r="F12" i="12"/>
  <c r="F6" i="12"/>
  <c r="G7" i="11"/>
  <c r="G6" i="11"/>
  <c r="G5" i="11"/>
  <c r="F7" i="10"/>
  <c r="G10" i="9"/>
  <c r="H10" i="8"/>
  <c r="H8" i="7"/>
  <c r="E16" i="6"/>
  <c r="E15" i="6"/>
  <c r="E10" i="6"/>
  <c r="E9" i="6"/>
  <c r="E8" i="6"/>
  <c r="E7" i="6"/>
  <c r="E6" i="6"/>
  <c r="F8" i="5"/>
  <c r="F9" i="5"/>
  <c r="F10" i="5"/>
  <c r="F11" i="5"/>
  <c r="F12" i="5"/>
  <c r="F13" i="5"/>
  <c r="F14" i="5"/>
  <c r="F15" i="5"/>
  <c r="F16" i="5"/>
  <c r="B9" i="5"/>
  <c r="B10" i="5" s="1"/>
  <c r="B11" i="5" s="1"/>
  <c r="B12" i="5" s="1"/>
  <c r="B13" i="5" s="1"/>
  <c r="B14" i="5" s="1"/>
  <c r="B15" i="5" s="1"/>
  <c r="B16" i="5" s="1"/>
  <c r="B10" i="1"/>
  <c r="B11" i="1" s="1"/>
  <c r="B12" i="1" s="1"/>
  <c r="B13" i="1" s="1"/>
  <c r="B14" i="1" s="1"/>
  <c r="B9" i="1"/>
</calcChain>
</file>

<file path=xl/sharedStrings.xml><?xml version="1.0" encoding="utf-8"?>
<sst xmlns="http://schemas.openxmlformats.org/spreadsheetml/2006/main" count="385" uniqueCount="188">
  <si>
    <t>SUM</t>
  </si>
  <si>
    <t>Column2</t>
  </si>
  <si>
    <t>Column3</t>
  </si>
  <si>
    <t>Sr no.</t>
  </si>
  <si>
    <t>Price</t>
  </si>
  <si>
    <t>Qty</t>
  </si>
  <si>
    <t>Items</t>
  </si>
  <si>
    <t>keyboard</t>
  </si>
  <si>
    <t>mouse</t>
  </si>
  <si>
    <t>data cable</t>
  </si>
  <si>
    <t>cpu</t>
  </si>
  <si>
    <t>led</t>
  </si>
  <si>
    <t>lcd</t>
  </si>
  <si>
    <t>ram</t>
  </si>
  <si>
    <t>dvd</t>
  </si>
  <si>
    <t>remote</t>
  </si>
  <si>
    <t>Total</t>
  </si>
  <si>
    <t>PRODUCT</t>
  </si>
  <si>
    <t>TOTAL PER ITEM</t>
  </si>
  <si>
    <t>PROPER</t>
  </si>
  <si>
    <t>ASHFAQ</t>
  </si>
  <si>
    <t>ALI</t>
  </si>
  <si>
    <t>KAmRAN</t>
  </si>
  <si>
    <t>AlI</t>
  </si>
  <si>
    <t>zAMaN</t>
  </si>
  <si>
    <t>aShFAQ</t>
  </si>
  <si>
    <t>AmjAD</t>
  </si>
  <si>
    <t>apPle</t>
  </si>
  <si>
    <t>maNgO</t>
  </si>
  <si>
    <t>MAX</t>
  </si>
  <si>
    <t>NAME</t>
  </si>
  <si>
    <t>MARKS</t>
  </si>
  <si>
    <t>USMAN</t>
  </si>
  <si>
    <t>GULL</t>
  </si>
  <si>
    <t>ABDUL</t>
  </si>
  <si>
    <t>REHMAN</t>
  </si>
  <si>
    <t>MAHIRA</t>
  </si>
  <si>
    <t>BUSHRA</t>
  </si>
  <si>
    <t>MUJEEB</t>
  </si>
  <si>
    <t>ZEESHAN</t>
  </si>
  <si>
    <t xml:space="preserve">MIN </t>
  </si>
  <si>
    <t>LARGE</t>
  </si>
  <si>
    <t>TOTAL MARKS</t>
  </si>
  <si>
    <t>SMALL</t>
  </si>
  <si>
    <t>DATE</t>
  </si>
  <si>
    <t>TODAY</t>
  </si>
  <si>
    <t>YESTERDAY</t>
  </si>
  <si>
    <t>TOMORROW</t>
  </si>
  <si>
    <t>TIME</t>
  </si>
  <si>
    <t>NOW</t>
  </si>
  <si>
    <t>del blank cells</t>
  </si>
  <si>
    <t>SUN</t>
  </si>
  <si>
    <t>MON</t>
  </si>
  <si>
    <t>TUE</t>
  </si>
  <si>
    <t>WED</t>
  </si>
  <si>
    <t>THU</t>
  </si>
  <si>
    <t>FRI</t>
  </si>
  <si>
    <t>SAT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</si>
  <si>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</si>
  <si>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</si>
  <si>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</si>
  <si>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</si>
  <si>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</si>
  <si>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</si>
  <si>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</si>
  <si>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</si>
  <si>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</si>
  <si>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</si>
  <si>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</si>
  <si>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0</t>
  </si>
  <si>
    <t>LEN</t>
  </si>
  <si>
    <t>ID</t>
  </si>
  <si>
    <t>DIGIT</t>
  </si>
  <si>
    <t>XPPEOPE</t>
  </si>
  <si>
    <t>DWAED</t>
  </si>
  <si>
    <t>DADADDAD</t>
  </si>
  <si>
    <t>DADAWWWEWEA</t>
  </si>
  <si>
    <t>COUNT</t>
  </si>
  <si>
    <t>AHMED</t>
  </si>
  <si>
    <t>AFREEN</t>
  </si>
  <si>
    <t>UMAIR</t>
  </si>
  <si>
    <t>AIZEL</t>
  </si>
  <si>
    <t>RIAZ</t>
  </si>
  <si>
    <t>COUNTA</t>
  </si>
  <si>
    <t>COUNTBLANK</t>
  </si>
  <si>
    <t>CONCATENATE</t>
  </si>
  <si>
    <t>FIRST NAME</t>
  </si>
  <si>
    <t>LAST NAME</t>
  </si>
  <si>
    <t>FULL NAME</t>
  </si>
  <si>
    <t>NAUMAN</t>
  </si>
  <si>
    <t>KHAN</t>
  </si>
  <si>
    <t>ROMAN</t>
  </si>
  <si>
    <t>NUMBER</t>
  </si>
  <si>
    <t>AVERAGE</t>
  </si>
  <si>
    <t>GRADE</t>
  </si>
  <si>
    <t>AVERAGE MARKS</t>
  </si>
  <si>
    <t>ZERO FIX</t>
  </si>
  <si>
    <t>PERCENTAGE</t>
  </si>
  <si>
    <t>MATH</t>
  </si>
  <si>
    <t>PHY</t>
  </si>
  <si>
    <t>CHEM</t>
  </si>
  <si>
    <t>OBTAIN MARKS</t>
  </si>
  <si>
    <t>HINA</t>
  </si>
  <si>
    <t>RAFEY</t>
  </si>
  <si>
    <t>ALINA</t>
  </si>
  <si>
    <t>ARIB</t>
  </si>
  <si>
    <t>P</t>
  </si>
  <si>
    <t>A</t>
  </si>
  <si>
    <t>TRIM TEXT</t>
  </si>
  <si>
    <t xml:space="preserve">AD     ADA   </t>
  </si>
  <si>
    <t>ROUND NUMBER</t>
  </si>
  <si>
    <t>ROLL NO. 303 - MujeebAshfaq</t>
  </si>
  <si>
    <t>Month</t>
  </si>
  <si>
    <t>Internet Users</t>
  </si>
  <si>
    <t>Smart Phone Users</t>
  </si>
  <si>
    <t>Desktop User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</si>
  <si>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</si>
  <si>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</si>
  <si>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</si>
  <si>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</si>
  <si>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</si>
  <si>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</si>
  <si>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</si>
  <si>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</si>
  <si>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</si>
  <si>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</si>
  <si>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</si>
  <si>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</si>
  <si>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                  Relative Reference</t>
  </si>
  <si>
    <t>Mixed Refference (Row Locked)</t>
  </si>
  <si>
    <t>Mixed Refference (Column Locked)</t>
  </si>
  <si>
    <t>Absolute Referance</t>
  </si>
  <si>
    <t>Mixed Referance (Column Locked)</t>
  </si>
  <si>
    <t>Mixed Referance (Row Locked)</t>
  </si>
  <si>
    <t>Relative Referance</t>
  </si>
  <si>
    <t>Out of 100</t>
  </si>
  <si>
    <t>Out of total obtained Mar</t>
  </si>
  <si>
    <t>C pro.</t>
  </si>
  <si>
    <t>Maths</t>
  </si>
  <si>
    <t>Ict</t>
  </si>
  <si>
    <t>Total (C+M+I)</t>
  </si>
  <si>
    <t>Percentage(%)</t>
  </si>
  <si>
    <t xml:space="preserve"> % C Prog</t>
  </si>
  <si>
    <t>% Maths</t>
  </si>
  <si>
    <t>%Ict</t>
  </si>
  <si>
    <t>total marks of 3 subjects</t>
  </si>
  <si>
    <t>DESKTOP USER</t>
  </si>
  <si>
    <t>ASSENDING ORDER FILTER</t>
  </si>
  <si>
    <t>SMART PHONE USER</t>
  </si>
  <si>
    <t>DESECDING ORDER FILTER</t>
  </si>
  <si>
    <t>FILTERING ON TABLE BY CTRL+SHIFT AND L</t>
  </si>
  <si>
    <t>Column1</t>
  </si>
  <si>
    <t>Column4</t>
  </si>
  <si>
    <t>Column5</t>
  </si>
  <si>
    <t>ANAS</t>
  </si>
  <si>
    <t>ABDULLAH</t>
  </si>
  <si>
    <t>ZUBAIR</t>
  </si>
  <si>
    <t>GREEN=PASS</t>
  </si>
  <si>
    <t>Red=Fail</t>
  </si>
  <si>
    <t>conditional formatting</t>
  </si>
  <si>
    <t>qr code</t>
  </si>
  <si>
    <t>bar code</t>
  </si>
  <si>
    <t>youtube</t>
  </si>
  <si>
    <t>facebook</t>
  </si>
  <si>
    <t>google</t>
  </si>
  <si>
    <t>Graphs</t>
  </si>
  <si>
    <t>other Graphs</t>
  </si>
  <si>
    <t>references</t>
  </si>
  <si>
    <t xml:space="preserve">practice </t>
  </si>
  <si>
    <t>by font</t>
  </si>
  <si>
    <t>signature</t>
  </si>
  <si>
    <t>name</t>
  </si>
  <si>
    <t>marks</t>
  </si>
  <si>
    <t>grade</t>
  </si>
  <si>
    <t>ali</t>
  </si>
  <si>
    <t>abdullah</t>
  </si>
  <si>
    <t>anas</t>
  </si>
  <si>
    <t>arib</t>
  </si>
  <si>
    <t>aresha</t>
  </si>
  <si>
    <t>aina</t>
  </si>
  <si>
    <t>aizel</t>
  </si>
  <si>
    <t>anna</t>
  </si>
  <si>
    <t>aroo</t>
  </si>
  <si>
    <t>D</t>
  </si>
  <si>
    <t>B</t>
  </si>
  <si>
    <t>VLOOKUP AND HLOOKUP</t>
  </si>
  <si>
    <t>hlookup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</si>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</sst>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"/>
    <numFmt numFmtId="165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0" tint="-0.14999847407452621"/>
      <name val="Algerian"/>
      <family val="5"/>
    </font>
    <font>
      <b/>
      <sz val="20"/>
      <color theme="1"/>
      <name val="Arial Black"/>
      <family val="2"/>
    </font>
    <font>
      <sz val="20"/>
      <color theme="1"/>
      <name val="Algerian"/>
      <family val="5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Algerian"/>
      <family val="5"/>
    </font>
    <font>
      <sz val="26"/>
      <color theme="0"/>
      <name val="Algerian"/>
      <family val="5"/>
    </font>
    <font>
      <sz val="11"/>
      <color theme="0"/>
      <name val="Algerian"/>
      <family val="5"/>
    </font>
    <font>
      <b/>
      <sz val="14"/>
      <color theme="3" tint="0.79998168889431442"/>
      <name val="Algerian"/>
      <family val="5"/>
    </font>
    <font>
      <sz val="20"/>
      <color theme="1"/>
      <name val="Libre Barcode 128"/>
    </font>
    <font>
      <sz val="18"/>
      <color theme="1"/>
      <name val="Calibri"/>
      <family val="2"/>
      <scheme val="minor"/>
    </font>
    <font>
      <sz val="16"/>
      <color theme="1"/>
      <name val="Algerian"/>
      <family val="5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Alignment="1"/>
    <xf numFmtId="18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165" fontId="0" fillId="0" borderId="0" xfId="0" applyNumberFormat="1"/>
    <xf numFmtId="0" fontId="9" fillId="0" borderId="0" xfId="0" applyFont="1"/>
    <xf numFmtId="0" fontId="2" fillId="6" borderId="0" xfId="0" applyFont="1" applyFill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11" xfId="0" applyBorder="1"/>
    <xf numFmtId="3" fontId="0" fillId="0" borderId="11" xfId="0" applyNumberFormat="1" applyBorder="1"/>
    <xf numFmtId="0" fontId="0" fillId="10" borderId="0" xfId="0" applyFill="1"/>
    <xf numFmtId="0" fontId="0" fillId="11" borderId="11" xfId="0" applyFill="1" applyBorder="1"/>
    <xf numFmtId="9" fontId="11" fillId="0" borderId="11" xfId="1" applyFont="1" applyBorder="1"/>
    <xf numFmtId="9" fontId="0" fillId="0" borderId="0" xfId="0" applyNumberFormat="1"/>
    <xf numFmtId="0" fontId="12" fillId="0" borderId="0" xfId="0" applyFont="1"/>
    <xf numFmtId="0" fontId="13" fillId="3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0" fillId="3" borderId="13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15" fillId="3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8" fillId="11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0" borderId="0" xfId="0" applyAlignment="1"/>
    <xf numFmtId="0" fontId="17" fillId="0" borderId="0" xfId="0" applyFont="1" applyAlignment="1"/>
    <xf numFmtId="0" fontId="0" fillId="0" borderId="0" xfId="0" applyFill="1" applyBorder="1" applyAlignment="1"/>
    <xf numFmtId="0" fontId="19" fillId="11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6" fillId="4" borderId="0" xfId="0" applyFont="1" applyFill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theme="4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Internet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Sheet1!$E$6:$E$17</c:f>
              <c:numCache>
                <c:formatCode>#,##0</c:formatCode>
                <c:ptCount val="12"/>
                <c:pt idx="0">
                  <c:v>20000</c:v>
                </c:pt>
                <c:pt idx="1">
                  <c:v>10000</c:v>
                </c:pt>
                <c:pt idx="2">
                  <c:v>40000</c:v>
                </c:pt>
                <c:pt idx="3">
                  <c:v>35000</c:v>
                </c:pt>
                <c:pt idx="4">
                  <c:v>25000</c:v>
                </c:pt>
                <c:pt idx="5">
                  <c:v>35000</c:v>
                </c:pt>
                <c:pt idx="6">
                  <c:v>25000</c:v>
                </c:pt>
                <c:pt idx="7">
                  <c:v>25000</c:v>
                </c:pt>
                <c:pt idx="8">
                  <c:v>10000</c:v>
                </c:pt>
                <c:pt idx="9">
                  <c:v>45000</c:v>
                </c:pt>
                <c:pt idx="10">
                  <c:v>50000</c:v>
                </c:pt>
                <c:pt idx="11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Smart Phone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Sheet1!$F$6:$F$17</c:f>
              <c:numCache>
                <c:formatCode>#,##0</c:formatCode>
                <c:ptCount val="12"/>
                <c:pt idx="0">
                  <c:v>15000</c:v>
                </c:pt>
                <c:pt idx="1">
                  <c:v>40000</c:v>
                </c:pt>
                <c:pt idx="2">
                  <c:v>20000</c:v>
                </c:pt>
                <c:pt idx="3">
                  <c:v>25000</c:v>
                </c:pt>
                <c:pt idx="4">
                  <c:v>40000</c:v>
                </c:pt>
                <c:pt idx="5">
                  <c:v>50000</c:v>
                </c:pt>
                <c:pt idx="6">
                  <c:v>25000</c:v>
                </c:pt>
                <c:pt idx="7">
                  <c:v>20000</c:v>
                </c:pt>
                <c:pt idx="8">
                  <c:v>15000</c:v>
                </c:pt>
                <c:pt idx="9">
                  <c:v>45000</c:v>
                </c:pt>
                <c:pt idx="10">
                  <c:v>10000</c:v>
                </c:pt>
                <c:pt idx="11">
                  <c:v>15000</c:v>
                </c:pt>
              </c:numCache>
            </c:numRef>
          </c:val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Desktop User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Sheet1!$G$6:$G$17</c:f>
              <c:numCache>
                <c:formatCode>#,##0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15000</c:v>
                </c:pt>
                <c:pt idx="3">
                  <c:v>25000</c:v>
                </c:pt>
                <c:pt idx="4">
                  <c:v>45000</c:v>
                </c:pt>
                <c:pt idx="5">
                  <c:v>35000</c:v>
                </c:pt>
                <c:pt idx="6">
                  <c:v>40000</c:v>
                </c:pt>
                <c:pt idx="7">
                  <c:v>15000</c:v>
                </c:pt>
                <c:pt idx="8">
                  <c:v>20000</c:v>
                </c:pt>
                <c:pt idx="9">
                  <c:v>15000</c:v>
                </c:pt>
                <c:pt idx="10">
                  <c:v>25000</c:v>
                </c:pt>
                <c:pt idx="1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37656336"/>
        <c:axId val="-1137661232"/>
        <c:axId val="0"/>
      </c:bar3DChart>
      <c:catAx>
        <c:axId val="-11376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661232"/>
        <c:crosses val="autoZero"/>
        <c:auto val="1"/>
        <c:lblAlgn val="ctr"/>
        <c:lblOffset val="100"/>
        <c:noMultiLvlLbl val="0"/>
      </c:catAx>
      <c:valAx>
        <c:axId val="-11376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6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Sheet1!$E$5</c:f>
              <c:strCache>
                <c:ptCount val="1"/>
                <c:pt idx="0">
                  <c:v>Internet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Sheet1!$E$6:$E$17</c:f>
              <c:numCache>
                <c:formatCode>#,##0</c:formatCode>
                <c:ptCount val="12"/>
                <c:pt idx="0">
                  <c:v>20000</c:v>
                </c:pt>
                <c:pt idx="1">
                  <c:v>10000</c:v>
                </c:pt>
                <c:pt idx="2">
                  <c:v>40000</c:v>
                </c:pt>
                <c:pt idx="3">
                  <c:v>35000</c:v>
                </c:pt>
                <c:pt idx="4">
                  <c:v>25000</c:v>
                </c:pt>
                <c:pt idx="5">
                  <c:v>35000</c:v>
                </c:pt>
                <c:pt idx="6">
                  <c:v>25000</c:v>
                </c:pt>
                <c:pt idx="7">
                  <c:v>25000</c:v>
                </c:pt>
                <c:pt idx="8">
                  <c:v>10000</c:v>
                </c:pt>
                <c:pt idx="9">
                  <c:v>45000</c:v>
                </c:pt>
                <c:pt idx="10">
                  <c:v>50000</c:v>
                </c:pt>
                <c:pt idx="11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Smart Phone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Sheet1!$F$6:$F$17</c:f>
              <c:numCache>
                <c:formatCode>#,##0</c:formatCode>
                <c:ptCount val="12"/>
                <c:pt idx="0">
                  <c:v>15000</c:v>
                </c:pt>
                <c:pt idx="1">
                  <c:v>40000</c:v>
                </c:pt>
                <c:pt idx="2">
                  <c:v>20000</c:v>
                </c:pt>
                <c:pt idx="3">
                  <c:v>25000</c:v>
                </c:pt>
                <c:pt idx="4">
                  <c:v>40000</c:v>
                </c:pt>
                <c:pt idx="5">
                  <c:v>50000</c:v>
                </c:pt>
                <c:pt idx="6">
                  <c:v>25000</c:v>
                </c:pt>
                <c:pt idx="7">
                  <c:v>20000</c:v>
                </c:pt>
                <c:pt idx="8">
                  <c:v>15000</c:v>
                </c:pt>
                <c:pt idx="9">
                  <c:v>45000</c:v>
                </c:pt>
                <c:pt idx="10">
                  <c:v>10000</c:v>
                </c:pt>
                <c:pt idx="11">
                  <c:v>15000</c:v>
                </c:pt>
              </c:numCache>
            </c:numRef>
          </c:val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Desktop User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Sheet1!$G$6:$G$17</c:f>
              <c:numCache>
                <c:formatCode>#,##0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15000</c:v>
                </c:pt>
                <c:pt idx="3">
                  <c:v>25000</c:v>
                </c:pt>
                <c:pt idx="4">
                  <c:v>45000</c:v>
                </c:pt>
                <c:pt idx="5">
                  <c:v>35000</c:v>
                </c:pt>
                <c:pt idx="6">
                  <c:v>40000</c:v>
                </c:pt>
                <c:pt idx="7">
                  <c:v>15000</c:v>
                </c:pt>
                <c:pt idx="8">
                  <c:v>20000</c:v>
                </c:pt>
                <c:pt idx="9">
                  <c:v>15000</c:v>
                </c:pt>
                <c:pt idx="10">
                  <c:v>25000</c:v>
                </c:pt>
                <c:pt idx="1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Sheet2!$E$7</c:f>
              <c:strCache>
                <c:ptCount val="1"/>
                <c:pt idx="0">
                  <c:v>Internet 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Sheet2!$E$8:$E$19</c:f>
              <c:numCache>
                <c:formatCode>#,##0</c:formatCode>
                <c:ptCount val="12"/>
                <c:pt idx="0">
                  <c:v>20000</c:v>
                </c:pt>
                <c:pt idx="1">
                  <c:v>10000</c:v>
                </c:pt>
                <c:pt idx="2">
                  <c:v>40000</c:v>
                </c:pt>
                <c:pt idx="3">
                  <c:v>35000</c:v>
                </c:pt>
                <c:pt idx="4">
                  <c:v>25000</c:v>
                </c:pt>
                <c:pt idx="5">
                  <c:v>35000</c:v>
                </c:pt>
                <c:pt idx="6">
                  <c:v>25000</c:v>
                </c:pt>
                <c:pt idx="7">
                  <c:v>25000</c:v>
                </c:pt>
                <c:pt idx="8">
                  <c:v>10000</c:v>
                </c:pt>
                <c:pt idx="9">
                  <c:v>45000</c:v>
                </c:pt>
                <c:pt idx="10">
                  <c:v>50000</c:v>
                </c:pt>
                <c:pt idx="11">
                  <c:v>10000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Sheet2!$F$7</c:f>
              <c:strCache>
                <c:ptCount val="1"/>
                <c:pt idx="0">
                  <c:v>Smart Phone Users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Sheet2!$F$8:$F$19</c:f>
              <c:numCache>
                <c:formatCode>#,##0</c:formatCode>
                <c:ptCount val="12"/>
                <c:pt idx="0">
                  <c:v>15000</c:v>
                </c:pt>
                <c:pt idx="1">
                  <c:v>40000</c:v>
                </c:pt>
                <c:pt idx="2">
                  <c:v>20000</c:v>
                </c:pt>
                <c:pt idx="3">
                  <c:v>25000</c:v>
                </c:pt>
                <c:pt idx="4">
                  <c:v>40000</c:v>
                </c:pt>
                <c:pt idx="5">
                  <c:v>50000</c:v>
                </c:pt>
                <c:pt idx="6">
                  <c:v>25000</c:v>
                </c:pt>
                <c:pt idx="7">
                  <c:v>20000</c:v>
                </c:pt>
                <c:pt idx="8">
                  <c:v>15000</c:v>
                </c:pt>
                <c:pt idx="9">
                  <c:v>45000</c:v>
                </c:pt>
                <c:pt idx="10">
                  <c:v>10000</c:v>
                </c:pt>
                <c:pt idx="11">
                  <c:v>15000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Sheet2!$G$7</c:f>
              <c:strCache>
                <c:ptCount val="1"/>
                <c:pt idx="0">
                  <c:v>Desktop User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Sheet2!$G$8:$G$19</c:f>
              <c:numCache>
                <c:formatCode>#,##0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15000</c:v>
                </c:pt>
                <c:pt idx="3">
                  <c:v>25000</c:v>
                </c:pt>
                <c:pt idx="4">
                  <c:v>45000</c:v>
                </c:pt>
                <c:pt idx="5">
                  <c:v>35000</c:v>
                </c:pt>
                <c:pt idx="6">
                  <c:v>40000</c:v>
                </c:pt>
                <c:pt idx="7">
                  <c:v>15000</c:v>
                </c:pt>
                <c:pt idx="8">
                  <c:v>20000</c:v>
                </c:pt>
                <c:pt idx="9">
                  <c:v>15000</c:v>
                </c:pt>
                <c:pt idx="10">
                  <c:v>25000</c:v>
                </c:pt>
                <c:pt idx="11">
                  <c:v>20000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659600"/>
        <c:axId val="-1137659056"/>
      </c:scatterChart>
      <c:valAx>
        <c:axId val="-11376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659056"/>
        <c:crosses val="autoZero"/>
        <c:crossBetween val="midCat"/>
      </c:valAx>
      <c:valAx>
        <c:axId val="-11376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65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Sheet2!$E$7</c:f>
              <c:strCache>
                <c:ptCount val="1"/>
                <c:pt idx="0">
                  <c:v>Internet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Sheet2!$E$8:$E$19</c:f>
              <c:numCache>
                <c:formatCode>#,##0</c:formatCode>
                <c:ptCount val="12"/>
                <c:pt idx="0">
                  <c:v>20000</c:v>
                </c:pt>
                <c:pt idx="1">
                  <c:v>10000</c:v>
                </c:pt>
                <c:pt idx="2">
                  <c:v>40000</c:v>
                </c:pt>
                <c:pt idx="3">
                  <c:v>35000</c:v>
                </c:pt>
                <c:pt idx="4">
                  <c:v>25000</c:v>
                </c:pt>
                <c:pt idx="5">
                  <c:v>35000</c:v>
                </c:pt>
                <c:pt idx="6">
                  <c:v>25000</c:v>
                </c:pt>
                <c:pt idx="7">
                  <c:v>25000</c:v>
                </c:pt>
                <c:pt idx="8">
                  <c:v>10000</c:v>
                </c:pt>
                <c:pt idx="9">
                  <c:v>45000</c:v>
                </c:pt>
                <c:pt idx="10">
                  <c:v>50000</c:v>
                </c:pt>
                <c:pt idx="11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Sheet2!$F$7</c:f>
              <c:strCache>
                <c:ptCount val="1"/>
                <c:pt idx="0">
                  <c:v>Smart Phone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Sheet2!$F$8:$F$19</c:f>
              <c:numCache>
                <c:formatCode>#,##0</c:formatCode>
                <c:ptCount val="12"/>
                <c:pt idx="0">
                  <c:v>15000</c:v>
                </c:pt>
                <c:pt idx="1">
                  <c:v>40000</c:v>
                </c:pt>
                <c:pt idx="2">
                  <c:v>20000</c:v>
                </c:pt>
                <c:pt idx="3">
                  <c:v>25000</c:v>
                </c:pt>
                <c:pt idx="4">
                  <c:v>40000</c:v>
                </c:pt>
                <c:pt idx="5">
                  <c:v>50000</c:v>
                </c:pt>
                <c:pt idx="6">
                  <c:v>25000</c:v>
                </c:pt>
                <c:pt idx="7">
                  <c:v>20000</c:v>
                </c:pt>
                <c:pt idx="8">
                  <c:v>15000</c:v>
                </c:pt>
                <c:pt idx="9">
                  <c:v>45000</c:v>
                </c:pt>
                <c:pt idx="10">
                  <c:v>10000</c:v>
                </c:pt>
                <c:pt idx="11">
                  <c:v>15000</c:v>
                </c:pt>
              </c:numCache>
            </c:numRef>
          </c:val>
        </c:ser>
        <c:ser>
          <c:idx val="2"/>
          <c:order val="2"/>
          <c:tx>
            <c:strRef>
              <c:f>Sheet2!$G$7</c:f>
              <c:strCache>
                <c:ptCount val="1"/>
                <c:pt idx="0">
                  <c:v>Desktop User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Sheet2!$G$8:$G$19</c:f>
              <c:numCache>
                <c:formatCode>#,##0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15000</c:v>
                </c:pt>
                <c:pt idx="3">
                  <c:v>25000</c:v>
                </c:pt>
                <c:pt idx="4">
                  <c:v>45000</c:v>
                </c:pt>
                <c:pt idx="5">
                  <c:v>35000</c:v>
                </c:pt>
                <c:pt idx="6">
                  <c:v>40000</c:v>
                </c:pt>
                <c:pt idx="7">
                  <c:v>15000</c:v>
                </c:pt>
                <c:pt idx="8">
                  <c:v>20000</c:v>
                </c:pt>
                <c:pt idx="9">
                  <c:v>15000</c:v>
                </c:pt>
                <c:pt idx="10">
                  <c:v>25000</c:v>
                </c:pt>
                <c:pt idx="1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7658512"/>
        <c:axId val="-1137654704"/>
      </c:barChart>
      <c:catAx>
        <c:axId val="-11376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654704"/>
        <c:crosses val="autoZero"/>
        <c:auto val="1"/>
        <c:lblAlgn val="ctr"/>
        <c:lblOffset val="100"/>
        <c:noMultiLvlLbl val="0"/>
      </c:catAx>
      <c:valAx>
        <c:axId val="-11376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6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Stormfibre</a:t>
            </a:r>
            <a:r>
              <a:rPr lang="en-US" baseline="0"/>
              <a:t> and ios users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Sheet2!$E$7</c:f>
              <c:strCache>
                <c:ptCount val="1"/>
                <c:pt idx="0">
                  <c:v>Internet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Sheet2!$E$8:$E$19</c:f>
              <c:numCache>
                <c:formatCode>#,##0</c:formatCode>
                <c:ptCount val="12"/>
                <c:pt idx="0">
                  <c:v>20000</c:v>
                </c:pt>
                <c:pt idx="1">
                  <c:v>10000</c:v>
                </c:pt>
                <c:pt idx="2">
                  <c:v>40000</c:v>
                </c:pt>
                <c:pt idx="3">
                  <c:v>35000</c:v>
                </c:pt>
                <c:pt idx="4">
                  <c:v>25000</c:v>
                </c:pt>
                <c:pt idx="5">
                  <c:v>35000</c:v>
                </c:pt>
                <c:pt idx="6">
                  <c:v>25000</c:v>
                </c:pt>
                <c:pt idx="7">
                  <c:v>25000</c:v>
                </c:pt>
                <c:pt idx="8">
                  <c:v>10000</c:v>
                </c:pt>
                <c:pt idx="9">
                  <c:v>45000</c:v>
                </c:pt>
                <c:pt idx="10">
                  <c:v>50000</c:v>
                </c:pt>
                <c:pt idx="11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Sheet2!$F$7</c:f>
              <c:strCache>
                <c:ptCount val="1"/>
                <c:pt idx="0">
                  <c:v>Smart Phone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Sheet2!$F$8:$F$19</c:f>
              <c:numCache>
                <c:formatCode>#,##0</c:formatCode>
                <c:ptCount val="12"/>
                <c:pt idx="0">
                  <c:v>15000</c:v>
                </c:pt>
                <c:pt idx="1">
                  <c:v>40000</c:v>
                </c:pt>
                <c:pt idx="2">
                  <c:v>20000</c:v>
                </c:pt>
                <c:pt idx="3">
                  <c:v>25000</c:v>
                </c:pt>
                <c:pt idx="4">
                  <c:v>40000</c:v>
                </c:pt>
                <c:pt idx="5">
                  <c:v>50000</c:v>
                </c:pt>
                <c:pt idx="6">
                  <c:v>25000</c:v>
                </c:pt>
                <c:pt idx="7">
                  <c:v>20000</c:v>
                </c:pt>
                <c:pt idx="8">
                  <c:v>15000</c:v>
                </c:pt>
                <c:pt idx="9">
                  <c:v>45000</c:v>
                </c:pt>
                <c:pt idx="10">
                  <c:v>10000</c:v>
                </c:pt>
                <c:pt idx="11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0210080"/>
        <c:axId val="-1120209536"/>
      </c:barChart>
      <c:catAx>
        <c:axId val="-112021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209536"/>
        <c:crosses val="autoZero"/>
        <c:auto val="1"/>
        <c:lblAlgn val="ctr"/>
        <c:lblOffset val="100"/>
        <c:noMultiLvlLbl val="0"/>
      </c:catAx>
      <c:valAx>
        <c:axId val="-11202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2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223836</xdr:colOff>
      <xdr:row>16</xdr:row>
      <xdr:rowOff>142875</xdr:rowOff>
    </xdr:from>
    <xdr:to>
      <xdr:col>16</xdr:col>
      <xdr:colOff>19049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233361</xdr:colOff>
      <xdr:row>2</xdr:row>
      <xdr:rowOff>57150</xdr:rowOff>
    </xdr:from>
    <xdr:to>
      <xdr:col>16</xdr:col>
      <xdr:colOff>28574</xdr:colOff>
      <xdr:row>16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5</xdr:row>
      <xdr:rowOff>133350</xdr:rowOff>
    </xdr:from>
    <xdr:to>
      <xdr:col>15</xdr:col>
      <xdr:colOff>157162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20</xdr:row>
      <xdr:rowOff>76200</xdr:rowOff>
    </xdr:from>
    <xdr:to>
      <xdr:col>15</xdr:col>
      <xdr:colOff>166687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90487</xdr:colOff>
      <xdr:row>21</xdr:row>
      <xdr:rowOff>123825</xdr:rowOff>
    </xdr:from>
    <xdr:to>
      <xdr:col>5</xdr:col>
      <xdr:colOff>171450</xdr:colOff>
      <xdr:row>33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9</xdr:row>
      <xdr:rowOff>161925</xdr:rowOff>
    </xdr:from>
    <xdr:to>
      <xdr:col>9</xdr:col>
      <xdr:colOff>225425</xdr:colOff>
      <xdr:row>15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1876425"/>
          <a:ext cx="3778250" cy="11334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G12:K25" totalsRowShown="0">
  <autoFilter ref="G12:K2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E6:F10" totalsRowShown="0">
  <autoFilter ref="E6:F10"/>
  <tableColumns count="2">
    <tableColumn id="1" name="ID"/>
    <tableColumn id="2" name="DIGIT" dataDxfId="1">
      <calculatedColumnFormula>LEN(Table10[[#This Row],[ID]])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14" name="Table415" displayName="Table415" ref="E6:G16" totalsRowShown="0">
  <autoFilter ref="E6:G16"/>
  <tableColumns count="3">
    <tableColumn id="1" name="NAME"/>
    <tableColumn id="2" name="MARKS"/>
    <tableColumn id="4" name="GRADE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D5:J13" totalsRowShown="0">
  <autoFilter ref="D5:J13"/>
  <tableColumns count="7">
    <tableColumn id="1" name="NAME"/>
    <tableColumn id="2" name="MATH"/>
    <tableColumn id="3" name="PHY"/>
    <tableColumn id="4" name="CHEM"/>
    <tableColumn id="5" name="TOTAL MARKS"/>
    <tableColumn id="6" name="OBTAIN MARKS"/>
    <tableColumn id="7" name="PERCENTAGE" dataDxfId="0">
      <calculatedColumnFormula>Table15[[#This Row],[OBTAIN MARKS]]*100/Table15[[#This Row],[TOTAL MARKS]]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F9:H18" totalsRowShown="0">
  <autoFilter ref="F9:H18"/>
  <tableColumns count="3">
    <tableColumn id="1" name="name"/>
    <tableColumn id="2" name="marks"/>
    <tableColumn id="3" name="grad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7:E17" totalsRowShown="0">
  <autoFilter ref="B7:E17"/>
  <tableColumns count="4">
    <tableColumn id="1" name="Sr no."/>
    <tableColumn id="2" name="Qty"/>
    <tableColumn id="3" name="Items"/>
    <tableColumn id="4" name="Pric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B7:F17" totalsRowShown="0">
  <autoFilter ref="B7:F17"/>
  <tableColumns count="5">
    <tableColumn id="1" name="Sr no."/>
    <tableColumn id="2" name="Qty"/>
    <tableColumn id="3" name="Items"/>
    <tableColumn id="4" name="Price"/>
    <tableColumn id="5" name="TOTAL PER ITEM" dataDxfId="2">
      <calculatedColumnFormula>PRODUCT(Table14[[#This Row],[Items]:[Price]])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D6:E16" totalsRowShown="0">
  <autoFilter ref="D6:E16"/>
  <tableColumns count="2">
    <tableColumn id="1" name="NAME"/>
    <tableColumn id="2" name="MARK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5" name="Table46" displayName="Table46" ref="D8:E18" totalsRowShown="0">
  <autoFilter ref="D8:E18"/>
  <tableColumns count="2">
    <tableColumn id="1" name="NAME"/>
    <tableColumn id="2" name="MARKS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C7:D14" totalsRowShown="0">
  <autoFilter ref="C7:D14"/>
  <tableColumns count="2">
    <tableColumn id="1" name="NAME"/>
    <tableColumn id="2" name="TOTAL MARKS"/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id="8" name="Table79" displayName="Table79" ref="B4:C11" totalsRowShown="0">
  <autoFilter ref="B4:C11"/>
  <tableColumns count="2">
    <tableColumn id="1" name="NAME"/>
    <tableColumn id="2" name="TOTAL MARKS"/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F7:H25" totalsRowShown="0">
  <autoFilter ref="F7:H25"/>
  <tableColumns count="3">
    <tableColumn id="1" name="0"/>
    <tableColumn id="2" name="Column2"/>
    <tableColumn id="3" name="Column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86C3917-444C-45A2-8A9F-1955AEE0932B}">
  <we:reference id="wa103992993" version="1.2.0.0" store="en-US" storeType="OMEX"/>
  <we:alternateReferences>
    <we:reference id="WA103992993" version="1.2.0.0" store="WA103992993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B116E759-7A5F-47BE-B705-876AA54D74AD}">
  <we:reference id="wa200003220" version="1.0.0.0" store="en-US" storeType="OMEX"/>
  <we:alternateReferences>
    <we:reference id="WA200003220" version="1.0.0.0" store="WA20000322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3" sqref="B23:D24"/>
    </sheetView>
  </sheetViews>
  <sheetFormatPr defaultRowHeight="15" x14ac:dyDescent="0.25"/>
  <sheetData>
    <row r="1" spans="1:7" x14ac:dyDescent="0.25">
      <c r="A1" s="23" t="s">
        <v>165</v>
      </c>
      <c r="B1" s="23"/>
      <c r="C1" s="23"/>
      <c r="D1" s="23"/>
      <c r="E1" s="23"/>
      <c r="F1" s="23"/>
    </row>
    <row r="2" spans="1:7" x14ac:dyDescent="0.25">
      <c r="A2" s="23"/>
      <c r="B2" s="23"/>
      <c r="C2" s="23"/>
      <c r="D2" s="23"/>
      <c r="E2" s="23"/>
      <c r="F2" s="23"/>
    </row>
    <row r="3" spans="1:7" x14ac:dyDescent="0.25">
      <c r="A3" s="23"/>
      <c r="B3" s="23"/>
      <c r="C3" s="23"/>
      <c r="D3" s="23"/>
      <c r="E3" s="23"/>
      <c r="F3" s="23"/>
    </row>
    <row r="5" spans="1:7" x14ac:dyDescent="0.25">
      <c r="D5" s="18" t="s">
        <v>112</v>
      </c>
      <c r="E5" s="18" t="s">
        <v>113</v>
      </c>
      <c r="F5" s="18" t="s">
        <v>114</v>
      </c>
      <c r="G5" s="18" t="s">
        <v>115</v>
      </c>
    </row>
    <row r="6" spans="1:7" x14ac:dyDescent="0.25">
      <c r="D6" s="16" t="s">
        <v>116</v>
      </c>
      <c r="E6" s="17">
        <v>20000</v>
      </c>
      <c r="F6" s="17">
        <v>15000</v>
      </c>
      <c r="G6" s="17">
        <v>50000</v>
      </c>
    </row>
    <row r="7" spans="1:7" x14ac:dyDescent="0.25">
      <c r="D7" s="16" t="s">
        <v>117</v>
      </c>
      <c r="E7" s="17">
        <v>10000</v>
      </c>
      <c r="F7" s="17">
        <v>40000</v>
      </c>
      <c r="G7" s="17">
        <v>50000</v>
      </c>
    </row>
    <row r="8" spans="1:7" x14ac:dyDescent="0.25">
      <c r="D8" s="16" t="s">
        <v>118</v>
      </c>
      <c r="E8" s="17">
        <v>40000</v>
      </c>
      <c r="F8" s="17">
        <v>20000</v>
      </c>
      <c r="G8" s="17">
        <v>15000</v>
      </c>
    </row>
    <row r="9" spans="1:7" x14ac:dyDescent="0.25">
      <c r="D9" s="16" t="s">
        <v>119</v>
      </c>
      <c r="E9" s="17">
        <v>35000</v>
      </c>
      <c r="F9" s="17">
        <v>25000</v>
      </c>
      <c r="G9" s="17">
        <v>25000</v>
      </c>
    </row>
    <row r="10" spans="1:7" x14ac:dyDescent="0.25">
      <c r="D10" s="16" t="s">
        <v>120</v>
      </c>
      <c r="E10" s="17">
        <v>25000</v>
      </c>
      <c r="F10" s="17">
        <v>40000</v>
      </c>
      <c r="G10" s="17">
        <v>45000</v>
      </c>
    </row>
    <row r="11" spans="1:7" x14ac:dyDescent="0.25">
      <c r="D11" s="16" t="s">
        <v>121</v>
      </c>
      <c r="E11" s="17">
        <v>35000</v>
      </c>
      <c r="F11" s="17">
        <v>50000</v>
      </c>
      <c r="G11" s="17">
        <v>35000</v>
      </c>
    </row>
    <row r="12" spans="1:7" x14ac:dyDescent="0.25">
      <c r="D12" s="16" t="s">
        <v>122</v>
      </c>
      <c r="E12" s="17">
        <v>25000</v>
      </c>
      <c r="F12" s="17">
        <v>25000</v>
      </c>
      <c r="G12" s="17">
        <v>40000</v>
      </c>
    </row>
    <row r="13" spans="1:7" x14ac:dyDescent="0.25">
      <c r="D13" s="16" t="s">
        <v>123</v>
      </c>
      <c r="E13" s="17">
        <v>25000</v>
      </c>
      <c r="F13" s="17">
        <v>20000</v>
      </c>
      <c r="G13" s="17">
        <v>15000</v>
      </c>
    </row>
    <row r="14" spans="1:7" x14ac:dyDescent="0.25">
      <c r="D14" s="16" t="s">
        <v>124</v>
      </c>
      <c r="E14" s="17">
        <v>10000</v>
      </c>
      <c r="F14" s="17">
        <v>15000</v>
      </c>
      <c r="G14" s="17">
        <v>20000</v>
      </c>
    </row>
    <row r="15" spans="1:7" x14ac:dyDescent="0.25">
      <c r="D15" s="16" t="s">
        <v>125</v>
      </c>
      <c r="E15" s="17">
        <v>45000</v>
      </c>
      <c r="F15" s="17">
        <v>45000</v>
      </c>
      <c r="G15" s="17">
        <v>15000</v>
      </c>
    </row>
    <row r="16" spans="1:7" x14ac:dyDescent="0.25">
      <c r="D16" s="16" t="s">
        <v>126</v>
      </c>
      <c r="E16" s="17">
        <v>50000</v>
      </c>
      <c r="F16" s="17">
        <v>10000</v>
      </c>
      <c r="G16" s="17">
        <v>25000</v>
      </c>
    </row>
    <row r="17" spans="2:7" x14ac:dyDescent="0.25">
      <c r="D17" s="16" t="s">
        <v>127</v>
      </c>
      <c r="E17" s="17">
        <v>10000</v>
      </c>
      <c r="F17" s="17">
        <v>15000</v>
      </c>
      <c r="G17" s="17">
        <v>20000</v>
      </c>
    </row>
    <row r="23" spans="2:7" x14ac:dyDescent="0.25">
      <c r="B23" s="24" t="s">
        <v>111</v>
      </c>
      <c r="C23" s="24"/>
      <c r="D23" s="24"/>
    </row>
    <row r="24" spans="2:7" x14ac:dyDescent="0.25">
      <c r="B24" s="24"/>
      <c r="C24" s="24"/>
      <c r="D24" s="24"/>
    </row>
  </sheetData>
  <mergeCells count="2">
    <mergeCell ref="A1:F3"/>
    <mergeCell ref="B23:D2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7"/>
  <sheetViews>
    <sheetView zoomScale="145" zoomScaleNormal="145" workbookViewId="0">
      <selection activeCell="H9" sqref="H9:J10"/>
    </sheetView>
  </sheetViews>
  <sheetFormatPr defaultRowHeight="15" x14ac:dyDescent="0.25"/>
  <cols>
    <col min="2" max="4" width="11" customWidth="1"/>
  </cols>
  <sheetData>
    <row r="5" spans="2:10" ht="15" customHeight="1" x14ac:dyDescent="0.25">
      <c r="B5" s="44" t="s">
        <v>0</v>
      </c>
      <c r="C5" s="44"/>
      <c r="D5" s="44"/>
      <c r="E5" s="44"/>
    </row>
    <row r="6" spans="2:10" ht="15" customHeight="1" x14ac:dyDescent="0.25">
      <c r="B6" s="44"/>
      <c r="C6" s="44"/>
      <c r="D6" s="44"/>
      <c r="E6" s="44"/>
    </row>
    <row r="7" spans="2:10" x14ac:dyDescent="0.25">
      <c r="B7" t="s">
        <v>3</v>
      </c>
      <c r="C7" t="s">
        <v>5</v>
      </c>
      <c r="D7" t="s">
        <v>6</v>
      </c>
      <c r="E7" t="s">
        <v>4</v>
      </c>
    </row>
    <row r="8" spans="2:10" x14ac:dyDescent="0.25">
      <c r="B8">
        <v>1</v>
      </c>
      <c r="C8" t="s">
        <v>7</v>
      </c>
      <c r="D8">
        <v>5</v>
      </c>
      <c r="E8">
        <v>600</v>
      </c>
    </row>
    <row r="9" spans="2:10" x14ac:dyDescent="0.25">
      <c r="B9">
        <f>B8+1</f>
        <v>2</v>
      </c>
      <c r="C9" t="s">
        <v>8</v>
      </c>
      <c r="D9">
        <v>2</v>
      </c>
      <c r="E9">
        <v>400</v>
      </c>
      <c r="H9" s="24" t="s">
        <v>111</v>
      </c>
      <c r="I9" s="24"/>
      <c r="J9" s="24"/>
    </row>
    <row r="10" spans="2:10" x14ac:dyDescent="0.25">
      <c r="B10">
        <f t="shared" ref="B10:B16" si="0">B9+1</f>
        <v>3</v>
      </c>
      <c r="C10" t="s">
        <v>9</v>
      </c>
      <c r="D10">
        <v>3</v>
      </c>
      <c r="E10">
        <v>345</v>
      </c>
      <c r="H10" s="24"/>
      <c r="I10" s="24"/>
      <c r="J10" s="24"/>
    </row>
    <row r="11" spans="2:10" x14ac:dyDescent="0.25">
      <c r="B11">
        <f t="shared" si="0"/>
        <v>4</v>
      </c>
      <c r="C11" t="s">
        <v>10</v>
      </c>
      <c r="D11">
        <v>7</v>
      </c>
      <c r="E11">
        <v>60</v>
      </c>
    </row>
    <row r="12" spans="2:10" x14ac:dyDescent="0.25">
      <c r="B12">
        <f t="shared" si="0"/>
        <v>5</v>
      </c>
      <c r="C12" t="s">
        <v>11</v>
      </c>
      <c r="D12">
        <v>5</v>
      </c>
      <c r="E12">
        <v>699</v>
      </c>
    </row>
    <row r="13" spans="2:10" x14ac:dyDescent="0.25">
      <c r="B13">
        <f t="shared" si="0"/>
        <v>6</v>
      </c>
      <c r="C13" t="s">
        <v>12</v>
      </c>
      <c r="D13">
        <v>4</v>
      </c>
      <c r="E13">
        <v>322</v>
      </c>
    </row>
    <row r="14" spans="2:10" x14ac:dyDescent="0.25">
      <c r="B14">
        <f t="shared" si="0"/>
        <v>7</v>
      </c>
      <c r="C14" t="s">
        <v>13</v>
      </c>
      <c r="D14">
        <v>7</v>
      </c>
      <c r="E14">
        <v>120</v>
      </c>
    </row>
    <row r="15" spans="2:10" x14ac:dyDescent="0.25">
      <c r="B15">
        <f t="shared" si="0"/>
        <v>8</v>
      </c>
      <c r="C15" t="s">
        <v>14</v>
      </c>
      <c r="D15">
        <v>9</v>
      </c>
      <c r="E15">
        <v>677</v>
      </c>
    </row>
    <row r="16" spans="2:10" x14ac:dyDescent="0.25">
      <c r="B16">
        <f t="shared" si="0"/>
        <v>9</v>
      </c>
      <c r="C16" t="s">
        <v>15</v>
      </c>
      <c r="D16">
        <v>9</v>
      </c>
      <c r="E16">
        <v>566</v>
      </c>
    </row>
    <row r="17" spans="2:5" x14ac:dyDescent="0.25">
      <c r="B17" s="1" t="s">
        <v>16</v>
      </c>
      <c r="C17" s="2"/>
      <c r="D17" s="2"/>
      <c r="E17" s="2">
        <f>SUM(E8:E16)</f>
        <v>3789</v>
      </c>
    </row>
  </sheetData>
  <mergeCells count="2">
    <mergeCell ref="B5:E6"/>
    <mergeCell ref="H9:J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7"/>
  <sheetViews>
    <sheetView zoomScale="160" zoomScaleNormal="160" workbookViewId="0">
      <selection activeCell="H9" sqref="H9:J10"/>
    </sheetView>
  </sheetViews>
  <sheetFormatPr defaultRowHeight="15" x14ac:dyDescent="0.25"/>
  <sheetData>
    <row r="5" spans="2:10" ht="15" customHeight="1" x14ac:dyDescent="0.25">
      <c r="B5" s="44" t="s">
        <v>17</v>
      </c>
      <c r="C5" s="44"/>
      <c r="D5" s="44"/>
      <c r="E5" s="44"/>
      <c r="F5" s="44"/>
    </row>
    <row r="6" spans="2:10" ht="15" customHeight="1" x14ac:dyDescent="0.25">
      <c r="B6" s="44"/>
      <c r="C6" s="44"/>
      <c r="D6" s="44"/>
      <c r="E6" s="44"/>
      <c r="F6" s="44"/>
    </row>
    <row r="7" spans="2:10" x14ac:dyDescent="0.25">
      <c r="B7" t="s">
        <v>3</v>
      </c>
      <c r="C7" t="s">
        <v>5</v>
      </c>
      <c r="D7" t="s">
        <v>6</v>
      </c>
      <c r="E7" t="s">
        <v>4</v>
      </c>
      <c r="F7" t="s">
        <v>18</v>
      </c>
    </row>
    <row r="8" spans="2:10" x14ac:dyDescent="0.25">
      <c r="B8">
        <v>1</v>
      </c>
      <c r="C8" t="s">
        <v>7</v>
      </c>
      <c r="D8">
        <v>5</v>
      </c>
      <c r="E8">
        <v>600</v>
      </c>
      <c r="F8">
        <f>PRODUCT(Table14[[#This Row],[Items]:[Price]])</f>
        <v>3000</v>
      </c>
    </row>
    <row r="9" spans="2:10" x14ac:dyDescent="0.25">
      <c r="B9">
        <f>B8+1</f>
        <v>2</v>
      </c>
      <c r="C9" t="s">
        <v>8</v>
      </c>
      <c r="D9">
        <v>2</v>
      </c>
      <c r="E9">
        <v>400</v>
      </c>
      <c r="F9">
        <f>PRODUCT(Table14[[#This Row],[Items]:[Price]])</f>
        <v>800</v>
      </c>
      <c r="H9" s="24" t="s">
        <v>111</v>
      </c>
      <c r="I9" s="24"/>
      <c r="J9" s="24"/>
    </row>
    <row r="10" spans="2:10" x14ac:dyDescent="0.25">
      <c r="B10">
        <f t="shared" ref="B10:B16" si="0">B9+1</f>
        <v>3</v>
      </c>
      <c r="C10" t="s">
        <v>9</v>
      </c>
      <c r="D10">
        <v>3</v>
      </c>
      <c r="E10">
        <v>345</v>
      </c>
      <c r="F10">
        <f>PRODUCT(Table14[[#This Row],[Items]:[Price]])</f>
        <v>1035</v>
      </c>
      <c r="H10" s="24"/>
      <c r="I10" s="24"/>
      <c r="J10" s="24"/>
    </row>
    <row r="11" spans="2:10" x14ac:dyDescent="0.25">
      <c r="B11">
        <f t="shared" si="0"/>
        <v>4</v>
      </c>
      <c r="C11" t="s">
        <v>10</v>
      </c>
      <c r="D11">
        <v>7</v>
      </c>
      <c r="E11">
        <v>60</v>
      </c>
      <c r="F11">
        <f>PRODUCT(Table14[[#This Row],[Items]:[Price]])</f>
        <v>420</v>
      </c>
    </row>
    <row r="12" spans="2:10" x14ac:dyDescent="0.25">
      <c r="B12">
        <f t="shared" si="0"/>
        <v>5</v>
      </c>
      <c r="C12" t="s">
        <v>11</v>
      </c>
      <c r="D12">
        <v>5</v>
      </c>
      <c r="E12">
        <v>699</v>
      </c>
      <c r="F12">
        <f>PRODUCT(Table14[[#This Row],[Items]:[Price]])</f>
        <v>3495</v>
      </c>
    </row>
    <row r="13" spans="2:10" x14ac:dyDescent="0.25">
      <c r="B13">
        <f t="shared" si="0"/>
        <v>6</v>
      </c>
      <c r="C13" t="s">
        <v>12</v>
      </c>
      <c r="D13">
        <v>4</v>
      </c>
      <c r="E13">
        <v>322</v>
      </c>
      <c r="F13">
        <f>PRODUCT(Table14[[#This Row],[Items]:[Price]])</f>
        <v>1288</v>
      </c>
    </row>
    <row r="14" spans="2:10" x14ac:dyDescent="0.25">
      <c r="B14">
        <f t="shared" si="0"/>
        <v>7</v>
      </c>
      <c r="C14" t="s">
        <v>13</v>
      </c>
      <c r="D14">
        <v>7</v>
      </c>
      <c r="E14">
        <v>120</v>
      </c>
      <c r="F14">
        <f>PRODUCT(Table14[[#This Row],[Items]:[Price]])</f>
        <v>840</v>
      </c>
    </row>
    <row r="15" spans="2:10" x14ac:dyDescent="0.25">
      <c r="B15">
        <f t="shared" si="0"/>
        <v>8</v>
      </c>
      <c r="C15" t="s">
        <v>14</v>
      </c>
      <c r="D15">
        <v>9</v>
      </c>
      <c r="E15">
        <v>677</v>
      </c>
      <c r="F15">
        <f>PRODUCT(Table14[[#This Row],[Items]:[Price]])</f>
        <v>6093</v>
      </c>
    </row>
    <row r="16" spans="2:10" x14ac:dyDescent="0.25">
      <c r="B16">
        <f t="shared" si="0"/>
        <v>9</v>
      </c>
      <c r="C16" t="s">
        <v>15</v>
      </c>
      <c r="D16">
        <v>9</v>
      </c>
      <c r="E16">
        <v>566</v>
      </c>
      <c r="F16">
        <f>PRODUCT(Table14[[#This Row],[Items]:[Price]])</f>
        <v>5094</v>
      </c>
    </row>
    <row r="17" spans="2:6" x14ac:dyDescent="0.25">
      <c r="B17" s="1" t="s">
        <v>16</v>
      </c>
      <c r="C17" s="2"/>
      <c r="D17" s="2"/>
      <c r="E17" s="2"/>
      <c r="F17" s="2"/>
    </row>
  </sheetData>
  <mergeCells count="2">
    <mergeCell ref="B5:F6"/>
    <mergeCell ref="H9:J10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6"/>
  <sheetViews>
    <sheetView zoomScale="145" zoomScaleNormal="145" workbookViewId="0">
      <selection activeCell="G8" sqref="G8:I9"/>
    </sheetView>
  </sheetViews>
  <sheetFormatPr defaultRowHeight="15" x14ac:dyDescent="0.25"/>
  <sheetData>
    <row r="4" spans="3:9" x14ac:dyDescent="0.25">
      <c r="C4" s="45" t="s">
        <v>19</v>
      </c>
      <c r="D4" s="45"/>
      <c r="E4" s="45"/>
    </row>
    <row r="5" spans="3:9" ht="15.75" thickBot="1" x14ac:dyDescent="0.3">
      <c r="C5" s="45"/>
      <c r="D5" s="45"/>
      <c r="E5" s="45"/>
    </row>
    <row r="6" spans="3:9" ht="15.75" thickBot="1" x14ac:dyDescent="0.3">
      <c r="C6" s="6" t="s">
        <v>26</v>
      </c>
      <c r="D6" s="6"/>
      <c r="E6" s="6" t="str">
        <f>PROPER(C6:C12)</f>
        <v>Amjad</v>
      </c>
    </row>
    <row r="7" spans="3:9" ht="15.75" thickBot="1" x14ac:dyDescent="0.3">
      <c r="C7" s="12" t="s">
        <v>25</v>
      </c>
      <c r="D7" s="6"/>
      <c r="E7" s="6" t="str">
        <f>PROPER(C7:C13)</f>
        <v>Ashfaq</v>
      </c>
    </row>
    <row r="8" spans="3:9" ht="15.75" thickBot="1" x14ac:dyDescent="0.3">
      <c r="C8" s="6" t="s">
        <v>22</v>
      </c>
      <c r="D8" s="6"/>
      <c r="E8" s="6" t="str">
        <f>PROPER(C8:C14)</f>
        <v>Kamran</v>
      </c>
      <c r="G8" s="24" t="s">
        <v>111</v>
      </c>
      <c r="H8" s="24"/>
      <c r="I8" s="24"/>
    </row>
    <row r="9" spans="3:9" ht="15.75" thickBot="1" x14ac:dyDescent="0.3">
      <c r="C9" s="6" t="s">
        <v>24</v>
      </c>
      <c r="D9" s="6"/>
      <c r="E9" s="13" t="str">
        <f>PROPER(C9:C15)</f>
        <v>Zaman</v>
      </c>
      <c r="G9" s="24"/>
      <c r="H9" s="24"/>
      <c r="I9" s="24"/>
    </row>
    <row r="10" spans="3:9" ht="15.75" thickBot="1" x14ac:dyDescent="0.3">
      <c r="C10" s="46" t="s">
        <v>23</v>
      </c>
      <c r="D10" s="15"/>
      <c r="E10" s="46" t="str">
        <f t="shared" ref="E10" si="0">PROPER(C10:C16)</f>
        <v>Ali</v>
      </c>
    </row>
    <row r="11" spans="3:9" ht="15.75" thickBot="1" x14ac:dyDescent="0.3">
      <c r="C11" s="47"/>
      <c r="D11" s="15"/>
      <c r="E11" s="47"/>
    </row>
    <row r="12" spans="3:9" ht="15.75" thickBot="1" x14ac:dyDescent="0.3">
      <c r="C12" s="48"/>
      <c r="D12" s="14"/>
      <c r="E12" s="48"/>
    </row>
    <row r="15" spans="3:9" x14ac:dyDescent="0.25">
      <c r="C15" t="s">
        <v>27</v>
      </c>
      <c r="E15" t="str">
        <f>PROPER(C15:C16)</f>
        <v>Apple</v>
      </c>
    </row>
    <row r="16" spans="3:9" x14ac:dyDescent="0.25">
      <c r="C16" t="s">
        <v>28</v>
      </c>
      <c r="E16" t="str">
        <f>PROPER(C16:C17)</f>
        <v>Mango</v>
      </c>
    </row>
  </sheetData>
  <mergeCells count="4">
    <mergeCell ref="C4:E5"/>
    <mergeCell ref="C10:C12"/>
    <mergeCell ref="E10:E12"/>
    <mergeCell ref="G8:I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5"/>
  <sheetViews>
    <sheetView zoomScale="145" zoomScaleNormal="145" workbookViewId="0">
      <selection activeCell="G13" sqref="G13:I14"/>
    </sheetView>
  </sheetViews>
  <sheetFormatPr defaultRowHeight="15" x14ac:dyDescent="0.25"/>
  <cols>
    <col min="4" max="6" width="11" customWidth="1"/>
  </cols>
  <sheetData>
    <row r="4" spans="4:9" x14ac:dyDescent="0.25">
      <c r="D4" s="49" t="s">
        <v>29</v>
      </c>
      <c r="E4" s="49"/>
      <c r="F4" s="3"/>
    </row>
    <row r="5" spans="4:9" x14ac:dyDescent="0.25">
      <c r="D5" s="49"/>
      <c r="E5" s="49"/>
      <c r="F5" s="3"/>
    </row>
    <row r="6" spans="4:9" x14ac:dyDescent="0.25">
      <c r="D6" t="s">
        <v>30</v>
      </c>
      <c r="E6" t="s">
        <v>31</v>
      </c>
    </row>
    <row r="7" spans="4:9" x14ac:dyDescent="0.25">
      <c r="D7" t="s">
        <v>32</v>
      </c>
      <c r="E7">
        <v>323</v>
      </c>
    </row>
    <row r="8" spans="4:9" x14ac:dyDescent="0.25">
      <c r="D8" t="s">
        <v>33</v>
      </c>
      <c r="E8">
        <v>232</v>
      </c>
      <c r="H8">
        <f>MAX(D7:E15)</f>
        <v>766</v>
      </c>
    </row>
    <row r="9" spans="4:9" x14ac:dyDescent="0.25">
      <c r="D9" t="s">
        <v>21</v>
      </c>
      <c r="E9">
        <v>766</v>
      </c>
    </row>
    <row r="10" spans="4:9" x14ac:dyDescent="0.25">
      <c r="D10" t="s">
        <v>34</v>
      </c>
      <c r="E10">
        <v>456</v>
      </c>
    </row>
    <row r="11" spans="4:9" x14ac:dyDescent="0.25">
      <c r="D11" t="s">
        <v>35</v>
      </c>
      <c r="E11">
        <v>566</v>
      </c>
    </row>
    <row r="12" spans="4:9" x14ac:dyDescent="0.25">
      <c r="D12" t="s">
        <v>36</v>
      </c>
      <c r="E12">
        <v>290</v>
      </c>
    </row>
    <row r="13" spans="4:9" x14ac:dyDescent="0.25">
      <c r="D13" t="s">
        <v>37</v>
      </c>
      <c r="E13">
        <v>478</v>
      </c>
      <c r="G13" s="24" t="s">
        <v>111</v>
      </c>
      <c r="H13" s="24"/>
      <c r="I13" s="24"/>
    </row>
    <row r="14" spans="4:9" x14ac:dyDescent="0.25">
      <c r="D14" t="s">
        <v>38</v>
      </c>
      <c r="E14">
        <v>123</v>
      </c>
      <c r="G14" s="24"/>
      <c r="H14" s="24"/>
      <c r="I14" s="24"/>
    </row>
    <row r="15" spans="4:9" x14ac:dyDescent="0.25">
      <c r="D15" t="s">
        <v>39</v>
      </c>
      <c r="E15">
        <v>561</v>
      </c>
    </row>
  </sheetData>
  <mergeCells count="2">
    <mergeCell ref="D4:E5"/>
    <mergeCell ref="G13:I14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7"/>
  <sheetViews>
    <sheetView zoomScale="145" zoomScaleNormal="145" workbookViewId="0">
      <selection activeCell="G15" sqref="G15:I16"/>
    </sheetView>
  </sheetViews>
  <sheetFormatPr defaultRowHeight="15" x14ac:dyDescent="0.25"/>
  <sheetData>
    <row r="6" spans="4:9" x14ac:dyDescent="0.25">
      <c r="D6" s="49" t="s">
        <v>40</v>
      </c>
      <c r="E6" s="49"/>
      <c r="F6" s="3"/>
    </row>
    <row r="7" spans="4:9" x14ac:dyDescent="0.25">
      <c r="D7" s="49"/>
      <c r="E7" s="49"/>
      <c r="F7" s="3"/>
    </row>
    <row r="8" spans="4:9" x14ac:dyDescent="0.25">
      <c r="D8" t="s">
        <v>30</v>
      </c>
      <c r="E8" t="s">
        <v>31</v>
      </c>
    </row>
    <row r="9" spans="4:9" x14ac:dyDescent="0.25">
      <c r="D9" t="s">
        <v>32</v>
      </c>
      <c r="E9">
        <v>323</v>
      </c>
    </row>
    <row r="10" spans="4:9" x14ac:dyDescent="0.25">
      <c r="D10" t="s">
        <v>33</v>
      </c>
      <c r="E10">
        <v>232</v>
      </c>
      <c r="H10">
        <f>MIN(D9:E17)</f>
        <v>123</v>
      </c>
    </row>
    <row r="11" spans="4:9" x14ac:dyDescent="0.25">
      <c r="D11" t="s">
        <v>21</v>
      </c>
      <c r="E11">
        <v>766</v>
      </c>
    </row>
    <row r="12" spans="4:9" x14ac:dyDescent="0.25">
      <c r="D12" t="s">
        <v>34</v>
      </c>
      <c r="E12">
        <v>456</v>
      </c>
    </row>
    <row r="13" spans="4:9" x14ac:dyDescent="0.25">
      <c r="D13" t="s">
        <v>35</v>
      </c>
      <c r="E13">
        <v>566</v>
      </c>
    </row>
    <row r="14" spans="4:9" x14ac:dyDescent="0.25">
      <c r="D14" t="s">
        <v>36</v>
      </c>
      <c r="E14">
        <v>290</v>
      </c>
    </row>
    <row r="15" spans="4:9" x14ac:dyDescent="0.25">
      <c r="D15" t="s">
        <v>37</v>
      </c>
      <c r="E15">
        <v>478</v>
      </c>
      <c r="G15" s="24" t="s">
        <v>111</v>
      </c>
      <c r="H15" s="24"/>
      <c r="I15" s="24"/>
    </row>
    <row r="16" spans="4:9" x14ac:dyDescent="0.25">
      <c r="D16" t="s">
        <v>38</v>
      </c>
      <c r="E16">
        <v>123</v>
      </c>
      <c r="G16" s="24"/>
      <c r="H16" s="24"/>
      <c r="I16" s="24"/>
    </row>
    <row r="17" spans="4:5" x14ac:dyDescent="0.25">
      <c r="D17" t="s">
        <v>39</v>
      </c>
      <c r="E17">
        <v>561</v>
      </c>
    </row>
  </sheetData>
  <mergeCells count="2">
    <mergeCell ref="D6:E7"/>
    <mergeCell ref="G15:I16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3"/>
  <sheetViews>
    <sheetView zoomScale="160" zoomScaleNormal="160" workbookViewId="0">
      <selection activeCell="G4" sqref="G4:I5"/>
    </sheetView>
  </sheetViews>
  <sheetFormatPr defaultRowHeight="15" x14ac:dyDescent="0.25"/>
  <cols>
    <col min="3" max="4" width="11" customWidth="1"/>
  </cols>
  <sheetData>
    <row r="4" spans="3:9" x14ac:dyDescent="0.25">
      <c r="G4" s="24" t="s">
        <v>111</v>
      </c>
      <c r="H4" s="24"/>
      <c r="I4" s="24"/>
    </row>
    <row r="5" spans="3:9" x14ac:dyDescent="0.25">
      <c r="C5" s="49" t="s">
        <v>41</v>
      </c>
      <c r="D5" s="49"/>
      <c r="G5" s="24"/>
      <c r="H5" s="24"/>
      <c r="I5" s="24"/>
    </row>
    <row r="6" spans="3:9" x14ac:dyDescent="0.25">
      <c r="C6" s="49"/>
      <c r="D6" s="49"/>
    </row>
    <row r="7" spans="3:9" x14ac:dyDescent="0.25">
      <c r="C7" t="s">
        <v>30</v>
      </c>
      <c r="D7" t="s">
        <v>42</v>
      </c>
    </row>
    <row r="8" spans="3:9" x14ac:dyDescent="0.25">
      <c r="C8" t="s">
        <v>32</v>
      </c>
      <c r="D8">
        <v>123</v>
      </c>
    </row>
    <row r="9" spans="3:9" x14ac:dyDescent="0.25">
      <c r="C9" t="s">
        <v>21</v>
      </c>
      <c r="D9">
        <v>321</v>
      </c>
    </row>
    <row r="10" spans="3:9" x14ac:dyDescent="0.25">
      <c r="C10" t="s">
        <v>34</v>
      </c>
      <c r="D10">
        <v>456</v>
      </c>
      <c r="G10">
        <f>LARGE(C8:D13,3)</f>
        <v>456</v>
      </c>
    </row>
    <row r="11" spans="3:9" x14ac:dyDescent="0.25">
      <c r="C11" t="s">
        <v>35</v>
      </c>
      <c r="D11">
        <v>654</v>
      </c>
    </row>
    <row r="12" spans="3:9" x14ac:dyDescent="0.25">
      <c r="C12" t="s">
        <v>38</v>
      </c>
      <c r="D12">
        <v>455</v>
      </c>
    </row>
    <row r="13" spans="3:9" x14ac:dyDescent="0.25">
      <c r="C13" t="s">
        <v>39</v>
      </c>
      <c r="D13">
        <v>786</v>
      </c>
    </row>
  </sheetData>
  <mergeCells count="2">
    <mergeCell ref="C5:D6"/>
    <mergeCell ref="G4:I5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zoomScale="190" zoomScaleNormal="190" workbookViewId="0">
      <selection activeCell="E2" sqref="E2:G3"/>
    </sheetView>
  </sheetViews>
  <sheetFormatPr defaultRowHeight="15" x14ac:dyDescent="0.25"/>
  <sheetData>
    <row r="2" spans="2:7" x14ac:dyDescent="0.25">
      <c r="B2" s="49" t="s">
        <v>43</v>
      </c>
      <c r="C2" s="49"/>
      <c r="E2" s="24" t="s">
        <v>111</v>
      </c>
      <c r="F2" s="24"/>
      <c r="G2" s="24"/>
    </row>
    <row r="3" spans="2:7" x14ac:dyDescent="0.25">
      <c r="B3" s="49"/>
      <c r="C3" s="49"/>
      <c r="E3" s="24"/>
      <c r="F3" s="24"/>
      <c r="G3" s="24"/>
    </row>
    <row r="4" spans="2:7" x14ac:dyDescent="0.25">
      <c r="B4" t="s">
        <v>30</v>
      </c>
      <c r="C4" t="s">
        <v>42</v>
      </c>
    </row>
    <row r="5" spans="2:7" x14ac:dyDescent="0.25">
      <c r="B5" t="s">
        <v>32</v>
      </c>
      <c r="C5">
        <v>123</v>
      </c>
    </row>
    <row r="6" spans="2:7" x14ac:dyDescent="0.25">
      <c r="B6" t="s">
        <v>21</v>
      </c>
      <c r="C6">
        <v>321</v>
      </c>
    </row>
    <row r="7" spans="2:7" x14ac:dyDescent="0.25">
      <c r="B7" t="s">
        <v>34</v>
      </c>
      <c r="C7">
        <v>456</v>
      </c>
      <c r="F7">
        <f>SMALL(B5:C10,3)</f>
        <v>455</v>
      </c>
    </row>
    <row r="8" spans="2:7" x14ac:dyDescent="0.25">
      <c r="B8" t="s">
        <v>35</v>
      </c>
      <c r="C8">
        <v>654</v>
      </c>
    </row>
    <row r="9" spans="2:7" x14ac:dyDescent="0.25">
      <c r="B9" t="s">
        <v>38</v>
      </c>
      <c r="C9">
        <v>455</v>
      </c>
    </row>
    <row r="10" spans="2:7" x14ac:dyDescent="0.25">
      <c r="B10" t="s">
        <v>39</v>
      </c>
      <c r="C10">
        <v>786</v>
      </c>
    </row>
  </sheetData>
  <mergeCells count="2">
    <mergeCell ref="B2:C3"/>
    <mergeCell ref="E2:G3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7"/>
  <sheetViews>
    <sheetView zoomScale="145" zoomScaleNormal="145" workbookViewId="0">
      <selection activeCell="J3" sqref="J3:L4"/>
    </sheetView>
  </sheetViews>
  <sheetFormatPr defaultRowHeight="15" x14ac:dyDescent="0.25"/>
  <sheetData>
    <row r="3" spans="5:12" ht="15" customHeight="1" x14ac:dyDescent="0.25">
      <c r="E3" s="49" t="s">
        <v>44</v>
      </c>
      <c r="F3" s="49"/>
      <c r="G3" s="49"/>
      <c r="H3" s="49"/>
      <c r="J3" s="24" t="s">
        <v>111</v>
      </c>
      <c r="K3" s="24"/>
      <c r="L3" s="24"/>
    </row>
    <row r="4" spans="5:12" ht="15" customHeight="1" x14ac:dyDescent="0.25">
      <c r="E4" s="49"/>
      <c r="F4" s="49"/>
      <c r="G4" s="49"/>
      <c r="H4" s="49"/>
      <c r="J4" s="24"/>
      <c r="K4" s="24"/>
      <c r="L4" s="24"/>
    </row>
    <row r="5" spans="5:12" x14ac:dyDescent="0.25">
      <c r="E5" t="s">
        <v>45</v>
      </c>
      <c r="G5" s="50">
        <f ca="1">TODAY()</f>
        <v>45651</v>
      </c>
      <c r="H5" s="29"/>
    </row>
    <row r="6" spans="5:12" x14ac:dyDescent="0.25">
      <c r="E6" t="s">
        <v>46</v>
      </c>
      <c r="G6" s="50">
        <f ca="1">TODAY()-1</f>
        <v>45650</v>
      </c>
      <c r="H6" s="29"/>
    </row>
    <row r="7" spans="5:12" x14ac:dyDescent="0.25">
      <c r="E7" t="s">
        <v>47</v>
      </c>
      <c r="G7" s="50">
        <f ca="1">TODAY()+1</f>
        <v>45652</v>
      </c>
      <c r="H7" s="29"/>
    </row>
  </sheetData>
  <mergeCells count="5">
    <mergeCell ref="E3:H4"/>
    <mergeCell ref="G5:H5"/>
    <mergeCell ref="G6:H6"/>
    <mergeCell ref="G7:H7"/>
    <mergeCell ref="J3:L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M12"/>
  <sheetViews>
    <sheetView zoomScale="130" zoomScaleNormal="130" workbookViewId="0">
      <selection activeCell="K5" sqref="K5:M6"/>
    </sheetView>
  </sheetViews>
  <sheetFormatPr defaultRowHeight="15" x14ac:dyDescent="0.25"/>
  <cols>
    <col min="6" max="6" width="15.85546875" bestFit="1" customWidth="1"/>
  </cols>
  <sheetData>
    <row r="4" spans="6:13" x14ac:dyDescent="0.25">
      <c r="F4" s="49" t="s">
        <v>48</v>
      </c>
      <c r="G4" s="49"/>
      <c r="H4" s="49"/>
      <c r="I4" s="49"/>
    </row>
    <row r="5" spans="6:13" x14ac:dyDescent="0.25">
      <c r="F5" s="49"/>
      <c r="G5" s="49"/>
      <c r="H5" s="49"/>
      <c r="I5" s="49"/>
      <c r="K5" s="24" t="s">
        <v>111</v>
      </c>
      <c r="L5" s="24"/>
      <c r="M5" s="24"/>
    </row>
    <row r="6" spans="6:13" x14ac:dyDescent="0.25">
      <c r="F6" s="4">
        <f>TIME(5,0,0)</f>
        <v>0.20833333333333334</v>
      </c>
      <c r="G6" s="29"/>
      <c r="H6" s="29"/>
      <c r="I6" s="29"/>
      <c r="K6" s="24"/>
      <c r="L6" s="24"/>
      <c r="M6" s="24"/>
    </row>
    <row r="7" spans="6:13" x14ac:dyDescent="0.25">
      <c r="F7" s="4"/>
    </row>
    <row r="9" spans="6:13" x14ac:dyDescent="0.25">
      <c r="F9" s="4">
        <f>TIME(11,0,0)</f>
        <v>0.45833333333333331</v>
      </c>
    </row>
    <row r="12" spans="6:13" x14ac:dyDescent="0.25">
      <c r="F12" s="4">
        <f>TIME(23,0,0)</f>
        <v>0.95833333333333337</v>
      </c>
    </row>
  </sheetData>
  <mergeCells count="3">
    <mergeCell ref="F4:I5"/>
    <mergeCell ref="G6:I6"/>
    <mergeCell ref="K5:M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6"/>
  <sheetViews>
    <sheetView zoomScale="145" zoomScaleNormal="145" workbookViewId="0">
      <selection activeCell="I3" sqref="I3:K4"/>
    </sheetView>
  </sheetViews>
  <sheetFormatPr defaultRowHeight="15" x14ac:dyDescent="0.25"/>
  <cols>
    <col min="5" max="5" width="15.85546875" bestFit="1" customWidth="1"/>
  </cols>
  <sheetData>
    <row r="3" spans="5:11" x14ac:dyDescent="0.25">
      <c r="E3" s="51" t="s">
        <v>49</v>
      </c>
      <c r="F3" s="51"/>
      <c r="G3" s="51"/>
      <c r="I3" s="24" t="s">
        <v>111</v>
      </c>
      <c r="J3" s="24"/>
      <c r="K3" s="24"/>
    </row>
    <row r="4" spans="5:11" x14ac:dyDescent="0.25">
      <c r="E4" s="51"/>
      <c r="F4" s="51"/>
      <c r="G4" s="51"/>
      <c r="I4" s="24"/>
      <c r="J4" s="24"/>
      <c r="K4" s="24"/>
    </row>
    <row r="5" spans="5:11" x14ac:dyDescent="0.25">
      <c r="E5" s="52">
        <f ca="1">NOW()</f>
        <v>45651.86845775463</v>
      </c>
      <c r="F5" s="52"/>
      <c r="G5" s="52"/>
    </row>
    <row r="6" spans="5:11" x14ac:dyDescent="0.25">
      <c r="E6" s="52"/>
      <c r="F6" s="52"/>
      <c r="G6" s="52"/>
    </row>
  </sheetData>
  <mergeCells count="3">
    <mergeCell ref="E3:G4"/>
    <mergeCell ref="E5:G6"/>
    <mergeCell ref="I3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3" sqref="K3:M4"/>
    </sheetView>
  </sheetViews>
  <sheetFormatPr defaultRowHeight="15" x14ac:dyDescent="0.25"/>
  <sheetData>
    <row r="1" spans="1:13" x14ac:dyDescent="0.25">
      <c r="A1" s="23" t="s">
        <v>166</v>
      </c>
      <c r="B1" s="23"/>
      <c r="C1" s="23"/>
      <c r="D1" s="23"/>
      <c r="E1" s="23"/>
      <c r="F1" s="23"/>
    </row>
    <row r="2" spans="1:13" x14ac:dyDescent="0.25">
      <c r="A2" s="23"/>
      <c r="B2" s="23"/>
      <c r="C2" s="23"/>
      <c r="D2" s="23"/>
      <c r="E2" s="23"/>
      <c r="F2" s="23"/>
    </row>
    <row r="3" spans="1:13" x14ac:dyDescent="0.25">
      <c r="A3" s="23"/>
      <c r="B3" s="23"/>
      <c r="C3" s="23"/>
      <c r="D3" s="23"/>
      <c r="E3" s="23"/>
      <c r="F3" s="23"/>
      <c r="K3" s="24" t="s">
        <v>111</v>
      </c>
      <c r="L3" s="24"/>
      <c r="M3" s="24"/>
    </row>
    <row r="4" spans="1:13" x14ac:dyDescent="0.25">
      <c r="K4" s="24"/>
      <c r="L4" s="24"/>
      <c r="M4" s="24"/>
    </row>
    <row r="7" spans="1:13" x14ac:dyDescent="0.25">
      <c r="D7" s="18" t="s">
        <v>112</v>
      </c>
      <c r="E7" s="18" t="s">
        <v>113</v>
      </c>
      <c r="F7" s="18" t="s">
        <v>114</v>
      </c>
      <c r="G7" s="18" t="s">
        <v>115</v>
      </c>
    </row>
    <row r="8" spans="1:13" x14ac:dyDescent="0.25">
      <c r="D8" s="16" t="s">
        <v>116</v>
      </c>
      <c r="E8" s="17">
        <v>20000</v>
      </c>
      <c r="F8" s="17">
        <v>15000</v>
      </c>
      <c r="G8" s="17">
        <v>50000</v>
      </c>
    </row>
    <row r="9" spans="1:13" x14ac:dyDescent="0.25">
      <c r="D9" s="16" t="s">
        <v>117</v>
      </c>
      <c r="E9" s="17">
        <v>10000</v>
      </c>
      <c r="F9" s="17">
        <v>40000</v>
      </c>
      <c r="G9" s="17">
        <v>50000</v>
      </c>
    </row>
    <row r="10" spans="1:13" x14ac:dyDescent="0.25">
      <c r="D10" s="16" t="s">
        <v>118</v>
      </c>
      <c r="E10" s="17">
        <v>40000</v>
      </c>
      <c r="F10" s="17">
        <v>20000</v>
      </c>
      <c r="G10" s="17">
        <v>15000</v>
      </c>
    </row>
    <row r="11" spans="1:13" x14ac:dyDescent="0.25">
      <c r="D11" s="16" t="s">
        <v>119</v>
      </c>
      <c r="E11" s="17">
        <v>35000</v>
      </c>
      <c r="F11" s="17">
        <v>25000</v>
      </c>
      <c r="G11" s="17">
        <v>25000</v>
      </c>
    </row>
    <row r="12" spans="1:13" x14ac:dyDescent="0.25">
      <c r="D12" s="16" t="s">
        <v>120</v>
      </c>
      <c r="E12" s="17">
        <v>25000</v>
      </c>
      <c r="F12" s="17">
        <v>40000</v>
      </c>
      <c r="G12" s="17">
        <v>45000</v>
      </c>
    </row>
    <row r="13" spans="1:13" x14ac:dyDescent="0.25">
      <c r="D13" s="16" t="s">
        <v>121</v>
      </c>
      <c r="E13" s="17">
        <v>35000</v>
      </c>
      <c r="F13" s="17">
        <v>50000</v>
      </c>
      <c r="G13" s="17">
        <v>35000</v>
      </c>
    </row>
    <row r="14" spans="1:13" x14ac:dyDescent="0.25">
      <c r="D14" s="16" t="s">
        <v>122</v>
      </c>
      <c r="E14" s="17">
        <v>25000</v>
      </c>
      <c r="F14" s="17">
        <v>25000</v>
      </c>
      <c r="G14" s="17">
        <v>40000</v>
      </c>
    </row>
    <row r="15" spans="1:13" x14ac:dyDescent="0.25">
      <c r="D15" s="16" t="s">
        <v>123</v>
      </c>
      <c r="E15" s="17">
        <v>25000</v>
      </c>
      <c r="F15" s="17">
        <v>20000</v>
      </c>
      <c r="G15" s="17">
        <v>15000</v>
      </c>
    </row>
    <row r="16" spans="1:13" x14ac:dyDescent="0.25">
      <c r="D16" s="16" t="s">
        <v>124</v>
      </c>
      <c r="E16" s="17">
        <v>10000</v>
      </c>
      <c r="F16" s="17">
        <v>15000</v>
      </c>
      <c r="G16" s="17">
        <v>20000</v>
      </c>
    </row>
    <row r="17" spans="4:7" x14ac:dyDescent="0.25">
      <c r="D17" s="16" t="s">
        <v>125</v>
      </c>
      <c r="E17" s="17">
        <v>45000</v>
      </c>
      <c r="F17" s="17">
        <v>45000</v>
      </c>
      <c r="G17" s="17">
        <v>15000</v>
      </c>
    </row>
    <row r="18" spans="4:7" x14ac:dyDescent="0.25">
      <c r="D18" s="16" t="s">
        <v>126</v>
      </c>
      <c r="E18" s="17">
        <v>50000</v>
      </c>
      <c r="F18" s="17">
        <v>10000</v>
      </c>
      <c r="G18" s="17">
        <v>25000</v>
      </c>
    </row>
    <row r="19" spans="4:7" x14ac:dyDescent="0.25">
      <c r="D19" s="16" t="s">
        <v>127</v>
      </c>
      <c r="E19" s="17">
        <v>10000</v>
      </c>
      <c r="F19" s="17">
        <v>15000</v>
      </c>
      <c r="G19" s="17">
        <v>20000</v>
      </c>
    </row>
  </sheetData>
  <mergeCells count="2">
    <mergeCell ref="A1:F3"/>
    <mergeCell ref="K3:M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23"/>
  <sheetViews>
    <sheetView zoomScale="130" zoomScaleNormal="130" workbookViewId="0">
      <selection activeCell="J18" sqref="J18:L19"/>
    </sheetView>
  </sheetViews>
  <sheetFormatPr defaultRowHeight="15" x14ac:dyDescent="0.25"/>
  <cols>
    <col min="5" max="9" width="11" customWidth="1"/>
  </cols>
  <sheetData>
    <row r="5" spans="5:9" ht="15" customHeight="1" x14ac:dyDescent="0.25">
      <c r="E5" s="51" t="s">
        <v>50</v>
      </c>
      <c r="F5" s="51"/>
      <c r="G5" s="51"/>
      <c r="H5" s="51"/>
      <c r="I5" s="51"/>
    </row>
    <row r="6" spans="5:9" ht="15" customHeight="1" x14ac:dyDescent="0.25">
      <c r="E6" s="51"/>
      <c r="F6" s="51"/>
      <c r="G6" s="51"/>
      <c r="H6" s="51"/>
      <c r="I6" s="51"/>
    </row>
    <row r="7" spans="5:9" x14ac:dyDescent="0.25">
      <c r="F7" t="s">
        <v>69</v>
      </c>
      <c r="G7" t="s">
        <v>1</v>
      </c>
      <c r="H7" t="s">
        <v>2</v>
      </c>
    </row>
    <row r="8" spans="5:9" x14ac:dyDescent="0.25">
      <c r="F8">
        <v>1</v>
      </c>
      <c r="G8" t="s">
        <v>51</v>
      </c>
      <c r="H8" t="s">
        <v>58</v>
      </c>
    </row>
    <row r="9" spans="5:9" x14ac:dyDescent="0.25">
      <c r="F9">
        <f>F8+1</f>
        <v>2</v>
      </c>
      <c r="G9" t="s">
        <v>52</v>
      </c>
      <c r="H9" t="s">
        <v>59</v>
      </c>
    </row>
    <row r="10" spans="5:9" x14ac:dyDescent="0.25">
      <c r="F10">
        <f t="shared" ref="F10:F23" si="0">F9+1</f>
        <v>3</v>
      </c>
      <c r="G10" t="s">
        <v>53</v>
      </c>
      <c r="H10" t="s">
        <v>60</v>
      </c>
    </row>
    <row r="11" spans="5:9" x14ac:dyDescent="0.25">
      <c r="F11">
        <f t="shared" si="0"/>
        <v>4</v>
      </c>
      <c r="G11" t="s">
        <v>54</v>
      </c>
      <c r="H11" t="s">
        <v>61</v>
      </c>
    </row>
    <row r="12" spans="5:9" x14ac:dyDescent="0.25">
      <c r="F12">
        <f t="shared" si="0"/>
        <v>5</v>
      </c>
      <c r="G12" t="s">
        <v>55</v>
      </c>
      <c r="H12" t="s">
        <v>62</v>
      </c>
    </row>
    <row r="13" spans="5:9" x14ac:dyDescent="0.25">
      <c r="F13">
        <f t="shared" si="0"/>
        <v>6</v>
      </c>
      <c r="G13" t="s">
        <v>56</v>
      </c>
      <c r="H13" t="s">
        <v>63</v>
      </c>
    </row>
    <row r="14" spans="5:9" x14ac:dyDescent="0.25">
      <c r="F14">
        <f t="shared" si="0"/>
        <v>7</v>
      </c>
      <c r="G14" t="s">
        <v>57</v>
      </c>
      <c r="H14" t="s">
        <v>64</v>
      </c>
    </row>
    <row r="15" spans="5:9" x14ac:dyDescent="0.25">
      <c r="F15">
        <f t="shared" si="0"/>
        <v>8</v>
      </c>
      <c r="G15" t="s">
        <v>51</v>
      </c>
      <c r="H15" t="s">
        <v>65</v>
      </c>
    </row>
    <row r="16" spans="5:9" x14ac:dyDescent="0.25">
      <c r="F16">
        <f t="shared" si="0"/>
        <v>9</v>
      </c>
      <c r="G16" t="s">
        <v>52</v>
      </c>
      <c r="H16" t="s">
        <v>66</v>
      </c>
    </row>
    <row r="17" spans="6:12" x14ac:dyDescent="0.25">
      <c r="F17">
        <f t="shared" si="0"/>
        <v>10</v>
      </c>
      <c r="G17" t="s">
        <v>53</v>
      </c>
      <c r="H17" t="s">
        <v>67</v>
      </c>
    </row>
    <row r="18" spans="6:12" x14ac:dyDescent="0.25">
      <c r="F18">
        <f t="shared" si="0"/>
        <v>11</v>
      </c>
      <c r="G18" t="s">
        <v>54</v>
      </c>
      <c r="H18" t="s">
        <v>68</v>
      </c>
      <c r="J18" s="24" t="s">
        <v>111</v>
      </c>
      <c r="K18" s="24"/>
      <c r="L18" s="24"/>
    </row>
    <row r="19" spans="6:12" x14ac:dyDescent="0.25">
      <c r="F19">
        <f t="shared" si="0"/>
        <v>12</v>
      </c>
      <c r="G19" t="s">
        <v>55</v>
      </c>
      <c r="H19" t="s">
        <v>58</v>
      </c>
      <c r="J19" s="24"/>
      <c r="K19" s="24"/>
      <c r="L19" s="24"/>
    </row>
    <row r="20" spans="6:12" x14ac:dyDescent="0.25">
      <c r="F20">
        <f t="shared" si="0"/>
        <v>13</v>
      </c>
      <c r="G20" t="s">
        <v>56</v>
      </c>
      <c r="H20" t="s">
        <v>59</v>
      </c>
    </row>
    <row r="21" spans="6:12" x14ac:dyDescent="0.25">
      <c r="F21">
        <f t="shared" si="0"/>
        <v>14</v>
      </c>
      <c r="G21" t="s">
        <v>57</v>
      </c>
      <c r="H21" t="s">
        <v>60</v>
      </c>
    </row>
    <row r="22" spans="6:12" x14ac:dyDescent="0.25">
      <c r="F22">
        <f t="shared" si="0"/>
        <v>15</v>
      </c>
      <c r="H22" t="s">
        <v>61</v>
      </c>
    </row>
    <row r="23" spans="6:12" x14ac:dyDescent="0.25">
      <c r="F23">
        <f t="shared" si="0"/>
        <v>16</v>
      </c>
    </row>
  </sheetData>
  <mergeCells count="2">
    <mergeCell ref="E5:I6"/>
    <mergeCell ref="J18:L19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10"/>
  <sheetViews>
    <sheetView zoomScale="145" zoomScaleNormal="145" workbookViewId="0">
      <selection activeCell="I4" sqref="I4:K5"/>
    </sheetView>
  </sheetViews>
  <sheetFormatPr defaultRowHeight="15" x14ac:dyDescent="0.25"/>
  <cols>
    <col min="5" max="7" width="11" customWidth="1"/>
  </cols>
  <sheetData>
    <row r="4" spans="5:11" ht="15" customHeight="1" x14ac:dyDescent="0.25">
      <c r="E4" s="51" t="s">
        <v>70</v>
      </c>
      <c r="F4" s="51"/>
      <c r="G4" s="51"/>
      <c r="I4" s="24" t="s">
        <v>111</v>
      </c>
      <c r="J4" s="24"/>
      <c r="K4" s="24"/>
    </row>
    <row r="5" spans="5:11" ht="15" customHeight="1" x14ac:dyDescent="0.25">
      <c r="E5" s="51"/>
      <c r="F5" s="51"/>
      <c r="G5" s="51"/>
      <c r="I5" s="24"/>
      <c r="J5" s="24"/>
      <c r="K5" s="24"/>
    </row>
    <row r="6" spans="5:11" x14ac:dyDescent="0.25">
      <c r="E6" t="s">
        <v>71</v>
      </c>
      <c r="F6" t="s">
        <v>72</v>
      </c>
    </row>
    <row r="7" spans="5:11" x14ac:dyDescent="0.25">
      <c r="E7" t="s">
        <v>73</v>
      </c>
      <c r="F7">
        <f>LEN(Table10[[#This Row],[ID]])</f>
        <v>7</v>
      </c>
    </row>
    <row r="8" spans="5:11" x14ac:dyDescent="0.25">
      <c r="E8" t="s">
        <v>74</v>
      </c>
      <c r="F8">
        <f>LEN(Table10[[#This Row],[ID]])</f>
        <v>5</v>
      </c>
    </row>
    <row r="9" spans="5:11" x14ac:dyDescent="0.25">
      <c r="E9" t="s">
        <v>75</v>
      </c>
      <c r="F9">
        <f>LEN(Table10[[#This Row],[ID]])</f>
        <v>8</v>
      </c>
    </row>
    <row r="10" spans="5:11" x14ac:dyDescent="0.25">
      <c r="E10" t="s">
        <v>76</v>
      </c>
      <c r="F10">
        <f>LEN(Table10[[#This Row],[ID]])</f>
        <v>11</v>
      </c>
    </row>
  </sheetData>
  <mergeCells count="2">
    <mergeCell ref="E4:G5"/>
    <mergeCell ref="I4:K5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4"/>
  <sheetViews>
    <sheetView zoomScale="115" zoomScaleNormal="115" workbookViewId="0">
      <selection activeCell="M2" sqref="M2:O3"/>
    </sheetView>
  </sheetViews>
  <sheetFormatPr defaultRowHeight="15" x14ac:dyDescent="0.25"/>
  <sheetData>
    <row r="2" spans="4:16" x14ac:dyDescent="0.25">
      <c r="M2" s="24" t="s">
        <v>111</v>
      </c>
      <c r="N2" s="24"/>
      <c r="O2" s="24"/>
    </row>
    <row r="3" spans="4:16" ht="15" customHeight="1" x14ac:dyDescent="0.25">
      <c r="D3" s="51" t="s">
        <v>77</v>
      </c>
      <c r="E3" s="51"/>
      <c r="F3" s="51"/>
      <c r="G3" s="51"/>
      <c r="H3" s="51"/>
      <c r="M3" s="24"/>
      <c r="N3" s="24"/>
      <c r="O3" s="24"/>
    </row>
    <row r="4" spans="4:16" ht="15" customHeight="1" thickBot="1" x14ac:dyDescent="0.3">
      <c r="D4" s="51"/>
      <c r="E4" s="51"/>
      <c r="F4" s="51"/>
      <c r="G4" s="51"/>
      <c r="H4" s="51"/>
    </row>
    <row r="5" spans="4:16" ht="15.75" thickBot="1" x14ac:dyDescent="0.3">
      <c r="D5" s="5">
        <v>25</v>
      </c>
      <c r="E5" s="5" t="s">
        <v>80</v>
      </c>
      <c r="F5" s="5" t="s">
        <v>80</v>
      </c>
      <c r="G5" s="5" t="s">
        <v>78</v>
      </c>
      <c r="H5" s="6"/>
    </row>
    <row r="6" spans="4:16" ht="15.75" thickBot="1" x14ac:dyDescent="0.3">
      <c r="D6" s="5">
        <v>50</v>
      </c>
      <c r="E6" s="5"/>
      <c r="F6" s="6"/>
      <c r="G6" s="5">
        <v>56</v>
      </c>
      <c r="H6" s="6"/>
      <c r="K6">
        <f>COUNT(D5:H14)</f>
        <v>12</v>
      </c>
      <c r="L6" s="51" t="s">
        <v>77</v>
      </c>
      <c r="M6" s="51"/>
      <c r="N6" s="51"/>
      <c r="O6" s="51"/>
      <c r="P6" s="51"/>
    </row>
    <row r="7" spans="4:16" ht="15.75" thickBot="1" x14ac:dyDescent="0.3">
      <c r="D7" s="5" t="s">
        <v>78</v>
      </c>
      <c r="E7" s="5"/>
      <c r="F7" s="6"/>
      <c r="G7" s="5" t="s">
        <v>78</v>
      </c>
      <c r="H7" s="6" t="s">
        <v>78</v>
      </c>
      <c r="L7" s="51"/>
      <c r="M7" s="51"/>
      <c r="N7" s="51"/>
      <c r="O7" s="51"/>
      <c r="P7" s="51"/>
    </row>
    <row r="8" spans="4:16" ht="15.75" thickBot="1" x14ac:dyDescent="0.3">
      <c r="D8" s="5">
        <v>26</v>
      </c>
      <c r="E8" s="5">
        <v>56</v>
      </c>
      <c r="F8" s="6"/>
      <c r="G8" s="7"/>
      <c r="H8" s="7"/>
    </row>
    <row r="9" spans="4:16" ht="15.75" thickBot="1" x14ac:dyDescent="0.3">
      <c r="D9" s="5"/>
      <c r="E9" s="5">
        <v>6</v>
      </c>
      <c r="F9" s="5" t="s">
        <v>78</v>
      </c>
      <c r="G9" s="5">
        <v>56</v>
      </c>
      <c r="H9" s="6" t="s">
        <v>78</v>
      </c>
    </row>
    <row r="10" spans="4:16" ht="15.75" thickBot="1" x14ac:dyDescent="0.3">
      <c r="D10" s="5">
        <v>21</v>
      </c>
      <c r="E10" s="5"/>
      <c r="F10" s="6"/>
      <c r="G10" s="7"/>
      <c r="H10" s="6" t="s">
        <v>78</v>
      </c>
      <c r="K10">
        <f>COUNTA(D5:H14)</f>
        <v>27</v>
      </c>
      <c r="L10" s="51" t="s">
        <v>83</v>
      </c>
      <c r="M10" s="51"/>
      <c r="N10" s="51"/>
      <c r="O10" s="51"/>
      <c r="P10" s="51"/>
    </row>
    <row r="11" spans="4:16" ht="15.75" thickBot="1" x14ac:dyDescent="0.3">
      <c r="D11" s="5"/>
      <c r="E11" s="5"/>
      <c r="F11" s="6">
        <v>9</v>
      </c>
      <c r="G11" s="7">
        <v>9</v>
      </c>
      <c r="H11" s="7"/>
      <c r="L11" s="51"/>
      <c r="M11" s="51"/>
      <c r="N11" s="51"/>
      <c r="O11" s="51"/>
      <c r="P11" s="51"/>
    </row>
    <row r="12" spans="4:16" ht="15.75" thickBot="1" x14ac:dyDescent="0.3">
      <c r="D12" s="5" t="s">
        <v>21</v>
      </c>
      <c r="E12" s="5"/>
      <c r="F12" s="6">
        <v>9</v>
      </c>
      <c r="G12" s="7"/>
      <c r="H12" s="7"/>
    </row>
    <row r="13" spans="4:16" ht="15.75" thickBot="1" x14ac:dyDescent="0.3">
      <c r="D13" s="5" t="s">
        <v>79</v>
      </c>
      <c r="E13" s="5" t="s">
        <v>81</v>
      </c>
      <c r="F13" s="6"/>
      <c r="G13" s="7"/>
      <c r="H13" s="7"/>
      <c r="K13">
        <f>COUNTBLANK(D5:H14)</f>
        <v>23</v>
      </c>
      <c r="L13" s="51" t="s">
        <v>84</v>
      </c>
      <c r="M13" s="51"/>
      <c r="N13" s="51"/>
      <c r="O13" s="51"/>
      <c r="P13" s="51"/>
    </row>
    <row r="14" spans="4:16" ht="15.75" thickBot="1" x14ac:dyDescent="0.3">
      <c r="D14" s="5"/>
      <c r="E14" s="5" t="s">
        <v>82</v>
      </c>
      <c r="F14" s="5" t="s">
        <v>78</v>
      </c>
      <c r="G14" s="5" t="s">
        <v>78</v>
      </c>
      <c r="H14" s="6">
        <v>56</v>
      </c>
      <c r="L14" s="51"/>
      <c r="M14" s="51"/>
      <c r="N14" s="51"/>
      <c r="O14" s="51"/>
      <c r="P14" s="51"/>
    </row>
  </sheetData>
  <mergeCells count="5">
    <mergeCell ref="D3:H4"/>
    <mergeCell ref="L6:P7"/>
    <mergeCell ref="L10:P11"/>
    <mergeCell ref="L13:P14"/>
    <mergeCell ref="M2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9"/>
  <sheetViews>
    <sheetView topLeftCell="B1" zoomScale="145" zoomScaleNormal="145" workbookViewId="0">
      <selection activeCell="L3" sqref="L3:N4"/>
    </sheetView>
  </sheetViews>
  <sheetFormatPr defaultRowHeight="15" x14ac:dyDescent="0.25"/>
  <sheetData>
    <row r="3" spans="5:14" ht="15" customHeight="1" x14ac:dyDescent="0.25">
      <c r="E3" s="51" t="s">
        <v>85</v>
      </c>
      <c r="F3" s="51"/>
      <c r="G3" s="51"/>
      <c r="H3" s="51"/>
      <c r="I3" s="51"/>
      <c r="J3" s="51"/>
      <c r="L3" s="24" t="s">
        <v>111</v>
      </c>
      <c r="M3" s="24"/>
      <c r="N3" s="24"/>
    </row>
    <row r="4" spans="5:14" ht="15" customHeight="1" thickBot="1" x14ac:dyDescent="0.3">
      <c r="E4" s="51"/>
      <c r="F4" s="51"/>
      <c r="G4" s="51"/>
      <c r="H4" s="51"/>
      <c r="I4" s="51"/>
      <c r="J4" s="51"/>
      <c r="L4" s="24"/>
      <c r="M4" s="24"/>
      <c r="N4" s="24"/>
    </row>
    <row r="5" spans="5:14" ht="15.75" thickBot="1" x14ac:dyDescent="0.3">
      <c r="E5" s="56" t="s">
        <v>86</v>
      </c>
      <c r="F5" s="58"/>
      <c r="G5" s="56" t="s">
        <v>87</v>
      </c>
      <c r="H5" s="57"/>
      <c r="I5" s="58" t="s">
        <v>88</v>
      </c>
      <c r="J5" s="57"/>
    </row>
    <row r="6" spans="5:14" ht="15.75" thickBot="1" x14ac:dyDescent="0.3">
      <c r="E6" s="53" t="s">
        <v>32</v>
      </c>
      <c r="F6" s="54"/>
      <c r="G6" s="53" t="s">
        <v>35</v>
      </c>
      <c r="H6" s="54"/>
      <c r="I6" s="55" t="str">
        <f>CONCATENATE(E6, G6)</f>
        <v>USMANREHMAN</v>
      </c>
      <c r="J6" s="54"/>
    </row>
    <row r="7" spans="5:14" ht="15.75" thickBot="1" x14ac:dyDescent="0.3">
      <c r="E7" s="53" t="s">
        <v>21</v>
      </c>
      <c r="F7" s="54"/>
      <c r="G7" s="53" t="s">
        <v>39</v>
      </c>
      <c r="H7" s="54"/>
      <c r="I7" s="55" t="str">
        <f>CONCATENATE(E7, G7)</f>
        <v>ALIZEESHAN</v>
      </c>
      <c r="J7" s="54"/>
    </row>
    <row r="8" spans="5:14" ht="15.75" thickBot="1" x14ac:dyDescent="0.3">
      <c r="E8" s="53" t="s">
        <v>89</v>
      </c>
      <c r="F8" s="54"/>
      <c r="G8" s="53" t="s">
        <v>90</v>
      </c>
      <c r="H8" s="54"/>
      <c r="I8" s="55" t="str">
        <f>CONCATENATE(E8, G8)</f>
        <v>NAUMANKHAN</v>
      </c>
      <c r="J8" s="54"/>
    </row>
    <row r="9" spans="5:14" ht="15.75" thickBot="1" x14ac:dyDescent="0.3">
      <c r="E9" s="53" t="s">
        <v>38</v>
      </c>
      <c r="F9" s="54"/>
      <c r="G9" s="53" t="s">
        <v>20</v>
      </c>
      <c r="H9" s="54"/>
      <c r="I9" s="55" t="str">
        <f>CONCATENATE(E9, G9)</f>
        <v>MUJEEBASHFAQ</v>
      </c>
      <c r="J9" s="54"/>
    </row>
  </sheetData>
  <mergeCells count="17">
    <mergeCell ref="I9:J9"/>
    <mergeCell ref="E8:F8"/>
    <mergeCell ref="E9:F9"/>
    <mergeCell ref="G5:H5"/>
    <mergeCell ref="G6:H6"/>
    <mergeCell ref="G7:H7"/>
    <mergeCell ref="G8:H8"/>
    <mergeCell ref="G9:H9"/>
    <mergeCell ref="I5:J5"/>
    <mergeCell ref="I6:J6"/>
    <mergeCell ref="E5:F5"/>
    <mergeCell ref="E6:F6"/>
    <mergeCell ref="E7:F7"/>
    <mergeCell ref="L3:N4"/>
    <mergeCell ref="E3:J4"/>
    <mergeCell ref="I7:J7"/>
    <mergeCell ref="I8:J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20"/>
  <sheetViews>
    <sheetView zoomScale="145" zoomScaleNormal="145" workbookViewId="0">
      <selection activeCell="H6" sqref="H6:J7"/>
    </sheetView>
  </sheetViews>
  <sheetFormatPr defaultRowHeight="15" x14ac:dyDescent="0.25"/>
  <sheetData>
    <row r="1" spans="5:10" ht="15" customHeight="1" x14ac:dyDescent="0.25">
      <c r="E1" s="59" t="s">
        <v>91</v>
      </c>
      <c r="F1" s="59"/>
    </row>
    <row r="2" spans="5:10" ht="15" customHeight="1" x14ac:dyDescent="0.25">
      <c r="E2" s="59"/>
      <c r="F2" s="59"/>
    </row>
    <row r="3" spans="5:10" x14ac:dyDescent="0.25">
      <c r="E3" s="59"/>
      <c r="F3" s="59"/>
    </row>
    <row r="4" spans="5:10" x14ac:dyDescent="0.25">
      <c r="E4" t="s">
        <v>92</v>
      </c>
      <c r="F4" t="s">
        <v>91</v>
      </c>
    </row>
    <row r="5" spans="5:10" x14ac:dyDescent="0.25">
      <c r="E5">
        <v>1</v>
      </c>
      <c r="F5" t="str">
        <f>ROMAN(E5)</f>
        <v>I</v>
      </c>
    </row>
    <row r="6" spans="5:10" x14ac:dyDescent="0.25">
      <c r="E6">
        <f>E5+1</f>
        <v>2</v>
      </c>
      <c r="F6" t="str">
        <f t="shared" ref="F6:F20" si="0">ROMAN(E6)</f>
        <v>II</v>
      </c>
      <c r="H6" s="24" t="s">
        <v>111</v>
      </c>
      <c r="I6" s="24"/>
      <c r="J6" s="24"/>
    </row>
    <row r="7" spans="5:10" x14ac:dyDescent="0.25">
      <c r="E7">
        <f t="shared" ref="E7:E20" si="1">E6+1</f>
        <v>3</v>
      </c>
      <c r="F7" t="str">
        <f t="shared" si="0"/>
        <v>III</v>
      </c>
      <c r="H7" s="24"/>
      <c r="I7" s="24"/>
      <c r="J7" s="24"/>
    </row>
    <row r="8" spans="5:10" x14ac:dyDescent="0.25">
      <c r="E8">
        <f t="shared" si="1"/>
        <v>4</v>
      </c>
      <c r="F8" t="str">
        <f t="shared" si="0"/>
        <v>IV</v>
      </c>
    </row>
    <row r="9" spans="5:10" x14ac:dyDescent="0.25">
      <c r="E9">
        <f t="shared" si="1"/>
        <v>5</v>
      </c>
      <c r="F9" t="str">
        <f t="shared" si="0"/>
        <v>V</v>
      </c>
    </row>
    <row r="10" spans="5:10" x14ac:dyDescent="0.25">
      <c r="E10">
        <f t="shared" si="1"/>
        <v>6</v>
      </c>
      <c r="F10" t="str">
        <f t="shared" si="0"/>
        <v>VI</v>
      </c>
    </row>
    <row r="11" spans="5:10" x14ac:dyDescent="0.25">
      <c r="E11">
        <f t="shared" si="1"/>
        <v>7</v>
      </c>
      <c r="F11" t="str">
        <f t="shared" si="0"/>
        <v>VII</v>
      </c>
    </row>
    <row r="12" spans="5:10" x14ac:dyDescent="0.25">
      <c r="E12">
        <f t="shared" si="1"/>
        <v>8</v>
      </c>
      <c r="F12" t="str">
        <f t="shared" si="0"/>
        <v>VIII</v>
      </c>
    </row>
    <row r="13" spans="5:10" x14ac:dyDescent="0.25">
      <c r="E13">
        <f t="shared" si="1"/>
        <v>9</v>
      </c>
      <c r="F13" t="str">
        <f t="shared" si="0"/>
        <v>IX</v>
      </c>
    </row>
    <row r="14" spans="5:10" x14ac:dyDescent="0.25">
      <c r="E14">
        <f t="shared" si="1"/>
        <v>10</v>
      </c>
      <c r="F14" t="str">
        <f t="shared" si="0"/>
        <v>X</v>
      </c>
    </row>
    <row r="15" spans="5:10" x14ac:dyDescent="0.25">
      <c r="E15">
        <f t="shared" si="1"/>
        <v>11</v>
      </c>
      <c r="F15" t="str">
        <f t="shared" si="0"/>
        <v>XI</v>
      </c>
    </row>
    <row r="16" spans="5:10" x14ac:dyDescent="0.25">
      <c r="E16">
        <f t="shared" si="1"/>
        <v>12</v>
      </c>
      <c r="F16" t="str">
        <f t="shared" si="0"/>
        <v>XII</v>
      </c>
    </row>
    <row r="17" spans="5:6" x14ac:dyDescent="0.25">
      <c r="E17">
        <f t="shared" si="1"/>
        <v>13</v>
      </c>
      <c r="F17" t="str">
        <f t="shared" si="0"/>
        <v>XIII</v>
      </c>
    </row>
    <row r="18" spans="5:6" x14ac:dyDescent="0.25">
      <c r="E18">
        <f t="shared" si="1"/>
        <v>14</v>
      </c>
      <c r="F18" t="str">
        <f t="shared" si="0"/>
        <v>XIV</v>
      </c>
    </row>
    <row r="19" spans="5:6" x14ac:dyDescent="0.25">
      <c r="E19">
        <f t="shared" si="1"/>
        <v>15</v>
      </c>
      <c r="F19" t="str">
        <f t="shared" si="0"/>
        <v>XV</v>
      </c>
    </row>
    <row r="20" spans="5:6" x14ac:dyDescent="0.25">
      <c r="E20">
        <f t="shared" si="1"/>
        <v>16</v>
      </c>
      <c r="F20" t="str">
        <f t="shared" si="0"/>
        <v>XVI</v>
      </c>
    </row>
  </sheetData>
  <mergeCells count="2">
    <mergeCell ref="E1:F3"/>
    <mergeCell ref="H6:J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5"/>
  <sheetViews>
    <sheetView zoomScale="145" zoomScaleNormal="145" workbookViewId="0">
      <selection activeCell="J2" sqref="J2:L3"/>
    </sheetView>
  </sheetViews>
  <sheetFormatPr defaultRowHeight="15" x14ac:dyDescent="0.25"/>
  <sheetData>
    <row r="2" spans="5:12" x14ac:dyDescent="0.25">
      <c r="J2" s="24" t="s">
        <v>111</v>
      </c>
      <c r="K2" s="24"/>
      <c r="L2" s="24"/>
    </row>
    <row r="3" spans="5:12" ht="15" customHeight="1" x14ac:dyDescent="0.25">
      <c r="E3" s="59" t="s">
        <v>93</v>
      </c>
      <c r="F3" s="59"/>
      <c r="G3" s="59"/>
      <c r="J3" s="24"/>
      <c r="K3" s="24"/>
      <c r="L3" s="24"/>
    </row>
    <row r="4" spans="5:12" ht="15" customHeight="1" x14ac:dyDescent="0.25">
      <c r="E4" s="59"/>
      <c r="F4" s="59"/>
      <c r="G4" s="59"/>
    </row>
    <row r="5" spans="5:12" ht="15" customHeight="1" x14ac:dyDescent="0.25">
      <c r="E5" s="59"/>
      <c r="F5" s="59"/>
      <c r="G5" s="59"/>
    </row>
    <row r="6" spans="5:12" x14ac:dyDescent="0.25">
      <c r="E6" t="s">
        <v>30</v>
      </c>
      <c r="F6" t="s">
        <v>31</v>
      </c>
      <c r="G6" t="s">
        <v>94</v>
      </c>
      <c r="I6" s="60" t="s">
        <v>95</v>
      </c>
      <c r="J6" s="60"/>
    </row>
    <row r="7" spans="5:12" x14ac:dyDescent="0.25">
      <c r="E7" t="s">
        <v>32</v>
      </c>
      <c r="F7">
        <v>323</v>
      </c>
      <c r="I7" s="60"/>
      <c r="J7" s="60"/>
    </row>
    <row r="8" spans="5:12" x14ac:dyDescent="0.25">
      <c r="E8" t="s">
        <v>33</v>
      </c>
      <c r="F8">
        <v>232</v>
      </c>
      <c r="I8">
        <f>AVERAGE(F7:F15)</f>
        <v>421.66666666666669</v>
      </c>
    </row>
    <row r="9" spans="5:12" x14ac:dyDescent="0.25">
      <c r="E9" t="s">
        <v>21</v>
      </c>
      <c r="F9">
        <v>766</v>
      </c>
    </row>
    <row r="10" spans="5:12" x14ac:dyDescent="0.25">
      <c r="E10" t="s">
        <v>34</v>
      </c>
      <c r="F10">
        <v>456</v>
      </c>
    </row>
    <row r="11" spans="5:12" x14ac:dyDescent="0.25">
      <c r="E11" t="s">
        <v>35</v>
      </c>
      <c r="F11">
        <v>566</v>
      </c>
    </row>
    <row r="12" spans="5:12" x14ac:dyDescent="0.25">
      <c r="E12" t="s">
        <v>36</v>
      </c>
      <c r="F12">
        <v>290</v>
      </c>
    </row>
    <row r="13" spans="5:12" x14ac:dyDescent="0.25">
      <c r="E13" t="s">
        <v>37</v>
      </c>
      <c r="F13">
        <v>478</v>
      </c>
    </row>
    <row r="14" spans="5:12" x14ac:dyDescent="0.25">
      <c r="E14" t="s">
        <v>38</v>
      </c>
      <c r="F14">
        <v>123</v>
      </c>
    </row>
    <row r="15" spans="5:12" x14ac:dyDescent="0.25">
      <c r="E15" t="s">
        <v>39</v>
      </c>
      <c r="F15">
        <v>561</v>
      </c>
    </row>
  </sheetData>
  <mergeCells count="3">
    <mergeCell ref="E3:G5"/>
    <mergeCell ref="I6:J7"/>
    <mergeCell ref="J2:L3"/>
  </mergeCell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10"/>
  <sheetViews>
    <sheetView zoomScale="145" zoomScaleNormal="145" workbookViewId="0">
      <selection activeCell="I6" sqref="I6:K7"/>
    </sheetView>
  </sheetViews>
  <sheetFormatPr defaultRowHeight="15" x14ac:dyDescent="0.25"/>
  <sheetData>
    <row r="5" spans="5:11" x14ac:dyDescent="0.25">
      <c r="E5" s="59" t="s">
        <v>96</v>
      </c>
      <c r="F5" s="59"/>
      <c r="G5" s="59"/>
    </row>
    <row r="6" spans="5:11" x14ac:dyDescent="0.25">
      <c r="E6" s="59"/>
      <c r="F6" s="59"/>
      <c r="G6" s="59"/>
      <c r="I6" s="24" t="s">
        <v>111</v>
      </c>
      <c r="J6" s="24"/>
      <c r="K6" s="24"/>
    </row>
    <row r="7" spans="5:11" x14ac:dyDescent="0.25">
      <c r="E7" s="59"/>
      <c r="F7" s="59"/>
      <c r="G7" s="59"/>
      <c r="I7" s="24"/>
      <c r="J7" s="24"/>
      <c r="K7" s="24"/>
    </row>
    <row r="8" spans="5:11" x14ac:dyDescent="0.25">
      <c r="E8" s="8">
        <v>9999</v>
      </c>
      <c r="F8" s="8">
        <v>23</v>
      </c>
      <c r="G8" s="8">
        <v>99</v>
      </c>
    </row>
    <row r="9" spans="5:11" x14ac:dyDescent="0.25">
      <c r="E9" s="9">
        <v>45</v>
      </c>
      <c r="F9" s="9">
        <v>5</v>
      </c>
      <c r="G9" s="8">
        <v>94549</v>
      </c>
    </row>
    <row r="10" spans="5:11" x14ac:dyDescent="0.25">
      <c r="E10">
        <v>545</v>
      </c>
      <c r="F10" s="8">
        <v>9999</v>
      </c>
      <c r="G10" s="9">
        <v>756</v>
      </c>
    </row>
  </sheetData>
  <mergeCells count="2">
    <mergeCell ref="E5:G7"/>
    <mergeCell ref="I6:K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7"/>
  <sheetViews>
    <sheetView workbookViewId="0">
      <selection activeCell="G16" sqref="G16:I17"/>
    </sheetView>
  </sheetViews>
  <sheetFormatPr defaultRowHeight="15" x14ac:dyDescent="0.25"/>
  <cols>
    <col min="4" max="10" width="11" customWidth="1"/>
  </cols>
  <sheetData>
    <row r="3" spans="4:10" x14ac:dyDescent="0.25">
      <c r="D3" s="61" t="s">
        <v>97</v>
      </c>
      <c r="E3" s="61"/>
      <c r="F3" s="61"/>
      <c r="G3" s="61"/>
      <c r="H3" s="61"/>
      <c r="I3" s="61"/>
      <c r="J3" s="61"/>
    </row>
    <row r="4" spans="4:10" x14ac:dyDescent="0.25">
      <c r="D4" s="61"/>
      <c r="E4" s="61"/>
      <c r="F4" s="61"/>
      <c r="G4" s="61"/>
      <c r="H4" s="61"/>
      <c r="I4" s="61"/>
      <c r="J4" s="61"/>
    </row>
    <row r="5" spans="4:10" x14ac:dyDescent="0.25">
      <c r="D5" t="s">
        <v>30</v>
      </c>
      <c r="E5" t="s">
        <v>98</v>
      </c>
      <c r="F5" t="s">
        <v>99</v>
      </c>
      <c r="G5" t="s">
        <v>100</v>
      </c>
      <c r="H5" t="s">
        <v>42</v>
      </c>
      <c r="I5" t="s">
        <v>101</v>
      </c>
      <c r="J5" t="s">
        <v>97</v>
      </c>
    </row>
    <row r="6" spans="4:10" x14ac:dyDescent="0.25">
      <c r="D6" t="s">
        <v>21</v>
      </c>
      <c r="E6" t="s">
        <v>106</v>
      </c>
      <c r="F6" t="s">
        <v>106</v>
      </c>
      <c r="G6" t="s">
        <v>106</v>
      </c>
      <c r="H6">
        <v>300</v>
      </c>
      <c r="I6">
        <v>288</v>
      </c>
      <c r="J6">
        <f>Table15[[#This Row],[OBTAIN MARKS]]*100/Table15[[#This Row],[TOTAL MARKS]]</f>
        <v>96</v>
      </c>
    </row>
    <row r="7" spans="4:10" x14ac:dyDescent="0.25">
      <c r="D7" t="s">
        <v>34</v>
      </c>
      <c r="E7" t="s">
        <v>106</v>
      </c>
      <c r="F7" s="10" t="s">
        <v>107</v>
      </c>
      <c r="G7" s="10" t="s">
        <v>107</v>
      </c>
      <c r="H7">
        <v>300</v>
      </c>
      <c r="I7">
        <v>243</v>
      </c>
      <c r="J7">
        <f>Table15[[#This Row],[OBTAIN MARKS]]*100/Table15[[#This Row],[TOTAL MARKS]]</f>
        <v>81</v>
      </c>
    </row>
    <row r="8" spans="4:10" x14ac:dyDescent="0.25">
      <c r="D8" t="s">
        <v>102</v>
      </c>
      <c r="E8" t="s">
        <v>106</v>
      </c>
      <c r="F8" t="s">
        <v>106</v>
      </c>
      <c r="G8" t="s">
        <v>106</v>
      </c>
      <c r="H8">
        <v>300</v>
      </c>
      <c r="I8">
        <v>198</v>
      </c>
      <c r="J8">
        <f>Table15[[#This Row],[OBTAIN MARKS]]*100/Table15[[#This Row],[TOTAL MARKS]]</f>
        <v>66</v>
      </c>
    </row>
    <row r="9" spans="4:10" x14ac:dyDescent="0.25">
      <c r="D9" t="s">
        <v>103</v>
      </c>
      <c r="E9" t="s">
        <v>106</v>
      </c>
      <c r="F9" s="10" t="s">
        <v>107</v>
      </c>
      <c r="G9" t="s">
        <v>106</v>
      </c>
      <c r="H9">
        <v>300</v>
      </c>
      <c r="I9">
        <v>299</v>
      </c>
      <c r="J9">
        <f>Table15[[#This Row],[OBTAIN MARKS]]*100/Table15[[#This Row],[TOTAL MARKS]]</f>
        <v>99.666666666666671</v>
      </c>
    </row>
    <row r="10" spans="4:10" x14ac:dyDescent="0.25">
      <c r="D10" t="s">
        <v>81</v>
      </c>
      <c r="E10" t="s">
        <v>106</v>
      </c>
      <c r="F10" t="s">
        <v>106</v>
      </c>
      <c r="G10" t="s">
        <v>106</v>
      </c>
      <c r="H10">
        <v>300</v>
      </c>
      <c r="I10">
        <v>200</v>
      </c>
      <c r="J10">
        <f>Table15[[#This Row],[OBTAIN MARKS]]*100/Table15[[#This Row],[TOTAL MARKS]]</f>
        <v>66.666666666666671</v>
      </c>
    </row>
    <row r="11" spans="4:10" x14ac:dyDescent="0.25">
      <c r="D11" t="s">
        <v>104</v>
      </c>
      <c r="E11" t="s">
        <v>106</v>
      </c>
      <c r="F11" t="s">
        <v>106</v>
      </c>
      <c r="G11" t="s">
        <v>106</v>
      </c>
      <c r="H11">
        <v>300</v>
      </c>
      <c r="I11">
        <v>220</v>
      </c>
      <c r="J11">
        <f>Table15[[#This Row],[OBTAIN MARKS]]*100/Table15[[#This Row],[TOTAL MARKS]]</f>
        <v>73.333333333333329</v>
      </c>
    </row>
    <row r="12" spans="4:10" x14ac:dyDescent="0.25">
      <c r="D12" t="s">
        <v>105</v>
      </c>
      <c r="E12" t="s">
        <v>106</v>
      </c>
      <c r="F12" t="s">
        <v>106</v>
      </c>
      <c r="G12" s="10" t="s">
        <v>107</v>
      </c>
      <c r="H12">
        <v>300</v>
      </c>
      <c r="I12">
        <v>240</v>
      </c>
      <c r="J12">
        <f>Table15[[#This Row],[OBTAIN MARKS]]*100/Table15[[#This Row],[TOTAL MARKS]]</f>
        <v>80</v>
      </c>
    </row>
    <row r="13" spans="4:10" x14ac:dyDescent="0.25">
      <c r="D13" t="s">
        <v>38</v>
      </c>
      <c r="E13" t="s">
        <v>106</v>
      </c>
      <c r="F13" t="s">
        <v>106</v>
      </c>
      <c r="G13" s="10" t="s">
        <v>107</v>
      </c>
      <c r="H13">
        <v>300</v>
      </c>
      <c r="I13">
        <v>250</v>
      </c>
      <c r="J13">
        <f>Table15[[#This Row],[OBTAIN MARKS]]*100/Table15[[#This Row],[TOTAL MARKS]]</f>
        <v>83.333333333333329</v>
      </c>
    </row>
    <row r="16" spans="4:10" x14ac:dyDescent="0.25">
      <c r="G16" s="24" t="s">
        <v>111</v>
      </c>
      <c r="H16" s="24"/>
      <c r="I16" s="24"/>
    </row>
    <row r="17" spans="7:9" x14ac:dyDescent="0.25">
      <c r="G17" s="24"/>
      <c r="H17" s="24"/>
      <c r="I17" s="24"/>
    </row>
  </sheetData>
  <mergeCells count="2">
    <mergeCell ref="D3:J4"/>
    <mergeCell ref="G16:I17"/>
  </mergeCell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N19"/>
  <sheetViews>
    <sheetView zoomScale="115" zoomScaleNormal="115" workbookViewId="0">
      <selection activeCell="G20" sqref="F19:G20"/>
    </sheetView>
  </sheetViews>
  <sheetFormatPr defaultRowHeight="15" x14ac:dyDescent="0.25"/>
  <sheetData>
    <row r="11" spans="8:14" x14ac:dyDescent="0.25">
      <c r="H11" s="61" t="s">
        <v>108</v>
      </c>
      <c r="I11" s="61"/>
      <c r="J11" s="61"/>
      <c r="K11" s="61"/>
      <c r="L11" s="61"/>
      <c r="M11" s="61"/>
      <c r="N11" s="61"/>
    </row>
    <row r="12" spans="8:14" x14ac:dyDescent="0.25">
      <c r="H12" s="61"/>
      <c r="I12" s="61"/>
      <c r="J12" s="61"/>
      <c r="K12" s="61"/>
      <c r="L12" s="61"/>
      <c r="M12" s="61"/>
      <c r="N12" s="61"/>
    </row>
    <row r="15" spans="8:14" x14ac:dyDescent="0.25">
      <c r="I15" t="s">
        <v>109</v>
      </c>
      <c r="K15" t="str">
        <f>TRIM(I15)</f>
        <v>AD ADA</v>
      </c>
    </row>
    <row r="18" spans="9:11" x14ac:dyDescent="0.25">
      <c r="I18" s="24" t="s">
        <v>111</v>
      </c>
      <c r="J18" s="24"/>
      <c r="K18" s="24"/>
    </row>
    <row r="19" spans="9:11" x14ac:dyDescent="0.25">
      <c r="I19" s="24"/>
      <c r="J19" s="24"/>
      <c r="K19" s="24"/>
    </row>
  </sheetData>
  <mergeCells count="2">
    <mergeCell ref="H11:N12"/>
    <mergeCell ref="I18:K1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18"/>
  <sheetViews>
    <sheetView zoomScale="145" zoomScaleNormal="145" workbookViewId="0">
      <selection activeCell="F16" sqref="F16"/>
    </sheetView>
  </sheetViews>
  <sheetFormatPr defaultRowHeight="15" x14ac:dyDescent="0.25"/>
  <sheetData>
    <row r="6" spans="4:12" x14ac:dyDescent="0.25">
      <c r="F6" s="61" t="s">
        <v>110</v>
      </c>
      <c r="G6" s="61"/>
      <c r="H6" s="61"/>
      <c r="I6" s="61"/>
      <c r="J6" s="61"/>
      <c r="K6" s="61"/>
      <c r="L6" s="61"/>
    </row>
    <row r="7" spans="4:12" x14ac:dyDescent="0.25">
      <c r="F7" s="61"/>
      <c r="G7" s="61"/>
      <c r="H7" s="61"/>
      <c r="I7" s="61"/>
      <c r="J7" s="61"/>
      <c r="K7" s="61"/>
      <c r="L7" s="61"/>
    </row>
    <row r="10" spans="4:12" x14ac:dyDescent="0.25">
      <c r="H10">
        <v>3.1331310000000001</v>
      </c>
      <c r="I10">
        <f>ROUND(H10,2)</f>
        <v>3.13</v>
      </c>
    </row>
    <row r="11" spans="4:12" x14ac:dyDescent="0.25">
      <c r="D11" s="24" t="s">
        <v>111</v>
      </c>
      <c r="E11" s="24"/>
      <c r="F11" s="24"/>
    </row>
    <row r="12" spans="4:12" x14ac:dyDescent="0.25">
      <c r="D12" s="24"/>
      <c r="E12" s="24"/>
      <c r="F12" s="24"/>
      <c r="H12">
        <v>33.444400000000002</v>
      </c>
      <c r="I12">
        <f>ROUND(H12,2)</f>
        <v>33.44</v>
      </c>
    </row>
    <row r="14" spans="4:12" x14ac:dyDescent="0.25">
      <c r="H14">
        <v>99.999899999999997</v>
      </c>
      <c r="I14">
        <f>ROUND(H14,2)</f>
        <v>100</v>
      </c>
    </row>
    <row r="18" spans="6:9" x14ac:dyDescent="0.25">
      <c r="F18" s="11"/>
      <c r="G18" s="11"/>
      <c r="H18" s="11"/>
      <c r="I18" s="11"/>
    </row>
  </sheetData>
  <mergeCells count="2">
    <mergeCell ref="F6:L7"/>
    <mergeCell ref="D11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workbookViewId="0">
      <selection activeCell="N6" sqref="N6:P7"/>
    </sheetView>
  </sheetViews>
  <sheetFormatPr defaultRowHeight="15" x14ac:dyDescent="0.25"/>
  <sheetData>
    <row r="1" spans="2:16" x14ac:dyDescent="0.25">
      <c r="F1" s="27" t="s">
        <v>167</v>
      </c>
      <c r="G1" s="23"/>
      <c r="H1" s="23"/>
      <c r="I1" s="23"/>
      <c r="J1" s="23"/>
      <c r="K1" s="23"/>
    </row>
    <row r="2" spans="2:16" x14ac:dyDescent="0.25">
      <c r="B2">
        <v>200</v>
      </c>
      <c r="F2" s="23"/>
      <c r="G2" s="23"/>
      <c r="H2" s="23"/>
      <c r="I2" s="23"/>
      <c r="J2" s="23"/>
      <c r="K2" s="23"/>
    </row>
    <row r="3" spans="2:16" x14ac:dyDescent="0.25">
      <c r="F3" s="23"/>
      <c r="G3" s="23"/>
      <c r="H3" s="23"/>
      <c r="I3" s="23"/>
      <c r="J3" s="23"/>
      <c r="K3" s="23"/>
    </row>
    <row r="5" spans="2:16" x14ac:dyDescent="0.25">
      <c r="C5" s="25" t="s">
        <v>134</v>
      </c>
      <c r="D5" s="25"/>
      <c r="E5" s="25"/>
      <c r="F5" s="25"/>
      <c r="H5" s="25" t="s">
        <v>131</v>
      </c>
      <c r="I5" s="25"/>
      <c r="J5" s="25"/>
      <c r="K5" s="25"/>
    </row>
    <row r="6" spans="2:16" x14ac:dyDescent="0.25">
      <c r="C6" s="26" t="s">
        <v>128</v>
      </c>
      <c r="D6" s="26"/>
      <c r="E6" s="26"/>
      <c r="F6" s="26"/>
      <c r="H6" s="26"/>
      <c r="I6" s="26"/>
      <c r="J6" s="26"/>
      <c r="K6" s="26"/>
      <c r="N6" s="24" t="s">
        <v>111</v>
      </c>
      <c r="O6" s="24"/>
      <c r="P6" s="24"/>
    </row>
    <row r="7" spans="2:16" x14ac:dyDescent="0.25">
      <c r="C7" s="16">
        <f>B2</f>
        <v>200</v>
      </c>
      <c r="D7" s="16">
        <f t="shared" ref="D7:F7" si="0">C2</f>
        <v>0</v>
      </c>
      <c r="E7" s="16">
        <f t="shared" si="0"/>
        <v>0</v>
      </c>
      <c r="F7" s="16">
        <f t="shared" si="0"/>
        <v>0</v>
      </c>
      <c r="H7" s="16">
        <f>$B$2</f>
        <v>200</v>
      </c>
      <c r="I7" s="16">
        <f t="shared" ref="I7:K10" si="1">$B$2</f>
        <v>200</v>
      </c>
      <c r="J7" s="16">
        <f t="shared" si="1"/>
        <v>200</v>
      </c>
      <c r="K7" s="16">
        <f t="shared" si="1"/>
        <v>200</v>
      </c>
      <c r="N7" s="24"/>
      <c r="O7" s="24"/>
      <c r="P7" s="24"/>
    </row>
    <row r="8" spans="2:16" x14ac:dyDescent="0.25">
      <c r="C8" s="16">
        <f t="shared" ref="C8:F8" si="2">B3</f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H8" s="16">
        <f t="shared" ref="H8:H10" si="3">$B$2</f>
        <v>200</v>
      </c>
      <c r="I8" s="16">
        <f t="shared" si="1"/>
        <v>200</v>
      </c>
      <c r="J8" s="16">
        <f t="shared" si="1"/>
        <v>200</v>
      </c>
      <c r="K8" s="16">
        <f t="shared" si="1"/>
        <v>200</v>
      </c>
    </row>
    <row r="9" spans="2:16" x14ac:dyDescent="0.25">
      <c r="C9" s="16">
        <f t="shared" ref="C9:F9" si="4">B4</f>
        <v>0</v>
      </c>
      <c r="D9" s="16">
        <f t="shared" si="4"/>
        <v>0</v>
      </c>
      <c r="E9" s="16">
        <f t="shared" si="4"/>
        <v>0</v>
      </c>
      <c r="F9" s="16">
        <f t="shared" si="4"/>
        <v>0</v>
      </c>
      <c r="H9" s="16">
        <f t="shared" si="3"/>
        <v>200</v>
      </c>
      <c r="I9" s="16">
        <f t="shared" si="1"/>
        <v>200</v>
      </c>
      <c r="J9" s="16">
        <f t="shared" si="1"/>
        <v>200</v>
      </c>
      <c r="K9" s="16">
        <f t="shared" si="1"/>
        <v>200</v>
      </c>
    </row>
    <row r="10" spans="2:16" x14ac:dyDescent="0.25">
      <c r="C10" s="16">
        <f t="shared" ref="C10:F10" si="5">B5</f>
        <v>0</v>
      </c>
      <c r="D10" s="16" t="str">
        <f t="shared" si="5"/>
        <v>Relative Referance</v>
      </c>
      <c r="E10" s="16">
        <f t="shared" si="5"/>
        <v>0</v>
      </c>
      <c r="F10" s="16">
        <f t="shared" si="5"/>
        <v>0</v>
      </c>
      <c r="H10" s="16">
        <f t="shared" si="3"/>
        <v>200</v>
      </c>
      <c r="I10" s="16">
        <f t="shared" si="1"/>
        <v>200</v>
      </c>
      <c r="J10" s="16">
        <f t="shared" si="1"/>
        <v>200</v>
      </c>
      <c r="K10" s="16">
        <f t="shared" si="1"/>
        <v>200</v>
      </c>
    </row>
    <row r="15" spans="2:16" x14ac:dyDescent="0.25">
      <c r="C15" s="25" t="s">
        <v>133</v>
      </c>
      <c r="D15" s="25"/>
      <c r="E15" s="25"/>
      <c r="F15" s="25"/>
      <c r="H15" s="25" t="s">
        <v>132</v>
      </c>
      <c r="I15" s="25"/>
      <c r="J15" s="25"/>
      <c r="K15" s="25"/>
    </row>
    <row r="16" spans="2:16" x14ac:dyDescent="0.25">
      <c r="C16" s="26" t="s">
        <v>129</v>
      </c>
      <c r="D16" s="26"/>
      <c r="E16" s="26"/>
      <c r="F16" s="26"/>
      <c r="H16" s="26" t="s">
        <v>130</v>
      </c>
      <c r="I16" s="26"/>
      <c r="J16" s="26"/>
      <c r="K16" s="26"/>
    </row>
    <row r="17" spans="3:11" x14ac:dyDescent="0.25">
      <c r="C17" s="16">
        <f>B$2</f>
        <v>200</v>
      </c>
      <c r="D17" s="16">
        <f t="shared" ref="D17:F17" si="6">C$2</f>
        <v>0</v>
      </c>
      <c r="E17" s="16">
        <f t="shared" si="6"/>
        <v>0</v>
      </c>
      <c r="F17" s="16">
        <f t="shared" si="6"/>
        <v>0</v>
      </c>
      <c r="H17" s="16">
        <f>$B2</f>
        <v>200</v>
      </c>
      <c r="I17" s="16">
        <f t="shared" ref="I17:K17" si="7">$B2</f>
        <v>200</v>
      </c>
      <c r="J17" s="16">
        <f t="shared" si="7"/>
        <v>200</v>
      </c>
      <c r="K17" s="16">
        <f t="shared" si="7"/>
        <v>200</v>
      </c>
    </row>
    <row r="18" spans="3:11" x14ac:dyDescent="0.25">
      <c r="C18" s="16">
        <f t="shared" ref="C18:F18" si="8">B$2</f>
        <v>200</v>
      </c>
      <c r="D18" s="16">
        <f t="shared" si="8"/>
        <v>0</v>
      </c>
      <c r="E18" s="16">
        <f t="shared" si="8"/>
        <v>0</v>
      </c>
      <c r="F18" s="16">
        <f t="shared" si="8"/>
        <v>0</v>
      </c>
      <c r="H18" s="16">
        <f t="shared" ref="H18:K18" si="9">$B3</f>
        <v>0</v>
      </c>
      <c r="I18" s="16">
        <f t="shared" si="9"/>
        <v>0</v>
      </c>
      <c r="J18" s="16">
        <f t="shared" si="9"/>
        <v>0</v>
      </c>
      <c r="K18" s="16">
        <f t="shared" si="9"/>
        <v>0</v>
      </c>
    </row>
    <row r="19" spans="3:11" x14ac:dyDescent="0.25">
      <c r="C19" s="16">
        <f t="shared" ref="C19:F19" si="10">B$2</f>
        <v>200</v>
      </c>
      <c r="D19" s="16">
        <f t="shared" si="10"/>
        <v>0</v>
      </c>
      <c r="E19" s="16">
        <f t="shared" si="10"/>
        <v>0</v>
      </c>
      <c r="F19" s="16">
        <f t="shared" si="10"/>
        <v>0</v>
      </c>
      <c r="H19" s="16">
        <f t="shared" ref="H19:K19" si="11">$B4</f>
        <v>0</v>
      </c>
      <c r="I19" s="16">
        <f t="shared" si="11"/>
        <v>0</v>
      </c>
      <c r="J19" s="16">
        <f t="shared" si="11"/>
        <v>0</v>
      </c>
      <c r="K19" s="16">
        <f t="shared" si="11"/>
        <v>0</v>
      </c>
    </row>
    <row r="20" spans="3:11" x14ac:dyDescent="0.25">
      <c r="C20" s="16">
        <f t="shared" ref="C20:F20" si="12">B$2</f>
        <v>200</v>
      </c>
      <c r="D20" s="16">
        <f t="shared" si="12"/>
        <v>0</v>
      </c>
      <c r="E20" s="16">
        <f t="shared" si="12"/>
        <v>0</v>
      </c>
      <c r="F20" s="16">
        <f t="shared" si="12"/>
        <v>0</v>
      </c>
      <c r="H20" s="16">
        <f t="shared" ref="H20:K20" si="13">$B5</f>
        <v>0</v>
      </c>
      <c r="I20" s="16">
        <f t="shared" si="13"/>
        <v>0</v>
      </c>
      <c r="J20" s="16">
        <f t="shared" si="13"/>
        <v>0</v>
      </c>
      <c r="K20" s="16">
        <f t="shared" si="13"/>
        <v>0</v>
      </c>
    </row>
  </sheetData>
  <mergeCells count="6">
    <mergeCell ref="F1:K3"/>
    <mergeCell ref="N6:P7"/>
    <mergeCell ref="H5:K6"/>
    <mergeCell ref="C5:F6"/>
    <mergeCell ref="C15:F16"/>
    <mergeCell ref="H15:K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21"/>
  <sheetViews>
    <sheetView workbookViewId="0">
      <selection activeCell="O6" sqref="O6:Q7"/>
    </sheetView>
  </sheetViews>
  <sheetFormatPr defaultRowHeight="15" x14ac:dyDescent="0.25"/>
  <sheetData>
    <row r="1" spans="6:17" x14ac:dyDescent="0.25">
      <c r="F1" s="27" t="s">
        <v>168</v>
      </c>
      <c r="G1" s="23"/>
      <c r="H1" s="23"/>
      <c r="I1" s="23"/>
      <c r="J1" s="23"/>
      <c r="K1" s="23"/>
    </row>
    <row r="2" spans="6:17" x14ac:dyDescent="0.25">
      <c r="F2" s="23"/>
      <c r="G2" s="23"/>
      <c r="H2" s="23"/>
      <c r="I2" s="23"/>
      <c r="J2" s="23"/>
      <c r="K2" s="23"/>
    </row>
    <row r="3" spans="6:17" x14ac:dyDescent="0.25">
      <c r="F3" s="23"/>
      <c r="G3" s="23"/>
      <c r="H3" s="23"/>
      <c r="I3" s="23"/>
      <c r="J3" s="23"/>
      <c r="K3" s="23"/>
    </row>
    <row r="6" spans="6:17" x14ac:dyDescent="0.25">
      <c r="O6" s="24" t="s">
        <v>111</v>
      </c>
      <c r="P6" s="24"/>
      <c r="Q6" s="24"/>
    </row>
    <row r="7" spans="6:17" x14ac:dyDescent="0.25">
      <c r="F7" s="28" t="s">
        <v>135</v>
      </c>
      <c r="G7" s="28"/>
      <c r="H7" s="28"/>
      <c r="I7" s="16"/>
      <c r="J7" s="16"/>
      <c r="K7" s="28" t="s">
        <v>136</v>
      </c>
      <c r="L7" s="28"/>
      <c r="M7" s="28"/>
      <c r="O7" s="24"/>
      <c r="P7" s="24"/>
      <c r="Q7" s="24"/>
    </row>
    <row r="8" spans="6:17" x14ac:dyDescent="0.25">
      <c r="F8" s="19" t="s">
        <v>137</v>
      </c>
      <c r="G8" s="19" t="s">
        <v>138</v>
      </c>
      <c r="H8" s="19" t="s">
        <v>139</v>
      </c>
      <c r="I8" s="19" t="s">
        <v>140</v>
      </c>
      <c r="J8" s="19" t="s">
        <v>141</v>
      </c>
      <c r="K8" s="19" t="s">
        <v>142</v>
      </c>
      <c r="L8" s="19" t="s">
        <v>143</v>
      </c>
      <c r="M8" s="19" t="s">
        <v>144</v>
      </c>
    </row>
    <row r="9" spans="6:17" x14ac:dyDescent="0.25">
      <c r="F9" s="16">
        <v>87</v>
      </c>
      <c r="G9" s="16">
        <v>88</v>
      </c>
      <c r="H9" s="16">
        <v>66</v>
      </c>
      <c r="I9" s="16">
        <f>SUM(F9,G9,H9)</f>
        <v>241</v>
      </c>
      <c r="J9" s="20">
        <f t="shared" ref="J9:J18" si="0">I9/300</f>
        <v>0.80333333333333334</v>
      </c>
      <c r="K9" s="20">
        <f>F9/I9</f>
        <v>0.36099585062240663</v>
      </c>
      <c r="L9" s="20">
        <f>G9/I9</f>
        <v>0.36514522821576761</v>
      </c>
      <c r="M9" s="20">
        <f>H9/I9</f>
        <v>0.27385892116182575</v>
      </c>
    </row>
    <row r="10" spans="6:17" x14ac:dyDescent="0.25">
      <c r="F10" s="16">
        <v>77</v>
      </c>
      <c r="G10" s="16">
        <v>56</v>
      </c>
      <c r="H10" s="16">
        <v>44</v>
      </c>
      <c r="I10" s="16">
        <f t="shared" ref="I10:I18" si="1">SUM(F10,G10,H10)</f>
        <v>177</v>
      </c>
      <c r="J10" s="20">
        <f t="shared" si="0"/>
        <v>0.59</v>
      </c>
      <c r="K10" s="20">
        <f>F10/I10</f>
        <v>0.43502824858757061</v>
      </c>
      <c r="L10" s="20">
        <f t="shared" ref="L10:L18" si="2">G10/I10</f>
        <v>0.31638418079096048</v>
      </c>
      <c r="M10" s="20">
        <f t="shared" ref="M10:M18" si="3">H10/I10</f>
        <v>0.24858757062146894</v>
      </c>
    </row>
    <row r="11" spans="6:17" x14ac:dyDescent="0.25">
      <c r="F11" s="16">
        <v>92</v>
      </c>
      <c r="G11" s="16">
        <v>73</v>
      </c>
      <c r="H11" s="16">
        <v>50</v>
      </c>
      <c r="I11" s="16">
        <f t="shared" si="1"/>
        <v>215</v>
      </c>
      <c r="J11" s="20">
        <f t="shared" si="0"/>
        <v>0.71666666666666667</v>
      </c>
      <c r="K11" s="20">
        <f t="shared" ref="K11:K18" si="4">F11/I11</f>
        <v>0.42790697674418604</v>
      </c>
      <c r="L11" s="20">
        <f t="shared" si="2"/>
        <v>0.33953488372093021</v>
      </c>
      <c r="M11" s="20">
        <f t="shared" si="3"/>
        <v>0.23255813953488372</v>
      </c>
    </row>
    <row r="12" spans="6:17" x14ac:dyDescent="0.25">
      <c r="F12" s="16">
        <v>88</v>
      </c>
      <c r="G12" s="16">
        <v>83</v>
      </c>
      <c r="H12" s="16">
        <v>31</v>
      </c>
      <c r="I12" s="16">
        <f t="shared" si="1"/>
        <v>202</v>
      </c>
      <c r="J12" s="20">
        <f t="shared" si="0"/>
        <v>0.67333333333333334</v>
      </c>
      <c r="K12" s="20">
        <f t="shared" si="4"/>
        <v>0.43564356435643564</v>
      </c>
      <c r="L12" s="20">
        <f t="shared" si="2"/>
        <v>0.41089108910891087</v>
      </c>
      <c r="M12" s="20">
        <f t="shared" si="3"/>
        <v>0.15346534653465346</v>
      </c>
    </row>
    <row r="13" spans="6:17" x14ac:dyDescent="0.25">
      <c r="F13" s="16">
        <v>55</v>
      </c>
      <c r="G13" s="16">
        <v>59</v>
      </c>
      <c r="H13" s="16">
        <v>50</v>
      </c>
      <c r="I13" s="16">
        <f t="shared" si="1"/>
        <v>164</v>
      </c>
      <c r="J13" s="20">
        <f t="shared" si="0"/>
        <v>0.54666666666666663</v>
      </c>
      <c r="K13" s="20">
        <f t="shared" si="4"/>
        <v>0.33536585365853661</v>
      </c>
      <c r="L13" s="20">
        <f t="shared" si="2"/>
        <v>0.3597560975609756</v>
      </c>
      <c r="M13" s="20">
        <f t="shared" si="3"/>
        <v>0.3048780487804878</v>
      </c>
    </row>
    <row r="14" spans="6:17" x14ac:dyDescent="0.25">
      <c r="F14" s="16">
        <v>96</v>
      </c>
      <c r="G14" s="16">
        <v>77</v>
      </c>
      <c r="H14" s="16">
        <v>81</v>
      </c>
      <c r="I14" s="16">
        <f t="shared" si="1"/>
        <v>254</v>
      </c>
      <c r="J14" s="20">
        <f t="shared" si="0"/>
        <v>0.84666666666666668</v>
      </c>
      <c r="K14" s="20">
        <f t="shared" si="4"/>
        <v>0.37795275590551181</v>
      </c>
      <c r="L14" s="20">
        <f t="shared" si="2"/>
        <v>0.30314960629921262</v>
      </c>
      <c r="M14" s="20">
        <f t="shared" si="3"/>
        <v>0.31889763779527558</v>
      </c>
    </row>
    <row r="15" spans="6:17" x14ac:dyDescent="0.25">
      <c r="F15" s="16">
        <v>85</v>
      </c>
      <c r="G15" s="16">
        <v>45</v>
      </c>
      <c r="H15" s="16">
        <v>90</v>
      </c>
      <c r="I15" s="16">
        <f t="shared" si="1"/>
        <v>220</v>
      </c>
      <c r="J15" s="20">
        <f t="shared" si="0"/>
        <v>0.73333333333333328</v>
      </c>
      <c r="K15" s="20">
        <f t="shared" si="4"/>
        <v>0.38636363636363635</v>
      </c>
      <c r="L15" s="20">
        <f t="shared" si="2"/>
        <v>0.20454545454545456</v>
      </c>
      <c r="M15" s="20">
        <f t="shared" si="3"/>
        <v>0.40909090909090912</v>
      </c>
    </row>
    <row r="16" spans="6:17" x14ac:dyDescent="0.25">
      <c r="F16" s="16">
        <v>87</v>
      </c>
      <c r="G16" s="16">
        <v>91</v>
      </c>
      <c r="H16" s="16">
        <v>89</v>
      </c>
      <c r="I16" s="16">
        <f t="shared" si="1"/>
        <v>267</v>
      </c>
      <c r="J16" s="20">
        <f t="shared" si="0"/>
        <v>0.89</v>
      </c>
      <c r="K16" s="20">
        <f t="shared" si="4"/>
        <v>0.3258426966292135</v>
      </c>
      <c r="L16" s="20">
        <f t="shared" si="2"/>
        <v>0.34082397003745318</v>
      </c>
      <c r="M16" s="20">
        <f t="shared" si="3"/>
        <v>0.33333333333333331</v>
      </c>
    </row>
    <row r="17" spans="6:13" x14ac:dyDescent="0.25">
      <c r="F17" s="16">
        <v>76</v>
      </c>
      <c r="G17" s="16">
        <v>70</v>
      </c>
      <c r="H17" s="16">
        <v>64</v>
      </c>
      <c r="I17" s="16">
        <f t="shared" si="1"/>
        <v>210</v>
      </c>
      <c r="J17" s="20">
        <f t="shared" si="0"/>
        <v>0.7</v>
      </c>
      <c r="K17" s="20">
        <f t="shared" si="4"/>
        <v>0.3619047619047619</v>
      </c>
      <c r="L17" s="20">
        <f t="shared" si="2"/>
        <v>0.33333333333333331</v>
      </c>
      <c r="M17" s="20">
        <f t="shared" si="3"/>
        <v>0.30476190476190479</v>
      </c>
    </row>
    <row r="18" spans="6:13" x14ac:dyDescent="0.25">
      <c r="F18" s="16">
        <v>95</v>
      </c>
      <c r="G18" s="16">
        <v>83</v>
      </c>
      <c r="H18" s="16">
        <v>91</v>
      </c>
      <c r="I18" s="16">
        <f t="shared" si="1"/>
        <v>269</v>
      </c>
      <c r="J18" s="20">
        <f t="shared" si="0"/>
        <v>0.89666666666666661</v>
      </c>
      <c r="K18" s="20">
        <f t="shared" si="4"/>
        <v>0.35315985130111527</v>
      </c>
      <c r="L18" s="20">
        <f t="shared" si="2"/>
        <v>0.30855018587360594</v>
      </c>
      <c r="M18" s="20">
        <f t="shared" si="3"/>
        <v>0.33828996282527879</v>
      </c>
    </row>
    <row r="21" spans="6:13" x14ac:dyDescent="0.25">
      <c r="J21" s="29" t="s">
        <v>145</v>
      </c>
      <c r="K21" s="29"/>
      <c r="L21">
        <v>300</v>
      </c>
    </row>
  </sheetData>
  <mergeCells count="5">
    <mergeCell ref="F7:H7"/>
    <mergeCell ref="K7:M7"/>
    <mergeCell ref="J21:K21"/>
    <mergeCell ref="F1:K3"/>
    <mergeCell ref="O6:Q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39"/>
  <sheetViews>
    <sheetView workbookViewId="0">
      <selection activeCell="F6" sqref="F6"/>
    </sheetView>
  </sheetViews>
  <sheetFormatPr defaultRowHeight="15" x14ac:dyDescent="0.25"/>
  <sheetData>
    <row r="6" spans="2:16" x14ac:dyDescent="0.25">
      <c r="B6" s="24" t="s">
        <v>111</v>
      </c>
      <c r="C6" s="24"/>
      <c r="D6" s="24"/>
    </row>
    <row r="7" spans="2:16" x14ac:dyDescent="0.25">
      <c r="B7" s="24"/>
      <c r="C7" s="24"/>
      <c r="D7" s="24"/>
    </row>
    <row r="9" spans="2:16" ht="15" customHeight="1" x14ac:dyDescent="0.25">
      <c r="F9" s="34" t="s">
        <v>112</v>
      </c>
      <c r="G9" s="34" t="s">
        <v>113</v>
      </c>
      <c r="H9" s="34" t="s">
        <v>114</v>
      </c>
      <c r="I9" s="34" t="s">
        <v>115</v>
      </c>
      <c r="L9" s="30" t="s">
        <v>146</v>
      </c>
      <c r="M9" s="30"/>
      <c r="N9" s="30" t="s">
        <v>147</v>
      </c>
      <c r="O9" s="30"/>
      <c r="P9" s="30"/>
    </row>
    <row r="10" spans="2:16" ht="15" customHeight="1" x14ac:dyDescent="0.25">
      <c r="F10" s="35"/>
      <c r="G10" s="35"/>
      <c r="H10" s="35"/>
      <c r="I10" s="35"/>
      <c r="L10" s="30"/>
      <c r="M10" s="30"/>
      <c r="N10" s="30"/>
      <c r="O10" s="30"/>
      <c r="P10" s="30"/>
    </row>
    <row r="11" spans="2:16" x14ac:dyDescent="0.25">
      <c r="F11" s="16" t="s">
        <v>116</v>
      </c>
      <c r="G11" s="17">
        <v>20000</v>
      </c>
      <c r="H11" s="17">
        <v>10000</v>
      </c>
      <c r="I11" s="17">
        <v>50000</v>
      </c>
    </row>
    <row r="12" spans="2:16" x14ac:dyDescent="0.25">
      <c r="F12" s="16" t="s">
        <v>117</v>
      </c>
      <c r="G12" s="17">
        <v>10000</v>
      </c>
      <c r="H12" s="17">
        <v>15000</v>
      </c>
      <c r="I12" s="17">
        <v>50000</v>
      </c>
      <c r="L12" s="33" t="s">
        <v>148</v>
      </c>
      <c r="M12" s="33"/>
      <c r="N12" s="30" t="s">
        <v>149</v>
      </c>
      <c r="O12" s="30"/>
      <c r="P12" s="30"/>
    </row>
    <row r="13" spans="2:16" x14ac:dyDescent="0.25">
      <c r="F13" s="16" t="s">
        <v>118</v>
      </c>
      <c r="G13" s="17">
        <v>40000</v>
      </c>
      <c r="H13" s="17">
        <v>15000</v>
      </c>
      <c r="I13" s="17">
        <v>45000</v>
      </c>
      <c r="L13" s="33" t="s">
        <v>148</v>
      </c>
      <c r="M13" s="33"/>
      <c r="N13" s="30"/>
      <c r="O13" s="30"/>
      <c r="P13" s="30"/>
    </row>
    <row r="14" spans="2:16" x14ac:dyDescent="0.25">
      <c r="F14" s="16" t="s">
        <v>119</v>
      </c>
      <c r="G14" s="17">
        <v>35000</v>
      </c>
      <c r="H14" s="17">
        <v>15000</v>
      </c>
      <c r="I14" s="17">
        <v>40000</v>
      </c>
    </row>
    <row r="15" spans="2:16" x14ac:dyDescent="0.25">
      <c r="F15" s="16" t="s">
        <v>120</v>
      </c>
      <c r="G15" s="17">
        <v>25000</v>
      </c>
      <c r="H15" s="17">
        <v>20000</v>
      </c>
      <c r="I15" s="17">
        <v>35000</v>
      </c>
    </row>
    <row r="16" spans="2:16" x14ac:dyDescent="0.25">
      <c r="F16" s="16" t="s">
        <v>121</v>
      </c>
      <c r="G16" s="17">
        <v>35000</v>
      </c>
      <c r="H16" s="17">
        <v>20000</v>
      </c>
      <c r="I16" s="17">
        <v>25000</v>
      </c>
    </row>
    <row r="17" spans="6:12" x14ac:dyDescent="0.25">
      <c r="F17" s="16" t="s">
        <v>122</v>
      </c>
      <c r="G17" s="17">
        <v>25000</v>
      </c>
      <c r="H17" s="17">
        <v>25000</v>
      </c>
      <c r="I17" s="17">
        <v>25000</v>
      </c>
    </row>
    <row r="18" spans="6:12" x14ac:dyDescent="0.25">
      <c r="F18" s="16" t="s">
        <v>123</v>
      </c>
      <c r="G18" s="17">
        <v>25000</v>
      </c>
      <c r="H18" s="17">
        <v>25000</v>
      </c>
      <c r="I18" s="17">
        <v>20000</v>
      </c>
    </row>
    <row r="19" spans="6:12" x14ac:dyDescent="0.25">
      <c r="F19" s="16" t="s">
        <v>124</v>
      </c>
      <c r="G19" s="17">
        <v>10000</v>
      </c>
      <c r="H19" s="17">
        <v>40000</v>
      </c>
      <c r="I19" s="17">
        <v>20000</v>
      </c>
    </row>
    <row r="20" spans="6:12" x14ac:dyDescent="0.25">
      <c r="F20" s="16" t="s">
        <v>125</v>
      </c>
      <c r="G20" s="17">
        <v>45000</v>
      </c>
      <c r="H20" s="17">
        <v>40000</v>
      </c>
      <c r="I20" s="17">
        <v>15000</v>
      </c>
    </row>
    <row r="21" spans="6:12" x14ac:dyDescent="0.25">
      <c r="F21" s="16" t="s">
        <v>126</v>
      </c>
      <c r="G21" s="17">
        <v>50000</v>
      </c>
      <c r="H21" s="17">
        <v>45000</v>
      </c>
      <c r="I21" s="17">
        <v>15000</v>
      </c>
    </row>
    <row r="22" spans="6:12" x14ac:dyDescent="0.25">
      <c r="F22" s="16" t="s">
        <v>127</v>
      </c>
      <c r="G22" s="17">
        <v>10000</v>
      </c>
      <c r="H22" s="17">
        <v>50000</v>
      </c>
      <c r="I22" s="17">
        <v>15000</v>
      </c>
    </row>
    <row r="26" spans="6:12" x14ac:dyDescent="0.25">
      <c r="F26" s="34" t="s">
        <v>112</v>
      </c>
      <c r="G26" s="34" t="s">
        <v>113</v>
      </c>
      <c r="H26" s="34" t="s">
        <v>114</v>
      </c>
      <c r="I26" s="34" t="s">
        <v>115</v>
      </c>
    </row>
    <row r="27" spans="6:12" x14ac:dyDescent="0.25">
      <c r="F27" s="35"/>
      <c r="G27" s="35"/>
      <c r="H27" s="35"/>
      <c r="I27" s="35"/>
    </row>
    <row r="28" spans="6:12" x14ac:dyDescent="0.25">
      <c r="F28" s="16" t="s">
        <v>116</v>
      </c>
      <c r="G28" s="17">
        <v>20000</v>
      </c>
      <c r="H28" s="17">
        <v>10000</v>
      </c>
      <c r="I28" s="17">
        <v>50000</v>
      </c>
    </row>
    <row r="29" spans="6:12" x14ac:dyDescent="0.25">
      <c r="F29" s="16" t="s">
        <v>117</v>
      </c>
      <c r="G29" s="17">
        <v>10000</v>
      </c>
      <c r="H29" s="17">
        <v>15000</v>
      </c>
      <c r="I29" s="17">
        <v>50000</v>
      </c>
      <c r="J29" s="31" t="s">
        <v>150</v>
      </c>
      <c r="K29" s="32"/>
      <c r="L29" s="32"/>
    </row>
    <row r="30" spans="6:12" x14ac:dyDescent="0.25">
      <c r="F30" s="16" t="s">
        <v>118</v>
      </c>
      <c r="G30" s="17">
        <v>40000</v>
      </c>
      <c r="H30" s="17">
        <v>15000</v>
      </c>
      <c r="I30" s="17">
        <v>45000</v>
      </c>
      <c r="J30" s="31"/>
      <c r="K30" s="32"/>
      <c r="L30" s="32"/>
    </row>
    <row r="31" spans="6:12" x14ac:dyDescent="0.25">
      <c r="F31" s="16" t="s">
        <v>119</v>
      </c>
      <c r="G31" s="17">
        <v>35000</v>
      </c>
      <c r="H31" s="17">
        <v>15000</v>
      </c>
      <c r="I31" s="17">
        <v>40000</v>
      </c>
    </row>
    <row r="32" spans="6:12" x14ac:dyDescent="0.25">
      <c r="F32" s="16" t="s">
        <v>120</v>
      </c>
      <c r="G32" s="17">
        <v>25000</v>
      </c>
      <c r="H32" s="17">
        <v>20000</v>
      </c>
      <c r="I32" s="17">
        <v>35000</v>
      </c>
    </row>
    <row r="33" spans="6:9" x14ac:dyDescent="0.25">
      <c r="F33" s="16" t="s">
        <v>121</v>
      </c>
      <c r="G33" s="17">
        <v>35000</v>
      </c>
      <c r="H33" s="17">
        <v>20000</v>
      </c>
      <c r="I33" s="17">
        <v>25000</v>
      </c>
    </row>
    <row r="34" spans="6:9" x14ac:dyDescent="0.25">
      <c r="F34" s="16" t="s">
        <v>122</v>
      </c>
      <c r="G34" s="17">
        <v>25000</v>
      </c>
      <c r="H34" s="17">
        <v>25000</v>
      </c>
      <c r="I34" s="17">
        <v>25000</v>
      </c>
    </row>
    <row r="35" spans="6:9" x14ac:dyDescent="0.25">
      <c r="F35" s="16" t="s">
        <v>123</v>
      </c>
      <c r="G35" s="17">
        <v>25000</v>
      </c>
      <c r="H35" s="17">
        <v>25000</v>
      </c>
      <c r="I35" s="17">
        <v>20000</v>
      </c>
    </row>
    <row r="36" spans="6:9" x14ac:dyDescent="0.25">
      <c r="F36" s="16" t="s">
        <v>124</v>
      </c>
      <c r="G36" s="17">
        <v>10000</v>
      </c>
      <c r="H36" s="17">
        <v>40000</v>
      </c>
      <c r="I36" s="17">
        <v>20000</v>
      </c>
    </row>
    <row r="37" spans="6:9" x14ac:dyDescent="0.25">
      <c r="F37" s="16" t="s">
        <v>125</v>
      </c>
      <c r="G37" s="17">
        <v>45000</v>
      </c>
      <c r="H37" s="17">
        <v>40000</v>
      </c>
      <c r="I37" s="17">
        <v>15000</v>
      </c>
    </row>
    <row r="38" spans="6:9" x14ac:dyDescent="0.25">
      <c r="F38" s="16" t="s">
        <v>126</v>
      </c>
      <c r="G38" s="17">
        <v>50000</v>
      </c>
      <c r="H38" s="17">
        <v>45000</v>
      </c>
      <c r="I38" s="17">
        <v>15000</v>
      </c>
    </row>
    <row r="39" spans="6:9" x14ac:dyDescent="0.25">
      <c r="F39" s="16" t="s">
        <v>127</v>
      </c>
      <c r="G39" s="17">
        <v>10000</v>
      </c>
      <c r="H39" s="17">
        <v>50000</v>
      </c>
      <c r="I39" s="17">
        <v>15000</v>
      </c>
    </row>
  </sheetData>
  <autoFilter ref="F26:I39"/>
  <sortState ref="H11:H22">
    <sortCondition ref="H11"/>
  </sortState>
  <mergeCells count="14">
    <mergeCell ref="B6:D7"/>
    <mergeCell ref="N9:P10"/>
    <mergeCell ref="N12:P13"/>
    <mergeCell ref="J29:L30"/>
    <mergeCell ref="L9:M10"/>
    <mergeCell ref="L12:M13"/>
    <mergeCell ref="F26:F27"/>
    <mergeCell ref="G26:G27"/>
    <mergeCell ref="H26:H27"/>
    <mergeCell ref="I26:I27"/>
    <mergeCell ref="I9:I10"/>
    <mergeCell ref="H9:H10"/>
    <mergeCell ref="G9:G10"/>
    <mergeCell ref="F9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1"/>
  <sheetViews>
    <sheetView workbookViewId="0">
      <selection activeCell="C11" sqref="C11:E12"/>
    </sheetView>
  </sheetViews>
  <sheetFormatPr defaultRowHeight="15" x14ac:dyDescent="0.25"/>
  <cols>
    <col min="7" max="11" width="11" customWidth="1"/>
  </cols>
  <sheetData>
    <row r="4" spans="3:11" x14ac:dyDescent="0.25">
      <c r="I4" s="36" t="s">
        <v>159</v>
      </c>
      <c r="J4" s="36"/>
      <c r="K4" s="36"/>
    </row>
    <row r="5" spans="3:11" x14ac:dyDescent="0.25">
      <c r="I5" s="36"/>
      <c r="J5" s="36"/>
      <c r="K5" s="36"/>
    </row>
    <row r="6" spans="3:11" x14ac:dyDescent="0.25">
      <c r="I6" s="36"/>
      <c r="J6" s="36"/>
      <c r="K6" s="36"/>
    </row>
    <row r="11" spans="3:11" x14ac:dyDescent="0.25">
      <c r="C11" s="24" t="s">
        <v>111</v>
      </c>
      <c r="D11" s="24"/>
      <c r="E11" s="24"/>
    </row>
    <row r="12" spans="3:11" x14ac:dyDescent="0.25">
      <c r="C12" s="24"/>
      <c r="D12" s="24"/>
      <c r="E12" s="24"/>
      <c r="G12" s="21" t="s">
        <v>151</v>
      </c>
      <c r="H12" t="s">
        <v>1</v>
      </c>
      <c r="I12" t="s">
        <v>2</v>
      </c>
      <c r="J12" t="s">
        <v>152</v>
      </c>
      <c r="K12" t="s">
        <v>153</v>
      </c>
    </row>
    <row r="13" spans="3:11" x14ac:dyDescent="0.25">
      <c r="G13" s="21" t="s">
        <v>21</v>
      </c>
      <c r="H13" s="22">
        <v>33</v>
      </c>
      <c r="I13" s="22">
        <v>54</v>
      </c>
      <c r="J13" s="22">
        <v>77</v>
      </c>
    </row>
    <row r="14" spans="3:11" x14ac:dyDescent="0.25">
      <c r="G14" t="s">
        <v>154</v>
      </c>
      <c r="H14" s="22">
        <v>78</v>
      </c>
      <c r="I14" s="22">
        <v>54</v>
      </c>
      <c r="J14" s="22">
        <v>66</v>
      </c>
    </row>
    <row r="15" spans="3:11" x14ac:dyDescent="0.25">
      <c r="G15" s="21" t="s">
        <v>155</v>
      </c>
      <c r="H15" s="22">
        <v>67</v>
      </c>
      <c r="I15" s="22">
        <v>33</v>
      </c>
      <c r="J15" s="22">
        <v>77</v>
      </c>
    </row>
    <row r="16" spans="3:11" x14ac:dyDescent="0.25">
      <c r="G16" t="s">
        <v>156</v>
      </c>
      <c r="H16" s="22">
        <v>76</v>
      </c>
      <c r="I16" s="22">
        <v>78</v>
      </c>
      <c r="J16" s="22">
        <v>33</v>
      </c>
    </row>
    <row r="20" spans="14:15" x14ac:dyDescent="0.25">
      <c r="N20" s="29" t="s">
        <v>157</v>
      </c>
      <c r="O20" s="29"/>
    </row>
    <row r="21" spans="14:15" x14ac:dyDescent="0.25">
      <c r="N21" s="29" t="s">
        <v>158</v>
      </c>
      <c r="O21" s="29"/>
    </row>
  </sheetData>
  <mergeCells count="4">
    <mergeCell ref="N20:O20"/>
    <mergeCell ref="N21:O21"/>
    <mergeCell ref="I4:K6"/>
    <mergeCell ref="C11:E12"/>
  </mergeCells>
  <conditionalFormatting sqref="H13:J16">
    <cfRule type="cellIs" dxfId="4" priority="1" operator="lessThan">
      <formula>34</formula>
    </cfRule>
    <cfRule type="cellIs" dxfId="3" priority="2" operator="greaterThan">
      <formula>33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M11"/>
  <sheetViews>
    <sheetView workbookViewId="0">
      <selection activeCell="K10" sqref="K10:M11"/>
    </sheetView>
  </sheetViews>
  <sheetFormatPr defaultRowHeight="15" x14ac:dyDescent="0.25"/>
  <sheetData>
    <row r="3" spans="6:13" x14ac:dyDescent="0.25">
      <c r="F3" s="37" t="s">
        <v>170</v>
      </c>
      <c r="G3" s="37"/>
      <c r="H3" s="37"/>
      <c r="I3" s="37"/>
    </row>
    <row r="4" spans="6:13" x14ac:dyDescent="0.25">
      <c r="F4" s="37"/>
      <c r="G4" s="37"/>
      <c r="H4" s="37"/>
      <c r="I4" s="37"/>
    </row>
    <row r="5" spans="6:13" x14ac:dyDescent="0.25">
      <c r="F5" s="37"/>
      <c r="G5" s="37"/>
      <c r="H5" s="37"/>
      <c r="I5" s="37"/>
    </row>
    <row r="10" spans="6:13" x14ac:dyDescent="0.25">
      <c r="K10" s="24" t="s">
        <v>111</v>
      </c>
      <c r="L10" s="24"/>
      <c r="M10" s="24"/>
    </row>
    <row r="11" spans="6:13" x14ac:dyDescent="0.25">
      <c r="K11" s="24"/>
      <c r="L11" s="24"/>
      <c r="M11" s="24"/>
    </row>
  </sheetData>
  <mergeCells count="2">
    <mergeCell ref="F3:I5"/>
    <mergeCell ref="K10:M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P18"/>
  <sheetViews>
    <sheetView workbookViewId="0">
      <selection activeCell="N3" sqref="N3:P4"/>
    </sheetView>
  </sheetViews>
  <sheetFormatPr defaultRowHeight="15" x14ac:dyDescent="0.25"/>
  <sheetData>
    <row r="3" spans="5:16" x14ac:dyDescent="0.25">
      <c r="N3" s="24" t="s">
        <v>111</v>
      </c>
      <c r="O3" s="24"/>
      <c r="P3" s="24"/>
    </row>
    <row r="4" spans="5:16" x14ac:dyDescent="0.25">
      <c r="N4" s="24"/>
      <c r="O4" s="24"/>
      <c r="P4" s="24"/>
    </row>
    <row r="6" spans="5:16" x14ac:dyDescent="0.25">
      <c r="K6" t="s">
        <v>169</v>
      </c>
    </row>
    <row r="7" spans="5:16" x14ac:dyDescent="0.25">
      <c r="E7" s="38" t="s">
        <v>160</v>
      </c>
      <c r="F7" s="38"/>
      <c r="G7" s="38"/>
      <c r="H7" s="38"/>
      <c r="K7" s="39" t="s">
        <v>161</v>
      </c>
      <c r="L7" s="39"/>
      <c r="M7" s="39"/>
      <c r="N7" s="39"/>
    </row>
    <row r="8" spans="5:16" x14ac:dyDescent="0.25">
      <c r="E8" s="38"/>
      <c r="F8" s="38"/>
      <c r="G8" s="38"/>
      <c r="H8" s="38"/>
      <c r="K8" s="39"/>
      <c r="L8" s="39"/>
      <c r="M8" s="39"/>
      <c r="N8" s="39"/>
    </row>
    <row r="10" spans="5:16" ht="29.25" x14ac:dyDescent="0.6">
      <c r="E10" s="29" t="s">
        <v>162</v>
      </c>
      <c r="F10" s="29"/>
      <c r="G10" s="29"/>
      <c r="H10" s="29"/>
      <c r="K10" s="40">
        <v>1231313</v>
      </c>
      <c r="L10" s="40"/>
      <c r="M10" s="41" t="str">
        <f>"*"&amp;K10&amp;"*"</f>
        <v>*1231313*</v>
      </c>
      <c r="N10" s="41"/>
    </row>
    <row r="11" spans="5:16" ht="29.25" x14ac:dyDescent="0.6">
      <c r="E11" s="29"/>
      <c r="F11" s="29"/>
      <c r="G11" s="29"/>
      <c r="H11" s="29"/>
      <c r="K11" s="40">
        <v>3543563563</v>
      </c>
      <c r="L11" s="40"/>
      <c r="M11" s="41" t="str">
        <f t="shared" ref="M11:M17" si="0">"*"&amp;K11&amp;"*"</f>
        <v>*3543563563*</v>
      </c>
      <c r="N11" s="41"/>
    </row>
    <row r="12" spans="5:16" ht="29.25" x14ac:dyDescent="0.6">
      <c r="E12" s="29"/>
      <c r="F12" s="29"/>
      <c r="G12" s="29"/>
      <c r="H12" s="29"/>
      <c r="K12" s="40">
        <v>35353535</v>
      </c>
      <c r="L12" s="40"/>
      <c r="M12" s="41" t="str">
        <f t="shared" si="0"/>
        <v>*35353535*</v>
      </c>
      <c r="N12" s="41"/>
    </row>
    <row r="13" spans="5:16" ht="29.25" x14ac:dyDescent="0.6">
      <c r="E13" s="29" t="s">
        <v>163</v>
      </c>
      <c r="F13" s="29"/>
      <c r="G13" s="29"/>
      <c r="H13" s="29"/>
      <c r="K13" s="42">
        <v>3535353</v>
      </c>
      <c r="L13" s="42"/>
      <c r="M13" s="41" t="str">
        <f t="shared" si="0"/>
        <v>*3535353*</v>
      </c>
      <c r="N13" s="41"/>
    </row>
    <row r="14" spans="5:16" ht="29.25" x14ac:dyDescent="0.6">
      <c r="E14" s="29"/>
      <c r="F14" s="29"/>
      <c r="G14" s="29"/>
      <c r="H14" s="29"/>
      <c r="K14" s="42">
        <v>987979</v>
      </c>
      <c r="L14" s="42"/>
      <c r="M14" s="41" t="str">
        <f t="shared" si="0"/>
        <v>*987979*</v>
      </c>
      <c r="N14" s="41"/>
    </row>
    <row r="15" spans="5:16" ht="29.25" x14ac:dyDescent="0.6">
      <c r="E15" s="29"/>
      <c r="F15" s="29"/>
      <c r="G15" s="29"/>
      <c r="H15" s="29"/>
      <c r="K15" s="42">
        <v>12432876</v>
      </c>
      <c r="L15" s="42"/>
      <c r="M15" s="41" t="str">
        <f t="shared" si="0"/>
        <v>*12432876*</v>
      </c>
      <c r="N15" s="41"/>
    </row>
    <row r="16" spans="5:16" ht="29.25" x14ac:dyDescent="0.6">
      <c r="E16" s="29" t="s">
        <v>164</v>
      </c>
      <c r="F16" s="29"/>
      <c r="G16" s="29"/>
      <c r="H16" s="29"/>
      <c r="K16" s="42">
        <v>425375</v>
      </c>
      <c r="L16" s="42"/>
      <c r="M16" s="41" t="str">
        <f t="shared" si="0"/>
        <v>*425375*</v>
      </c>
      <c r="N16" s="41"/>
    </row>
    <row r="17" spans="5:14" ht="29.25" x14ac:dyDescent="0.6">
      <c r="E17" s="29"/>
      <c r="F17" s="29"/>
      <c r="G17" s="29"/>
      <c r="H17" s="29"/>
      <c r="K17" s="42">
        <v>4164856986</v>
      </c>
      <c r="L17" s="42"/>
      <c r="M17" s="41" t="str">
        <f t="shared" si="0"/>
        <v>*4164856986*</v>
      </c>
      <c r="N17" s="41"/>
    </row>
    <row r="18" spans="5:14" x14ac:dyDescent="0.25">
      <c r="E18" s="29"/>
      <c r="F18" s="29"/>
      <c r="G18" s="29"/>
      <c r="H18" s="29"/>
      <c r="K18" s="40"/>
      <c r="L18" s="40"/>
    </row>
  </sheetData>
  <mergeCells count="26">
    <mergeCell ref="E10:F12"/>
    <mergeCell ref="E13:F15"/>
    <mergeCell ref="E16:F18"/>
    <mergeCell ref="G10:H12"/>
    <mergeCell ref="G13:H15"/>
    <mergeCell ref="K13:L13"/>
    <mergeCell ref="K14:L14"/>
    <mergeCell ref="K15:L15"/>
    <mergeCell ref="K16:L16"/>
    <mergeCell ref="K17:L17"/>
    <mergeCell ref="N3:P4"/>
    <mergeCell ref="E7:H8"/>
    <mergeCell ref="K7:N8"/>
    <mergeCell ref="K18:L18"/>
    <mergeCell ref="M10:N10"/>
    <mergeCell ref="M11:N11"/>
    <mergeCell ref="M12:N12"/>
    <mergeCell ref="M13:N13"/>
    <mergeCell ref="M14:N14"/>
    <mergeCell ref="M15:N15"/>
    <mergeCell ref="M16:N16"/>
    <mergeCell ref="M17:N17"/>
    <mergeCell ref="G16:H18"/>
    <mergeCell ref="K10:L10"/>
    <mergeCell ref="K11:L11"/>
    <mergeCell ref="K12:L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18"/>
  <sheetViews>
    <sheetView workbookViewId="0">
      <selection activeCell="L5" sqref="L5:N6"/>
    </sheetView>
  </sheetViews>
  <sheetFormatPr defaultRowHeight="15" x14ac:dyDescent="0.25"/>
  <cols>
    <col min="6" max="8" width="11" customWidth="1"/>
  </cols>
  <sheetData>
    <row r="2" spans="5:14" x14ac:dyDescent="0.25">
      <c r="E2" s="43" t="s">
        <v>185</v>
      </c>
      <c r="F2" s="43"/>
      <c r="G2" s="43"/>
      <c r="H2" s="43"/>
    </row>
    <row r="3" spans="5:14" x14ac:dyDescent="0.25">
      <c r="E3" s="43"/>
      <c r="F3" s="43"/>
      <c r="G3" s="43"/>
      <c r="H3" s="43"/>
    </row>
    <row r="5" spans="5:14" x14ac:dyDescent="0.25">
      <c r="L5" s="24" t="s">
        <v>111</v>
      </c>
      <c r="M5" s="24"/>
      <c r="N5" s="24"/>
    </row>
    <row r="6" spans="5:14" x14ac:dyDescent="0.25">
      <c r="L6" s="24"/>
      <c r="M6" s="24"/>
      <c r="N6" s="24"/>
    </row>
    <row r="9" spans="5:14" x14ac:dyDescent="0.25">
      <c r="F9" t="s">
        <v>171</v>
      </c>
      <c r="G9" t="s">
        <v>172</v>
      </c>
      <c r="H9" t="s">
        <v>173</v>
      </c>
    </row>
    <row r="10" spans="5:14" x14ac:dyDescent="0.25">
      <c r="F10" t="s">
        <v>174</v>
      </c>
      <c r="G10">
        <v>44</v>
      </c>
      <c r="H10" t="s">
        <v>107</v>
      </c>
    </row>
    <row r="11" spans="5:14" x14ac:dyDescent="0.25">
      <c r="F11" t="s">
        <v>175</v>
      </c>
      <c r="G11">
        <v>55</v>
      </c>
      <c r="H11" t="s">
        <v>107</v>
      </c>
    </row>
    <row r="12" spans="5:14" x14ac:dyDescent="0.25">
      <c r="F12" t="s">
        <v>176</v>
      </c>
      <c r="G12">
        <v>66</v>
      </c>
      <c r="H12" t="s">
        <v>107</v>
      </c>
      <c r="J12" s="29" t="s">
        <v>187</v>
      </c>
      <c r="K12" s="29"/>
      <c r="L12" t="s">
        <v>174</v>
      </c>
      <c r="M12">
        <f>VLOOKUP(L12,Table6[],2,0)</f>
        <v>44</v>
      </c>
    </row>
    <row r="13" spans="5:14" x14ac:dyDescent="0.25">
      <c r="F13" t="s">
        <v>177</v>
      </c>
      <c r="G13">
        <v>43</v>
      </c>
      <c r="H13" t="s">
        <v>183</v>
      </c>
    </row>
    <row r="14" spans="5:14" x14ac:dyDescent="0.25">
      <c r="F14" t="s">
        <v>178</v>
      </c>
      <c r="G14">
        <v>33</v>
      </c>
      <c r="H14" t="s">
        <v>184</v>
      </c>
      <c r="J14" s="29" t="s">
        <v>186</v>
      </c>
      <c r="K14" s="29"/>
      <c r="L14" t="s">
        <v>171</v>
      </c>
      <c r="M14" t="str">
        <f>HLOOKUP(L14,Table6[#All],4,0)</f>
        <v>anas</v>
      </c>
    </row>
    <row r="15" spans="5:14" x14ac:dyDescent="0.25">
      <c r="F15" t="s">
        <v>179</v>
      </c>
      <c r="G15">
        <v>44</v>
      </c>
      <c r="H15" t="s">
        <v>184</v>
      </c>
    </row>
    <row r="16" spans="5:14" x14ac:dyDescent="0.25">
      <c r="F16" t="s">
        <v>180</v>
      </c>
      <c r="G16">
        <v>52</v>
      </c>
      <c r="H16" t="s">
        <v>184</v>
      </c>
    </row>
    <row r="17" spans="6:8" x14ac:dyDescent="0.25">
      <c r="F17" t="s">
        <v>181</v>
      </c>
      <c r="G17">
        <v>56</v>
      </c>
      <c r="H17" t="s">
        <v>107</v>
      </c>
    </row>
    <row r="18" spans="6:8" x14ac:dyDescent="0.25">
      <c r="F18" t="s">
        <v>182</v>
      </c>
      <c r="G18">
        <v>90</v>
      </c>
      <c r="H18" t="s">
        <v>107</v>
      </c>
    </row>
  </sheetData>
  <mergeCells count="4">
    <mergeCell ref="E2:H3"/>
    <mergeCell ref="J12:K12"/>
    <mergeCell ref="J14:K14"/>
    <mergeCell ref="L5:N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Sheet2</vt:lpstr>
      <vt:lpstr>Sheet3</vt:lpstr>
      <vt:lpstr>Sheet24</vt:lpstr>
      <vt:lpstr>Sheet25</vt:lpstr>
      <vt:lpstr>Sheet26</vt:lpstr>
      <vt:lpstr>Sheet27</vt:lpstr>
      <vt:lpstr>Sheet28</vt:lpstr>
      <vt:lpstr>Sheet29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MUJEEB ASHFAQ KAMBOH</dc:creator>
  <cp:lastModifiedBy>MUJEEB ASHFAQ KAMBOH</cp:lastModifiedBy>
  <dcterms:created xsi:type="dcterms:W3CDTF">2024-11-19T06:24:21Z</dcterms:created>
  <dcterms:modified xsi:type="dcterms:W3CDTF">2024-12-25T15:50:41Z</dcterms:modified>
</cp:coreProperties>
</file>