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il\Desktop\excel\"/>
    </mc:Choice>
  </mc:AlternateContent>
  <xr:revisionPtr revIDLastSave="0" documentId="13_ncr:1_{FA543A2B-96EE-4232-8176-DC573E2BDBF8}" xr6:coauthVersionLast="47" xr6:coauthVersionMax="47" xr10:uidLastSave="{00000000-0000-0000-0000-000000000000}"/>
  <bookViews>
    <workbookView xWindow="-108" yWindow="-108" windowWidth="23256" windowHeight="12576" activeTab="3" xr2:uid="{24C6CFA9-85C2-4D9A-A7C5-5A7F0952D4D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I4" i="4"/>
  <c r="H4" i="4"/>
  <c r="G3" i="4"/>
  <c r="G4" i="4"/>
  <c r="F4" i="4"/>
  <c r="F3" i="4"/>
  <c r="H3" i="4" s="1"/>
  <c r="I3" i="3" l="1"/>
  <c r="G4" i="3"/>
  <c r="G3" i="3"/>
  <c r="G5" i="3"/>
  <c r="G6" i="3"/>
  <c r="G7" i="3"/>
  <c r="I7" i="3" l="1"/>
  <c r="I4" i="3"/>
  <c r="F4" i="2"/>
  <c r="D5" i="2"/>
  <c r="I5" i="3"/>
  <c r="I6" i="3"/>
  <c r="F4" i="3"/>
  <c r="F5" i="3"/>
  <c r="F6" i="3"/>
  <c r="F7" i="3"/>
  <c r="F3" i="3"/>
  <c r="H3" i="3" s="1"/>
  <c r="J3" i="3" s="1"/>
  <c r="F11" i="2"/>
  <c r="F10" i="2"/>
  <c r="F9" i="2"/>
  <c r="F8" i="2"/>
  <c r="D9" i="2"/>
  <c r="D8" i="2"/>
  <c r="M3" i="1"/>
  <c r="L4" i="1"/>
  <c r="L5" i="1"/>
  <c r="L6" i="1"/>
  <c r="L7" i="1"/>
  <c r="L3" i="1"/>
  <c r="K4" i="1"/>
  <c r="M4" i="1" s="1"/>
  <c r="K5" i="1"/>
  <c r="M5" i="1" s="1"/>
  <c r="K6" i="1"/>
  <c r="M6" i="1" s="1"/>
  <c r="K7" i="1"/>
  <c r="M7" i="1" s="1"/>
  <c r="K3" i="1"/>
  <c r="H7" i="3" l="1"/>
  <c r="J7" i="3" s="1"/>
  <c r="H6" i="3"/>
  <c r="J6" i="3" s="1"/>
  <c r="H5" i="3"/>
  <c r="J5" i="3" s="1"/>
  <c r="H4" i="3"/>
  <c r="J4" i="3" s="1"/>
  <c r="D12" i="2"/>
  <c r="F12" i="2"/>
  <c r="F13" i="2" l="1"/>
</calcChain>
</file>

<file path=xl/sharedStrings.xml><?xml version="1.0" encoding="utf-8"?>
<sst xmlns="http://schemas.openxmlformats.org/spreadsheetml/2006/main" count="83" uniqueCount="48">
  <si>
    <t>SONO</t>
  </si>
  <si>
    <t>NAME</t>
  </si>
  <si>
    <t>MOBILE NUM</t>
  </si>
  <si>
    <t>BASIC PAY</t>
  </si>
  <si>
    <t>PF</t>
  </si>
  <si>
    <t>ESI</t>
  </si>
  <si>
    <t>LIC</t>
  </si>
  <si>
    <t>EMI</t>
  </si>
  <si>
    <t>NET PAY</t>
  </si>
  <si>
    <t>KAYAL</t>
  </si>
  <si>
    <t>MUKIL</t>
  </si>
  <si>
    <t>RAJ</t>
  </si>
  <si>
    <t>PRIYA</t>
  </si>
  <si>
    <t>CHANDRU</t>
  </si>
  <si>
    <t>PAY SLIP OF EMPLOYEE</t>
  </si>
  <si>
    <t xml:space="preserve"> ALLOWNCE</t>
  </si>
  <si>
    <t>TCS COMPANY PAY SLIP</t>
  </si>
  <si>
    <t>EMP NAME</t>
  </si>
  <si>
    <t>MOBIL NUM</t>
  </si>
  <si>
    <t>POSTING</t>
  </si>
  <si>
    <t>MONTH&amp; YEAR</t>
  </si>
  <si>
    <t>EARNINGS</t>
  </si>
  <si>
    <t>DEDUCTION</t>
  </si>
  <si>
    <t>FRENT END</t>
  </si>
  <si>
    <t>BACK END</t>
  </si>
  <si>
    <t>ALLOWANCE</t>
  </si>
  <si>
    <t>TOTAL</t>
  </si>
  <si>
    <t>NET TOTAL</t>
  </si>
  <si>
    <t>TYPE</t>
  </si>
  <si>
    <t>PRIVIOUS UNIT</t>
  </si>
  <si>
    <t>CURREBT UNIT</t>
  </si>
  <si>
    <t>TOTAL UNIT</t>
  </si>
  <si>
    <t>AMOUNT PER UNIT</t>
  </si>
  <si>
    <t>TOTEL AMOUNT</t>
  </si>
  <si>
    <t>VINO</t>
  </si>
  <si>
    <t>KUMAR</t>
  </si>
  <si>
    <t>SRM</t>
  </si>
  <si>
    <t>HOME</t>
  </si>
  <si>
    <t>TEMPLE</t>
  </si>
  <si>
    <t>HOSPTAL</t>
  </si>
  <si>
    <t>COLLEGE</t>
  </si>
  <si>
    <t>HOSPATEL</t>
  </si>
  <si>
    <t>FREE UNIT</t>
  </si>
  <si>
    <t>REAMINING UNIT</t>
  </si>
  <si>
    <t>GROSS PAY</t>
  </si>
  <si>
    <t>TAMIL NADU ELECTRICITY BILL</t>
  </si>
  <si>
    <t xml:space="preserve"> 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</si>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</sst>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17" fontId="0" fillId="0" borderId="1" xfId="0" applyNumberFormat="1" applyBorder="1"/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AC78-9CAF-42B0-BEBA-C04C6F79F1E1}">
  <dimension ref="A1:M7"/>
  <sheetViews>
    <sheetView workbookViewId="0">
      <selection activeCell="O7" sqref="O7"/>
    </sheetView>
  </sheetViews>
  <sheetFormatPr defaultRowHeight="14.4" x14ac:dyDescent="0.3"/>
  <cols>
    <col min="3" max="4" width="17.5546875" customWidth="1"/>
    <col min="5" max="5" width="13.21875" customWidth="1"/>
    <col min="6" max="6" width="11" customWidth="1"/>
    <col min="11" max="11" width="12.6640625" customWidth="1"/>
    <col min="12" max="12" width="13.5546875" customWidth="1"/>
    <col min="13" max="13" width="13.88671875" customWidth="1"/>
  </cols>
  <sheetData>
    <row r="1" spans="1:13" ht="18" x14ac:dyDescent="0.35">
      <c r="A1" s="10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3">
      <c r="A2" s="3" t="s">
        <v>0</v>
      </c>
      <c r="B2" s="3" t="s">
        <v>1</v>
      </c>
      <c r="C2" s="3" t="s">
        <v>2</v>
      </c>
      <c r="D2" s="3" t="s">
        <v>19</v>
      </c>
      <c r="E2" s="3" t="s">
        <v>3</v>
      </c>
      <c r="F2" s="3" t="s">
        <v>15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44</v>
      </c>
      <c r="L2" s="3" t="s">
        <v>22</v>
      </c>
      <c r="M2" s="3" t="s">
        <v>8</v>
      </c>
    </row>
    <row r="3" spans="1:13" x14ac:dyDescent="0.3">
      <c r="A3" s="4">
        <v>1</v>
      </c>
      <c r="B3" s="4" t="s">
        <v>9</v>
      </c>
      <c r="C3" s="4">
        <v>9943053884</v>
      </c>
      <c r="D3" s="4" t="s">
        <v>23</v>
      </c>
      <c r="E3" s="4">
        <v>45000</v>
      </c>
      <c r="F3" s="4">
        <v>3000</v>
      </c>
      <c r="G3" s="4">
        <v>1200</v>
      </c>
      <c r="H3" s="4">
        <v>600</v>
      </c>
      <c r="I3" s="4">
        <v>5000</v>
      </c>
      <c r="J3" s="4">
        <v>20000</v>
      </c>
      <c r="K3" s="4">
        <f>SUM(E3:F3)</f>
        <v>48000</v>
      </c>
      <c r="L3" s="4">
        <f>SUM(G3:J3)</f>
        <v>26800</v>
      </c>
      <c r="M3" s="4">
        <f>K3-L3</f>
        <v>21200</v>
      </c>
    </row>
    <row r="4" spans="1:13" x14ac:dyDescent="0.3">
      <c r="A4" s="4">
        <v>2</v>
      </c>
      <c r="B4" s="4" t="s">
        <v>10</v>
      </c>
      <c r="C4" s="4">
        <v>6384536372</v>
      </c>
      <c r="D4" s="4" t="s">
        <v>23</v>
      </c>
      <c r="E4" s="4">
        <v>70000</v>
      </c>
      <c r="F4" s="4">
        <v>5000</v>
      </c>
      <c r="G4" s="4">
        <v>1500</v>
      </c>
      <c r="H4" s="4">
        <v>800</v>
      </c>
      <c r="I4" s="4">
        <v>8000</v>
      </c>
      <c r="J4" s="4">
        <v>32000</v>
      </c>
      <c r="K4" s="4">
        <f t="shared" ref="K4:K7" si="0">SUM(E4:F4)</f>
        <v>75000</v>
      </c>
      <c r="L4" s="4">
        <f t="shared" ref="L4:L7" si="1">SUM(G4:J4)</f>
        <v>42300</v>
      </c>
      <c r="M4" s="4">
        <f t="shared" ref="M4:M7" si="2">K4-L4</f>
        <v>32700</v>
      </c>
    </row>
    <row r="5" spans="1:13" x14ac:dyDescent="0.3">
      <c r="A5" s="4">
        <v>3</v>
      </c>
      <c r="B5" s="4" t="s">
        <v>11</v>
      </c>
      <c r="C5" s="4">
        <v>9843098884</v>
      </c>
      <c r="D5" s="4" t="s">
        <v>23</v>
      </c>
      <c r="E5" s="4">
        <v>43000</v>
      </c>
      <c r="F5" s="4">
        <v>2500</v>
      </c>
      <c r="G5" s="4">
        <v>1200</v>
      </c>
      <c r="H5" s="4">
        <v>600</v>
      </c>
      <c r="I5" s="4">
        <v>6000</v>
      </c>
      <c r="J5" s="4">
        <v>5000</v>
      </c>
      <c r="K5" s="4">
        <f t="shared" si="0"/>
        <v>45500</v>
      </c>
      <c r="L5" s="4">
        <f t="shared" si="1"/>
        <v>12800</v>
      </c>
      <c r="M5" s="4">
        <f t="shared" si="2"/>
        <v>32700</v>
      </c>
    </row>
    <row r="6" spans="1:13" x14ac:dyDescent="0.3">
      <c r="A6" s="4">
        <v>4</v>
      </c>
      <c r="B6" s="4" t="s">
        <v>12</v>
      </c>
      <c r="C6" s="4">
        <v>9926443814</v>
      </c>
      <c r="D6" s="4" t="s">
        <v>24</v>
      </c>
      <c r="E6" s="4">
        <v>30000</v>
      </c>
      <c r="F6" s="4">
        <v>1500</v>
      </c>
      <c r="G6" s="4">
        <v>1000</v>
      </c>
      <c r="H6" s="4">
        <v>500</v>
      </c>
      <c r="I6" s="4">
        <v>4500</v>
      </c>
      <c r="J6" s="4">
        <v>10000</v>
      </c>
      <c r="K6" s="4">
        <f t="shared" si="0"/>
        <v>31500</v>
      </c>
      <c r="L6" s="4">
        <f t="shared" si="1"/>
        <v>16000</v>
      </c>
      <c r="M6" s="4">
        <f t="shared" si="2"/>
        <v>15500</v>
      </c>
    </row>
    <row r="7" spans="1:13" x14ac:dyDescent="0.3">
      <c r="A7" s="4">
        <v>5</v>
      </c>
      <c r="B7" s="4" t="s">
        <v>13</v>
      </c>
      <c r="C7" s="4">
        <v>7843942371</v>
      </c>
      <c r="D7" s="4" t="s">
        <v>24</v>
      </c>
      <c r="E7" s="4">
        <v>25000</v>
      </c>
      <c r="F7" s="4">
        <v>1000</v>
      </c>
      <c r="G7" s="4">
        <v>1000</v>
      </c>
      <c r="H7" s="4">
        <v>500</v>
      </c>
      <c r="I7" s="4">
        <v>0</v>
      </c>
      <c r="J7" s="4">
        <v>7000</v>
      </c>
      <c r="K7" s="4">
        <f t="shared" si="0"/>
        <v>26000</v>
      </c>
      <c r="L7" s="4">
        <f t="shared" si="1"/>
        <v>8500</v>
      </c>
      <c r="M7" s="4">
        <f t="shared" si="2"/>
        <v>17500</v>
      </c>
    </row>
  </sheetData>
  <mergeCells count="1">
    <mergeCell ref="A1:M1"/>
  </mergeCells>
  <pageMargins left="0.7" right="0.7" top="0.75" bottom="0.75" header="0.3" footer="0.3"/>
  <pageSetup orientation="portrait" horizontalDpi="300" verticalDpi="300" r:id="rId1"/>
  <ignoredErrors>
    <ignoredError sqref="K6:K7 K3:K5 L3:L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F1AF-8048-4217-8512-7495053E77D6}">
  <dimension ref="B2:I13"/>
  <sheetViews>
    <sheetView workbookViewId="0">
      <selection activeCell="F5" sqref="F5"/>
    </sheetView>
  </sheetViews>
  <sheetFormatPr defaultRowHeight="14.4" x14ac:dyDescent="0.3"/>
  <cols>
    <col min="3" max="3" width="17.109375" customWidth="1"/>
    <col min="4" max="5" width="17.88671875" customWidth="1"/>
    <col min="6" max="6" width="17.5546875" customWidth="1"/>
    <col min="7" max="7" width="11" bestFit="1" customWidth="1"/>
  </cols>
  <sheetData>
    <row r="2" spans="2:9" ht="15.6" x14ac:dyDescent="0.3">
      <c r="B2" s="12" t="s">
        <v>16</v>
      </c>
      <c r="C2" s="13"/>
      <c r="D2" s="13"/>
      <c r="E2" s="13"/>
      <c r="F2" s="13"/>
      <c r="G2" s="13"/>
    </row>
    <row r="4" spans="2:9" x14ac:dyDescent="0.3">
      <c r="C4" s="2" t="s">
        <v>17</v>
      </c>
      <c r="D4" s="1" t="s">
        <v>13</v>
      </c>
      <c r="E4" s="2" t="s">
        <v>18</v>
      </c>
      <c r="F4" s="1">
        <f>VLOOKUP(D4,Sheet1!B3:J7,2,FALSE)</f>
        <v>7843942371</v>
      </c>
    </row>
    <row r="5" spans="2:9" x14ac:dyDescent="0.3">
      <c r="C5" s="2" t="s">
        <v>19</v>
      </c>
      <c r="D5" s="1" t="str">
        <f>VLOOKUP(D4,Sheet1!B3:M7,3,0)</f>
        <v>BACK END</v>
      </c>
      <c r="E5" s="2" t="s">
        <v>20</v>
      </c>
      <c r="F5" s="5">
        <v>44470</v>
      </c>
    </row>
    <row r="6" spans="2:9" x14ac:dyDescent="0.3">
      <c r="C6" s="14"/>
      <c r="D6" s="14"/>
      <c r="E6" s="14"/>
      <c r="F6" s="14"/>
    </row>
    <row r="7" spans="2:9" x14ac:dyDescent="0.3">
      <c r="C7" s="2" t="s">
        <v>21</v>
      </c>
      <c r="D7" s="1"/>
      <c r="E7" s="2" t="s">
        <v>22</v>
      </c>
      <c r="F7" s="1"/>
    </row>
    <row r="8" spans="2:9" x14ac:dyDescent="0.3">
      <c r="C8" s="2" t="s">
        <v>3</v>
      </c>
      <c r="D8" s="1">
        <f>VLOOKUP(D4,Sheet1!B3:M7,4,0)</f>
        <v>25000</v>
      </c>
      <c r="E8" s="2" t="s">
        <v>4</v>
      </c>
      <c r="F8" s="1">
        <f>VLOOKUP(D4,Sheet1!B3:M7,6,0)</f>
        <v>1000</v>
      </c>
    </row>
    <row r="9" spans="2:9" x14ac:dyDescent="0.3">
      <c r="C9" s="2" t="s">
        <v>25</v>
      </c>
      <c r="D9" s="1">
        <f>VLOOKUP(D4,Sheet1!B3:M7,5,0)</f>
        <v>1000</v>
      </c>
      <c r="E9" s="2" t="s">
        <v>5</v>
      </c>
      <c r="F9" s="1">
        <f>VLOOKUP(D4,Sheet1!B3:M7,7,0)</f>
        <v>500</v>
      </c>
    </row>
    <row r="10" spans="2:9" x14ac:dyDescent="0.3">
      <c r="C10" s="2"/>
      <c r="D10" s="1"/>
      <c r="E10" s="2" t="s">
        <v>6</v>
      </c>
      <c r="F10" s="1">
        <f>VLOOKUP(D4,Sheet1!B3:M7,8,0)</f>
        <v>0</v>
      </c>
      <c r="I10" s="9"/>
    </row>
    <row r="11" spans="2:9" x14ac:dyDescent="0.3">
      <c r="C11" s="2"/>
      <c r="D11" s="1"/>
      <c r="E11" s="2" t="s">
        <v>7</v>
      </c>
      <c r="F11" s="1">
        <f>VLOOKUP(D4,Sheet1!B3:M7,9,0)</f>
        <v>7000</v>
      </c>
    </row>
    <row r="12" spans="2:9" x14ac:dyDescent="0.3">
      <c r="C12" s="2" t="s">
        <v>26</v>
      </c>
      <c r="D12" s="1">
        <f>SUM(D8:D9)</f>
        <v>26000</v>
      </c>
      <c r="E12" s="2" t="s">
        <v>26</v>
      </c>
      <c r="F12" s="1">
        <f>SUM(F8:F11)</f>
        <v>8500</v>
      </c>
    </row>
    <row r="13" spans="2:9" x14ac:dyDescent="0.3">
      <c r="E13" s="2" t="s">
        <v>27</v>
      </c>
      <c r="F13" s="1">
        <f>D12-F12</f>
        <v>17500</v>
      </c>
    </row>
  </sheetData>
  <mergeCells count="2">
    <mergeCell ref="B2:G2"/>
    <mergeCell ref="C6:F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97C1FD-4DD5-4504-A9D3-B98908711812}">
          <x14:formula1>
            <xm:f>Sheet1!$B$3:$B$7</xm:f>
          </x14:formula1>
          <xm:sqref>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5C30-B65F-4B6D-9EEA-5F5FFB5AA9F6}">
  <dimension ref="A1:J15"/>
  <sheetViews>
    <sheetView workbookViewId="0">
      <selection activeCell="A2" sqref="A2:J2"/>
    </sheetView>
  </sheetViews>
  <sheetFormatPr defaultRowHeight="14.4" x14ac:dyDescent="0.3"/>
  <cols>
    <col min="1" max="1" width="5.88671875" bestFit="1" customWidth="1"/>
    <col min="2" max="2" width="7.21875" bestFit="1" customWidth="1"/>
    <col min="3" max="3" width="8.44140625" bestFit="1" customWidth="1"/>
    <col min="4" max="4" width="13.6640625" bestFit="1" customWidth="1"/>
    <col min="5" max="5" width="13.5546875" bestFit="1" customWidth="1"/>
    <col min="6" max="6" width="17.21875" bestFit="1" customWidth="1"/>
    <col min="7" max="8" width="17.21875" customWidth="1"/>
    <col min="9" max="9" width="17.21875" bestFit="1" customWidth="1"/>
    <col min="10" max="10" width="14.5546875" bestFit="1" customWidth="1"/>
  </cols>
  <sheetData>
    <row r="1" spans="1:10" x14ac:dyDescent="0.3">
      <c r="A1" s="15" t="s">
        <v>45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7" t="s">
        <v>0</v>
      </c>
      <c r="B2" s="7" t="s">
        <v>1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42</v>
      </c>
      <c r="H2" s="7" t="s">
        <v>43</v>
      </c>
      <c r="I2" s="7" t="s">
        <v>32</v>
      </c>
      <c r="J2" s="7" t="s">
        <v>33</v>
      </c>
    </row>
    <row r="3" spans="1:10" x14ac:dyDescent="0.3">
      <c r="A3" s="8">
        <v>1</v>
      </c>
      <c r="B3" s="8" t="s">
        <v>10</v>
      </c>
      <c r="C3" s="8" t="s">
        <v>37</v>
      </c>
      <c r="D3" s="8">
        <v>563</v>
      </c>
      <c r="E3" s="8">
        <v>874</v>
      </c>
      <c r="F3" s="8">
        <f>E3-D3</f>
        <v>311</v>
      </c>
      <c r="G3" s="8" t="str">
        <f>IF(C3="HOME","100",IF(C3="TEMPLE","50",IF(C3="HOSPTAL","200",IF(C3="COLLEGE","0"))))</f>
        <v>100</v>
      </c>
      <c r="H3" s="8">
        <f>F3-G3</f>
        <v>211</v>
      </c>
      <c r="I3" s="8" t="str">
        <f>IF(C3="HOME","4",IF(C3="TEMPLE","6",IF(C3="HOSPATEL","5",IF(C3="COLLEGE","7"))))</f>
        <v>4</v>
      </c>
      <c r="J3" s="8">
        <f>H3*I3</f>
        <v>844</v>
      </c>
    </row>
    <row r="4" spans="1:10" x14ac:dyDescent="0.3">
      <c r="A4" s="8">
        <v>2</v>
      </c>
      <c r="B4" s="8" t="s">
        <v>9</v>
      </c>
      <c r="C4" s="8" t="s">
        <v>38</v>
      </c>
      <c r="D4" s="8">
        <v>420</v>
      </c>
      <c r="E4" s="8">
        <v>635</v>
      </c>
      <c r="F4" s="8">
        <f>E4-D4</f>
        <v>215</v>
      </c>
      <c r="G4" s="8" t="str">
        <f>IF(C4="HOME","100",IF(C4="TEMPLE","50",IF(C4="HOSPTAL","200",IF(C4="COLLEGE","0"))))</f>
        <v>50</v>
      </c>
      <c r="H4" s="8">
        <f t="shared" ref="H4:H7" si="0">F4-G4</f>
        <v>165</v>
      </c>
      <c r="I4" s="8" t="str">
        <f>IF(C4="HOME","4",IF(C4="TEMPLE","6",IF(C4="HOSPTAL","5",IF(C4="COLLEGE","7"))))</f>
        <v>6</v>
      </c>
      <c r="J4" s="8">
        <f t="shared" ref="J4:J7" si="1">H4*I4</f>
        <v>990</v>
      </c>
    </row>
    <row r="5" spans="1:10" x14ac:dyDescent="0.3">
      <c r="A5" s="8">
        <v>3</v>
      </c>
      <c r="B5" s="8" t="s">
        <v>34</v>
      </c>
      <c r="C5" s="8" t="s">
        <v>39</v>
      </c>
      <c r="D5" s="8">
        <v>1200</v>
      </c>
      <c r="E5" s="8">
        <v>2100</v>
      </c>
      <c r="F5" s="8">
        <f>E5-D5</f>
        <v>900</v>
      </c>
      <c r="G5" s="8" t="str">
        <f t="shared" ref="G4:G7" si="2">IF(C5="HOME","100",IF(C5="TEMPLE","50",IF(C5="HOSPTAL","200",IF(C5="COLLEGE","0"))))</f>
        <v>200</v>
      </c>
      <c r="H5" s="8">
        <f t="shared" si="0"/>
        <v>700</v>
      </c>
      <c r="I5" s="8" t="str">
        <f>IF(C5="HOME","4",IF(C5="TEMPLE","6",IF(C5="HOSPTAL","5",IF(C5="COLLEGE","7"))))</f>
        <v>5</v>
      </c>
      <c r="J5" s="8">
        <f t="shared" si="1"/>
        <v>3500</v>
      </c>
    </row>
    <row r="6" spans="1:10" x14ac:dyDescent="0.3">
      <c r="A6" s="8">
        <v>4</v>
      </c>
      <c r="B6" s="8" t="s">
        <v>35</v>
      </c>
      <c r="C6" s="8" t="s">
        <v>37</v>
      </c>
      <c r="D6" s="8">
        <v>350</v>
      </c>
      <c r="E6" s="8">
        <v>500</v>
      </c>
      <c r="F6" s="8">
        <f>E6-D6</f>
        <v>150</v>
      </c>
      <c r="G6" s="8" t="str">
        <f t="shared" si="2"/>
        <v>100</v>
      </c>
      <c r="H6" s="8">
        <f t="shared" si="0"/>
        <v>50</v>
      </c>
      <c r="I6" s="8" t="str">
        <f>IF(C6="HOME","4",IF(C6="TEMPLE","6",IF(C6="HOSPATEL","5",IF(C6="COLLEGE","7"))))</f>
        <v>4</v>
      </c>
      <c r="J6" s="8">
        <f t="shared" si="1"/>
        <v>200</v>
      </c>
    </row>
    <row r="7" spans="1:10" x14ac:dyDescent="0.3">
      <c r="A7" s="8">
        <v>5</v>
      </c>
      <c r="B7" s="8" t="s">
        <v>36</v>
      </c>
      <c r="C7" s="8" t="s">
        <v>40</v>
      </c>
      <c r="D7" s="8">
        <v>3500</v>
      </c>
      <c r="E7" s="8">
        <v>4730</v>
      </c>
      <c r="F7" s="8">
        <f>E7-D7</f>
        <v>1230</v>
      </c>
      <c r="G7" s="8" t="str">
        <f t="shared" si="2"/>
        <v>0</v>
      </c>
      <c r="H7" s="8">
        <f t="shared" si="0"/>
        <v>1230</v>
      </c>
      <c r="I7" s="8" t="str">
        <f>IF(C7="HOME","4",IF(C7="TEMPLE","6",IF(C7="HOSPATEL","5",IF(C7="COLLEGE","7"))))</f>
        <v>7</v>
      </c>
      <c r="J7" s="8">
        <f t="shared" si="1"/>
        <v>8610</v>
      </c>
    </row>
    <row r="11" spans="1:10" x14ac:dyDescent="0.3">
      <c r="E11" s="1" t="s">
        <v>28</v>
      </c>
      <c r="F11" s="1" t="s">
        <v>32</v>
      </c>
      <c r="G11" s="6"/>
      <c r="H11" s="6"/>
    </row>
    <row r="12" spans="1:10" x14ac:dyDescent="0.3">
      <c r="E12" s="1" t="s">
        <v>37</v>
      </c>
      <c r="F12" s="1">
        <v>4</v>
      </c>
      <c r="G12" s="6"/>
      <c r="H12" s="6"/>
      <c r="J12" t="s">
        <v>46</v>
      </c>
    </row>
    <row r="13" spans="1:10" x14ac:dyDescent="0.3">
      <c r="E13" s="1" t="s">
        <v>38</v>
      </c>
      <c r="F13" s="1">
        <v>6</v>
      </c>
      <c r="G13" s="6"/>
      <c r="H13" s="6"/>
    </row>
    <row r="14" spans="1:10" x14ac:dyDescent="0.3">
      <c r="E14" s="1" t="s">
        <v>41</v>
      </c>
      <c r="F14" s="1">
        <v>5</v>
      </c>
      <c r="G14" s="6"/>
      <c r="H14" s="6"/>
    </row>
    <row r="15" spans="1:10" x14ac:dyDescent="0.3">
      <c r="E15" s="1" t="s">
        <v>40</v>
      </c>
      <c r="F15" s="1">
        <v>7</v>
      </c>
      <c r="G15" s="6"/>
      <c r="H15" s="6"/>
    </row>
  </sheetData>
  <mergeCells count="1">
    <mergeCell ref="A1:J1"/>
  </mergeCells>
  <pageMargins left="0.7" right="0.7" top="0.75" bottom="0.75" header="0.3" footer="0.3"/>
  <pageSetup orientation="portrait" horizontalDpi="300" verticalDpi="300" r:id="rId1"/>
  <ignoredErrors>
    <ignoredError sqref="I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E859-392B-456E-9138-C37265A9C3F5}">
  <dimension ref="A1:J4"/>
  <sheetViews>
    <sheetView tabSelected="1" workbookViewId="0">
      <selection sqref="A1:J4"/>
    </sheetView>
  </sheetViews>
  <sheetFormatPr defaultRowHeight="14.4" x14ac:dyDescent="0.3"/>
  <cols>
    <col min="1" max="1" width="6" bestFit="1" customWidth="1"/>
    <col min="2" max="2" width="9.5546875" customWidth="1"/>
    <col min="3" max="3" width="12.109375" customWidth="1"/>
    <col min="4" max="4" width="14" bestFit="1" customWidth="1"/>
    <col min="5" max="5" width="13.5546875" bestFit="1" customWidth="1"/>
    <col min="6" max="6" width="11.109375" bestFit="1" customWidth="1"/>
    <col min="7" max="7" width="9.6640625" bestFit="1" customWidth="1"/>
    <col min="8" max="8" width="15.88671875" bestFit="1" customWidth="1"/>
    <col min="9" max="9" width="17.5546875" bestFit="1" customWidth="1"/>
    <col min="10" max="10" width="14.77734375" bestFit="1" customWidth="1"/>
    <col min="14" max="14" width="10.77734375" customWidth="1"/>
  </cols>
  <sheetData>
    <row r="1" spans="1:10" x14ac:dyDescent="0.3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A2" s="7" t="s">
        <v>0</v>
      </c>
      <c r="B2" s="7" t="s">
        <v>1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42</v>
      </c>
      <c r="H2" s="7" t="s">
        <v>43</v>
      </c>
      <c r="I2" s="7" t="s">
        <v>32</v>
      </c>
      <c r="J2" s="7" t="s">
        <v>33</v>
      </c>
    </row>
    <row r="3" spans="1:10" x14ac:dyDescent="0.3">
      <c r="A3">
        <v>1</v>
      </c>
      <c r="B3" t="s">
        <v>10</v>
      </c>
      <c r="C3" t="s">
        <v>37</v>
      </c>
      <c r="D3">
        <v>700</v>
      </c>
      <c r="E3">
        <v>1987</v>
      </c>
      <c r="F3">
        <f>E3-D3</f>
        <v>1287</v>
      </c>
      <c r="G3" t="str">
        <f>IF(C3="HOME","100",IF(C3="COMMERCIAL","0"))</f>
        <v>100</v>
      </c>
      <c r="H3">
        <f>F3-G3</f>
        <v>1187</v>
      </c>
      <c r="I3" t="str">
        <f>IF(C3="HOME",IF(AND(H3&gt;=0,H3&lt;=400),"1",IF(AND(H3&gt;=401),"5")))</f>
        <v>5</v>
      </c>
    </row>
    <row r="4" spans="1:10" x14ac:dyDescent="0.3">
      <c r="A4">
        <v>2</v>
      </c>
      <c r="B4" t="s">
        <v>9</v>
      </c>
      <c r="C4" t="s">
        <v>47</v>
      </c>
      <c r="D4">
        <v>3867</v>
      </c>
      <c r="E4">
        <v>4675</v>
      </c>
      <c r="F4">
        <f>E4-D4</f>
        <v>808</v>
      </c>
      <c r="G4" t="str">
        <f>IF(C4="HOME","100",IF(C4="COMMERCIAL","0"))</f>
        <v>0</v>
      </c>
      <c r="H4">
        <f>F4-G4</f>
        <v>808</v>
      </c>
      <c r="I4" t="b">
        <f>IF(C4="HOME",IF(AND(H4&gt;=0,H4&lt;=400),"1",IF(AND(H4&lt;=401),"5")))</f>
        <v>0</v>
      </c>
    </row>
  </sheetData>
  <dataConsolidate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mukil</dc:creator>
  <cp:lastModifiedBy>mukil</cp:lastModifiedBy>
  <cp:lastPrinted>2021-11-11T04:36:58Z</cp:lastPrinted>
  <dcterms:created xsi:type="dcterms:W3CDTF">2021-11-09T05:36:26Z</dcterms:created>
  <dcterms:modified xsi:type="dcterms:W3CDTF">2021-11-12T05:29:09Z</dcterms:modified>
</cp:coreProperties>
</file>