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omments1.xml" ContentType="application/vnd.openxmlformats-officedocument.spreadsheetml.comments+xml"/>
  <Override PartName="/xl/drawings/drawing4.xml" ContentType="application/vnd.openxmlformats-officedocument.drawing+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omments2.xml" ContentType="application/vnd.openxmlformats-officedocument.spreadsheetml.comments+xml"/>
  <Override PartName="/xl/drawings/drawing5.xml" ContentType="application/vnd.openxmlformats-officedocument.drawing+xml"/>
  <Override PartName="/xl/ctrlProps/ctrlProp29.xml" ContentType="application/vnd.ms-excel.controlproperties+xml"/>
  <Override PartName="/xl/comments3.xml" ContentType="application/vnd.openxmlformats-officedocument.spreadsheetml.comments+xml"/>
  <Override PartName="/xl/drawings/drawing6.xml" ContentType="application/vnd.openxmlformats-officedocument.drawing+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omments4.xml" ContentType="application/vnd.openxmlformats-officedocument.spreadsheetml.comments+xml"/>
  <Override PartName="/xl/drawings/drawing7.xml" ContentType="application/vnd.openxmlformats-officedocument.drawing+xml"/>
  <Override PartName="/xl/ctrlProps/ctrlProp43.xml" ContentType="application/vnd.ms-excel.controlproperties+xml"/>
  <Override PartName="/xl/comments5.xml" ContentType="application/vnd.openxmlformats-officedocument.spreadsheetml.comments+xml"/>
  <Override PartName="/xl/comments6.xml" ContentType="application/vnd.openxmlformats-officedocument.spreadsheetml.comments+xml"/>
  <Override PartName="/xl/drawings/drawing8.xml" ContentType="application/vnd.openxmlformats-officedocument.drawing+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codeName="{1563B04E-AB91-75FE-B8BC-B18F01832D57}"/>
  <workbookPr showObjects="placeholders" showInkAnnotation="0" codeName="ThisWorkbook"/>
  <mc:AlternateContent xmlns:mc="http://schemas.openxmlformats.org/markup-compatibility/2006">
    <mc:Choice Requires="x15">
      <x15ac:absPath xmlns:x15ac="http://schemas.microsoft.com/office/spreadsheetml/2010/11/ac" url="/Users/seanditzel/Downloads/"/>
    </mc:Choice>
  </mc:AlternateContent>
  <bookViews>
    <workbookView xWindow="0" yWindow="460" windowWidth="25600" windowHeight="11840" tabRatio="948"/>
  </bookViews>
  <sheets>
    <sheet name="Start Here" sheetId="16" r:id="rId1"/>
    <sheet name="Espanol Empiece Aqui" sheetId="23" r:id="rId2"/>
    <sheet name="CS Worksheet" sheetId="10" r:id="rId3"/>
    <sheet name="Schedule A" sheetId="9" r:id="rId4"/>
    <sheet name="Self Employment Calculator" sheetId="19" r:id="rId5"/>
    <sheet name="Schedule B" sheetId="3" r:id="rId6"/>
    <sheet name="Schedule C" sheetId="6" r:id="rId7"/>
    <sheet name="Schedule D" sheetId="8" r:id="rId8"/>
    <sheet name="Schedule D Supplemental Tables" sheetId="14" r:id="rId9"/>
    <sheet name="Schedule E" sheetId="1" r:id="rId10"/>
    <sheet name="Schedule E Supplemental Tables" sheetId="13" r:id="rId11"/>
    <sheet name="Footnotes" sheetId="17" r:id="rId12"/>
    <sheet name="Explanation of Terms" sheetId="21" r:id="rId13"/>
    <sheet name="BCSO" sheetId="11" r:id="rId14"/>
  </sheets>
  <definedNames>
    <definedName name="alspex1">'Schedule E'!$F$36</definedName>
    <definedName name="alspex2">'Schedule E'!$G$36</definedName>
    <definedName name="alspex3">'Schedule E'!$H$36</definedName>
    <definedName name="ase">'CS Worksheet'!$G$82</definedName>
    <definedName name="AttachedItems">'CS Worksheet'!$J$60:$K$64</definedName>
    <definedName name="child_dob_01">'CS Worksheet'!$G$18</definedName>
    <definedName name="child_dob_02">'CS Worksheet'!$G$19</definedName>
    <definedName name="child_dob_03">'CS Worksheet'!$G$20</definedName>
    <definedName name="child_dob_04">'CS Worksheet'!$G$21</definedName>
    <definedName name="child_dob_05">'CS Worksheet'!$G$22</definedName>
    <definedName name="child_dob_06">'CS Worksheet'!$G$23</definedName>
    <definedName name="child_dob_07">'CS Worksheet'!$M$18</definedName>
    <definedName name="child_dob_08">'CS Worksheet'!$M$19</definedName>
    <definedName name="child_dob_09">'CS Worksheet'!$M$20</definedName>
    <definedName name="child_dob_10">'CS Worksheet'!$M$21</definedName>
    <definedName name="child_dob_11">'CS Worksheet'!$M$22</definedName>
    <definedName name="child_dob_12">'CS Worksheet'!$M$23</definedName>
    <definedName name="child_name_01">'CS Worksheet'!$D$18</definedName>
    <definedName name="child_name_02">'CS Worksheet'!$D$19</definedName>
    <definedName name="child_name_03">'CS Worksheet'!$D$20</definedName>
    <definedName name="child_name_04">'CS Worksheet'!$D$21</definedName>
    <definedName name="child_name_05">'CS Worksheet'!$D$22</definedName>
    <definedName name="child_name_06">'CS Worksheet'!$D$23</definedName>
    <definedName name="child_name_07">'CS Worksheet'!$J$18</definedName>
    <definedName name="child_name_08">'CS Worksheet'!$J$19</definedName>
    <definedName name="child_name_09">'CS Worksheet'!$J$20</definedName>
    <definedName name="child_name_10">'CS Worksheet'!$J$21</definedName>
    <definedName name="child_name_11">'CS Worksheet'!$J$22</definedName>
    <definedName name="child_name_12">'CS Worksheet'!$J$23</definedName>
    <definedName name="civil_action_case_number">'CS Worksheet'!$K$4:$L$4</definedName>
    <definedName name="comments_for_court">'CS Worksheet'!$I$9</definedName>
    <definedName name="counties">#REF!</definedName>
    <definedName name="county_name">'CS Worksheet'!$I$1:$J$1</definedName>
    <definedName name="court_type">'CS Worksheet'!$F$1</definedName>
    <definedName name="courts">#REF!</definedName>
    <definedName name="defendant">'CS Worksheet'!$B$8</definedName>
    <definedName name="desc_best_interests_of_child">'Schedule E'!$B$50</definedName>
    <definedName name="desc_serious_impair">'Schedule E'!$B$52</definedName>
    <definedName name="desc_unjust_presumptive">'Schedule E'!$B$48</definedName>
    <definedName name="DevList">'CS Worksheet'!$D$47</definedName>
    <definedName name="dhr_ind">'CS Worksheet'!$B$3</definedName>
    <definedName name="e_number_child_01">'Schedule B'!$C$12</definedName>
    <definedName name="e_number_child_02">'Schedule B'!$C$15</definedName>
    <definedName name="e_number_child_03">'Schedule B'!$C$18</definedName>
    <definedName name="e_number_child_04">'Schedule B'!$C$21</definedName>
    <definedName name="EEE">'CS Worksheet'!$G$80</definedName>
    <definedName name="EME">'CS Worksheet'!$G$81</definedName>
    <definedName name="exedex1">'Schedule E'!$F$34</definedName>
    <definedName name="exedex2">'Schedule E'!$G$34</definedName>
    <definedName name="exedex3">'Schedule E'!$H$34</definedName>
    <definedName name="exmdex1">'Schedule E'!$F$35</definedName>
    <definedName name="exmdex2">'Schedule E'!$G$35</definedName>
    <definedName name="exmdex3">'Schedule E'!$H$35</definedName>
    <definedName name="father_alimony">'Schedule A'!$D$25</definedName>
    <definedName name="father_alimony_amt">'Schedule E'!$G$26</definedName>
    <definedName name="father_alimony_amt_court_allowable">'Schedule E'!$I$26</definedName>
    <definedName name="father_assets">'Schedule A'!$D$26</definedName>
    <definedName name="father_bonuses">'Schedule A'!$D$9</definedName>
    <definedName name="father_capital_gains">'Schedule A'!$D$17</definedName>
    <definedName name="father_child_tax_credit_amt">'Schedule E'!$G$24</definedName>
    <definedName name="father_child_tax_credit_amt_court_allowable">'Schedule E'!$I$24</definedName>
    <definedName name="father_children_ss_payment">'CS Worksheet'!$L$50</definedName>
    <definedName name="father_commission_income">'Schedule A'!$D$7</definedName>
    <definedName name="father_employment_income">'Schedule A'!$D$6</definedName>
    <definedName name="father_exp_for_child_rearing_amt_child_01">'Schedule E'!$G$81</definedName>
    <definedName name="father_exp_for_child_rearing_amt_child_02">'Schedule E'!$H$81</definedName>
    <definedName name="father_exp_for_child_rearing_amt_child_03">'Schedule E'!$I$81</definedName>
    <definedName name="father_exp_for_child_rearing_amt_child_04">'Schedule E Supplemental Tables'!$F$29</definedName>
    <definedName name="father_exp_for_child_rearing_amt_child_05">'Schedule E Supplemental Tables'!$G$29</definedName>
    <definedName name="father_exp_for_child_rearing_amt_child_06">'Schedule E Supplemental Tables'!$H$29</definedName>
    <definedName name="father_exp_for_child_rearing_amt_child_07">'Schedule E Supplemental Tables'!$F$66</definedName>
    <definedName name="father_exp_for_child_rearing_amt_child_08">'Schedule E Supplemental Tables'!$G$66</definedName>
    <definedName name="father_exp_for_child_rearing_amt_child_09">'Schedule E Supplemental Tables'!$H$66</definedName>
    <definedName name="father_exp_for_child_rearing_amt_child_10">'Schedule E Supplemental Tables'!$F$103</definedName>
    <definedName name="father_exp_for_child_rearing_amt_child_11">'Schedule E Supplemental Tables'!$G$103</definedName>
    <definedName name="father_exp_for_child_rearing_amt_child_12">'Schedule E Supplemental Tables'!$H$103</definedName>
    <definedName name="father_explanation_exp_for_child_rearing_child_group_01">'Schedule E'!$C$81</definedName>
    <definedName name="father_explanation_exp_for_child_rearing_child_group_02">'Schedule E Supplemental Tables'!$B$29</definedName>
    <definedName name="father_explanation_exp_for_child_rearing_child_group_03">'Schedule E Supplemental Tables'!$B$66</definedName>
    <definedName name="father_explanation_exp_for_child_rearing_child_group_04">'Schedule E Supplemental Tables'!$B$103</definedName>
    <definedName name="father_ext_ed_exp_for_other_educational_amt_child_01">'Schedule E'!$G$60</definedName>
    <definedName name="father_ext_ed_exp_for_other_educational_amt_child_02">'Schedule E'!$H$60</definedName>
    <definedName name="father_ext_ed_exp_for_other_educational_amt_child_03">'Schedule E'!$I$60</definedName>
    <definedName name="father_ext_ed_exp_for_other_educational_amt_child_04">'Schedule E Supplemental Tables'!$F$8</definedName>
    <definedName name="father_ext_ed_exp_for_other_educational_amt_child_05">'Schedule E Supplemental Tables'!$G$8</definedName>
    <definedName name="father_ext_ed_exp_for_other_educational_amt_child_06">'Schedule E Supplemental Tables'!$H$8</definedName>
    <definedName name="father_ext_ed_exp_for_other_educational_amt_child_07">'Schedule E Supplemental Tables'!$F$45</definedName>
    <definedName name="father_ext_ed_exp_for_other_educational_amt_child_08">'Schedule E Supplemental Tables'!$G$45</definedName>
    <definedName name="father_ext_ed_exp_for_other_educational_amt_child_09">'Schedule E Supplemental Tables'!$H$45</definedName>
    <definedName name="father_ext_ed_exp_for_other_educational_amt_child_10">'Schedule E Supplemental Tables'!$F$82</definedName>
    <definedName name="father_ext_ed_exp_for_other_educational_amt_child_11">'Schedule E Supplemental Tables'!$G$82</definedName>
    <definedName name="father_ext_ed_exp_for_other_educational_amt_child_12">'Schedule E Supplemental Tables'!$H$82</definedName>
    <definedName name="father_ext_ed_exp_for_tuition_amt_child_01">'Schedule E'!$G$59</definedName>
    <definedName name="father_ext_ed_exp_for_tuition_amt_child_02">'Schedule E'!$H$59</definedName>
    <definedName name="father_ext_ed_exp_for_tuition_amt_child_03">'Schedule E'!$I$59</definedName>
    <definedName name="father_ext_ed_exp_for_tuition_amt_child_04">'Schedule E Supplemental Tables'!$F$7</definedName>
    <definedName name="father_ext_ed_exp_for_tuition_amt_child_05">'Schedule E Supplemental Tables'!$G$7</definedName>
    <definedName name="father_ext_ed_exp_for_tuition_amt_child_06">'Schedule E Supplemental Tables'!$H$7</definedName>
    <definedName name="father_ext_ed_exp_for_tuition_amt_child_07">'Schedule E Supplemental Tables'!$F$44</definedName>
    <definedName name="father_ext_ed_exp_for_tuition_amt_child_08">'Schedule E Supplemental Tables'!$G$44</definedName>
    <definedName name="father_ext_ed_exp_for_tuition_amt_child_09">'Schedule E Supplemental Tables'!$H$44</definedName>
    <definedName name="father_ext_ed_exp_for_tuition_amt_child_10">'Schedule E Supplemental Tables'!$F$81</definedName>
    <definedName name="father_ext_ed_exp_for_tuition_amt_child_11">'Schedule E Supplemental Tables'!$G$81</definedName>
    <definedName name="father_ext_ed_exp_for_tuition_amt_child_12">'Schedule E Supplemental Tables'!$H$81</definedName>
    <definedName name="father_ext_med_exp_yr_amt_child_01">'Schedule E'!$G$70</definedName>
    <definedName name="father_ext_med_exp_yr_amt_child_02">'Schedule E'!$H$70</definedName>
    <definedName name="father_ext_med_exp_yr_amt_child_03">'Schedule E'!$I$70</definedName>
    <definedName name="father_ext_med_exp_yr_amt_child_04">'Schedule E Supplemental Tables'!$F$18</definedName>
    <definedName name="father_ext_med_exp_yr_amt_child_05">'Schedule E Supplemental Tables'!$G$18</definedName>
    <definedName name="father_ext_med_exp_yr_amt_child_06">'Schedule E Supplemental Tables'!$H$18</definedName>
    <definedName name="father_ext_med_exp_yr_amt_child_07">'Schedule E Supplemental Tables'!$F$55</definedName>
    <definedName name="father_ext_med_exp_yr_amt_child_08">'Schedule E Supplemental Tables'!$G$55</definedName>
    <definedName name="father_ext_med_exp_yr_amt_child_09">'Schedule E Supplemental Tables'!$H$55</definedName>
    <definedName name="father_ext_med_exp_yr_amt_child_10">'Schedule E Supplemental Tables'!$F$92</definedName>
    <definedName name="father_ext_med_exp_yr_amt_child_11">'Schedule E Supplemental Tables'!$G$92</definedName>
    <definedName name="father_ext_med_exp_yr_amt_child_12">'Schedule E Supplemental Tables'!$H$92</definedName>
    <definedName name="father_fringe_benefits">'Schedule A'!$D$27</definedName>
    <definedName name="father_gifts">'Schedule A'!$D$23</definedName>
    <definedName name="father_health_insurance_premiums">'Schedule D'!$D$3</definedName>
    <definedName name="father_high_income_amt">'Schedule E'!$G$21</definedName>
    <definedName name="father_high_income_amt_court_allowable">'Schedule E'!$I$21</definedName>
    <definedName name="father_income_from_annuities">'Schedule A'!$D$16</definedName>
    <definedName name="father_income_from_dividends">'Schedule A'!$D$14</definedName>
    <definedName name="father_interest_income">'Schedule A'!$D$13</definedName>
    <definedName name="father_judgments">'Schedule A'!$D$22</definedName>
    <definedName name="father_life_ins_amt">'Schedule E'!$G$23</definedName>
    <definedName name="father_life_ins_amt_court_allowable">'Schedule E'!$I$23</definedName>
    <definedName name="father_mortgage_amt">'Schedule E'!$G$27</definedName>
    <definedName name="father_mortgage_amt_court_allowable">'Schedule E'!$I$27</definedName>
    <definedName name="father_name">'CS Worksheet'!$K$14</definedName>
    <definedName name="father_noncustodial_parent_ind">'CS Worksheet'!$K$26</definedName>
    <definedName name="father_other_health_related_ins_amt">'Schedule E'!$G$22</definedName>
    <definedName name="father_other_health_related_ins_amt_court_allowable">'Schedule E'!$I$22</definedName>
    <definedName name="father_other_income">'Schedule A'!$D$28</definedName>
    <definedName name="father_other_income_explanation">'Schedule A'!$A$34</definedName>
    <definedName name="father_other_non_specific_amt">'Schedule E'!$G$29</definedName>
    <definedName name="father_other_non_specific_amt_court_allowable">'Schedule E'!$I$29</definedName>
    <definedName name="father_other_qual_child_explanation">'Schedule B'!$A$49</definedName>
    <definedName name="father_overtime_payments">'Schedule A'!$D$10</definedName>
    <definedName name="father_paid_during_school_breaks_child_01">'Schedule D'!$C$22</definedName>
    <definedName name="father_paid_during_school_breaks_child_02">'Schedule D'!$D$22</definedName>
    <definedName name="father_paid_during_school_breaks_child_03">'Schedule D'!$E$22</definedName>
    <definedName name="father_paid_during_school_breaks_child_04">'Schedule D Supplemental Tables'!$C$14</definedName>
    <definedName name="father_paid_during_school_breaks_child_05">'Schedule D Supplemental Tables'!$D$14</definedName>
    <definedName name="father_paid_during_school_breaks_child_06">'Schedule D Supplemental Tables'!$E$14</definedName>
    <definedName name="father_paid_during_school_breaks_child_07">'Schedule D Supplemental Tables'!$C$42</definedName>
    <definedName name="father_paid_during_school_breaks_child_08">'Schedule D Supplemental Tables'!$D$42</definedName>
    <definedName name="father_paid_during_school_breaks_child_09">'Schedule D Supplemental Tables'!$E$42</definedName>
    <definedName name="father_paid_during_school_breaks_child_10">'Schedule D Supplemental Tables'!$C$71</definedName>
    <definedName name="father_paid_during_school_breaks_child_11">'Schedule D Supplemental Tables'!$D$71</definedName>
    <definedName name="father_paid_during_school_breaks_child_12">'Schedule D Supplemental Tables'!$E$71</definedName>
    <definedName name="father_paid_during_school_yr_child_01">'Schedule D'!$C$20</definedName>
    <definedName name="father_paid_during_school_yr_child_02">'Schedule D'!$D$20</definedName>
    <definedName name="father_paid_during_school_yr_child_03">'Schedule D'!$E$20</definedName>
    <definedName name="father_paid_during_school_yr_child_04">'Schedule D Supplemental Tables'!$C$12</definedName>
    <definedName name="father_paid_during_school_yr_child_05">'Schedule D Supplemental Tables'!$D$12</definedName>
    <definedName name="father_paid_during_school_yr_child_06">'Schedule D Supplemental Tables'!$E$12</definedName>
    <definedName name="father_paid_during_school_yr_child_07">'Schedule D Supplemental Tables'!$C$40</definedName>
    <definedName name="father_paid_during_school_yr_child_08">'Schedule D Supplemental Tables'!$D$40</definedName>
    <definedName name="father_paid_during_school_yr_child_09">'Schedule D Supplemental Tables'!$E$40</definedName>
    <definedName name="father_paid_during_school_yr_child_10">'Schedule D Supplemental Tables'!$C$69</definedName>
    <definedName name="father_paid_during_school_yr_child_11">'Schedule D Supplemental Tables'!$D$69</definedName>
    <definedName name="father_paid_during_school_yr_child_12">'Schedule D Supplemental Tables'!$E$69</definedName>
    <definedName name="father_paid_during_summer_break_child_01">'Schedule D'!$C$21</definedName>
    <definedName name="father_paid_during_summer_break_child_02">'Schedule D'!$D$21</definedName>
    <definedName name="father_paid_during_summer_break_child_03">'Schedule D'!$E$21</definedName>
    <definedName name="father_paid_during_summer_break_child_04">'Schedule D Supplemental Tables'!$C$13</definedName>
    <definedName name="father_paid_during_summer_break_child_05">'Schedule D Supplemental Tables'!$D$13</definedName>
    <definedName name="father_paid_during_summer_break_child_06">'Schedule D Supplemental Tables'!$E$13</definedName>
    <definedName name="father_paid_during_summer_break_child_07">'Schedule D Supplemental Tables'!$C$41</definedName>
    <definedName name="father_paid_during_summer_break_child_08">'Schedule D Supplemental Tables'!$D$41</definedName>
    <definedName name="father_paid_during_summer_break_child_09">'Schedule D Supplemental Tables'!$E$41</definedName>
    <definedName name="father_paid_during_summer_break_child_10">'Schedule D Supplemental Tables'!$C$70</definedName>
    <definedName name="father_paid_during_summer_break_child_11">'Schedule D Supplemental Tables'!$D$70</definedName>
    <definedName name="father_paid_during_summer_break_child_12">'Schedule D Supplemental Tables'!$E$70</definedName>
    <definedName name="father_paid_other_child_care_child_01">'Schedule D'!$C$23</definedName>
    <definedName name="father_paid_other_child_care_child_02">'Schedule D'!$D$23</definedName>
    <definedName name="father_paid_other_child_care_child_03">'Schedule D'!$E$23</definedName>
    <definedName name="father_paid_other_child_care_child_04">'Schedule D Supplemental Tables'!$C$15</definedName>
    <definedName name="father_paid_other_child_care_child_05">'Schedule D Supplemental Tables'!$D$15</definedName>
    <definedName name="father_paid_other_child_care_child_06">'Schedule D Supplemental Tables'!$E$15</definedName>
    <definedName name="father_paid_other_child_care_child_07">'Schedule D Supplemental Tables'!$C$43</definedName>
    <definedName name="father_paid_other_child_care_child_08">'Schedule D Supplemental Tables'!$D$43</definedName>
    <definedName name="father_paid_other_child_care_child_09">'Schedule D Supplemental Tables'!$E$43</definedName>
    <definedName name="father_paid_other_child_care_child_10">'Schedule D Supplemental Tables'!$C$72</definedName>
    <definedName name="father_paid_other_child_care_child_11">'Schedule D Supplemental Tables'!$D$72</definedName>
    <definedName name="father_paid_other_child_care_child_12">'Schedule D Supplemental Tables'!$E$72</definedName>
    <definedName name="father_permanency_plan_amt">'Schedule E'!$G$28</definedName>
    <definedName name="father_permanency_plan_amt_court_allowable">'Schedule E'!$I$28</definedName>
    <definedName name="father_preexisting_support_pymt_amt_child_01">'Schedule B'!$H$12</definedName>
    <definedName name="father_preexisting_support_pymt_amt_child_02">'Schedule B'!$H$15</definedName>
    <definedName name="father_preexisting_support_pymt_amt_child_03">'Schedule B'!$H$18</definedName>
    <definedName name="father_preexisting_support_pymt_amt_child_04">'Schedule B'!$H$21</definedName>
    <definedName name="father_prizes">'Schedule A'!$D$24</definedName>
    <definedName name="father_qualified_child_ind_01">'Schedule B'!$G$38</definedName>
    <definedName name="father_qualified_child_ind_02">'Schedule B'!$G$39</definedName>
    <definedName name="father_qualified_child_ind_03">'Schedule B'!$G$40</definedName>
    <definedName name="father_qualified_child_ind_04">'Schedule B'!$G$41</definedName>
    <definedName name="father_qualified_child_ind_05">'Schedule B'!$G$42</definedName>
    <definedName name="father_qualified_child_ind_06">'Schedule B'!$G$43</definedName>
    <definedName name="father_recurring_income_from_pensions_or_retirement_plans">'Schedule A'!$D$12</definedName>
    <definedName name="father_self_employment_income">'Schedule A'!$D$8</definedName>
    <definedName name="father_severance_pay">'Schedule A'!$D$11</definedName>
    <definedName name="father_ssd">'Schedule A'!$D$18</definedName>
    <definedName name="father_tanf">'Schedule A'!$D$2</definedName>
    <definedName name="father_taxed_self_employment_income">'Schedule B'!$G$4</definedName>
    <definedName name="father_trust_income">'Schedule A'!$D$15</definedName>
    <definedName name="father_unemployment_benefits">'Schedule A'!$D$21</definedName>
    <definedName name="father_uninsured_health_expense_pct">'CS Worksheet'!$L$57</definedName>
    <definedName name="father_visitation_amt">'Schedule E'!$G$25</definedName>
    <definedName name="father_visitation_amt_court_allowable">'Schedule E'!$I$25</definedName>
    <definedName name="father_workers_comp">'Schedule A'!$D$20</definedName>
    <definedName name="HID">'CS Worksheet'!$G$76</definedName>
    <definedName name="HiInDv1">'Schedule E'!$B$12</definedName>
    <definedName name="include_child_01">'CS Worksheet'!$C$18</definedName>
    <definedName name="include_child_02">'CS Worksheet'!$C$19</definedName>
    <definedName name="include_child_03">'CS Worksheet'!$C$20</definedName>
    <definedName name="include_child_04">'CS Worksheet'!$C$21</definedName>
    <definedName name="include_child_05">'CS Worksheet'!$C$22</definedName>
    <definedName name="include_child_06">'CS Worksheet'!$C$23</definedName>
    <definedName name="include_child_07">'CS Worksheet'!$I$18</definedName>
    <definedName name="include_child_08">'CS Worksheet'!$I$19</definedName>
    <definedName name="include_child_09">'CS Worksheet'!$I$20</definedName>
    <definedName name="include_child_10">'CS Worksheet'!$I$21</definedName>
    <definedName name="include_child_11">'CS Worksheet'!$I$22</definedName>
    <definedName name="include_child_12">'CS Worksheet'!$I$23</definedName>
    <definedName name="init_child_support_order_dt">'CS Worksheet'!$F$12</definedName>
    <definedName name="initial_action">'CS Worksheet'!$B$10</definedName>
    <definedName name="ivd_case_number">'CS Worksheet'!$K$6:$L$6</definedName>
    <definedName name="KidCount">#REF!</definedName>
    <definedName name="LID">'CS Worksheet'!$G$75</definedName>
    <definedName name="Lid1NA">'Schedule E'!$B$12</definedName>
    <definedName name="LidNA">'Schedule E'!$B$6</definedName>
    <definedName name="Line11_A">'Schedule E'!$F$30</definedName>
    <definedName name="Line11_B">'Schedule E'!$G$30</definedName>
    <definedName name="Line11_C">'Schedule E'!$H$30</definedName>
    <definedName name="Line11_D">'Schedule E'!$I$30</definedName>
    <definedName name="modification">'CS Worksheet'!$B$11</definedName>
    <definedName name="mother_alimony">'Schedule A'!$C$25</definedName>
    <definedName name="mother_alimony_amt">'Schedule E'!$F$26</definedName>
    <definedName name="mother_alimony_amt_court_allowable">'Schedule E'!$H$26</definedName>
    <definedName name="mother_assets">'Schedule A'!$C$26</definedName>
    <definedName name="mother_bonuses">'Schedule A'!$C$9</definedName>
    <definedName name="mother_capital_gains">'Schedule A'!$C$17</definedName>
    <definedName name="mother_child_tax_credit_amt">'Schedule E'!$F$24</definedName>
    <definedName name="mother_child_tax_credit_amt_court_allowable">'Schedule E'!$H$24</definedName>
    <definedName name="mother_children_ss_payment">'CS Worksheet'!$K$50</definedName>
    <definedName name="mother_commission_income">'Schedule A'!$C$7</definedName>
    <definedName name="mother_employment_income">'Schedule A'!$C$6</definedName>
    <definedName name="mother_exp_for_child_rearing_amt_child_01">'Schedule E'!$G$79</definedName>
    <definedName name="mother_exp_for_child_rearing_amt_child_02">'Schedule E'!$H$79</definedName>
    <definedName name="mother_exp_for_child_rearing_amt_child_03">'Schedule E'!$I$79</definedName>
    <definedName name="mother_exp_for_child_rearing_amt_child_04">'Schedule E Supplemental Tables'!$F$27</definedName>
    <definedName name="mother_exp_for_child_rearing_amt_child_05">'Schedule E Supplemental Tables'!$G$27</definedName>
    <definedName name="mother_exp_for_child_rearing_amt_child_06">'Schedule E Supplemental Tables'!$H$27</definedName>
    <definedName name="mother_exp_for_child_rearing_amt_child_07">'Schedule E Supplemental Tables'!$F$64</definedName>
    <definedName name="mother_exp_for_child_rearing_amt_child_08">'Schedule E Supplemental Tables'!$G$64</definedName>
    <definedName name="mother_exp_for_child_rearing_amt_child_09">'Schedule E Supplemental Tables'!$H$64</definedName>
    <definedName name="mother_exp_for_child_rearing_amt_child_10">'Schedule E Supplemental Tables'!$F$101</definedName>
    <definedName name="mother_exp_for_child_rearing_amt_child_11">'Schedule E Supplemental Tables'!$G$101</definedName>
    <definedName name="mother_exp_for_child_rearing_amt_child_12">'Schedule E Supplemental Tables'!$H$101</definedName>
    <definedName name="mother_explanation_exp_for_child_rearing_child_group_01">'Schedule E'!$C$79</definedName>
    <definedName name="mother_explanation_exp_for_child_rearing_child_group_02">'Schedule E Supplemental Tables'!$B$27</definedName>
    <definedName name="mother_explanation_exp_for_child_rearing_child_group_03">'Schedule E Supplemental Tables'!$B$64</definedName>
    <definedName name="mother_explanation_exp_for_child_rearing_child_group_04">'Schedule E Supplemental Tables'!$B$101</definedName>
    <definedName name="mother_ext_ed_exp_for_other_educational_amt_child_01">'Schedule E'!$G$58</definedName>
    <definedName name="mother_ext_ed_exp_for_other_educational_amt_child_02">'Schedule E'!$H$58</definedName>
    <definedName name="mother_ext_ed_exp_for_other_educational_amt_child_03">'Schedule E'!$I$58</definedName>
    <definedName name="mother_ext_ed_exp_for_other_educational_amt_child_04">'Schedule E Supplemental Tables'!$F$6</definedName>
    <definedName name="mother_ext_ed_exp_for_other_educational_amt_child_05">'Schedule E Supplemental Tables'!$G$6</definedName>
    <definedName name="mother_ext_ed_exp_for_other_educational_amt_child_06">'Schedule E Supplemental Tables'!$H$6</definedName>
    <definedName name="mother_ext_ed_exp_for_other_educational_amt_child_07">'Schedule E Supplemental Tables'!$F$43</definedName>
    <definedName name="mother_ext_ed_exp_for_other_educational_amt_child_08">'Schedule E Supplemental Tables'!$G$43</definedName>
    <definedName name="mother_ext_ed_exp_for_other_educational_amt_child_09">'Schedule E Supplemental Tables'!$H$43</definedName>
    <definedName name="mother_ext_ed_exp_for_other_educational_amt_child_10">'Schedule E Supplemental Tables'!$F$80</definedName>
    <definedName name="mother_ext_ed_exp_for_other_educational_amt_child_11">'Schedule E Supplemental Tables'!$G$80</definedName>
    <definedName name="mother_ext_ed_exp_for_other_educational_amt_child_12">'Schedule E Supplemental Tables'!$H$80</definedName>
    <definedName name="mother_ext_ed_exp_for_tuition_amt_child_01">'Schedule E'!$G$57</definedName>
    <definedName name="mother_ext_ed_exp_for_tuition_amt_child_02">'Schedule E'!$H$57</definedName>
    <definedName name="mother_ext_ed_exp_for_tuition_amt_child_03">'Schedule E'!$I$57</definedName>
    <definedName name="mother_ext_ed_exp_for_tuition_amt_child_04">'Schedule E Supplemental Tables'!$F$5</definedName>
    <definedName name="mother_ext_ed_exp_for_tuition_amt_child_05">'Schedule E Supplemental Tables'!$G$5</definedName>
    <definedName name="mother_ext_ed_exp_for_tuition_amt_child_06">'Schedule E Supplemental Tables'!$H$5</definedName>
    <definedName name="mother_ext_ed_exp_for_tuition_amt_child_07">'Schedule E Supplemental Tables'!$F$42</definedName>
    <definedName name="mother_ext_ed_exp_for_tuition_amt_child_08">'Schedule E Supplemental Tables'!$G$42</definedName>
    <definedName name="mother_ext_ed_exp_for_tuition_amt_child_09">'Schedule E Supplemental Tables'!$H$42</definedName>
    <definedName name="mother_ext_ed_exp_for_tuition_amt_child_10">'Schedule E Supplemental Tables'!$F$79</definedName>
    <definedName name="mother_ext_ed_exp_for_tuition_amt_child_11">'Schedule E Supplemental Tables'!$G$79</definedName>
    <definedName name="mother_ext_ed_exp_for_tuition_amt_child_12">'Schedule E Supplemental Tables'!$H$79</definedName>
    <definedName name="mother_ext_med_exp_yr_amt_child_01">'Schedule E'!$G$69</definedName>
    <definedName name="mother_ext_med_exp_yr_amt_child_02">'Schedule E'!$H$69</definedName>
    <definedName name="mother_ext_med_exp_yr_amt_child_03">'Schedule E'!$I$69</definedName>
    <definedName name="mother_ext_med_exp_yr_amt_child_04">'Schedule E Supplemental Tables'!$F$17</definedName>
    <definedName name="mother_ext_med_exp_yr_amt_child_05">'Schedule E Supplemental Tables'!$G$17</definedName>
    <definedName name="mother_ext_med_exp_yr_amt_child_06">'Schedule E Supplemental Tables'!$H$17</definedName>
    <definedName name="mother_ext_med_exp_yr_amt_child_07">'Schedule E Supplemental Tables'!$F$54</definedName>
    <definedName name="mother_ext_med_exp_yr_amt_child_08">'Schedule E Supplemental Tables'!$G$54</definedName>
    <definedName name="mother_ext_med_exp_yr_amt_child_09">'Schedule E Supplemental Tables'!$H$54</definedName>
    <definedName name="mother_ext_med_exp_yr_amt_child_10">'Schedule E Supplemental Tables'!$F$91</definedName>
    <definedName name="mother_ext_med_exp_yr_amt_child_11">'Schedule E Supplemental Tables'!$G$91</definedName>
    <definedName name="mother_ext_med_exp_yr_amt_child_12">'Schedule E Supplemental Tables'!$H$91</definedName>
    <definedName name="mother_fringe_benefits">'Schedule A'!$C$27</definedName>
    <definedName name="mother_gifts">'Schedule A'!$C$23</definedName>
    <definedName name="mother_health_insurance_premiums">'Schedule D'!$C$3</definedName>
    <definedName name="mother_high_income_amt">'Schedule E'!$F$21</definedName>
    <definedName name="mother_high_income_amt_court_allowable">'Schedule E'!$H$21</definedName>
    <definedName name="mother_income_from_annuities">'Schedule A'!$C$16</definedName>
    <definedName name="mother_income_from_dividends">'Schedule A'!$C$14</definedName>
    <definedName name="mother_interest_income">'Schedule A'!$C$13</definedName>
    <definedName name="mother_judgments">'Schedule A'!$C$22</definedName>
    <definedName name="mother_life_ins_amt">'Schedule E'!$F$23</definedName>
    <definedName name="mother_life_ins_amt_court_allowable">'Schedule E'!$H$23</definedName>
    <definedName name="mother_mortgage_amt">'Schedule E'!$F$27</definedName>
    <definedName name="mother_mortgage_amt_court_allowable">'Schedule E'!$H$27</definedName>
    <definedName name="mother_name">'CS Worksheet'!$E$14</definedName>
    <definedName name="mother_noncustodial_parent_ind">'CS Worksheet'!$K$25</definedName>
    <definedName name="mother_other_health_related_ins_amt">'Schedule E'!$F$22</definedName>
    <definedName name="mother_other_health_related_ins_amt_court_allowable">'Schedule E'!$H$22</definedName>
    <definedName name="mother_other_income">'Schedule A'!$C$28</definedName>
    <definedName name="mother_other_income_explanation">'Schedule A'!$A$32</definedName>
    <definedName name="mother_other_non_specific_amt">'Schedule E'!$F$29</definedName>
    <definedName name="mother_other_non_specific_amt_court_allowable">'Schedule E'!$H$29</definedName>
    <definedName name="mother_other_qual_child_explanation">'Schedule B'!$A$47</definedName>
    <definedName name="mother_overtime_payments">'Schedule A'!$C$10</definedName>
    <definedName name="mother_paid_during_school_breaks_child_01">'Schedule D'!$C$15</definedName>
    <definedName name="mother_paid_during_school_breaks_child_02">'Schedule D'!$D$15</definedName>
    <definedName name="mother_paid_during_school_breaks_child_03">'Schedule D'!$E$15</definedName>
    <definedName name="mother_paid_during_school_breaks_child_04">'Schedule D Supplemental Tables'!$C$7</definedName>
    <definedName name="mother_paid_during_school_breaks_child_05">'Schedule D Supplemental Tables'!$D$7</definedName>
    <definedName name="mother_paid_during_school_breaks_child_06">'Schedule D Supplemental Tables'!$E$7</definedName>
    <definedName name="mother_paid_during_school_breaks_child_07">'Schedule D Supplemental Tables'!$C$35</definedName>
    <definedName name="mother_paid_during_school_breaks_child_08">'Schedule D Supplemental Tables'!$D$35</definedName>
    <definedName name="mother_paid_during_school_breaks_child_09">'Schedule D Supplemental Tables'!$E$35</definedName>
    <definedName name="mother_paid_during_school_breaks_child_10">'Schedule D Supplemental Tables'!$C$64</definedName>
    <definedName name="mother_paid_during_school_breaks_child_11">'Schedule D Supplemental Tables'!$D$64</definedName>
    <definedName name="mother_paid_during_school_breaks_child_12">'Schedule D Supplemental Tables'!$E$64</definedName>
    <definedName name="mother_paid_during_school_yr_child_01">'Schedule D'!$C$13</definedName>
    <definedName name="mother_paid_during_school_yr_child_02">'Schedule D'!$D$13</definedName>
    <definedName name="mother_paid_during_school_yr_child_03">'Schedule D'!$E$13</definedName>
    <definedName name="mother_paid_during_school_yr_child_04">'Schedule D Supplemental Tables'!$C$5</definedName>
    <definedName name="mother_paid_during_school_yr_child_05">'Schedule D Supplemental Tables'!$D$5</definedName>
    <definedName name="mother_paid_during_school_yr_child_06">'Schedule D Supplemental Tables'!$E$5</definedName>
    <definedName name="mother_paid_during_school_yr_child_07">'Schedule D Supplemental Tables'!$C$33</definedName>
    <definedName name="mother_paid_during_school_yr_child_08">'Schedule D Supplemental Tables'!$D$33</definedName>
    <definedName name="mother_paid_during_school_yr_child_09">'Schedule D Supplemental Tables'!$E$33</definedName>
    <definedName name="mother_paid_during_school_yr_child_10">'Schedule D Supplemental Tables'!$C$62</definedName>
    <definedName name="mother_paid_during_school_yr_child_11">'Schedule D Supplemental Tables'!$D$62</definedName>
    <definedName name="mother_paid_during_school_yr_child_12">'Schedule D Supplemental Tables'!$E$62</definedName>
    <definedName name="mother_paid_during_summer_break_child_01">'Schedule D'!$C$14</definedName>
    <definedName name="mother_paid_during_summer_break_child_02">'Schedule D'!$D$14</definedName>
    <definedName name="mother_paid_during_summer_break_child_03">'Schedule D'!$E$14</definedName>
    <definedName name="mother_paid_during_summer_break_child_04">'Schedule D Supplemental Tables'!$C$6</definedName>
    <definedName name="mother_paid_during_summer_break_child_05">'Schedule D Supplemental Tables'!$D$6</definedName>
    <definedName name="mother_paid_during_summer_break_child_06">'Schedule D Supplemental Tables'!$E$6</definedName>
    <definedName name="mother_paid_during_summer_break_child_07">'Schedule D Supplemental Tables'!$C$34</definedName>
    <definedName name="mother_paid_during_summer_break_child_08">'Schedule D Supplemental Tables'!$D$34</definedName>
    <definedName name="mother_paid_during_summer_break_child_09">'Schedule D Supplemental Tables'!$E$34</definedName>
    <definedName name="mother_paid_during_summer_break_child_10">'Schedule D Supplemental Tables'!$C$63</definedName>
    <definedName name="mother_paid_during_summer_break_child_11">'Schedule D Supplemental Tables'!$D$63</definedName>
    <definedName name="mother_paid_during_summer_break_child_12">'Schedule D Supplemental Tables'!$E$63</definedName>
    <definedName name="mother_paid_other_child_care_child_01">'Schedule D'!$C$16</definedName>
    <definedName name="mother_paid_other_child_care_child_02">'Schedule D'!$D$16</definedName>
    <definedName name="mother_paid_other_child_care_child_03">'Schedule D'!$E$16</definedName>
    <definedName name="mother_paid_other_child_care_child_04">'Schedule D Supplemental Tables'!$C$8</definedName>
    <definedName name="mother_paid_other_child_care_child_05">'Schedule D Supplemental Tables'!$D$8</definedName>
    <definedName name="mother_paid_other_child_care_child_06">'Schedule D Supplemental Tables'!$E$8</definedName>
    <definedName name="mother_paid_other_child_care_child_07">'Schedule D Supplemental Tables'!$C$36</definedName>
    <definedName name="mother_paid_other_child_care_child_08">'Schedule D Supplemental Tables'!$D$36</definedName>
    <definedName name="mother_paid_other_child_care_child_09">'Schedule D Supplemental Tables'!$E$36</definedName>
    <definedName name="mother_paid_other_child_care_child_10">'Schedule D Supplemental Tables'!$C$65</definedName>
    <definedName name="mother_paid_other_child_care_child_11">'Schedule D Supplemental Tables'!$D$65</definedName>
    <definedName name="mother_paid_other_child_care_child_12">'Schedule D Supplemental Tables'!$E$65</definedName>
    <definedName name="mother_permanency_plan_amt">'Schedule E'!$F$28</definedName>
    <definedName name="mother_permanency_plan_amt_court_allowable">'Schedule E'!$H$28</definedName>
    <definedName name="mother_preexisting_support_pymt_amt_child_01">'Schedule B'!$G$12</definedName>
    <definedName name="mother_preexisting_support_pymt_amt_child_02">'Schedule B'!$G$15</definedName>
    <definedName name="mother_preexisting_support_pymt_amt_child_03">'Schedule B'!$G$18</definedName>
    <definedName name="mother_preexisting_support_pymt_amt_child_04">'Schedule B'!$G$21</definedName>
    <definedName name="mother_prizes">'Schedule A'!$C$24</definedName>
    <definedName name="mother_qualified_child_ind_01">'Schedule B'!$F$38</definedName>
    <definedName name="mother_qualified_child_ind_02">'Schedule B'!$F$39</definedName>
    <definedName name="mother_qualified_child_ind_03">'Schedule B'!$F$40</definedName>
    <definedName name="mother_qualified_child_ind_04">'Schedule B'!$F$41</definedName>
    <definedName name="mother_qualified_child_ind_05">'Schedule B'!$F$42</definedName>
    <definedName name="mother_qualified_child_ind_06">'Schedule B'!$F$43</definedName>
    <definedName name="mother_recurring_income_from_pensions_or_retirement_plans">'Schedule A'!$C$12</definedName>
    <definedName name="mother_self_employment_income">'Schedule A'!$C$8</definedName>
    <definedName name="mother_severance_pay">'Schedule A'!$C$11</definedName>
    <definedName name="mother_ssd">'Schedule A'!$C$18</definedName>
    <definedName name="mother_tanf">'Schedule A'!$C$2</definedName>
    <definedName name="mother_taxed_self_employment_income">'Schedule B'!$F$4</definedName>
    <definedName name="mother_trust_income">'Schedule A'!$C$15</definedName>
    <definedName name="mother_unemployment_benefits">'Schedule A'!$C$21</definedName>
    <definedName name="mother_uninsured_health_expense_pct">'CS Worksheet'!$K$57</definedName>
    <definedName name="mother_visitation_amt">'Schedule E'!$F$25</definedName>
    <definedName name="mother_visitation_amt_court_allowable">'Schedule E'!$H$25</definedName>
    <definedName name="mother_workers_comp">'Schedule A'!$C$20</definedName>
    <definedName name="NameTable">'CS Worksheet'!$D$18:$G$21</definedName>
    <definedName name="nonparent_custodian_ind">'CS Worksheet'!$K$27</definedName>
    <definedName name="nonparent_custodian_name">'CS Worksheet'!$L$27</definedName>
    <definedName name="npc_exp_for_child_rearing_amt_child_01">'Schedule E'!$G$83</definedName>
    <definedName name="npc_exp_for_child_rearing_amt_child_02">'Schedule E'!$H$83</definedName>
    <definedName name="npc_exp_for_child_rearing_amt_child_03">'Schedule E'!$I$83</definedName>
    <definedName name="npc_exp_for_child_rearing_amt_child_04">'Schedule E Supplemental Tables'!$F$31</definedName>
    <definedName name="npc_exp_for_child_rearing_amt_child_05">'Schedule E Supplemental Tables'!$G$31</definedName>
    <definedName name="npc_exp_for_child_rearing_amt_child_06">'Schedule E Supplemental Tables'!$H$31</definedName>
    <definedName name="npc_exp_for_child_rearing_amt_child_07">'Schedule E Supplemental Tables'!$F$68</definedName>
    <definedName name="npc_exp_for_child_rearing_amt_child_08">'Schedule E Supplemental Tables'!$G$68</definedName>
    <definedName name="npc_exp_for_child_rearing_amt_child_09">'Schedule E Supplemental Tables'!$H$68</definedName>
    <definedName name="npc_exp_for_child_rearing_amt_child_10">'Schedule E Supplemental Tables'!$F$105</definedName>
    <definedName name="npc_exp_for_child_rearing_amt_child_11">'Schedule E Supplemental Tables'!$G$105</definedName>
    <definedName name="npc_exp_for_child_rearing_amt_child_12">'Schedule E Supplemental Tables'!$H$105</definedName>
    <definedName name="npc_explanation_exp_for_child_rearing_child_group_01">'Schedule E'!$C$83</definedName>
    <definedName name="npc_explanation_exp_for_child_rearing_child_group_02">'Schedule E Supplemental Tables'!$B$31</definedName>
    <definedName name="npc_explanation_exp_for_child_rearing_child_group_03">'Schedule E Supplemental Tables'!$B$68</definedName>
    <definedName name="npc_explanation_exp_for_child_rearing_child_group_04">'Schedule E Supplemental Tables'!$B$105</definedName>
    <definedName name="npc_ext_ed_exp_for_other_educational_amt_child_01">'Schedule E'!$G$62</definedName>
    <definedName name="npc_ext_ed_exp_for_other_educational_amt_child_02">'Schedule E'!$H$62</definedName>
    <definedName name="npc_ext_ed_exp_for_other_educational_amt_child_03">'Schedule E'!$I$62</definedName>
    <definedName name="npc_ext_ed_exp_for_other_educational_amt_child_04">'Schedule E Supplemental Tables'!$F$10</definedName>
    <definedName name="npc_ext_ed_exp_for_other_educational_amt_child_05">'Schedule E Supplemental Tables'!$G$10</definedName>
    <definedName name="npc_ext_ed_exp_for_other_educational_amt_child_06">'Schedule E Supplemental Tables'!$H$10</definedName>
    <definedName name="npc_ext_ed_exp_for_other_educational_amt_child_07">'Schedule E Supplemental Tables'!$F$47</definedName>
    <definedName name="npc_ext_ed_exp_for_other_educational_amt_child_08">'Schedule E Supplemental Tables'!$G$47</definedName>
    <definedName name="npc_ext_ed_exp_for_other_educational_amt_child_09">'Schedule E Supplemental Tables'!$H$47</definedName>
    <definedName name="npc_ext_ed_exp_for_other_educational_amt_child_10">'Schedule E Supplemental Tables'!$F$84</definedName>
    <definedName name="npc_ext_ed_exp_for_other_educational_amt_child_11">'Schedule E Supplemental Tables'!$G$84</definedName>
    <definedName name="npc_ext_ed_exp_for_other_educational_amt_child_12">'Schedule E Supplemental Tables'!$H$84</definedName>
    <definedName name="npc_ext_ed_exp_for_tuition_amt_child_01">'Schedule E'!$G$61</definedName>
    <definedName name="npc_ext_ed_exp_for_tuition_amt_child_02">'Schedule E'!$H$61</definedName>
    <definedName name="npc_ext_ed_exp_for_tuition_amt_child_03">'Schedule E'!$I$61</definedName>
    <definedName name="npc_ext_ed_exp_for_tuition_amt_child_04">'Schedule E Supplemental Tables'!$F$9</definedName>
    <definedName name="npc_ext_ed_exp_for_tuition_amt_child_05">'Schedule E Supplemental Tables'!$G$9</definedName>
    <definedName name="npc_ext_ed_exp_for_tuition_amt_child_06">'Schedule E Supplemental Tables'!$H$9</definedName>
    <definedName name="npc_ext_ed_exp_for_tuition_amt_child_07">'Schedule E Supplemental Tables'!$F$46</definedName>
    <definedName name="npc_ext_ed_exp_for_tuition_amt_child_08">'Schedule E Supplemental Tables'!$G$46</definedName>
    <definedName name="npc_ext_ed_exp_for_tuition_amt_child_09">'Schedule E Supplemental Tables'!$H$46</definedName>
    <definedName name="npc_ext_ed_exp_for_tuition_amt_child_10">'Schedule E Supplemental Tables'!$F$83</definedName>
    <definedName name="npc_ext_ed_exp_for_tuition_amt_child_11">'Schedule E Supplemental Tables'!$G$83</definedName>
    <definedName name="npc_ext_ed_exp_for_tuition_amt_child_12">'Schedule E Supplemental Tables'!$H$83</definedName>
    <definedName name="npc_ext_med_exp_yr_amt_child_01">'Schedule E'!$G$71</definedName>
    <definedName name="npc_ext_med_exp_yr_amt_child_02">'Schedule E'!$H$71</definedName>
    <definedName name="npc_ext_med_exp_yr_amt_child_03">'Schedule E'!$I$71</definedName>
    <definedName name="npc_ext_med_exp_yr_amt_child_04">'Schedule E Supplemental Tables'!$F$19</definedName>
    <definedName name="npc_ext_med_exp_yr_amt_child_05">'Schedule E Supplemental Tables'!$G$19</definedName>
    <definedName name="npc_ext_med_exp_yr_amt_child_06">'Schedule E Supplemental Tables'!$H$19</definedName>
    <definedName name="npc_ext_med_exp_yr_amt_child_07">'Schedule E Supplemental Tables'!$F$56</definedName>
    <definedName name="npc_ext_med_exp_yr_amt_child_08">'Schedule E Supplemental Tables'!$G$56</definedName>
    <definedName name="npc_ext_med_exp_yr_amt_child_09">'Schedule E Supplemental Tables'!$H$56</definedName>
    <definedName name="npc_ext_med_exp_yr_amt_child_10">'Schedule E Supplemental Tables'!$F$93</definedName>
    <definedName name="npc_ext_med_exp_yr_amt_child_11">'Schedule E Supplemental Tables'!$G$93</definedName>
    <definedName name="npc_ext_med_exp_yr_amt_child_12">'Schedule E Supplemental Tables'!$H$93</definedName>
    <definedName name="npc_health_insurance_premiums">'Schedule D'!$E$3</definedName>
    <definedName name="npc_paid_during_school_breaks_child_01">'Schedule D'!$C$29</definedName>
    <definedName name="npc_paid_during_school_breaks_child_02">'Schedule D'!$D$29</definedName>
    <definedName name="npc_paid_during_school_breaks_child_03">'Schedule D'!$E$29</definedName>
    <definedName name="npc_paid_during_school_breaks_child_04">'Schedule D Supplemental Tables'!$C$21</definedName>
    <definedName name="npc_paid_during_school_breaks_child_05">'Schedule D Supplemental Tables'!$D$21</definedName>
    <definedName name="npc_paid_during_school_breaks_child_06">'Schedule D Supplemental Tables'!$E$21</definedName>
    <definedName name="npc_paid_during_school_breaks_child_07">'Schedule D Supplemental Tables'!$C$49</definedName>
    <definedName name="npc_paid_during_school_breaks_child_08">'Schedule D Supplemental Tables'!$D$49</definedName>
    <definedName name="npc_paid_during_school_breaks_child_09">'Schedule D Supplemental Tables'!$E$49</definedName>
    <definedName name="npc_paid_during_school_breaks_child_10">'Schedule D Supplemental Tables'!$C$78</definedName>
    <definedName name="npc_paid_during_school_breaks_child_11">'Schedule D Supplemental Tables'!$D$78</definedName>
    <definedName name="npc_paid_during_school_breaks_child_12">'Schedule D Supplemental Tables'!$E$78</definedName>
    <definedName name="npc_paid_during_school_yr_child_01">'Schedule D'!$C$27</definedName>
    <definedName name="npc_paid_during_school_yr_child_02">'Schedule D'!$D$27</definedName>
    <definedName name="npc_paid_during_school_yr_child_03">'Schedule D'!$E$27</definedName>
    <definedName name="npc_paid_during_school_yr_child_04">'Schedule D Supplemental Tables'!$C$19</definedName>
    <definedName name="npc_paid_during_school_yr_child_05">'Schedule D Supplemental Tables'!$D$19</definedName>
    <definedName name="npc_paid_during_school_yr_child_06">'Schedule D Supplemental Tables'!$E$19</definedName>
    <definedName name="npc_paid_during_school_yr_child_07">'Schedule D Supplemental Tables'!$C$47</definedName>
    <definedName name="npc_paid_during_school_yr_child_08">'Schedule D Supplemental Tables'!$D$47</definedName>
    <definedName name="npc_paid_during_school_yr_child_09">'Schedule D Supplemental Tables'!$E$47</definedName>
    <definedName name="npc_paid_during_school_yr_child_10">'Schedule D Supplemental Tables'!$C$76</definedName>
    <definedName name="npc_paid_during_school_yr_child_11">'Schedule D Supplemental Tables'!$D$76</definedName>
    <definedName name="npc_paid_during_school_yr_child_12">'Schedule D Supplemental Tables'!$E$76</definedName>
    <definedName name="npc_paid_during_summer_break_child_01">'Schedule D'!$C$28</definedName>
    <definedName name="npc_paid_during_summer_break_child_02">'Schedule D'!$D$28</definedName>
    <definedName name="npc_paid_during_summer_break_child_03">'Schedule D'!$E$28</definedName>
    <definedName name="npc_paid_during_summer_break_child_04">'Schedule D Supplemental Tables'!$C$20</definedName>
    <definedName name="npc_paid_during_summer_break_child_05">'Schedule D Supplemental Tables'!$D$20</definedName>
    <definedName name="npc_paid_during_summer_break_child_06">'Schedule D Supplemental Tables'!$E$20</definedName>
    <definedName name="npc_paid_during_summer_break_child_07">'Schedule D Supplemental Tables'!$C$48</definedName>
    <definedName name="npc_paid_during_summer_break_child_08">'Schedule D Supplemental Tables'!$D$48</definedName>
    <definedName name="npc_paid_during_summer_break_child_09">'Schedule D Supplemental Tables'!$E$48</definedName>
    <definedName name="npc_paid_during_summer_break_child_10">'Schedule D Supplemental Tables'!$C$77</definedName>
    <definedName name="npc_paid_during_summer_break_child_11">'Schedule D Supplemental Tables'!$D$77</definedName>
    <definedName name="npc_paid_during_summer_break_child_12">'Schedule D Supplemental Tables'!$E$77</definedName>
    <definedName name="npc_paid_other_child_care_child_01">'Schedule D'!$C$30</definedName>
    <definedName name="npc_paid_other_child_care_child_02">'Schedule D'!$D$30</definedName>
    <definedName name="npc_paid_other_child_care_child_03">'Schedule D'!$E$30</definedName>
    <definedName name="npc_paid_other_child_care_child_04">'Schedule D Supplemental Tables'!$C$22</definedName>
    <definedName name="npc_paid_other_child_care_child_05">'Schedule D Supplemental Tables'!$D$22</definedName>
    <definedName name="npc_paid_other_child_care_child_06">'Schedule D Supplemental Tables'!$E$22</definedName>
    <definedName name="npc_paid_other_child_care_child_07">'Schedule D Supplemental Tables'!$C$50</definedName>
    <definedName name="npc_paid_other_child_care_child_08">'Schedule D Supplemental Tables'!$D$50</definedName>
    <definedName name="npc_paid_other_child_care_child_09">'Schedule D Supplemental Tables'!$E$50</definedName>
    <definedName name="npc_paid_other_child_care_child_10">'Schedule D Supplemental Tables'!$C$79</definedName>
    <definedName name="npc_paid_other_child_care_child_11">'Schedule D Supplemental Tables'!$D$79</definedName>
    <definedName name="npc_paid_other_child_care_child_12">'Schedule D Supplemental Tables'!$E$79</definedName>
    <definedName name="NSD">'CS Worksheet'!$G$78</definedName>
    <definedName name="patidv1">'Schedule E'!$F$43</definedName>
    <definedName name="patidv2">'Schedule E'!$G$43</definedName>
    <definedName name="plaintiff">'CS Worksheet'!$B$5</definedName>
    <definedName name="preexisting_birth_date_child_01">'Schedule B'!$E$12</definedName>
    <definedName name="preexisting_birth_date_child_02">'Schedule B'!$E$15</definedName>
    <definedName name="preexisting_birth_date_child_03">'Schedule B'!$E$18</definedName>
    <definedName name="preexisting_birth_date_child_04">'Schedule B'!$E$21</definedName>
    <definedName name="preexisting_case_number_child_01">'Schedule B'!$C$12</definedName>
    <definedName name="preexisting_case_number_child_02">'Schedule B'!$C$15</definedName>
    <definedName name="preexisting_case_number_child_03">'Schedule B'!$C$18</definedName>
    <definedName name="preexisting_case_number_child_04">'Schedule B'!$C$21</definedName>
    <definedName name="preexisting_court_type_child_01">'Schedule B'!$B$12</definedName>
    <definedName name="preexisting_court_type_child_02">'Schedule B'!$B$15</definedName>
    <definedName name="preexisting_court_type_child_03">'Schedule B'!$B$18</definedName>
    <definedName name="preexisting_court_type_child_04">'Schedule B'!$B$21</definedName>
    <definedName name="preexisting_date_of_initial_order_child_01">'Schedule B'!$F$12</definedName>
    <definedName name="preexisting_date_of_initial_order_child_02">'Schedule B'!$F$15</definedName>
    <definedName name="preexisting_date_of_initial_order_child_03">'Schedule B'!$F$18</definedName>
    <definedName name="preexisting_date_of_initial_order_child_04">'Schedule B'!$F$21</definedName>
    <definedName name="preexisting_name_of_child_01">'Schedule B'!$D$12</definedName>
    <definedName name="preexisting_name_of_child_02">'Schedule B'!$D$15</definedName>
    <definedName name="preexisting_name_of_child_03">'Schedule B'!$D$18</definedName>
    <definedName name="preexisting_name_of_child_04">'Schedule B'!$D$21</definedName>
    <definedName name="preexisting_support_pymt_amt_child_01">'Schedule B'!$G$12</definedName>
    <definedName name="preexisting_support_pymt_amt_child_02">'Schedule B'!$G$15</definedName>
    <definedName name="preexisting_support_pymt_amt_child_03">'Schedule B'!$G$18</definedName>
    <definedName name="preexisting_support_pymt_amt_child_04">'Schedule B'!$G$21</definedName>
    <definedName name="_xlnm.Print_Area" localSheetId="13">BCSO!$A$1:$H$594</definedName>
    <definedName name="_xlnm.Print_Area" localSheetId="2">'CS Worksheet'!$B$1:$M$71</definedName>
    <definedName name="_xlnm.Print_Area" localSheetId="11">Footnotes!$A$1:$C$23</definedName>
    <definedName name="_xlnm.Print_Area" localSheetId="3">'Schedule A'!$A$1:$E$37</definedName>
    <definedName name="_xlnm.Print_Area" localSheetId="7">'Schedule D'!$A$1:$F$36</definedName>
    <definedName name="_xlnm.Print_Area" localSheetId="9">'Schedule E'!$B$1:$J$100</definedName>
    <definedName name="_xlnm.Print_Area" localSheetId="10">'Schedule E Supplemental Tables'!$A$1:$I$110</definedName>
    <definedName name="_xlnm.Print_Titles" localSheetId="13">BCSO!$1:$8</definedName>
    <definedName name="_xlnm.Print_Titles" localSheetId="12">'Explanation of Terms'!$1:$1</definedName>
    <definedName name="PTD">'CS Worksheet'!$G$79</definedName>
    <definedName name="qualified_child_approval_ind">'Schedule B'!$E$44</definedName>
    <definedName name="qualified_child_dob_01">'Schedule B'!$E$38</definedName>
    <definedName name="qualified_child_dob_02">'Schedule B'!$E$39</definedName>
    <definedName name="qualified_child_dob_03">'Schedule B'!$E$40</definedName>
    <definedName name="qualified_child_dob_04">'Schedule B'!$E$41</definedName>
    <definedName name="qualified_child_dob_05">'Schedule B'!$E$42</definedName>
    <definedName name="qualified_child_dob_06">'Schedule B'!$E$43</definedName>
    <definedName name="qualified_child_name_01">'Schedule B'!$B$38</definedName>
    <definedName name="qualified_child_name_02">'Schedule B'!$B$39</definedName>
    <definedName name="qualified_child_name_03">'Schedule B'!$B$40</definedName>
    <definedName name="qualified_child_name_04">'Schedule B'!$B$41</definedName>
    <definedName name="qualified_child_name_05">'Schedule B'!$B$42</definedName>
    <definedName name="qualified_child_name_06">'Schedule B'!$B$43</definedName>
    <definedName name="recurring_income_from_pensions_or_retirement_plans">'Schedule A'!$C$12</definedName>
    <definedName name="schedule_footnote_desc_01">Footnotes!$C$2</definedName>
    <definedName name="schedule_footnote_desc_02">Footnotes!$C$3</definedName>
    <definedName name="schedule_footnote_desc_03">Footnotes!$C$4</definedName>
    <definedName name="schedule_footnote_desc_04">Footnotes!$C$5</definedName>
    <definedName name="schedule_footnote_desc_05">Footnotes!$C$6</definedName>
    <definedName name="schedule_footnote_desc_06">Footnotes!$C$7</definedName>
    <definedName name="schedule_footnote_desc_07">Footnotes!$C$8</definedName>
    <definedName name="schedule_footnote_desc_08">Footnotes!$C$9</definedName>
    <definedName name="schedule_footnote_desc_09">Footnotes!$C$10</definedName>
    <definedName name="schedule_footnote_desc_10">Footnotes!$C$11</definedName>
    <definedName name="schedule_footnote_desc_11">Footnotes!$C$12</definedName>
    <definedName name="schedule_footnote_desc_12">Footnotes!$C$13</definedName>
    <definedName name="schedule_footnote_desc_13">Footnotes!$C$14</definedName>
    <definedName name="schedule_footnote_desc_14">Footnotes!$C$15</definedName>
    <definedName name="schedule_footnote_desc_15">Footnotes!$C$16</definedName>
    <definedName name="schedule_footnote_desc_16">Footnotes!$C$17</definedName>
    <definedName name="schedule_footnote_desc_17">Footnotes!$C$18</definedName>
    <definedName name="schedule_footnote_desc_18">Footnotes!$C$19</definedName>
    <definedName name="schedule_footnote_desc_19">Footnotes!#REF!</definedName>
    <definedName name="schedule_footnote_desc_20">Footnotes!#REF!</definedName>
    <definedName name="schedule_footnote_desc_21">Footnotes!#REF!</definedName>
    <definedName name="schedule_footnote_desc_22">Footnotes!#REF!</definedName>
    <definedName name="schedule_id_01">Footnotes!$A$2</definedName>
    <definedName name="schedule_id_02">Footnotes!$A$3</definedName>
    <definedName name="schedule_id_03">Footnotes!$A$4</definedName>
    <definedName name="schedule_id_04">Footnotes!$A$5</definedName>
    <definedName name="schedule_id_05">Footnotes!$A$6</definedName>
    <definedName name="schedule_id_06">Footnotes!$A$7</definedName>
    <definedName name="schedule_id_07">Footnotes!$A$8</definedName>
    <definedName name="schedule_id_08">Footnotes!$A$9</definedName>
    <definedName name="schedule_id_09">Footnotes!$A$10</definedName>
    <definedName name="schedule_id_10">Footnotes!$A$11</definedName>
    <definedName name="schedule_id_11">Footnotes!$A$12</definedName>
    <definedName name="schedule_id_12">Footnotes!$A$13</definedName>
    <definedName name="schedule_id_13">Footnotes!$A$14</definedName>
    <definedName name="schedule_id_14">Footnotes!$A$15</definedName>
    <definedName name="schedule_id_15">Footnotes!$A$16</definedName>
    <definedName name="schedule_id_16">Footnotes!$A$17</definedName>
    <definedName name="schedule_id_17">Footnotes!$A$18</definedName>
    <definedName name="schedule_id_18">Footnotes!$A$19</definedName>
    <definedName name="schedule_id_19">Footnotes!#REF!</definedName>
    <definedName name="schedule_id_20">Footnotes!#REF!</definedName>
    <definedName name="schedule_id_21">Footnotes!#REF!</definedName>
    <definedName name="schedule_id_22">Footnotes!#REF!</definedName>
    <definedName name="schedule_line_number_01">Footnotes!$B$2</definedName>
    <definedName name="schedule_line_number_02">Footnotes!$B$3</definedName>
    <definedName name="schedule_line_number_03">Footnotes!$B$4</definedName>
    <definedName name="schedule_line_number_04">Footnotes!$B$5</definedName>
    <definedName name="schedule_line_number_05">Footnotes!$B$6</definedName>
    <definedName name="schedule_line_number_06">Footnotes!$B$7</definedName>
    <definedName name="schedule_line_number_07">Footnotes!$B$8</definedName>
    <definedName name="schedule_line_number_08">Footnotes!$B$9</definedName>
    <definedName name="schedule_line_number_09">Footnotes!$B$10</definedName>
    <definedName name="schedule_line_number_10">Footnotes!$B$11</definedName>
    <definedName name="schedule_line_number_11">Footnotes!$B$12</definedName>
    <definedName name="schedule_line_number_12">Footnotes!$B$13</definedName>
    <definedName name="schedule_line_number_13">Footnotes!$B$14</definedName>
    <definedName name="schedule_line_number_14">Footnotes!$B$15</definedName>
    <definedName name="schedule_line_number_15">Footnotes!$B$16</definedName>
    <definedName name="schedule_line_number_16">Footnotes!$B$17</definedName>
    <definedName name="schedule_line_number_17">Footnotes!$B$18</definedName>
    <definedName name="schedule_line_number_18">Footnotes!$B$19</definedName>
    <definedName name="schedule_line_number_19">Footnotes!#REF!</definedName>
    <definedName name="schedule_line_number_20">Footnotes!#REF!</definedName>
    <definedName name="schedule_line_number_21">Footnotes!#REF!</definedName>
    <definedName name="schedule_line_number_22">Footnotes!#REF!</definedName>
    <definedName name="Schedules">Footnotes!$A$36:$A$42</definedName>
    <definedName name="SD">'CS Worksheet'!$G$77</definedName>
    <definedName name="SECR">'CS Worksheet'!$G$82</definedName>
    <definedName name="stdv1">'Schedule E'!$B$31</definedName>
    <definedName name="submitted_by_name">'CS Worksheet'!$F$27</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37" i="9" l="1"/>
  <c r="A36" i="9"/>
  <c r="A35" i="9"/>
  <c r="E36" i="9"/>
  <c r="A21" i="17"/>
  <c r="A22" i="17"/>
  <c r="C22" i="17"/>
  <c r="A23" i="17"/>
  <c r="F3" i="13"/>
  <c r="G3" i="13"/>
  <c r="H3" i="13"/>
  <c r="I5" i="13"/>
  <c r="I6" i="13"/>
  <c r="I7" i="13"/>
  <c r="I8" i="13"/>
  <c r="I9" i="13"/>
  <c r="I10" i="13"/>
  <c r="F11" i="13"/>
  <c r="F12" i="13"/>
  <c r="G11" i="13"/>
  <c r="G12" i="13"/>
  <c r="H11" i="13"/>
  <c r="H12" i="13"/>
  <c r="I17" i="13"/>
  <c r="I18" i="13"/>
  <c r="I19" i="13"/>
  <c r="F20" i="13"/>
  <c r="G20" i="13"/>
  <c r="G21" i="13"/>
  <c r="H20" i="13"/>
  <c r="H21" i="13"/>
  <c r="I26" i="13"/>
  <c r="I28" i="13"/>
  <c r="I30" i="13"/>
  <c r="F32" i="13"/>
  <c r="F33" i="13"/>
  <c r="G32" i="13"/>
  <c r="G33" i="13"/>
  <c r="H32" i="13"/>
  <c r="H33" i="13"/>
  <c r="A34" i="13"/>
  <c r="A35" i="13"/>
  <c r="I35" i="13"/>
  <c r="F40" i="13"/>
  <c r="G40" i="13"/>
  <c r="H40" i="13"/>
  <c r="I42" i="13"/>
  <c r="I43" i="13"/>
  <c r="I44" i="13"/>
  <c r="I45" i="13"/>
  <c r="I46" i="13"/>
  <c r="I47" i="13"/>
  <c r="F48" i="13"/>
  <c r="G48" i="13"/>
  <c r="H48" i="13"/>
  <c r="I54" i="13"/>
  <c r="I55" i="13"/>
  <c r="I56" i="13"/>
  <c r="F57" i="13"/>
  <c r="G57" i="13"/>
  <c r="H57" i="13"/>
  <c r="I63" i="13"/>
  <c r="I65" i="13"/>
  <c r="I67" i="13"/>
  <c r="F69" i="13"/>
  <c r="G69" i="13"/>
  <c r="H69" i="13"/>
  <c r="A71" i="13"/>
  <c r="A72" i="13"/>
  <c r="I72" i="13"/>
  <c r="F77" i="13"/>
  <c r="G77" i="13"/>
  <c r="H77" i="13"/>
  <c r="I79" i="13"/>
  <c r="I80" i="13"/>
  <c r="I81" i="13"/>
  <c r="I82" i="13"/>
  <c r="I83" i="13"/>
  <c r="I84" i="13"/>
  <c r="F85" i="13"/>
  <c r="G85" i="13"/>
  <c r="H85" i="13"/>
  <c r="I91" i="13"/>
  <c r="I92" i="13"/>
  <c r="I93" i="13"/>
  <c r="F94" i="13"/>
  <c r="G94" i="13"/>
  <c r="H94" i="13"/>
  <c r="I100" i="13"/>
  <c r="I102" i="13"/>
  <c r="I104" i="13"/>
  <c r="F106" i="13"/>
  <c r="G106" i="13"/>
  <c r="H106" i="13"/>
  <c r="A108" i="13"/>
  <c r="A109" i="13"/>
  <c r="I109" i="13"/>
  <c r="A110" i="13"/>
  <c r="F30" i="1"/>
  <c r="G30" i="1"/>
  <c r="H30" i="1"/>
  <c r="I30" i="1"/>
  <c r="L37" i="1"/>
  <c r="L38" i="1"/>
  <c r="L39" i="1"/>
  <c r="L40" i="1"/>
  <c r="G55" i="1"/>
  <c r="H55" i="1"/>
  <c r="I55" i="1"/>
  <c r="J57" i="1"/>
  <c r="J58" i="1"/>
  <c r="J59" i="1"/>
  <c r="J60" i="1"/>
  <c r="J61" i="1"/>
  <c r="J62" i="1"/>
  <c r="G63" i="1"/>
  <c r="H63" i="1"/>
  <c r="I63" i="1"/>
  <c r="J69" i="1"/>
  <c r="J70" i="1"/>
  <c r="J71" i="1"/>
  <c r="G72" i="1"/>
  <c r="H72" i="1"/>
  <c r="I72" i="1"/>
  <c r="J78" i="1"/>
  <c r="J80" i="1"/>
  <c r="J82" i="1"/>
  <c r="G84" i="1"/>
  <c r="H84" i="1"/>
  <c r="I84" i="1"/>
  <c r="B98" i="1"/>
  <c r="B99" i="1"/>
  <c r="J99" i="1"/>
  <c r="B100" i="1"/>
  <c r="C4" i="14"/>
  <c r="D4" i="14"/>
  <c r="E4" i="14"/>
  <c r="F5" i="14"/>
  <c r="F6" i="14"/>
  <c r="F7" i="14"/>
  <c r="F8" i="14"/>
  <c r="C9" i="14"/>
  <c r="D9" i="14"/>
  <c r="E9" i="14"/>
  <c r="C11" i="14"/>
  <c r="D11" i="14"/>
  <c r="E11" i="14"/>
  <c r="F12" i="14"/>
  <c r="F13" i="14"/>
  <c r="F14" i="14"/>
  <c r="F15" i="14"/>
  <c r="C16" i="14"/>
  <c r="D16" i="14"/>
  <c r="E16" i="14"/>
  <c r="C18" i="14"/>
  <c r="D18" i="14"/>
  <c r="E18" i="14"/>
  <c r="F19" i="14"/>
  <c r="F20" i="14"/>
  <c r="F21" i="14"/>
  <c r="F22" i="14"/>
  <c r="C23" i="14"/>
  <c r="D23" i="14"/>
  <c r="E23" i="14"/>
  <c r="A26" i="14"/>
  <c r="A27" i="14"/>
  <c r="F27" i="14"/>
  <c r="A28" i="14"/>
  <c r="C32" i="14"/>
  <c r="D32" i="14"/>
  <c r="E32" i="14"/>
  <c r="F33" i="14"/>
  <c r="F34" i="14"/>
  <c r="F35" i="14"/>
  <c r="F36" i="14"/>
  <c r="C37" i="14"/>
  <c r="D37" i="14"/>
  <c r="E37" i="14"/>
  <c r="C39" i="14"/>
  <c r="D39" i="14"/>
  <c r="E39" i="14"/>
  <c r="F40" i="14"/>
  <c r="F41" i="14"/>
  <c r="F42" i="14"/>
  <c r="F43" i="14"/>
  <c r="C44" i="14"/>
  <c r="D44" i="14"/>
  <c r="E44" i="14"/>
  <c r="C46" i="14"/>
  <c r="D46" i="14"/>
  <c r="E46" i="14"/>
  <c r="F47" i="14"/>
  <c r="F48" i="14"/>
  <c r="F49" i="14"/>
  <c r="F50" i="14"/>
  <c r="C51" i="14"/>
  <c r="D51" i="14"/>
  <c r="E51" i="14"/>
  <c r="A54" i="14"/>
  <c r="A55" i="14"/>
  <c r="F55" i="14"/>
  <c r="A56" i="14"/>
  <c r="C61" i="14"/>
  <c r="D61" i="14"/>
  <c r="E61" i="14"/>
  <c r="F62" i="14"/>
  <c r="F63" i="14"/>
  <c r="F64" i="14"/>
  <c r="F65" i="14"/>
  <c r="C66" i="14"/>
  <c r="D66" i="14"/>
  <c r="E66" i="14"/>
  <c r="C68" i="14"/>
  <c r="D68" i="14"/>
  <c r="E68" i="14"/>
  <c r="F69" i="14"/>
  <c r="F70" i="14"/>
  <c r="F71" i="14"/>
  <c r="F72" i="14"/>
  <c r="C73" i="14"/>
  <c r="D73" i="14"/>
  <c r="E73" i="14"/>
  <c r="C75" i="14"/>
  <c r="D75" i="14"/>
  <c r="E75" i="14"/>
  <c r="F76" i="14"/>
  <c r="F77" i="14"/>
  <c r="F78" i="14"/>
  <c r="F79" i="14"/>
  <c r="C80" i="14"/>
  <c r="D80" i="14"/>
  <c r="E80" i="14"/>
  <c r="A83" i="14"/>
  <c r="A84" i="14"/>
  <c r="F84" i="14"/>
  <c r="A85" i="14"/>
  <c r="F3" i="8"/>
  <c r="C12" i="8"/>
  <c r="D12" i="8"/>
  <c r="E12" i="8"/>
  <c r="F13" i="8"/>
  <c r="F14" i="8"/>
  <c r="F15" i="8"/>
  <c r="F16" i="8"/>
  <c r="C17" i="8"/>
  <c r="D17" i="8"/>
  <c r="E17" i="8"/>
  <c r="C19" i="8"/>
  <c r="D19" i="8"/>
  <c r="E19" i="8"/>
  <c r="F20" i="8"/>
  <c r="F21" i="8"/>
  <c r="F22" i="8"/>
  <c r="F23" i="8"/>
  <c r="C24" i="8"/>
  <c r="D24" i="8"/>
  <c r="E24" i="8"/>
  <c r="C26" i="8"/>
  <c r="D26" i="8"/>
  <c r="E26" i="8"/>
  <c r="F27" i="8"/>
  <c r="F28" i="8"/>
  <c r="F29" i="8"/>
  <c r="F30" i="8"/>
  <c r="C31" i="8"/>
  <c r="D31" i="8"/>
  <c r="E31" i="8"/>
  <c r="A34" i="8"/>
  <c r="A35" i="8"/>
  <c r="F35" i="8"/>
  <c r="H35" i="8"/>
  <c r="A36" i="8"/>
  <c r="G24" i="3"/>
  <c r="H24" i="3"/>
  <c r="F44" i="3"/>
  <c r="G44" i="3"/>
  <c r="A55" i="3"/>
  <c r="A56" i="3"/>
  <c r="H56" i="3"/>
  <c r="A57" i="3"/>
  <c r="C15" i="19"/>
  <c r="E15" i="19"/>
  <c r="C35" i="19"/>
  <c r="E35" i="19"/>
  <c r="C38" i="19"/>
  <c r="C44" i="19"/>
  <c r="E38" i="19"/>
  <c r="E44" i="19"/>
  <c r="B54" i="19"/>
  <c r="B55" i="19"/>
  <c r="E55" i="19"/>
  <c r="B56" i="19"/>
  <c r="C29" i="9"/>
  <c r="K30" i="10"/>
  <c r="D29" i="9"/>
  <c r="L30" i="10"/>
  <c r="F25" i="10"/>
  <c r="A36" i="13"/>
  <c r="B69" i="10"/>
  <c r="B70" i="10"/>
  <c r="M70" i="10"/>
  <c r="B71" i="10"/>
  <c r="H98" i="13"/>
  <c r="H96" i="13"/>
  <c r="H89" i="13"/>
  <c r="H88" i="13"/>
  <c r="H97" i="13"/>
  <c r="H87" i="13"/>
  <c r="G98" i="13"/>
  <c r="G87" i="13"/>
  <c r="G97" i="13"/>
  <c r="G96" i="13"/>
  <c r="G88" i="13"/>
  <c r="G89" i="13"/>
  <c r="F96" i="13"/>
  <c r="F89" i="13"/>
  <c r="F88" i="13"/>
  <c r="F97" i="13"/>
  <c r="F87" i="13"/>
  <c r="F98" i="13"/>
  <c r="H50" i="13"/>
  <c r="H51" i="13"/>
  <c r="H60" i="13"/>
  <c r="H52" i="13"/>
  <c r="H61" i="13"/>
  <c r="H59" i="13"/>
  <c r="G50" i="13"/>
  <c r="G59" i="13"/>
  <c r="G52" i="13"/>
  <c r="G51" i="13"/>
  <c r="G60" i="13"/>
  <c r="G61" i="13"/>
  <c r="F59" i="13"/>
  <c r="F60" i="13"/>
  <c r="F61" i="13"/>
  <c r="F51" i="13"/>
  <c r="F50" i="13"/>
  <c r="F52" i="13"/>
  <c r="H14" i="13"/>
  <c r="H13" i="13"/>
  <c r="H24" i="13"/>
  <c r="H15" i="13"/>
  <c r="H22" i="13"/>
  <c r="H23" i="13"/>
  <c r="G14" i="13"/>
  <c r="G15" i="13"/>
  <c r="G23" i="13"/>
  <c r="G24" i="13"/>
  <c r="G13" i="13"/>
  <c r="G22" i="13"/>
  <c r="F23" i="13"/>
  <c r="F22" i="13"/>
  <c r="F13" i="13"/>
  <c r="F15" i="13"/>
  <c r="F24" i="13"/>
  <c r="F14" i="13"/>
  <c r="H65" i="1"/>
  <c r="I76" i="1"/>
  <c r="H74" i="1"/>
  <c r="H67" i="1"/>
  <c r="H76" i="1"/>
  <c r="H66" i="1"/>
  <c r="H75" i="1"/>
  <c r="G74" i="1"/>
  <c r="G75" i="1"/>
  <c r="G65" i="1"/>
  <c r="G76" i="1"/>
  <c r="G66" i="1"/>
  <c r="G67" i="1"/>
  <c r="G6" i="3"/>
  <c r="H49" i="13"/>
  <c r="E81" i="14"/>
  <c r="F107" i="13"/>
  <c r="D67" i="14"/>
  <c r="C81" i="14"/>
  <c r="F86" i="13"/>
  <c r="D45" i="14"/>
  <c r="D52" i="14"/>
  <c r="E45" i="14"/>
  <c r="G70" i="13"/>
  <c r="H86" i="13"/>
  <c r="D17" i="14"/>
  <c r="D24" i="14"/>
  <c r="D74" i="14"/>
  <c r="H107" i="13"/>
  <c r="F58" i="13"/>
  <c r="H95" i="13"/>
  <c r="E10" i="14"/>
  <c r="E17" i="14"/>
  <c r="F70" i="13"/>
  <c r="F6" i="3"/>
  <c r="G107" i="13"/>
  <c r="G95" i="13"/>
  <c r="D38" i="14"/>
  <c r="D10" i="14"/>
  <c r="E67" i="14"/>
  <c r="E74" i="14"/>
  <c r="C38" i="14"/>
  <c r="C67" i="14"/>
  <c r="C45" i="14"/>
  <c r="G5" i="3"/>
  <c r="G49" i="13"/>
  <c r="F49" i="13"/>
  <c r="H70" i="13"/>
  <c r="G86" i="13"/>
  <c r="E52" i="14"/>
  <c r="G58" i="13"/>
  <c r="F5" i="3"/>
  <c r="C74" i="14"/>
  <c r="H58" i="13"/>
  <c r="F95" i="13"/>
  <c r="C52" i="14"/>
  <c r="E38" i="14"/>
  <c r="D81" i="14"/>
  <c r="E24" i="14"/>
  <c r="C17" i="14"/>
  <c r="C10" i="14"/>
  <c r="C24" i="14"/>
  <c r="I66" i="1"/>
  <c r="I75" i="1"/>
  <c r="I74" i="1"/>
  <c r="I67" i="1"/>
  <c r="I65" i="1"/>
  <c r="I85" i="1"/>
  <c r="E18" i="8"/>
  <c r="I64" i="1"/>
  <c r="E32" i="8"/>
  <c r="E25" i="8"/>
  <c r="I73" i="1"/>
  <c r="D32" i="8"/>
  <c r="H73" i="1"/>
  <c r="D18" i="8"/>
  <c r="H85" i="1"/>
  <c r="D25" i="8"/>
  <c r="H64" i="1"/>
  <c r="C18" i="8"/>
  <c r="G85" i="1"/>
  <c r="G73" i="1"/>
  <c r="C25" i="8"/>
  <c r="C32" i="8"/>
  <c r="G64" i="1"/>
  <c r="L41" i="1"/>
  <c r="I106" i="13"/>
  <c r="I94" i="13"/>
  <c r="I32" i="13"/>
  <c r="I20" i="13"/>
  <c r="F21" i="13"/>
  <c r="L42" i="1"/>
  <c r="F2" i="3"/>
  <c r="E29" i="9"/>
  <c r="M30" i="10"/>
  <c r="G2" i="3"/>
  <c r="E36" i="19"/>
  <c r="E45" i="19"/>
  <c r="E47" i="19"/>
  <c r="I98" i="13"/>
  <c r="I87" i="13"/>
  <c r="I89" i="13"/>
  <c r="I97" i="13"/>
  <c r="I14" i="13"/>
  <c r="I13" i="13"/>
  <c r="I22" i="13"/>
  <c r="I15" i="13"/>
  <c r="I11" i="13"/>
  <c r="A73" i="13"/>
  <c r="F17" i="8"/>
  <c r="J84" i="1"/>
  <c r="J63" i="1"/>
  <c r="I60" i="13"/>
  <c r="I52" i="13"/>
  <c r="I61" i="13"/>
  <c r="I51" i="13"/>
  <c r="I50" i="13"/>
  <c r="J75" i="1"/>
  <c r="J65" i="1"/>
  <c r="J66" i="1"/>
  <c r="J76" i="1"/>
  <c r="J74" i="1"/>
  <c r="J67" i="1"/>
  <c r="C36" i="19"/>
  <c r="C45" i="19"/>
  <c r="C47" i="19"/>
  <c r="F66" i="14"/>
  <c r="I96" i="13"/>
  <c r="I85" i="13"/>
  <c r="F24" i="8"/>
  <c r="F51" i="14"/>
  <c r="F37" i="14"/>
  <c r="F16" i="14"/>
  <c r="J89" i="1"/>
  <c r="J87" i="1"/>
  <c r="I24" i="13"/>
  <c r="F44" i="14"/>
  <c r="I57" i="13"/>
  <c r="F73" i="14"/>
  <c r="J88" i="1"/>
  <c r="I69" i="13"/>
  <c r="I23" i="13"/>
  <c r="G7" i="3"/>
  <c r="F7" i="3"/>
  <c r="F80" i="14"/>
  <c r="F23" i="14"/>
  <c r="F9" i="14"/>
  <c r="I88" i="13"/>
  <c r="F31" i="8"/>
  <c r="J72" i="1"/>
  <c r="I59" i="13"/>
  <c r="I48" i="13"/>
  <c r="E33" i="8"/>
  <c r="C33" i="8"/>
  <c r="D33" i="8"/>
  <c r="F52" i="14"/>
  <c r="F45" i="14"/>
  <c r="F67" i="14"/>
  <c r="I70" i="13"/>
  <c r="F74" i="14"/>
  <c r="I107" i="13"/>
  <c r="F81" i="14"/>
  <c r="F38" i="14"/>
  <c r="F17" i="14"/>
  <c r="I33" i="13"/>
  <c r="F10" i="14"/>
  <c r="F24" i="14"/>
  <c r="F25" i="8"/>
  <c r="E2" i="8"/>
  <c r="F32" i="8"/>
  <c r="F18" i="8"/>
  <c r="C2" i="8"/>
  <c r="J85" i="1"/>
  <c r="D2" i="8"/>
  <c r="I49" i="13"/>
  <c r="H34" i="1"/>
  <c r="F8" i="3"/>
  <c r="G8" i="3"/>
  <c r="I86" i="13"/>
  <c r="I95" i="13"/>
  <c r="F35" i="1"/>
  <c r="G34" i="1"/>
  <c r="I21" i="13"/>
  <c r="I12" i="13"/>
  <c r="J90" i="1"/>
  <c r="F34" i="1"/>
  <c r="J73" i="1"/>
  <c r="J64" i="1"/>
  <c r="H35" i="1"/>
  <c r="I58" i="13"/>
  <c r="F33" i="8"/>
  <c r="D5" i="8"/>
  <c r="L40" i="10"/>
  <c r="G35" i="1"/>
  <c r="F2" i="8"/>
  <c r="F5" i="8"/>
  <c r="C5" i="8"/>
  <c r="K40" i="10"/>
  <c r="E5" i="8"/>
  <c r="J91" i="1"/>
  <c r="H25" i="3"/>
  <c r="G51" i="3"/>
  <c r="G25" i="3"/>
  <c r="F51" i="3"/>
  <c r="I34" i="1"/>
  <c r="I35" i="1"/>
  <c r="G52" i="3"/>
  <c r="F52" i="3"/>
  <c r="G53" i="3"/>
  <c r="G54" i="3"/>
  <c r="L31" i="10"/>
  <c r="F53" i="3"/>
  <c r="F54" i="3"/>
  <c r="K31" i="10"/>
  <c r="M31" i="10"/>
  <c r="D6" i="8"/>
  <c r="C6" i="8"/>
  <c r="F6" i="8"/>
  <c r="G18" i="1"/>
  <c r="M35" i="10"/>
  <c r="L34" i="10"/>
  <c r="K34" i="10"/>
  <c r="C7" i="8"/>
  <c r="K37" i="10"/>
  <c r="D7" i="8"/>
  <c r="L37" i="10"/>
  <c r="F38" i="1"/>
  <c r="G38" i="1"/>
  <c r="M34" i="10"/>
  <c r="J92" i="1"/>
  <c r="L36" i="10"/>
  <c r="K36" i="10"/>
  <c r="J93" i="1"/>
  <c r="F7" i="8"/>
  <c r="I38" i="1"/>
  <c r="L39" i="10"/>
  <c r="L41" i="10"/>
  <c r="J94" i="1"/>
  <c r="K39" i="10"/>
  <c r="K41" i="10"/>
  <c r="J96" i="1"/>
  <c r="J97" i="1"/>
  <c r="J95" i="1"/>
  <c r="H36" i="1"/>
  <c r="H37" i="1"/>
  <c r="F36" i="1"/>
  <c r="G36" i="1"/>
  <c r="G37" i="1"/>
  <c r="F37" i="1"/>
  <c r="I37" i="1"/>
  <c r="I36" i="1"/>
  <c r="F39" i="1"/>
  <c r="F40" i="1"/>
  <c r="F45" i="1"/>
  <c r="K45" i="10"/>
  <c r="K48" i="10"/>
  <c r="K53" i="10"/>
  <c r="G39" i="1"/>
  <c r="G40" i="1"/>
  <c r="G45" i="1"/>
  <c r="L45" i="10"/>
  <c r="L48" i="10"/>
  <c r="L53" i="10"/>
  <c r="I39" i="1"/>
</calcChain>
</file>

<file path=xl/comments1.xml><?xml version="1.0" encoding="utf-8"?>
<comments xmlns="http://schemas.openxmlformats.org/spreadsheetml/2006/main">
  <authors>
    <author>Ben Bossin</author>
    <author>Kenny</author>
    <author>Kenny Hilliard</author>
    <author>kenny.hilliard</author>
  </authors>
  <commentList>
    <comment ref="G1" authorId="0">
      <text>
        <r>
          <rPr>
            <sz val="14"/>
            <color indexed="81"/>
            <rFont val="Arial"/>
            <family val="2"/>
          </rPr>
          <t xml:space="preserve">Court in Georgia where current action is filed and heard and for which Child Support Worksheet calculation is created. Click in center of field and drop down box will display. Select court type and enter for court to display. </t>
        </r>
      </text>
    </comment>
    <comment ref="K1" authorId="1">
      <text>
        <r>
          <rPr>
            <sz val="14"/>
            <color indexed="81"/>
            <rFont val="Arial"/>
            <family val="2"/>
          </rPr>
          <t>County in Georgia where current action has been or will be filed and heard for which Child Support Worksheet is created. Click in center of field and drop down box will display. Select county and enter for county to display.</t>
        </r>
      </text>
    </comment>
    <comment ref="C3" authorId="0">
      <text>
        <r>
          <rPr>
            <sz val="14"/>
            <color indexed="81"/>
            <rFont val="Arial"/>
            <family val="2"/>
          </rPr>
          <t>Click in box to display check mark to indicate worksheet and schedules are related to action filed by Department of Human Services (DHS), Division of Child Support Services (DCSS). Click in box again to remove check mark.</t>
        </r>
      </text>
    </comment>
    <comment ref="I4" authorId="0">
      <text>
        <r>
          <rPr>
            <sz val="14"/>
            <color indexed="81"/>
            <rFont val="Arial"/>
            <family val="2"/>
          </rPr>
          <t>The Civil Action Case Number (CAC#) is a unique number assigned by a Clerk of Court in Georgia counties to each legal pleading to identify all documents filed with case. Enter CAC# in field provided.</t>
        </r>
      </text>
    </comment>
    <comment ref="B6" authorId="0">
      <text>
        <r>
          <rPr>
            <sz val="14"/>
            <color indexed="81"/>
            <rFont val="Arial"/>
            <family val="2"/>
          </rPr>
          <t>Person who files or intends to file current case or present action with court.  Type name or agency in field provided.</t>
        </r>
      </text>
    </comment>
    <comment ref="I6" authorId="0">
      <text>
        <r>
          <rPr>
            <sz val="14"/>
            <color indexed="81"/>
            <rFont val="Tahoma"/>
            <family val="2"/>
          </rPr>
          <t xml:space="preserve">Division of Child Support Services (DCSS) assigned to cases maintained on their Support Tracking and Reporting System ($TARS) database. Enter 9-digit number in field provided, if applicable.
</t>
        </r>
      </text>
    </comment>
    <comment ref="I8" authorId="0">
      <text>
        <r>
          <rPr>
            <sz val="14"/>
            <color indexed="81"/>
            <rFont val="Arial"/>
            <family val="2"/>
          </rPr>
          <t xml:space="preserve">Box used only for purpose of communicating appropriate information to court or between attorneys in current action.  Personal comments written about a party are not allowed.  Appropriate use may include, 1) version of worksheet, 2) if worksheet is for temporary or final hearing.  </t>
        </r>
      </text>
    </comment>
    <comment ref="B9" authorId="0">
      <text>
        <r>
          <rPr>
            <sz val="14"/>
            <color indexed="81"/>
            <rFont val="Arial"/>
            <family val="2"/>
          </rPr>
          <t>Person who does not file the current action with court. Type name in field provided.</t>
        </r>
      </text>
    </comment>
    <comment ref="C10" authorId="0">
      <text>
        <r>
          <rPr>
            <sz val="14"/>
            <color indexed="81"/>
            <rFont val="Arial"/>
            <family val="2"/>
          </rPr>
          <t>Type of current action filed with court must be selected.  Click one of the check boxes to select the type of action, Initial or Modification.  Only one check box may be selected.  If Modification action is selected, also complete the field for “Date of Initial Child support Order.</t>
        </r>
      </text>
    </comment>
    <comment ref="B12" authorId="0">
      <text>
        <r>
          <rPr>
            <sz val="14"/>
            <color indexed="81"/>
            <rFont val="Arial"/>
            <family val="2"/>
          </rPr>
          <t xml:space="preserve">Date of "first" child support order entered between parties that exists at time of filing of current case and will be considered by court in proceeding for modification.  Subsequent orders resulting from modification are not considered.  Enter date in field provided.  </t>
        </r>
      </text>
    </comment>
    <comment ref="B14" authorId="0">
      <text>
        <r>
          <rPr>
            <sz val="14"/>
            <color indexed="81"/>
            <rFont val="Arial"/>
            <family val="2"/>
          </rPr>
          <t>Biological or legally adoptive, female parent of a child.  Enter name in field provided on Worksheet.  Name or reference to Mother will automatically display elsewhere in the Worksheet and Schedules.</t>
        </r>
      </text>
    </comment>
    <comment ref="H14" authorId="0">
      <text>
        <r>
          <rPr>
            <sz val="14"/>
            <color indexed="81"/>
            <rFont val="Arial"/>
            <family val="2"/>
          </rPr>
          <t>Biological or legally adoptive, male parent of a child.  Enter name in field provided on Worksheet. Name or reference to Father will automatically display elsewhere in the Worksheet and Schedules.</t>
        </r>
      </text>
    </comment>
    <comment ref="B16" authorId="0">
      <text>
        <r>
          <rPr>
            <sz val="14"/>
            <color indexed="81"/>
            <rFont val="Tahoma"/>
            <family val="2"/>
          </rPr>
          <t xml:space="preserve">O.C.G.A. § 19-6-15(e) Duration of child support responsibility.
Age limits for including children in the worksheet.
Age 18: The duty to provide support for a minor child shall continue until the child reaches the age of majority, dies, marries, or becomes emancipated, whichever first occurs (in Georgia, age of majority is age 18);
OR:
Up to age 20 if enrolled/attending high school, if ordered by the court: Include a child who has not previously married or become emancipated, who is enrolled in and attending a secondary school (high school), and who has attained the age of majority before completing his or her secondary school (high school) education, provided that such financial assistance shall not be required after a child attains 20 years of age (this age limit is the child’s 20th birthday).
</t>
        </r>
      </text>
    </comment>
    <comment ref="B17" authorId="2">
      <text>
        <r>
          <rPr>
            <sz val="14"/>
            <color indexed="81"/>
            <rFont val="Tahoma"/>
            <family val="2"/>
          </rPr>
          <t>Check mark must display next to each child's name included in current case; otherwise, worksheet will not calculate. Click in box to indicate each child included; check mark will display; click in box again to remove check mark, if child is to be excluded from calculation.</t>
        </r>
        <r>
          <rPr>
            <sz val="9"/>
            <color indexed="81"/>
            <rFont val="Tahoma"/>
            <family val="2"/>
          </rPr>
          <t xml:space="preserve">
</t>
        </r>
      </text>
    </comment>
    <comment ref="G17" authorId="3">
      <text>
        <r>
          <rPr>
            <sz val="14"/>
            <color indexed="81"/>
            <rFont val="Arial"/>
            <family val="2"/>
          </rPr>
          <t>As of July 1, 2014, Georgia law requires that only the year of birth can be listed in any document filed with the court.</t>
        </r>
      </text>
    </comment>
    <comment ref="H17" authorId="2">
      <text>
        <r>
          <rPr>
            <sz val="14"/>
            <color indexed="81"/>
            <rFont val="Tahoma"/>
            <family val="2"/>
          </rPr>
          <t>Check mark must display next to each child's name included in current case; otherwise, worksheet will not calculate. Click in box to indicate each child included; check mark will display; click in box again to remove check mark, if child is to be excluded from calculation.</t>
        </r>
      </text>
    </comment>
    <comment ref="M17" authorId="3">
      <text>
        <r>
          <rPr>
            <sz val="14"/>
            <color indexed="81"/>
            <rFont val="Arial"/>
            <family val="2"/>
          </rPr>
          <t>As of July 1, 2014, Georgia law requires that only the year of birth can be listed in any document filed with the court.</t>
        </r>
      </text>
    </comment>
    <comment ref="I25" authorId="0">
      <text>
        <r>
          <rPr>
            <sz val="14"/>
            <color indexed="81"/>
            <rFont val="Arial"/>
            <family val="2"/>
          </rPr>
          <t xml:space="preserve">Noncustodial Parent is the parent with whom the child(ren) in the current case reside less than 50% of the time or the Parent who has the child support payment obligation.
To select Noncustodial Parent, click in box for Mother and/or Father and a check mark will display; click again to change/remove selection.  Only select "Both (Mother and Father)" as Noncustodial Parents when a Nonparent Custodian is included in the case.
Note: Nonparent Custodian is an individual, other than a parent, with legal custody of a child, or who has legal right to seek, modify, or enforce child support for children in this action.
</t>
        </r>
        <r>
          <rPr>
            <b/>
            <u/>
            <sz val="14"/>
            <color indexed="81"/>
            <rFont val="Arial"/>
            <family val="2"/>
          </rPr>
          <t>Alert:</t>
        </r>
        <r>
          <rPr>
            <sz val="14"/>
            <color indexed="81"/>
            <rFont val="Arial"/>
            <family val="2"/>
          </rPr>
          <t xml:space="preserve"> If at any time you switch the Noncustodial Parent(s) selection here, AND if you are ALSO requesting Deviations for Low Income and/or Parenting Time, you must also review Schedule E, Numbers 1(a) and 13 to ensure these deviations are correctly requested for the Noncustodial Parent(s).
</t>
        </r>
      </text>
    </comment>
    <comment ref="B27" authorId="0">
      <text>
        <r>
          <rPr>
            <sz val="14"/>
            <color indexed="81"/>
            <rFont val="Arial"/>
            <family val="2"/>
          </rPr>
          <t>Person entering data in child support worksheet and schedules for mother, father, or nonparent custodian.  Type name of person in field provided.</t>
        </r>
      </text>
    </comment>
    <comment ref="I27" authorId="0">
      <text>
        <r>
          <rPr>
            <sz val="14"/>
            <color indexed="81"/>
            <rFont val="Arial"/>
            <family val="2"/>
          </rPr>
          <t xml:space="preserve">Individual with legal custody of child, or who has legal right to seek, modify, or enforce child support. Click in box to display check mark; click again to remove.  Enter name in field to right of check box.  Name of Nonparent Custodian will automatically display elsewhere in Worksheet and Schedules.  </t>
        </r>
        <r>
          <rPr>
            <u/>
            <sz val="14"/>
            <color indexed="81"/>
            <rFont val="Arial"/>
            <family val="2"/>
          </rPr>
          <t>Only select "Both (Mother and Father)" as the Noncustodial Parent when a Nonparent Custodian is included in the case.</t>
        </r>
      </text>
    </comment>
    <comment ref="D30" authorId="0">
      <text>
        <r>
          <rPr>
            <sz val="14"/>
            <color indexed="81"/>
            <rFont val="Arial"/>
            <family val="2"/>
          </rPr>
          <t>All sources of gross income for each parent must be entered on Schedule A.  Total income for parents will automatically display on Line 24 of Schedule A; Line 1 of Schedule B; and Line 1 of the Worksheet.</t>
        </r>
      </text>
    </comment>
    <comment ref="D31" authorId="0">
      <text>
        <r>
          <rPr>
            <sz val="14"/>
            <color indexed="81"/>
            <rFont val="Arial"/>
            <family val="2"/>
          </rPr>
          <t>Parent's monthly gross income adjusted by deducting one-half of amount of applicable self-employment taxes paid by parent, preexisting order paid by parent, theoretical child support order for other qualified children, if allowed by court. Adjusted Income is entered on Schedule B.</t>
        </r>
      </text>
    </comment>
    <comment ref="D34" authorId="0">
      <text>
        <r>
          <rPr>
            <sz val="14"/>
            <color indexed="81"/>
            <rFont val="Arial"/>
            <family val="2"/>
          </rPr>
          <t>Each parent's pro rata PERCENTAGE of total combined income automatically displays on this line and totals 100%.</t>
        </r>
      </text>
    </comment>
    <comment ref="D35" authorId="0">
      <text>
        <r>
          <rPr>
            <sz val="14"/>
            <color indexed="81"/>
            <rFont val="Arial"/>
            <family val="2"/>
          </rPr>
          <t>Amount of basic child support obligation (BSCO) from table automatically displays based on combined adjusted income of parents and number of children for whom child support is being determined in the current case. 75% of BCSO a parent is also used on Lines 12 and 13 on Schedule B.</t>
        </r>
      </text>
    </comment>
    <comment ref="D36" authorId="0">
      <text>
        <r>
          <rPr>
            <sz val="14"/>
            <color indexed="81"/>
            <rFont val="Arial"/>
            <family val="2"/>
          </rPr>
          <t>Each parent's pro rata share of Basic Child Support Obligation (BCSO) from TABLE automatically displays here and equals total found on Line 4.</t>
        </r>
      </text>
    </comment>
    <comment ref="D37" authorId="0">
      <text>
        <r>
          <rPr>
            <sz val="14"/>
            <color indexed="81"/>
            <rFont val="Arial"/>
            <family val="2"/>
          </rPr>
          <t>Premium cost for health/medical policy paid by Mother, Father and/or Nonparent Custodian for children in action (excludes vision, dental, life insurance). Enter amounts on Schedule D, which will automatically display on Lines 6 and 8 of Worksheet.</t>
        </r>
      </text>
    </comment>
    <comment ref="D39" authorId="0">
      <text>
        <r>
          <rPr>
            <sz val="14"/>
            <color indexed="81"/>
            <rFont val="Arial"/>
            <family val="2"/>
          </rPr>
          <t>Basic child support obligation adjusted by health insurance and work related child care costs for Mother and Father will automatically display on this line.</t>
        </r>
      </text>
    </comment>
    <comment ref="D40" authorId="0">
      <text>
        <r>
          <rPr>
            <sz val="14"/>
            <color indexed="81"/>
            <rFont val="Arial"/>
            <family val="2"/>
          </rPr>
          <t>Additional expenses paid for Work Related Child Care and Health Insurance costs for child(ren) included in current case; includes costs paid by Nonparent Custodian. Amounts entered on Schedule D automatically display here.</t>
        </r>
      </text>
    </comment>
    <comment ref="D41" authorId="0">
      <text>
        <r>
          <rPr>
            <sz val="14"/>
            <color indexed="81"/>
            <rFont val="Arial"/>
            <family val="2"/>
          </rPr>
          <t>Basic child support obligation adjusted by health insurance and work related child care costs for Mother, Father and/or Nonparent Custodian is calculated on Schedule D and automatically displays here.</t>
        </r>
      </text>
    </comment>
    <comment ref="D45" authorId="0">
      <text>
        <r>
          <rPr>
            <sz val="14"/>
            <color indexed="81"/>
            <rFont val="Arial"/>
            <family val="2"/>
          </rPr>
          <t>Deviations are an Increase or decrease from Presumptive Amount of Child Support and are discretionary with court. Enter Deviations on Schedule E; answers automatically total and display on Line 14 of Schedule E and Line 10 on Worksheet. You must also answer questions in Boxes B, C and D, for each deviation requested.</t>
        </r>
      </text>
    </comment>
    <comment ref="D50" authorId="0">
      <text>
        <r>
          <rPr>
            <sz val="14"/>
            <color indexed="81"/>
            <rFont val="Arial"/>
            <family val="2"/>
          </rPr>
          <t>Enter on this line disability benefits (RSDI/SSD) paid to child in current case who is either unmarried and not yet age 18, still in secondary (high) school and under 19 years of age, or under disability that began before age 22. Do not enter SSI payments. Child must be dependent of insured parent in current case. Payments made on behalf of child are not income for a parent.</t>
        </r>
      </text>
    </comment>
    <comment ref="D53" authorId="0">
      <text>
        <r>
          <rPr>
            <sz val="14"/>
            <color indexed="81"/>
            <rFont val="Arial"/>
            <family val="2"/>
          </rPr>
          <t xml:space="preserve">&gt;Final monthly child support amount automatically displays for Mother and Father on this line.
</t>
        </r>
        <r>
          <rPr>
            <b/>
            <sz val="14"/>
            <color indexed="10"/>
            <rFont val="Arial"/>
            <family val="2"/>
          </rPr>
          <t>&gt;IMPORTANT information if a Low Income Deviation is requested and allowed by the court:</t>
        </r>
        <r>
          <rPr>
            <sz val="14"/>
            <color indexed="81"/>
            <rFont val="Arial"/>
            <family val="2"/>
          </rPr>
          <t xml:space="preserve">
In the event the minimum order amount pursuant to the Low Income Deviation provision found at O.C.G.A. §19-6-15(i)(2)(B) is higher than the presumptive amount of child support for the noncustodial parent, the Court/Jury may determine that the Low Income Deviation is not the appropriate deviation for the case.  The Court/Jury may determine that another deviation, if a deviation is needed, is appropriate for the case.
</t>
        </r>
      </text>
    </comment>
    <comment ref="D57" authorId="0">
      <text>
        <r>
          <rPr>
            <sz val="14"/>
            <color indexed="81"/>
            <rFont val="Arial"/>
            <family val="2"/>
          </rPr>
          <t>Enter on this line each parent's PERCENTAGE of future uninsured medical expenses for child(ren) in current case.  Percentages must total 100%. (Example expenses may include copayments, deductibles, reasonable necessaries for dental, asthma treatments, physical therapy, vision, etc., not covered by insurance.)</t>
        </r>
      </text>
    </comment>
    <comment ref="C67" authorId="1">
      <text>
        <r>
          <rPr>
            <sz val="14"/>
            <color indexed="81"/>
            <rFont val="Arial"/>
            <family val="2"/>
          </rPr>
          <t>Printing Instructions – 1) Go to the “CSWorksheet” tab, and then to the bottom of the Worksheet page to see which schedules contain data and should be printed with the Worksheet.  2) Print the Worksheet and those schedules indicated by step 1 using print processes available in the version of Excel you are using.</t>
        </r>
      </text>
    </comment>
  </commentList>
</comments>
</file>

<file path=xl/comments2.xml><?xml version="1.0" encoding="utf-8"?>
<comments xmlns="http://schemas.openxmlformats.org/spreadsheetml/2006/main">
  <authors>
    <author>Ben Bossin</author>
  </authors>
  <commentList>
    <comment ref="A2" authorId="0">
      <text>
        <r>
          <rPr>
            <sz val="14"/>
            <color indexed="81"/>
            <rFont val="Arial"/>
            <family val="2"/>
          </rPr>
          <t>Temporary Assistance for Needy Families (TANF), benefit paid to person who qualifies through Division of Family of Children Services (DFCS) or similar program in other states/territories; excludes Medicaid/Food Stamps.</t>
        </r>
      </text>
    </comment>
    <comment ref="B6" authorId="0">
      <text>
        <r>
          <rPr>
            <sz val="14"/>
            <color indexed="81"/>
            <rFont val="Arial"/>
            <family val="2"/>
          </rPr>
          <t>Gross Income from any source before deductions for taxes; excludes needs based income such as Supplemental Security Income and TANF. Enter income for Mother and Father here and/or in other appropriate fields on this schedule.</t>
        </r>
      </text>
    </comment>
    <comment ref="B8" authorId="0">
      <text>
        <r>
          <rPr>
            <sz val="14"/>
            <color indexed="81"/>
            <rFont val="Arial"/>
            <family val="2"/>
          </rPr>
          <t>Gross income from business endeavors minus ordinary and reasonable expenses necessary to produce such income.  Use one of two options for entry of this income.  
1) Enter income for Mother and Father here, or 2) use the Command Button to access the Self-Employment Calculator.</t>
        </r>
      </text>
    </comment>
    <comment ref="B18" authorId="0">
      <text>
        <r>
          <rPr>
            <sz val="14"/>
            <color indexed="81"/>
            <rFont val="Arial"/>
            <family val="2"/>
          </rPr>
          <t xml:space="preserve">SSA benefits received by a parent in current case as </t>
        </r>
        <r>
          <rPr>
            <u/>
            <sz val="14"/>
            <color indexed="81"/>
            <rFont val="Arial"/>
            <family val="2"/>
          </rPr>
          <t>income</t>
        </r>
        <r>
          <rPr>
            <sz val="14"/>
            <color indexed="81"/>
            <rFont val="Arial"/>
            <family val="2"/>
          </rPr>
          <t xml:space="preserve"> from Title II OASDI program due to retirement, disability or suvivors death benefit. Enter this income here for Mother/Father.(Excludes Supplemental Security Income (SSI)). Payments made from a parent's SSA account on behalf of a child are not income for either parent.</t>
        </r>
      </text>
    </comment>
    <comment ref="B28" authorId="0">
      <text>
        <r>
          <rPr>
            <sz val="14"/>
            <color indexed="81"/>
            <rFont val="Arial"/>
            <family val="2"/>
          </rPr>
          <t>If a parent fails to produce reliable evidence of income (tax returns, check stubs, other information to determine current earnings ability), impute income using 40 hour work week at minimum wage pay rate. Enter imputed income for Mother and Father here and explanation of how imputed income was determined in boxes below.</t>
        </r>
      </text>
    </comment>
    <comment ref="A31" authorId="0">
      <text>
        <r>
          <rPr>
            <sz val="14"/>
            <color indexed="81"/>
            <rFont val="Arial"/>
            <family val="2"/>
          </rPr>
          <t>Mother must explain in this box how "Other and Imputed Income" was determined.</t>
        </r>
      </text>
    </comment>
    <comment ref="A33" authorId="0">
      <text>
        <r>
          <rPr>
            <sz val="14"/>
            <color indexed="81"/>
            <rFont val="Arial"/>
            <family val="2"/>
          </rPr>
          <t>Father must explain in this box how "Other and Imputed Income" was determined.</t>
        </r>
      </text>
    </comment>
  </commentList>
</comments>
</file>

<file path=xl/comments3.xml><?xml version="1.0" encoding="utf-8"?>
<comments xmlns="http://schemas.openxmlformats.org/spreadsheetml/2006/main">
  <authors>
    <author>Kenny</author>
  </authors>
  <commentList>
    <comment ref="B37" authorId="0">
      <text>
        <r>
          <rPr>
            <b/>
            <sz val="14"/>
            <color indexed="81"/>
            <rFont val="Tahoma"/>
            <family val="2"/>
          </rPr>
          <t>Ordinary and reasonable expenses of self-employment or business operations necessary to produce income do not include:
(i) Excessive promotional, travel, vehicle, or personal living expenses, depreciation on equipment, or costs of operation of home offices; or
(ii) Amounts allowable by the Internal Revenue Service for the accelerated component of depreciation expenses, investment tax credits, or any other business expenses determined by the court or the jury to be inappropriate for determining gross income.</t>
        </r>
      </text>
    </comment>
  </commentList>
</comments>
</file>

<file path=xl/comments4.xml><?xml version="1.0" encoding="utf-8"?>
<comments xmlns="http://schemas.openxmlformats.org/spreadsheetml/2006/main">
  <authors>
    <author>Ben Bossin</author>
    <author>Kenny</author>
    <author>kenny.hilliard</author>
  </authors>
  <commentList>
    <comment ref="B4" authorId="0">
      <text>
        <r>
          <rPr>
            <sz val="14"/>
            <color indexed="81"/>
            <rFont val="Arial"/>
            <family val="2"/>
          </rPr>
          <t>Enter monthly self-employment income on which the parent paid self-employment taxes for FICA and Medicare.  This amount can be obtained from line 4 of Schedule SE of the parent’s federal income tax return for the previous year.  If the parent reported less than $400 self-employment income that tax year, do not enter amount here.</t>
        </r>
      </text>
    </comment>
    <comment ref="A9" authorId="1">
      <text>
        <r>
          <rPr>
            <b/>
            <sz val="12"/>
            <color indexed="81"/>
            <rFont val="Arial"/>
            <family val="2"/>
          </rPr>
          <t>Orders in another case requiring parent to pay support for another child, that is being paid based on records; and date of initial order for each case is earlier than date of initial order in case immediately before court, regardless of age of any child in the cases. Adjustment will automatically display here on Line 9 and Line 2 of the Worksheet, unless other qualified children are included.</t>
        </r>
      </text>
    </comment>
    <comment ref="C11" authorId="0">
      <text>
        <r>
          <rPr>
            <sz val="14"/>
            <color indexed="81"/>
            <rFont val="Arial"/>
            <family val="2"/>
          </rPr>
          <t xml:space="preserve">Number assigned by Clerk of Court in Georgia counties or Clerk in another state to identify documents/orders filed with case in a Preexisting Order. Enter number(s) on Schedule B, </t>
        </r>
      </text>
    </comment>
    <comment ref="E11" authorId="2">
      <text>
        <r>
          <rPr>
            <sz val="14"/>
            <color indexed="81"/>
            <rFont val="Arial"/>
            <family val="2"/>
          </rPr>
          <t>As of July 1, 2014, Georgia law requires that only the year of birth may be listed in any document to be filed with the court.</t>
        </r>
      </text>
    </comment>
    <comment ref="G11" authorId="0">
      <text>
        <r>
          <rPr>
            <sz val="14"/>
            <color indexed="81"/>
            <rFont val="Arial"/>
            <family val="2"/>
          </rPr>
          <t>Enter amount of current monthly child support being paid (monthly average over 12 month period or monthly average since entry of order for current support), as a result of a Preexisting Child Support Order, using Lines 7(a)-7(d), on correct row and under appropriate column for mother.</t>
        </r>
      </text>
    </comment>
    <comment ref="H11" authorId="0">
      <text>
        <r>
          <rPr>
            <sz val="14"/>
            <color indexed="81"/>
            <rFont val="Arial"/>
            <family val="2"/>
          </rPr>
          <t>Enter amount of current monthly child support being paid (monthly average over 12 month period or monthly average since entry of order for current support), as a result of a Preexisting Child Support Order, using Lines 7(a)-7(d), on correct row and under appropriate column for Father.</t>
        </r>
      </text>
    </comment>
    <comment ref="A26" authorId="1">
      <text>
        <r>
          <rPr>
            <sz val="12"/>
            <color indexed="81"/>
            <rFont val="Arial"/>
            <family val="2"/>
          </rPr>
          <t>Enter other qualified child(ren) information on Line 10; check box on child's line to indicate which parent claims child; and check box on Line 10(a) to calculate Theoretical Child Support Order on Lines 11-14. All five criteria must be met to claim child(ren). This is a court discretionary adjustment.</t>
        </r>
      </text>
    </comment>
    <comment ref="A27" authorId="1">
      <text>
        <r>
          <rPr>
            <sz val="12"/>
            <color indexed="81"/>
            <rFont val="Tahoma"/>
            <family val="2"/>
          </rPr>
          <t>Court or jury's authority to rule on evidence presented at a hearing in making a final determination of child support.</t>
        </r>
      </text>
    </comment>
    <comment ref="B31" authorId="1">
      <text>
        <r>
          <rPr>
            <sz val="12"/>
            <color indexed="81"/>
            <rFont val="Tahoma"/>
            <family val="2"/>
          </rPr>
          <t>Schedule B-Qualified Child, Letter A
Mother and/or Father of a biological or adoptive child, who owes that child a duty of support pursuant to Code Section 19-7-2.</t>
        </r>
      </text>
    </comment>
    <comment ref="E37" authorId="2">
      <text>
        <r>
          <rPr>
            <sz val="14"/>
            <color indexed="81"/>
            <rFont val="Arial"/>
            <family val="2"/>
          </rPr>
          <t>As of July 1, 2014, Georgia law requires that only the year of birth may be listed in any document to be filed with the court.</t>
        </r>
      </text>
    </comment>
    <comment ref="B51" authorId="0">
      <text>
        <r>
          <rPr>
            <sz val="14"/>
            <color indexed="81"/>
            <rFont val="Arial"/>
            <family val="2"/>
          </rPr>
          <t>Hypothetical child support order for qualified children automatically calculates; allows court to determine amount of child support for qualified child as if child support order existed. Answer on Line 14 displays on Line 2 of Worksheet.</t>
        </r>
      </text>
    </comment>
  </commentList>
</comments>
</file>

<file path=xl/comments5.xml><?xml version="1.0" encoding="utf-8"?>
<comments xmlns="http://schemas.openxmlformats.org/spreadsheetml/2006/main">
  <authors>
    <author>Ben Bossin</author>
  </authors>
  <commentList>
    <comment ref="B7" authorId="0">
      <text>
        <r>
          <rPr>
            <sz val="14"/>
            <color indexed="81"/>
            <rFont val="Arial"/>
            <family val="2"/>
          </rPr>
          <t>Amounts automatically display for Mother and Father showing each parent's pro rata share of total Health Insurance Premiums and Work Related Child Care Costs. Answers also display automatically on Line 6 of Worksheet.</t>
        </r>
      </text>
    </comment>
    <comment ref="B9" authorId="0">
      <text>
        <r>
          <rPr>
            <sz val="14"/>
            <color indexed="81"/>
            <rFont val="Arial"/>
            <family val="2"/>
          </rPr>
          <t>Child(ren) who are minors in current case; OR child(ren) who are minors in a pre-existing order; OR child(ren) claimed as Qualified Child(ren). Enter name of each child and child's date of birth in fields provided, numbers 1-12. Names will display elsewhere in worksheet and schedules.</t>
        </r>
      </text>
    </comment>
    <comment ref="A12" authorId="0">
      <text>
        <r>
          <rPr>
            <sz val="14"/>
            <color indexed="81"/>
            <rFont val="Arial"/>
            <family val="2"/>
          </rPr>
          <t>Work Related Child Care costs in current case for employment of Mother, Father and/or Nonparent Custodian. Use Supplemental Table(s) to enter amounts on Schedule D. Answers from Supplemental Table(s) will automatically display on Line 1 of Schedule D and Lines 6 and 8 on Worksheet.</t>
        </r>
      </text>
    </comment>
  </commentList>
</comments>
</file>

<file path=xl/comments6.xml><?xml version="1.0" encoding="utf-8"?>
<comments xmlns="http://schemas.openxmlformats.org/spreadsheetml/2006/main">
  <authors>
    <author>Kenny</author>
  </authors>
  <commentList>
    <comment ref="B2" authorId="0">
      <text>
        <r>
          <rPr>
            <b/>
            <sz val="14"/>
            <color indexed="81"/>
            <rFont val="Arial"/>
            <family val="2"/>
          </rPr>
          <t>Child(ren) who are minors in current case; OR child(ren) who are minors in a pre-existing order; OR child(ren) claimed as Qualified Child(ren). Enter name of each child and child's date of birth in fields provided, numbers 1-12. Names will display elsewhere in worksheet and schedules.</t>
        </r>
      </text>
    </comment>
    <comment ref="B4" authorId="0">
      <text>
        <r>
          <rPr>
            <b/>
            <sz val="14"/>
            <color indexed="81"/>
            <rFont val="Arial"/>
            <family val="2"/>
          </rPr>
          <t>Work Related Child Care costs in current case for employment of Mother, Father and/or Nonparent Custodian. Use Supplemental Table(s) to enter amounts on Schedule D. Answers from Supplemental Table(s) will automatically display on Line 1 of Schedule D and Lines 6 and 8 on Worksheet.</t>
        </r>
      </text>
    </comment>
    <comment ref="B30" authorId="0">
      <text>
        <r>
          <rPr>
            <b/>
            <sz val="14"/>
            <color indexed="81"/>
            <rFont val="Arial"/>
            <family val="2"/>
          </rPr>
          <t>Child(ren) who are minors in current case; OR child(ren) who are minors in a pre-existing order; OR child(ren) claimed as Qualified Child(ren). Enter name of each child and child's date of birth in fields provided, numbers 1-12. Names will display elsewhere in worksheet and schedules.</t>
        </r>
      </text>
    </comment>
    <comment ref="B32" authorId="0">
      <text>
        <r>
          <rPr>
            <b/>
            <sz val="14"/>
            <color indexed="81"/>
            <rFont val="Arial"/>
            <family val="2"/>
          </rPr>
          <t>Work Related Child Care costs in current case for employment of Mother, Father and/or Nonparent Custodian. Use Supplemental Table(s) to enter amounts on Schedule D. Answers from Supplemental Table(s) will automatically display on Line 1 of Schedule D and Lines 6 and 8 on Worksheet.</t>
        </r>
      </text>
    </comment>
    <comment ref="B59" authorId="0">
      <text>
        <r>
          <rPr>
            <b/>
            <sz val="14"/>
            <color indexed="81"/>
            <rFont val="Arial"/>
            <family val="2"/>
          </rPr>
          <t>Child(ren) who are minors in current case; OR child(ren) who are minors in a pre-existing order; OR child(ren) claimed as Qualified Child(ren). Enter name of each child and child's date of birth in fields provided, numbers 1-12. Names will display elsewhere in worksheet and schedules.</t>
        </r>
      </text>
    </comment>
    <comment ref="B61" authorId="0">
      <text>
        <r>
          <rPr>
            <b/>
            <sz val="14"/>
            <color indexed="81"/>
            <rFont val="Arial"/>
            <family val="2"/>
          </rPr>
          <t>Work Related Child Care costs in current case for employment of Mother, Father and/or Nonparent Custodian. Use Supplemental Table(s) to enter amounts on Schedule D. Answers from Supplemental Table(s) will automatically display on Line 1 of Schedule D and Lines 6 and 8 on Worksheet.</t>
        </r>
      </text>
    </comment>
  </commentList>
</comments>
</file>

<file path=xl/comments7.xml><?xml version="1.0" encoding="utf-8"?>
<comments xmlns="http://schemas.openxmlformats.org/spreadsheetml/2006/main">
  <authors>
    <author>Kenny</author>
    <author>Ben Bossin</author>
    <author>kenny.hilliard</author>
  </authors>
  <commentList>
    <comment ref="C8" authorId="0">
      <text>
        <r>
          <rPr>
            <sz val="14"/>
            <color indexed="81"/>
            <rFont val="Arial"/>
            <family val="2"/>
          </rPr>
          <t>&gt;For the purpose of calculating a Low Income Deviation, the noncustodial parent’s minimum child support for one child shall not be less than $100.00 per month, and such amount shall be increased by at least $50.00 per month for each additional child in the same case for which child support is being ordered (i.e., one child = $100; two children = $150; three children = $200, etc.)
&gt;If a Low Income Deviation is granted, such deviation shall not prohibit the court or jury from granting an increase or decrease to the presumptive amount of child support by the use of any other specific or nonspecific deviation.</t>
        </r>
        <r>
          <rPr>
            <b/>
            <sz val="14"/>
            <color indexed="81"/>
            <rFont val="Arial"/>
            <family val="2"/>
          </rPr>
          <t xml:space="preserve">
</t>
        </r>
        <r>
          <rPr>
            <b/>
            <sz val="14"/>
            <color indexed="10"/>
            <rFont val="Arial"/>
            <family val="2"/>
          </rPr>
          <t>&gt;IMPORTANT information if a Low Income Deviation is requested and allowed by the court:</t>
        </r>
        <r>
          <rPr>
            <b/>
            <sz val="14"/>
            <color indexed="81"/>
            <rFont val="Arial"/>
            <family val="2"/>
          </rPr>
          <t xml:space="preserve">
</t>
        </r>
        <r>
          <rPr>
            <sz val="14"/>
            <color indexed="81"/>
            <rFont val="Arial"/>
            <family val="2"/>
          </rPr>
          <t>In the event the minimum order amount pursuant to the Low Income Deviation provision found at O.C.G.A. §19-6-15(i)(2)(B) is higher than the presumptive amount of child support for the noncustodial parent, the Court/Jury may determine that the Low Income Deviation is not the appropriate deviation for the case.  The Court/Jury may determine that another deviation, if a deviation is needed, is appropriate for the case.</t>
        </r>
      </text>
    </comment>
    <comment ref="B12" authorId="1">
      <text>
        <r>
          <rPr>
            <sz val="14"/>
            <color indexed="81"/>
            <rFont val="Arial"/>
            <family val="2"/>
          </rPr>
          <t>Judge or Jury, click in box if Low Income Deviation appears on Line 1(a) but deviation is to be excluded by Judge or Jury.  Check mark will display and deviation will be removed from calculations on Line 14 below.  Remove check mark to reactivate and include this deviation.</t>
        </r>
      </text>
    </comment>
    <comment ref="C12" authorId="2">
      <text>
        <r>
          <rPr>
            <b/>
            <sz val="14"/>
            <color indexed="81"/>
            <rFont val="Arial"/>
            <family val="2"/>
          </rPr>
          <t>Judge or Jury, click in box if Low Income Deviation appears on Line 1(a) but deviation is to be excluded by Judge or Jury.  Check mark will display and deviation will be removed from calculations on Line 14 below.  Remove check mark to reactivate and include this deviation.</t>
        </r>
      </text>
    </comment>
    <comment ref="B15" authorId="1">
      <text>
        <r>
          <rPr>
            <sz val="14"/>
            <color indexed="81"/>
            <rFont val="Arial"/>
            <family val="2"/>
          </rPr>
          <t>Judge or Jury, click in box if Low Income Deviation appears on Line 1(i) but deviation is to be excluded by Judge or Jury.  Check mark will display and deviation will be removed from calculations on Line 14 below.  Remove check mark to reactivate and include this deviation.</t>
        </r>
      </text>
    </comment>
    <comment ref="C15" authorId="0">
      <text>
        <r>
          <rPr>
            <sz val="14"/>
            <color indexed="81"/>
            <rFont val="Tahoma"/>
            <family val="2"/>
          </rPr>
          <t>Only judges may use Court or Jury Allowable Deviations and check box below Line 11. Judge: Enter court or jury deviation amounts on Lines 2(b)-10, to override amounts entered by or for parents. Totals automatically display on Line 11. Click in box below Line 11 and check mark will display to override specific and/or non-specific deviations entered by or for parents; your deviations will be added with total on Line 14. Click again to remove check mark and deviation total on Line 14 will revert back to amounts entered by or for parent(s).</t>
        </r>
      </text>
    </comment>
    <comment ref="B16" authorId="1">
      <text>
        <r>
          <rPr>
            <sz val="14"/>
            <color indexed="81"/>
            <rFont val="Arial"/>
            <family val="2"/>
          </rPr>
          <t>Combined Adjusted Income of Mother and Father exceeding $30,000.00 per month automatically displays on Line 2(a). Enter deviation on Line 2(b) based on high income as a positive or negative number under appropriate column for Mother and/or Father.</t>
        </r>
      </text>
    </comment>
    <comment ref="H19" authorId="2">
      <text>
        <r>
          <rPr>
            <sz val="14"/>
            <color indexed="81"/>
            <rFont val="Arial"/>
            <family val="2"/>
          </rPr>
          <t>Only judges may use Court or Jury Allowable Deviations and check box below Line 11. Judge: Enter court or jury deviation amounts on Lines 2(b)-10, to override amounts entered by or for parents. Totals automatically display on Line 11. Click in box below Line 11 and check mark will display to override specific and/or non-specific deviations entered by or for parents; your deviations will be added with total on Line 14. Click again to remove check mark and deviation total on Line 14 will revert back to amounts entered by or for parent(s).</t>
        </r>
      </text>
    </comment>
    <comment ref="C22" authorId="1">
      <text>
        <r>
          <rPr>
            <sz val="14"/>
            <color indexed="81"/>
            <rFont val="Arial"/>
            <family val="2"/>
          </rPr>
          <t>Enter deviation based on cost of dental and/or vision insurance as a positive or negative number under appropriate column for Mother and/or Father.</t>
        </r>
      </text>
    </comment>
    <comment ref="C23" authorId="1">
      <text>
        <r>
          <rPr>
            <sz val="14"/>
            <color indexed="81"/>
            <rFont val="Arial"/>
            <family val="2"/>
          </rPr>
          <t>Life Insurance means either Parent has purchased life insurance for themselves with Child as beneficiary. Enter deviation based on cost of life insurance as a positive or negative number under appropriate column for Mother and/or Father.</t>
        </r>
      </text>
    </comment>
    <comment ref="C24" authorId="1">
      <text>
        <r>
          <rPr>
            <sz val="14"/>
            <color indexed="81"/>
            <rFont val="Arial"/>
            <family val="2"/>
          </rPr>
          <t>Parent is eligible for tax credit on Federal Income Tax Return because they paid someone to care for a child so that they could work or look for work. Enter deviation based on Child and Dependent Care Tax Credit as a positive or negative number under appropriate column for Mother and/or Father.</t>
        </r>
      </text>
    </comment>
    <comment ref="C25" authorId="1">
      <text>
        <r>
          <rPr>
            <sz val="14"/>
            <color indexed="81"/>
            <rFont val="Arial"/>
            <family val="2"/>
          </rPr>
          <t>Court may allocate substantial costs for court ordered visitation (parenting time) and travel distance as a Deviation, taking into account circumstances of Parents, which parent moved and why. Enter deviation based on Visitation Related Travel Expenses as a positive or negative number under appropriate column for Mother and/or Father.</t>
        </r>
      </text>
    </comment>
    <comment ref="C26" authorId="1">
      <text>
        <r>
          <rPr>
            <sz val="14"/>
            <color indexed="81"/>
            <rFont val="Arial"/>
            <family val="2"/>
          </rPr>
          <t>Actual payment of alimony support under court order to former partner after divorce or legal separation for livelihood maintenance. Enter deviation based on alimony as a positive or negative number under appropriate column for Mother and/or Father.</t>
        </r>
      </text>
    </comment>
    <comment ref="C27" authorId="1">
      <text>
        <r>
          <rPr>
            <sz val="14"/>
            <color indexed="81"/>
            <rFont val="Arial"/>
            <family val="2"/>
          </rPr>
          <t>Noncustodial Parent provides shelter, such as paying mortgage of home, or has provided home at no cost to Custodial Parent in which  Child in action resides. Enter deviation based on cost of mortgage as a positive or negative number under appropriate column for Mother and/or Father.</t>
        </r>
      </text>
    </comment>
    <comment ref="C28" authorId="1">
      <text>
        <r>
          <rPr>
            <sz val="14"/>
            <color indexed="81"/>
            <rFont val="Arial"/>
            <family val="2"/>
          </rPr>
          <t>Cost assisting parent regaining custody of child in legal custody of Div. of Family and Children Services-DFCS, child protection, foster care agency of another state/territory, or any other child-caring entity, public or private. Enter deviation based on cost of plan as a positive or negative number under appropriate column for Mother and/or Father.</t>
        </r>
      </text>
    </comment>
    <comment ref="C29" authorId="1">
      <text>
        <r>
          <rPr>
            <sz val="14"/>
            <color indexed="81"/>
            <rFont val="Arial"/>
            <family val="2"/>
          </rPr>
          <t>Deviation for various reasons and in addition to those defined as Specific Deviations, and that court of jury finds are in best interest of child in this action. Enter deviation as a positive or negative number under appropriate column for Mother and/or Father.</t>
        </r>
      </text>
    </comment>
    <comment ref="C31" authorId="0">
      <text>
        <r>
          <rPr>
            <b/>
            <u/>
            <sz val="14"/>
            <color indexed="81"/>
            <rFont val="Tahoma"/>
            <family val="2"/>
          </rPr>
          <t>Only Court/Jury may use the check box and fields for “Court or Jury Allowable Deviations”, columns (c) and/or (d).</t>
        </r>
        <r>
          <rPr>
            <b/>
            <sz val="14"/>
            <color indexed="81"/>
            <rFont val="Tahoma"/>
            <family val="2"/>
          </rPr>
          <t xml:space="preserve">
</t>
        </r>
        <r>
          <rPr>
            <sz val="14"/>
            <color indexed="81"/>
            <rFont val="Tahoma"/>
            <family val="2"/>
          </rPr>
          <t xml:space="preserve">&gt;If the Court/Jury discretionary check box is used, only amounts entered under columns (c) and/or (d) will be included with all other deviations; otherwise, amounts entered in columns (a) and/or (b) will be included in the calculations.
&gt;Change or enter new deviation amounts under columns (c) and/or (d), </t>
        </r>
        <r>
          <rPr>
            <i/>
            <sz val="14"/>
            <color indexed="81"/>
            <rFont val="Tahoma"/>
            <family val="2"/>
          </rPr>
          <t>along with</t>
        </r>
        <r>
          <rPr>
            <sz val="14"/>
            <color indexed="81"/>
            <rFont val="Tahoma"/>
            <family val="2"/>
          </rPr>
          <t xml:space="preserve"> amounts allowed by the court/jury, if any, for deviations already entered for the parents under columns (a) and/or (b).  Do not change or remove amounts in columns (a) and/or (b).
&gt;If the check mark is removed, the Court/Jury Allowable Deviations will be excluded from the total deviations, and the amount(s) entered in columns (a) and/or (b) will instead be included.
</t>
        </r>
      </text>
    </comment>
    <comment ref="B33" authorId="1">
      <text>
        <r>
          <rPr>
            <sz val="14"/>
            <color indexed="81"/>
            <rFont val="Arial"/>
            <family val="2"/>
          </rPr>
          <t>Enter Extraordinary Educational, Medical and Special Expenses for Child Rearing on Supplemental Table(s) on rows for Mother, Father and/or Nonparent Custodian and under each child's column. Answers are prorated between parents only, and automatically calculate and display on Lines 12(a)-(g).</t>
        </r>
      </text>
    </comment>
    <comment ref="B41" authorId="1">
      <text>
        <r>
          <rPr>
            <sz val="14"/>
            <color indexed="81"/>
            <rFont val="Arial"/>
            <family val="2"/>
          </rPr>
          <t xml:space="preserve">Enter deviation amount in Noncustodial Parent column based upon court ordered visitation with a Child included in this action. There is no formula to use to determine the amount one should enter. The amount entered is treated as a deduction when totaled with all other deviations on Line 14 of this schedule. </t>
        </r>
      </text>
    </comment>
    <comment ref="F43" authorId="1">
      <text>
        <r>
          <rPr>
            <sz val="14"/>
            <color indexed="81"/>
            <rFont val="Arial"/>
            <family val="2"/>
          </rPr>
          <t xml:space="preserve">This cell accepts data entry if, and only if, Mother is indicated to be a non-custodial parent.
</t>
        </r>
      </text>
    </comment>
    <comment ref="G43" authorId="1">
      <text>
        <r>
          <rPr>
            <sz val="14"/>
            <color indexed="81"/>
            <rFont val="Arial"/>
            <family val="2"/>
          </rPr>
          <t xml:space="preserve">This cell accepts data entry if, and only if, Father is indicated to be a non-custodial parent.
</t>
        </r>
      </text>
    </comment>
    <comment ref="B46" authorId="1">
      <text>
        <r>
          <rPr>
            <sz val="14"/>
            <color indexed="81"/>
            <rFont val="Arial"/>
            <family val="2"/>
          </rPr>
          <t>Statute at O.C.G.A. §19-6-15(c)(2)(E), requires written findings of fact must be included in support of each deviation requested. Questions B, C and D located beneath line 14 of Schedule E must be answered for each requested deviation. Type each parent's name at the beginning of the explanation to indicate parent answering questions.</t>
        </r>
      </text>
    </comment>
    <comment ref="B86" authorId="1">
      <text>
        <r>
          <rPr>
            <sz val="14"/>
            <color indexed="81"/>
            <rFont val="Arial"/>
            <family val="2"/>
          </rPr>
          <t xml:space="preserve">Portion of basic child support obligation (BCSO) covers average amounts of special expenses incurred in rearing child. To determine if deviation is appropriate, Court or jury will consider full amount; when expenses exceed 7 percent of BCSO, additional amount will be considered a deviation. This is an automatic calculation.
</t>
        </r>
      </text>
    </comment>
  </commentList>
</comments>
</file>

<file path=xl/comments8.xml><?xml version="1.0" encoding="utf-8"?>
<comments xmlns="http://schemas.openxmlformats.org/spreadsheetml/2006/main">
  <authors>
    <author>Ben Bossin</author>
  </authors>
  <commentList>
    <comment ref="A4" authorId="0">
      <text>
        <r>
          <rPr>
            <sz val="14"/>
            <color indexed="81"/>
            <rFont val="Arial"/>
            <family val="2"/>
          </rPr>
          <t>Enter Extraordinary Educational Expenses on Supplemental Table(s) on rows for Mother, Father and/or Nonparent Custodian and under each child's column. Answers are prorated between parents only, automatically calculate and display on Line 12(a) of this schedule.</t>
        </r>
      </text>
    </comment>
    <comment ref="A16" authorId="0">
      <text>
        <r>
          <rPr>
            <sz val="14"/>
            <color indexed="81"/>
            <rFont val="Arial"/>
            <family val="2"/>
          </rPr>
          <t>Enter Extraordinary Medical Expenses on Supplemental Table(s) on rows for Mother, Father and/or Nonparent Custodian and under each child's column. Answers are prorated between parents only, automatically calculate and display on Line 12(b) of schedule. May apply to child or parent of child in current case not covered by insurance.</t>
        </r>
      </text>
    </comment>
    <comment ref="A25" authorId="0">
      <text>
        <r>
          <rPr>
            <sz val="14"/>
            <color indexed="81"/>
            <rFont val="Arial"/>
            <family val="2"/>
          </rPr>
          <t>Enter Special Expenses on Supplemental Table(s) on rows for Mother, Father and/or Nonparent Custodian and under each child's column. Answers are prorated between parents only, automatically calculate and display on Line 12(c) of schedule. Example expenses: summer camp; music/art lessons; band; clubs; athletics.</t>
        </r>
      </text>
    </comment>
    <comment ref="A41" authorId="0">
      <text>
        <r>
          <rPr>
            <sz val="14"/>
            <color indexed="81"/>
            <rFont val="Arial"/>
            <family val="2"/>
          </rPr>
          <t>Enter Extraordinary Educational Expenses on Supplemental Table(s) on rows for Mother, Father and/or Nonparent Custodian and under each child's column. Answers are prorated between parents only, automatically calculate and display on Line 12(a) of this schedule.</t>
        </r>
      </text>
    </comment>
    <comment ref="A53" authorId="0">
      <text>
        <r>
          <rPr>
            <sz val="14"/>
            <color indexed="81"/>
            <rFont val="Arial"/>
            <family val="2"/>
          </rPr>
          <t>Enter Extraordinary Medical Expenses on Supplemental Table(s) on rows for Mother, Father and/or Nonparent Custodian and under each child's column. Answers are prorated between parents only, automatically calculate and display on Line 12(b) of schedule. May apply to child or parent of child in current case not covered by insurance.</t>
        </r>
      </text>
    </comment>
    <comment ref="A62" authorId="0">
      <text>
        <r>
          <rPr>
            <sz val="14"/>
            <color indexed="81"/>
            <rFont val="Arial"/>
            <family val="2"/>
          </rPr>
          <t>Enter Special Expenses on Supplemental Table(s) on rows for Mother, Father and/or Nonparent Custodian and under each child's column. Answers are prorated between parents only, automatically calculate and display on Line 12(c) of schedule. Example expenses: summer camp; music/art lessons; band; clubs; athletics.</t>
        </r>
      </text>
    </comment>
    <comment ref="A78" authorId="0">
      <text>
        <r>
          <rPr>
            <sz val="14"/>
            <color indexed="81"/>
            <rFont val="Arial"/>
            <family val="2"/>
          </rPr>
          <t>Enter Extraordinary Educational Expenses on Supplemental Table(s) on rows for Mother, Father and/or Nonparent Custodian and under each child's column. Answers are prorated between parents only, automatically calculate and display on Line 12(a) of this schedule.</t>
        </r>
      </text>
    </comment>
    <comment ref="A90" authorId="0">
      <text>
        <r>
          <rPr>
            <sz val="14"/>
            <color indexed="81"/>
            <rFont val="Arial"/>
            <family val="2"/>
          </rPr>
          <t>Enter Extraordinary Medical Expenses on Supplemental Table(s) on rows for Mother, Father and/or Nonparent Custodian and under each child's column. Answers are prorated between parents only, automatically calculate and display on Line 12(b) of schedule. May apply to child or parent of child in current case not covered by insurance.</t>
        </r>
      </text>
    </comment>
    <comment ref="A99" authorId="0">
      <text>
        <r>
          <rPr>
            <sz val="14"/>
            <color indexed="81"/>
            <rFont val="Arial"/>
            <family val="2"/>
          </rPr>
          <t>Enter Special Expenses on Supplemental Table(s) on rows for Mother, Father and/or Nonparent Custodian and under each child's column. Answers are prorated between parents only, automatically calculate and display on Line 12(c) of schedule. Example expenses: summer camp; music/art lessons; band; clubs; athletics.</t>
        </r>
      </text>
    </comment>
  </commentList>
</comments>
</file>

<file path=xl/sharedStrings.xml><?xml version="1.0" encoding="utf-8"?>
<sst xmlns="http://schemas.openxmlformats.org/spreadsheetml/2006/main" count="1515" uniqueCount="889">
  <si>
    <t>Gross Income includes all income from any source, before deductions for allowable taxes and excludes needs based income such as Supplemental Security Income and TANF.</t>
  </si>
  <si>
    <t>Self Employment Taxes for FICA &amp; Medicare</t>
  </si>
  <si>
    <t>8) Total Business Expenses (D)</t>
  </si>
  <si>
    <t>9) Net Income  (C - D = E)</t>
  </si>
  <si>
    <t>Excessive promotional, travel, vehicle or personal living expenses</t>
  </si>
  <si>
    <t>Home office expenses</t>
  </si>
  <si>
    <t>Equipment depreciation, accelerated depreciation, tax credits</t>
  </si>
  <si>
    <t>11) Total Non-Deductible Expenses (F)</t>
  </si>
  <si>
    <t xml:space="preserve">12) Total Self-Employment Income (E + F)       </t>
  </si>
  <si>
    <t>Use the box below to enter notes related to self employment income as indicated above.</t>
  </si>
  <si>
    <t>1) Description of Business</t>
  </si>
  <si>
    <t>This calculator is an Excel workbook consisting of thirteen worksheet tabs that allow data entry and are labeled as indicated below:</t>
  </si>
  <si>
    <t>STEWART</t>
  </si>
  <si>
    <t>SUMTER</t>
  </si>
  <si>
    <t>TALBOT</t>
  </si>
  <si>
    <t>TALIAFERRO</t>
  </si>
  <si>
    <t>TATTNALL</t>
  </si>
  <si>
    <t>TAYLOR</t>
  </si>
  <si>
    <t>Special Expenses for Child Rearing means expenses incurred for child rearing related to food, clothing, and hygiene costs of children at different age levels that may include, but are not limited to, summer camp; music or art lessons; travel; school sponsored extracurricular activities, such as band, clubs, and athletics; and other activities intended to enhance the athletic, social, or cultural development of a Child. In order to determine if a Deviation for special expenses is warranted, the Court or the jury will consider the full amount of the special expenses; and when these special expenses exceed 7 percent of the monthly Basic Child Support Obligation, the additional amount may be considered as a Deviation to cover the total of special expenses.</t>
  </si>
  <si>
    <t>Split Parenting</t>
  </si>
  <si>
    <t>SPALDING</t>
  </si>
  <si>
    <t>STEPHENS</t>
  </si>
  <si>
    <t>TELFAIR</t>
  </si>
  <si>
    <t>TERRELL</t>
  </si>
  <si>
    <t>THOMAS</t>
  </si>
  <si>
    <t>Mother's monthly Extraordinary Medical Expenses</t>
  </si>
  <si>
    <t>Father's monthly Extraordinary Medical Expenses</t>
  </si>
  <si>
    <t>Nonparent's monthly Extraordinary Medical Expenses</t>
  </si>
  <si>
    <t>Total yearly amount paid for:</t>
  </si>
  <si>
    <t>Child 5</t>
  </si>
  <si>
    <t>Child 6</t>
  </si>
  <si>
    <t>Child 7</t>
  </si>
  <si>
    <t>Child 8</t>
  </si>
  <si>
    <t>Child 9</t>
  </si>
  <si>
    <t>Child 10</t>
  </si>
  <si>
    <t>Child 11</t>
  </si>
  <si>
    <t>Child 12</t>
  </si>
  <si>
    <r>
      <t xml:space="preserve">Enter </t>
    </r>
    <r>
      <rPr>
        <sz val="14"/>
        <rFont val="Arial"/>
        <family val="2"/>
      </rPr>
      <t xml:space="preserve">monthly amount of Parenting Time deviation here; otherwise, leave field blank.  Do </t>
    </r>
    <r>
      <rPr>
        <b/>
        <sz val="14"/>
        <rFont val="Arial"/>
        <family val="2"/>
      </rPr>
      <t>not</t>
    </r>
    <r>
      <rPr>
        <sz val="14"/>
        <rFont val="Arial"/>
        <family val="2"/>
      </rPr>
      <t xml:space="preserve"> enter a negative number.</t>
    </r>
  </si>
  <si>
    <t>Presumptive amount of child support means the basic child support obligation including health insurance and work related child care costs.</t>
  </si>
  <si>
    <t>Qualified Child</t>
  </si>
  <si>
    <r>
      <t>Father's Monthly Allowable Special Expenses for Child Rearing</t>
    </r>
    <r>
      <rPr>
        <sz val="14"/>
        <rFont val="Arial"/>
        <family val="2"/>
      </rPr>
      <t xml:space="preserve">
&gt;Line 21 divided by Line 23, and percentage multiplied by amount on Line 27.</t>
    </r>
  </si>
  <si>
    <t>Schedule D</t>
  </si>
  <si>
    <t>Schedule D Supplemental Tables</t>
  </si>
  <si>
    <t>Schedule B</t>
  </si>
  <si>
    <t>Schedule of Basic Child Support Obligations</t>
  </si>
  <si>
    <t>Adjustment for Work Related Child Care and Health Insurance Expenses</t>
  </si>
  <si>
    <t xml:space="preserve">    </t>
  </si>
  <si>
    <t>Uninsured Health Expenses</t>
  </si>
  <si>
    <t>The amount on Line 13 is the Final Child Support Amount.</t>
  </si>
  <si>
    <t>Parenting Time Deviation</t>
  </si>
  <si>
    <t>12(a).</t>
  </si>
  <si>
    <t>12(b).</t>
  </si>
  <si>
    <t>12(c).</t>
  </si>
  <si>
    <t>12(d).</t>
  </si>
  <si>
    <t>12(e).</t>
  </si>
  <si>
    <t>12(f).</t>
  </si>
  <si>
    <r>
      <t>FOR COURT OR JURY USE ONLY:</t>
    </r>
    <r>
      <rPr>
        <sz val="14"/>
        <rFont val="Arial"/>
        <family val="2"/>
      </rPr>
      <t xml:space="preserve">  Check this box to override amounts entered in columns (a) and (b) for Mother and Father.  Enter Court or Jury amount(s) in columns (c) and (d), which will then total with all other deviations.</t>
    </r>
  </si>
  <si>
    <r>
      <t>To request Low Income Deviation</t>
    </r>
    <r>
      <rPr>
        <sz val="15"/>
        <color indexed="8"/>
        <rFont val="Arial"/>
        <family val="2"/>
      </rPr>
      <t>, click in box at left, check mark will display.  White fields in Line 1a for Noncustodial Parent will become yellow in color and allow data entry.  Uncheck box to remove request.  Continue to Line 1a.</t>
    </r>
  </si>
  <si>
    <r>
      <t xml:space="preserve">Important Requirement About Deviations - No Deviations are permitted under the law unless
all three questions below [ (B), (C) and (D) ] have been answered for </t>
    </r>
    <r>
      <rPr>
        <b/>
        <u/>
        <sz val="14"/>
        <rFont val="Arial"/>
        <family val="2"/>
      </rPr>
      <t>each</t>
    </r>
    <r>
      <rPr>
        <sz val="14"/>
        <rFont val="Arial"/>
        <family val="2"/>
      </rPr>
      <t xml:space="preserve"> requested deviation.</t>
    </r>
  </si>
  <si>
    <t>10) Add back expenses included above that are not deductible for child support.
     See O.C.G.A.§19-6-15(f)(1)(B).</t>
  </si>
  <si>
    <r>
      <t xml:space="preserve">Gifts </t>
    </r>
    <r>
      <rPr>
        <sz val="12"/>
        <rFont val="Arial"/>
        <family val="2"/>
      </rPr>
      <t>(cash or other gifts that can be converted to cash)</t>
    </r>
  </si>
  <si>
    <r>
      <t xml:space="preserve">Amounts from </t>
    </r>
    <r>
      <rPr>
        <b/>
        <i/>
        <sz val="14"/>
        <rFont val="Arial"/>
        <family val="2"/>
      </rPr>
      <t>Schedule E</t>
    </r>
    <r>
      <rPr>
        <sz val="14"/>
        <rFont val="Arial"/>
        <family val="2"/>
      </rPr>
      <t xml:space="preserve">, </t>
    </r>
    <r>
      <rPr>
        <b/>
        <i/>
        <sz val="14"/>
        <rFont val="Arial"/>
        <family val="2"/>
      </rPr>
      <t xml:space="preserve">Line 14 </t>
    </r>
    <r>
      <rPr>
        <sz val="14"/>
        <rFont val="Arial"/>
        <family val="2"/>
      </rPr>
      <t>will automatically display.</t>
    </r>
  </si>
  <si>
    <t>Convert all amounts to a monthly average.</t>
  </si>
  <si>
    <r>
      <t xml:space="preserve">Line 8 is subtracted from Line 6.  If a discretionary adjustment is being claimed for other qualified children living in the home, continue at Line 10; otherwise, the answer on Line 9 will automatically display on Line 2 of the </t>
    </r>
    <r>
      <rPr>
        <b/>
        <i/>
        <sz val="14"/>
        <rFont val="Arial"/>
        <family val="2"/>
      </rPr>
      <t>Child Support Worksheet</t>
    </r>
    <r>
      <rPr>
        <sz val="14"/>
        <rFont val="Arial"/>
        <family val="2"/>
      </rPr>
      <t>.</t>
    </r>
  </si>
  <si>
    <t>Discretionary Adjustment to Income for Other Qualified Children Living in Parent's Home</t>
  </si>
  <si>
    <t>10(a).</t>
  </si>
  <si>
    <t xml:space="preserve">Click the checkbox until a check mark appears to include QUALIFIED children for whom adjustment is claimed, and automatic calculation will display.  </t>
  </si>
  <si>
    <t>Basic Child Support Obligation (from table) automatically displays for  number of children on Line 10 and income on Line 11, for parent seeking the adjustment.</t>
  </si>
  <si>
    <t>The qualified child is not subject to a preexisting child support order; and</t>
  </si>
  <si>
    <t>2) Name of Business</t>
  </si>
  <si>
    <t>4) Gross Receipts (A)</t>
  </si>
  <si>
    <t>5) Cost of Sales (B)</t>
  </si>
  <si>
    <t>6) Equals Gross Profit (A-B=C)</t>
  </si>
  <si>
    <t>7) Business Expenses</t>
  </si>
  <si>
    <t xml:space="preserve">Other - </t>
  </si>
  <si>
    <t xml:space="preserve">Parenting Time Deviation        </t>
  </si>
  <si>
    <t>Indicate if child is included in child support calculation</t>
  </si>
  <si>
    <t>Total Yearly Amounts</t>
  </si>
  <si>
    <t>Overtime Payments</t>
  </si>
  <si>
    <t>Severance Pay</t>
  </si>
  <si>
    <t>FANNIN</t>
  </si>
  <si>
    <t>FAYETTE</t>
  </si>
  <si>
    <t>FLOYD</t>
  </si>
  <si>
    <t>FORSYTH</t>
  </si>
  <si>
    <t>FRANKLIN</t>
  </si>
  <si>
    <t>FULTON</t>
  </si>
  <si>
    <t>GILMER</t>
  </si>
  <si>
    <t>GLASCOCK</t>
  </si>
  <si>
    <t>GLYNN</t>
  </si>
  <si>
    <t>GORDON</t>
  </si>
  <si>
    <t>GRADY</t>
  </si>
  <si>
    <t>GREENE</t>
  </si>
  <si>
    <t>GWINNETT</t>
  </si>
  <si>
    <t>HABERSHAM</t>
  </si>
  <si>
    <t>HALL</t>
  </si>
  <si>
    <t>HANCOCK</t>
  </si>
  <si>
    <t>HARALSON</t>
  </si>
  <si>
    <t>HARRIS</t>
  </si>
  <si>
    <t>HART</t>
  </si>
  <si>
    <t>HEARD</t>
  </si>
  <si>
    <t>HENRY</t>
  </si>
  <si>
    <t>HOUSTON</t>
  </si>
  <si>
    <t>IRWIN</t>
  </si>
  <si>
    <t>JACKSON</t>
  </si>
  <si>
    <t>JASPER</t>
  </si>
  <si>
    <t>JEFF DAVIS</t>
  </si>
  <si>
    <t>JEFFERSON</t>
  </si>
  <si>
    <t>JENKINS</t>
  </si>
  <si>
    <t>JOHNSON</t>
  </si>
  <si>
    <t>JONES</t>
  </si>
  <si>
    <t>LAMAR</t>
  </si>
  <si>
    <t>LANIER</t>
  </si>
  <si>
    <t>DHS, ex rel., o/b/o</t>
  </si>
  <si>
    <t>Alimony &amp; maintenance from persons not in this case</t>
  </si>
  <si>
    <t>CLINCH</t>
  </si>
  <si>
    <t>COBB</t>
  </si>
  <si>
    <t>COFFEE</t>
  </si>
  <si>
    <t>COLQUITT</t>
  </si>
  <si>
    <t>COLUMBIA</t>
  </si>
  <si>
    <t>COOK</t>
  </si>
  <si>
    <t>COWETA</t>
  </si>
  <si>
    <t>WALKER</t>
  </si>
  <si>
    <t>WALTON</t>
  </si>
  <si>
    <t>WARE</t>
  </si>
  <si>
    <t>WARREN</t>
  </si>
  <si>
    <t>WASHINGTON</t>
  </si>
  <si>
    <t>WAYNE</t>
  </si>
  <si>
    <t>WEBSTER</t>
  </si>
  <si>
    <t>WHEELER</t>
  </si>
  <si>
    <t>WHITE</t>
  </si>
  <si>
    <t>WHITFIELD</t>
  </si>
  <si>
    <t>WILCOX</t>
  </si>
  <si>
    <t>WILKES</t>
  </si>
  <si>
    <t>WILKINSON</t>
  </si>
  <si>
    <t>WORTH</t>
  </si>
  <si>
    <t>OTHER/UNKNOWN</t>
  </si>
  <si>
    <t>Noncustodial Parent</t>
  </si>
  <si>
    <t>Mother</t>
  </si>
  <si>
    <t>Father</t>
  </si>
  <si>
    <t>1.</t>
  </si>
  <si>
    <t>2.</t>
  </si>
  <si>
    <t>3.</t>
  </si>
  <si>
    <t>4.</t>
  </si>
  <si>
    <t xml:space="preserve"> </t>
  </si>
  <si>
    <t>Extraordinary Educational Expenses</t>
  </si>
  <si>
    <t>Paid by</t>
  </si>
  <si>
    <t>Totals</t>
  </si>
  <si>
    <t>5.</t>
  </si>
  <si>
    <t>20.</t>
  </si>
  <si>
    <t>21.</t>
  </si>
  <si>
    <t>22.</t>
  </si>
  <si>
    <t>(a) Mother</t>
  </si>
  <si>
    <t>(b) Father</t>
  </si>
  <si>
    <t>(c) Combined</t>
  </si>
  <si>
    <t>Child and Dependent Care Tax Credit</t>
  </si>
  <si>
    <t>Visitation Related Travel Expenses</t>
  </si>
  <si>
    <t>Alimony PAID</t>
  </si>
  <si>
    <t>6.</t>
  </si>
  <si>
    <t>7.</t>
  </si>
  <si>
    <t>Permanency Plan or Foster Care Plan</t>
  </si>
  <si>
    <t>8.</t>
  </si>
  <si>
    <t>Life Insurance</t>
  </si>
  <si>
    <t>10.</t>
  </si>
  <si>
    <t>Monthly Average to Include in Calc</t>
  </si>
  <si>
    <t>Extraordinary Medical Expenses</t>
  </si>
  <si>
    <t>9.</t>
  </si>
  <si>
    <t>11.</t>
  </si>
  <si>
    <t>12.</t>
  </si>
  <si>
    <t>13.</t>
  </si>
  <si>
    <t>14.</t>
  </si>
  <si>
    <t>15.</t>
  </si>
  <si>
    <t>16.</t>
  </si>
  <si>
    <t>17.</t>
  </si>
  <si>
    <t>18.</t>
  </si>
  <si>
    <t>19.</t>
  </si>
  <si>
    <t>STATE OF GEORGIA</t>
  </si>
  <si>
    <t>vs.</t>
  </si>
  <si>
    <t>Deviation Based on High Income</t>
  </si>
  <si>
    <t>Total Number of Children:</t>
  </si>
  <si>
    <t>SEMINOLE</t>
  </si>
  <si>
    <t>Civil Action Case Number for the current action: The number assigned to each legal pleading by a Clerk of Court in the various counties in the state of Georgia that identify all documents that are filed with a case. In order to submit a completed Web-based calculation to the court for a hearing, or as entered in consent by the parties or for other consideration, the Civil Action Case Number (written exactly as assigned by the Clerk) for the current action must be entered.  Civil Action Case Number for a Preexisting Child Support Order: The number assigned by a Clerk of Court in the various counties in the state of Georgia or by a Clerk in another state, that identify all documents and orders filed with a case for a Preexisting Child Support Order.</t>
  </si>
  <si>
    <t>Combined Adjusted Income</t>
  </si>
  <si>
    <t>Combined adjusted income" means the amount of adjusted income of the custodial parent added to the amount of adjusted income of the noncustodial parent.</t>
  </si>
  <si>
    <t>The Court in Georgia where your present action will be heard and for which you are creating this child support worksheet calculation.</t>
  </si>
  <si>
    <t>Current Case Information</t>
  </si>
  <si>
    <t>The current case information identifies the plaintiff, defendant, the court, county, civil action number, Georgia Office of Child Support Services IV-D case number (if one applies), the children for whom support is sought, their dates of birth, the party submitting the calculation and today's date for the present action before the court.</t>
  </si>
  <si>
    <t>Current Court Order Child Support Payment</t>
  </si>
  <si>
    <t>The amount of child support paid as required by a court order for support. The current support payments are averaged over the past 12 months. These do not include repayment on any arrears owed.</t>
  </si>
  <si>
    <t>Custodial Parent</t>
  </si>
  <si>
    <t>Extraordinary and Special Expenses - Complete Supplemental Tables
Enter amounts/data in yellow fields only.  Calculations will automatically display in the appropriate white fields.</t>
  </si>
  <si>
    <t>Child 4</t>
  </si>
  <si>
    <t>7(a) Compensation to owner</t>
  </si>
  <si>
    <r>
      <rPr>
        <b/>
        <i/>
        <u/>
        <sz val="14"/>
        <rFont val="Arial"/>
        <family val="2"/>
      </rPr>
      <t>Schedule B-Adjusted Income</t>
    </r>
    <r>
      <rPr>
        <b/>
        <i/>
        <sz val="14"/>
        <rFont val="Arial"/>
        <family val="2"/>
      </rPr>
      <t xml:space="preserve">  -  Enter amounts/data in yellow fields only.  Calculations will automatically display in the appropriate white fields.</t>
    </r>
  </si>
  <si>
    <r>
      <rPr>
        <b/>
        <i/>
        <u/>
        <sz val="14"/>
        <rFont val="Arial"/>
        <family val="2"/>
      </rPr>
      <t>Schedule D-Additional Expenses</t>
    </r>
    <r>
      <rPr>
        <b/>
        <i/>
        <sz val="14"/>
        <rFont val="Arial"/>
        <family val="2"/>
      </rPr>
      <t xml:space="preserve">  -  Enter amounts/data in yellow fields only.  Calculations will automatically display in the appropriate white fields on this schedule.</t>
    </r>
  </si>
  <si>
    <t>If a parent receives TANF, click in box, check mark will appear; click again to remove check mark; otherwise leave blank.  Do not include monthly TANF check amount as income.</t>
  </si>
  <si>
    <t>Submitted by:</t>
  </si>
  <si>
    <t>Total</t>
  </si>
  <si>
    <t>Monthly Adjusted Income</t>
  </si>
  <si>
    <t>Deviations from Presumptive Child Support Amount</t>
  </si>
  <si>
    <t>(b)Father</t>
  </si>
  <si>
    <t>Commissions, Fees, Tips</t>
  </si>
  <si>
    <t>Income From Self-Employment</t>
  </si>
  <si>
    <t>Bonuses</t>
  </si>
  <si>
    <t>Child support services" means the agency within the Department of Human Resources which provides and administers child support services.</t>
  </si>
  <si>
    <t>Child Support Worksheet</t>
  </si>
  <si>
    <t>Children</t>
  </si>
  <si>
    <t>Civil Action Case Number</t>
  </si>
  <si>
    <t>Capital Gains</t>
  </si>
  <si>
    <t>Worker's Compensation Benefits</t>
  </si>
  <si>
    <t>Unemployment Benefits</t>
  </si>
  <si>
    <t>Prizes / Lottery Winnings</t>
  </si>
  <si>
    <r>
      <rPr>
        <b/>
        <sz val="14"/>
        <rFont val="Arial"/>
        <family val="2"/>
      </rPr>
      <t>Guidance</t>
    </r>
    <r>
      <rPr>
        <sz val="14"/>
        <rFont val="Arial"/>
        <family val="2"/>
      </rPr>
      <t xml:space="preserve">: To calculate Self-Employment Income, you may use this Self-Employment Calculator </t>
    </r>
    <r>
      <rPr>
        <b/>
        <u/>
        <sz val="14"/>
        <rFont val="Arial"/>
        <family val="2"/>
      </rPr>
      <t>OR</t>
    </r>
    <r>
      <rPr>
        <sz val="14"/>
        <rFont val="Arial"/>
        <family val="2"/>
      </rPr>
      <t xml:space="preserve"> you may enter Self-Employment income on Schedule A, Line 3. If you use this Self-Employment calculator, enter amounts below in yellow fields only. Calculations will automatically display in the appropriate fields.  </t>
    </r>
    <r>
      <rPr>
        <i/>
        <sz val="14"/>
        <rFont val="Arial"/>
        <family val="2"/>
      </rPr>
      <t xml:space="preserve">If there is more than one owner in a business, </t>
    </r>
    <r>
      <rPr>
        <b/>
        <i/>
        <sz val="14"/>
        <rFont val="Arial"/>
        <family val="2"/>
      </rPr>
      <t>ONLY</t>
    </r>
    <r>
      <rPr>
        <i/>
        <sz val="14"/>
        <rFont val="Arial"/>
        <family val="2"/>
      </rPr>
      <t xml:space="preserve"> include the self-employment income for a parent associated with this child support calculation.</t>
    </r>
  </si>
  <si>
    <t>7(i) Office supplies and expenses</t>
  </si>
  <si>
    <r>
      <t>·</t>
    </r>
    <r>
      <rPr>
        <sz val="12"/>
        <rFont val="Times New Roman"/>
        <family val="1"/>
      </rPr>
      <t xml:space="preserve">   </t>
    </r>
    <r>
      <rPr>
        <sz val="12"/>
        <rFont val="Arial"/>
        <family val="2"/>
      </rPr>
      <t>If noncustodial parent requests a Low Income Deviation, request box must be checked; otherwise, deviation will not be included on Line 14.</t>
    </r>
  </si>
  <si>
    <r>
      <rPr>
        <b/>
        <i/>
        <u/>
        <sz val="14"/>
        <rFont val="Arial"/>
        <family val="2"/>
      </rPr>
      <t>Schedule D-Additional Expenses-Supplemental Table 3</t>
    </r>
    <r>
      <rPr>
        <b/>
        <i/>
        <sz val="14"/>
        <rFont val="Arial"/>
        <family val="2"/>
      </rPr>
      <t>.  Use this table to calculate amounts for line 1 Schedule D, children 7, 8 and 9.
For additional children use Supplemental Table 4.
Enter amounts/data in yellow fields only.  Calculations will automatically display in the appropriate white fields.</t>
    </r>
  </si>
  <si>
    <t>Supplemental Table 1. Use this table to calculate amount for Line 12 Schedule E, children 1, 2 and 3.  For additional children use Supplemental Table 2, 3, or 4.
Enter amounts/data in yellow fields only.  Calculations will automatically display in the appropriate white fields.</t>
  </si>
  <si>
    <r>
      <rPr>
        <b/>
        <i/>
        <u/>
        <sz val="14"/>
        <rFont val="Arial"/>
        <family val="2"/>
      </rPr>
      <t>Schedule E-Deviations-Supplemental Table 2</t>
    </r>
    <r>
      <rPr>
        <b/>
        <i/>
        <sz val="14"/>
        <rFont val="Arial"/>
        <family val="2"/>
      </rPr>
      <t>. Use this table to calculate amount for Line 12 Schedule E, children 4, 5 and 6. For additional children use Supplemental Table 3 and/or 4. Enter amounts/data in yellow fields only.  Calculations automatically display in appropriate white fields on this schedule.</t>
    </r>
  </si>
  <si>
    <r>
      <t xml:space="preserve">Social Security Disability or Retirement Benefits received as income by a parent in this case. </t>
    </r>
    <r>
      <rPr>
        <sz val="10"/>
        <rFont val="Arial"/>
      </rPr>
      <t>(</t>
    </r>
    <r>
      <rPr>
        <i/>
        <sz val="10"/>
        <rFont val="Arial"/>
        <family val="2"/>
      </rPr>
      <t>Excludes</t>
    </r>
    <r>
      <rPr>
        <sz val="10"/>
        <rFont val="Arial"/>
      </rPr>
      <t xml:space="preserve"> </t>
    </r>
    <r>
      <rPr>
        <i/>
        <sz val="10"/>
        <rFont val="Arial"/>
        <family val="2"/>
      </rPr>
      <t>SSI or payments for children)</t>
    </r>
  </si>
  <si>
    <t>A unique case number issued and used by the Georgia Office of Child Support Services (OCSS) and assigned to cases maintained on their Support Tracking and Reporting System ($TARS) when a valid application for services has been made to the agency by a Parent or a Nonparent Custodian, or when a referral has been made to OCSS by the Georgia Division of Family and Children Services (DFCS).</t>
  </si>
  <si>
    <t>Life Insurance means that either Parent has purchased life insurance for themselves with the Child as beneficiary.</t>
  </si>
  <si>
    <t>Medical Expenses</t>
  </si>
  <si>
    <t>Extraordinary Medical Expenses can be considered a deviation for cases involving extraordinary medical needs of the child of a Parent's current family or of the Parent, that are not covered by insurance.</t>
  </si>
  <si>
    <t>Modification</t>
  </si>
  <si>
    <r>
      <t xml:space="preserve">Allowable Special Expenses </t>
    </r>
    <r>
      <rPr>
        <sz val="14"/>
        <rFont val="Arial"/>
        <family val="2"/>
      </rPr>
      <t xml:space="preserve">
&gt;Amount from Line 28 of each Supplemental Table for Mother.
&gt;Amount from Line 29 of each Supplemental Table for Father.
&gt;Amount from Line 30 of each Supplemental Table for Nonparent Custodian.</t>
    </r>
  </si>
  <si>
    <t>Schedule A</t>
  </si>
  <si>
    <t>CS Worksheet</t>
  </si>
  <si>
    <r>
      <t>2)</t>
    </r>
    <r>
      <rPr>
        <sz val="12"/>
        <rFont val="Times New Roman"/>
        <family val="1"/>
      </rPr>
      <t xml:space="preserve">             </t>
    </r>
    <r>
      <rPr>
        <sz val="12"/>
        <rFont val="Arial"/>
        <family val="2"/>
      </rPr>
      <t>CS Worksheet  (the Child Support Worksheet)</t>
    </r>
  </si>
  <si>
    <r>
      <t>3)</t>
    </r>
    <r>
      <rPr>
        <sz val="12"/>
        <rFont val="Times New Roman"/>
        <family val="1"/>
      </rPr>
      <t xml:space="preserve">             </t>
    </r>
    <r>
      <rPr>
        <sz val="12"/>
        <rFont val="Arial"/>
        <family val="2"/>
      </rPr>
      <t>Schedule A  (Gross Income)</t>
    </r>
  </si>
  <si>
    <r>
      <t>4)</t>
    </r>
    <r>
      <rPr>
        <sz val="12"/>
        <rFont val="Times New Roman"/>
        <family val="1"/>
      </rPr>
      <t xml:space="preserve">             </t>
    </r>
    <r>
      <rPr>
        <sz val="12"/>
        <rFont val="Arial"/>
        <family val="2"/>
      </rPr>
      <t>Self-Employment Calculator</t>
    </r>
  </si>
  <si>
    <r>
      <t>5)</t>
    </r>
    <r>
      <rPr>
        <sz val="12"/>
        <rFont val="Times New Roman"/>
        <family val="1"/>
      </rPr>
      <t xml:space="preserve">             </t>
    </r>
    <r>
      <rPr>
        <sz val="12"/>
        <rFont val="Arial"/>
        <family val="2"/>
      </rPr>
      <t>Schedule B  (Adjusted Income)</t>
    </r>
  </si>
  <si>
    <r>
      <t>6)</t>
    </r>
    <r>
      <rPr>
        <sz val="12"/>
        <rFont val="Times New Roman"/>
        <family val="1"/>
      </rPr>
      <t xml:space="preserve">             </t>
    </r>
    <r>
      <rPr>
        <sz val="12"/>
        <rFont val="Arial"/>
        <family val="2"/>
      </rPr>
      <t>Schedule C  (RESERVED FOR FUTURE USE)</t>
    </r>
  </si>
  <si>
    <r>
      <t>7)</t>
    </r>
    <r>
      <rPr>
        <sz val="12"/>
        <rFont val="Times New Roman"/>
        <family val="1"/>
      </rPr>
      <t xml:space="preserve">             </t>
    </r>
    <r>
      <rPr>
        <sz val="12"/>
        <rFont val="Arial"/>
        <family val="2"/>
      </rPr>
      <t>Schedule D  (Additional Expenses)</t>
    </r>
  </si>
  <si>
    <r>
      <t>8)</t>
    </r>
    <r>
      <rPr>
        <sz val="12"/>
        <rFont val="Times New Roman"/>
        <family val="1"/>
      </rPr>
      <t xml:space="preserve">             </t>
    </r>
    <r>
      <rPr>
        <sz val="12"/>
        <rFont val="Arial"/>
        <family val="2"/>
      </rPr>
      <t>Schedule D Supplemental Tables  (Additional Supplemental Tables 2, 3 &amp; 4)</t>
    </r>
  </si>
  <si>
    <r>
      <t>9)</t>
    </r>
    <r>
      <rPr>
        <sz val="12"/>
        <rFont val="Times New Roman"/>
        <family val="1"/>
      </rPr>
      <t xml:space="preserve">             </t>
    </r>
    <r>
      <rPr>
        <sz val="12"/>
        <rFont val="Arial"/>
        <family val="2"/>
      </rPr>
      <t>Schedule E  (Deviation Special Circumstances)</t>
    </r>
  </si>
  <si>
    <r>
      <t>10)</t>
    </r>
    <r>
      <rPr>
        <sz val="12"/>
        <rFont val="Times New Roman"/>
        <family val="1"/>
      </rPr>
      <t xml:space="preserve">         </t>
    </r>
    <r>
      <rPr>
        <sz val="12"/>
        <rFont val="Arial"/>
        <family val="2"/>
      </rPr>
      <t>Schedule E Supplemental Tables  (Additional Supplemental Tables 2, 3 &amp; 4)</t>
    </r>
  </si>
  <si>
    <r>
      <t>11)</t>
    </r>
    <r>
      <rPr>
        <sz val="12"/>
        <rFont val="Times New Roman"/>
        <family val="1"/>
      </rPr>
      <t xml:space="preserve">         </t>
    </r>
    <r>
      <rPr>
        <sz val="12"/>
        <rFont val="Arial"/>
        <family val="2"/>
      </rPr>
      <t>Footnotes</t>
    </r>
  </si>
  <si>
    <r>
      <t>12)</t>
    </r>
    <r>
      <rPr>
        <sz val="12"/>
        <rFont val="Times New Roman"/>
        <family val="1"/>
      </rPr>
      <t xml:space="preserve">         </t>
    </r>
    <r>
      <rPr>
        <sz val="12"/>
        <rFont val="Arial"/>
        <family val="2"/>
      </rPr>
      <t xml:space="preserve">Explanation of Terms  </t>
    </r>
    <r>
      <rPr>
        <i/>
        <sz val="12"/>
        <color indexed="10"/>
        <rFont val="Arial"/>
        <family val="2"/>
      </rPr>
      <t>(view only)</t>
    </r>
  </si>
  <si>
    <r>
      <t>13)</t>
    </r>
    <r>
      <rPr>
        <sz val="12"/>
        <rFont val="Times New Roman"/>
        <family val="1"/>
      </rPr>
      <t xml:space="preserve">         </t>
    </r>
    <r>
      <rPr>
        <sz val="12"/>
        <rFont val="Arial"/>
        <family val="2"/>
      </rPr>
      <t xml:space="preserve">BCSO (the Basic Child Support Obligation) Table  </t>
    </r>
    <r>
      <rPr>
        <i/>
        <sz val="12"/>
        <color indexed="10"/>
        <rFont val="Arial"/>
        <family val="2"/>
      </rPr>
      <t>(view only)</t>
    </r>
  </si>
  <si>
    <r>
      <t>Important Note:</t>
    </r>
    <r>
      <rPr>
        <sz val="13"/>
        <rFont val="Arial"/>
        <family val="2"/>
      </rPr>
      <t xml:space="preserve">  The Excel calculator is designed to always open at the </t>
    </r>
    <r>
      <rPr>
        <b/>
        <i/>
        <sz val="13"/>
        <rFont val="Arial"/>
        <family val="2"/>
      </rPr>
      <t>Start Here tab</t>
    </r>
    <r>
      <rPr>
        <sz val="13"/>
        <rFont val="Arial"/>
        <family val="2"/>
      </rPr>
      <t>.  If you enable Macros after you have begun entering data, the calculator will take you back to the “Start Here tab.”</t>
    </r>
  </si>
  <si>
    <t>The biological or legally adoptive, male parent of a child.</t>
  </si>
  <si>
    <t>Final Child Support Order</t>
  </si>
  <si>
    <t>Use Schedule A to enter Gross Income of each parent.  Enter amounts/data in yellow fields only.
Calculations will automatically display in the appropriate white fields.</t>
  </si>
  <si>
    <t>Total Adjustment for Preexisting Child Support Orders for each parent</t>
  </si>
  <si>
    <r>
      <t>Pro Rata Share of Additional Expenses.  A</t>
    </r>
    <r>
      <rPr>
        <sz val="14"/>
        <rFont val="Arial"/>
        <family val="2"/>
      </rPr>
      <t>mount in Column (d) of Line 3 is multiplied by percentages on Line 4.  Results automatically display on Line 6 of Worksheet.</t>
    </r>
  </si>
  <si>
    <t>BURKE</t>
  </si>
  <si>
    <t>BUTTS</t>
  </si>
  <si>
    <t>CALHOUN</t>
  </si>
  <si>
    <t>CAMDEN</t>
  </si>
  <si>
    <t>CANDLER</t>
  </si>
  <si>
    <t>CARROLL</t>
  </si>
  <si>
    <t>CATOOSA</t>
  </si>
  <si>
    <t>CHARLTON</t>
  </si>
  <si>
    <t>CHATHAM</t>
  </si>
  <si>
    <t>CHATTAHOOCHEE</t>
  </si>
  <si>
    <t>CHATTOOGA</t>
  </si>
  <si>
    <t>CHEROKEE</t>
  </si>
  <si>
    <t>CLARKE</t>
  </si>
  <si>
    <t>CLAYTON</t>
  </si>
  <si>
    <t>Terms</t>
  </si>
  <si>
    <t>Explanation</t>
  </si>
  <si>
    <t>Actual amount paid monthly</t>
  </si>
  <si>
    <t>The amount of current child support being paid and averaged over a 12 month period as a result of a Preexisting Child Support Order that is supported by documentation including, but not limited to, a payment history from a court clerk, a IV-D agency, the Child Support Services Agency computer date base, canceled checks or other written proof of payments paid directly to the other Parent. Amounts paid on arrears are not included.</t>
  </si>
  <si>
    <r>
      <t>I</t>
    </r>
    <r>
      <rPr>
        <b/>
        <u/>
        <sz val="13"/>
        <rFont val="Arial"/>
        <family val="2"/>
      </rPr>
      <t xml:space="preserve">nstructions for Microsoft Excel 2007 </t>
    </r>
    <r>
      <rPr>
        <u/>
        <sz val="13"/>
        <rFont val="Arial"/>
        <family val="2"/>
      </rPr>
      <t>(included in Vista Operating System)</t>
    </r>
    <r>
      <rPr>
        <sz val="13"/>
        <rFont val="Arial"/>
        <family val="2"/>
      </rPr>
      <t xml:space="preserve"> </t>
    </r>
    <r>
      <rPr>
        <b/>
        <i/>
        <u/>
        <sz val="13"/>
        <color indexed="10"/>
        <rFont val="Arial"/>
        <family val="2"/>
      </rPr>
      <t>(ALWAYS ENABLE MACROS as you open the Worksheet.)</t>
    </r>
    <r>
      <rPr>
        <sz val="13"/>
        <rFont val="Arial"/>
        <family val="2"/>
      </rPr>
      <t xml:space="preserve">  Follow steps below to adjust Macro security settings:</t>
    </r>
  </si>
  <si>
    <r>
      <t xml:space="preserve">Salary and Wages </t>
    </r>
    <r>
      <rPr>
        <sz val="12"/>
        <rFont val="Arial"/>
        <family val="2"/>
      </rPr>
      <t>(Do not include means-tested public assistance, such as TANF or food stamps.)</t>
    </r>
  </si>
  <si>
    <r>
      <t xml:space="preserve">Any Other Income, including Imputed Income </t>
    </r>
    <r>
      <rPr>
        <sz val="12"/>
        <rFont val="Arial"/>
        <family val="2"/>
      </rPr>
      <t>(Do not include means-tested public assistance.)</t>
    </r>
  </si>
  <si>
    <t>Pro rata shares of Basic Child Support Obligation</t>
  </si>
  <si>
    <t>MOTHER</t>
  </si>
  <si>
    <t>FATHER</t>
  </si>
  <si>
    <t>A child support order that exists at the time of filing of the present action and that will be considered by the court in a proceeding for modification.</t>
  </si>
  <si>
    <r>
      <t>·</t>
    </r>
    <r>
      <rPr>
        <sz val="12"/>
        <rFont val="Times New Roman"/>
        <family val="1"/>
      </rPr>
      <t xml:space="preserve">    </t>
    </r>
    <r>
      <rPr>
        <sz val="12"/>
        <rFont val="Arial"/>
        <family val="2"/>
      </rPr>
      <t>Work Related Child Care is entered below the top section using Supplemental Table 1 found on this same page.</t>
    </r>
  </si>
  <si>
    <r>
      <t>·</t>
    </r>
    <r>
      <rPr>
        <sz val="12"/>
        <rFont val="Times New Roman"/>
        <family val="1"/>
      </rPr>
      <t xml:space="preserve">   </t>
    </r>
    <r>
      <rPr>
        <sz val="12"/>
        <rFont val="Arial"/>
        <family val="2"/>
      </rPr>
      <t>Extraordinary Educational, Medical and Special Expenses for Child Rearing are entered on Supplemental Table 1 and calculations appear on Lines 12(a) – 12(g).</t>
    </r>
  </si>
  <si>
    <t>B. Would the presumptive amount be unjust or inappropriate?  Explain</t>
  </si>
  <si>
    <r>
      <t>Total Monthly Additional Expenses</t>
    </r>
    <r>
      <rPr>
        <sz val="14"/>
        <rFont val="Arial"/>
        <family val="2"/>
      </rPr>
      <t xml:space="preserve"> (Line 1 plus Line 2)</t>
    </r>
  </si>
  <si>
    <r>
      <t xml:space="preserve">Pro Rata Share of Parents' Income </t>
    </r>
    <r>
      <rPr>
        <sz val="14"/>
        <rFont val="Arial"/>
        <family val="2"/>
      </rPr>
      <t>(from Child Support Worksheet Line 3)</t>
    </r>
  </si>
  <si>
    <t>Total yearly amount during school</t>
  </si>
  <si>
    <t>Total yearly amount during school year</t>
  </si>
  <si>
    <t>Total yearly amount during summer break</t>
  </si>
  <si>
    <t>Total yearly amount during school breaks</t>
  </si>
  <si>
    <t>Judgments from Personal Injury or Other Civil Cases</t>
  </si>
  <si>
    <t>Nonparent Custodian</t>
  </si>
  <si>
    <t>Mortgage (if Noncustodial Parent is providing cost of home where child resides)</t>
  </si>
  <si>
    <t>Version Number</t>
  </si>
  <si>
    <t>Extraordinary Educational Expenses may be a basis for Deviation from the Presumptive Amount of Child Support and may include, but are not limited to tuition, room and board, lab fees, books, fees, and other expenses associated with special needs education, private elementary and secondary schooling (high school). In determining the amount of this Deviation, expenses, scholarships, grants, stipends, and other cost-reducing programs received by or on behalf of the Child will be considered and should be a monthly average and based on evidence. Evidence will consist of written documents, based on fact, used to support any adjustments and deviations used in reaching the child support calculation. If copies are used, they must be legible or readable.</t>
  </si>
  <si>
    <t>Extraordinary Expenses</t>
  </si>
  <si>
    <t>Extraordinary Expenses mean the expenses and costs, such as educational and medical, which are in excess of average amounts estimated in the Child Support Obligation Table for those families actually incurring the expense. These expenses are prorated between the Parents.</t>
  </si>
  <si>
    <r>
      <t xml:space="preserve">Extraordinary Educational Expenses </t>
    </r>
    <r>
      <rPr>
        <sz val="14"/>
        <rFont val="Arial"/>
        <family val="2"/>
      </rPr>
      <t xml:space="preserve">
&gt;Total amounts from Line 9(a) of each Supplemental Table for Mother.
&gt;Total amounts from Line 9(b) of each Supplemental Table for Father.
&gt;Total amounts from Line 9(c) of each Supplemental Table for Nonparent Custodian.</t>
    </r>
  </si>
  <si>
    <t>Total Extraordinary and Allowable Special Expenses.  Lines 12(a), 12(b) and 12(c) added.</t>
  </si>
  <si>
    <t>"Low Income Deviation"</t>
  </si>
  <si>
    <t>CRAWFORD</t>
  </si>
  <si>
    <t>CRISP</t>
  </si>
  <si>
    <t>DADE</t>
  </si>
  <si>
    <t>DAWSON</t>
  </si>
  <si>
    <t>DECATUR</t>
  </si>
  <si>
    <t>DEKALB</t>
  </si>
  <si>
    <t>DODGE</t>
  </si>
  <si>
    <t>DOOLY</t>
  </si>
  <si>
    <t>DOUGHERTY</t>
  </si>
  <si>
    <t>DOUGLAS</t>
  </si>
  <si>
    <t>EARLY</t>
  </si>
  <si>
    <t>ECHOLS</t>
  </si>
  <si>
    <t>TIFT</t>
  </si>
  <si>
    <t>TOOMBS</t>
  </si>
  <si>
    <t>TOWNS</t>
  </si>
  <si>
    <t>TREUTLEN</t>
  </si>
  <si>
    <t>TROUP</t>
  </si>
  <si>
    <t>Other Health Related Insurance means vision or dental insurance available at a reasonable cost for the Child as provided by the Mother, Father or Nonparent Custodian.</t>
  </si>
  <si>
    <t>Other qualified children</t>
  </si>
  <si>
    <r>
      <t>Enter</t>
    </r>
    <r>
      <rPr>
        <sz val="14"/>
        <rFont val="Arial"/>
        <family val="2"/>
      </rPr>
      <t xml:space="preserve"> monthly amount paid or will be paid by each parent or Nonparent Custodian for health insurance.  (If portion is unknown, prorate for children by dividing total premium by number of persons covered then multiply by number of covered children in this action.)</t>
    </r>
  </si>
  <si>
    <t>Date of Initial Child Support Order:</t>
  </si>
  <si>
    <t>Line No.</t>
  </si>
  <si>
    <t>"Non-Specific Deviations"</t>
  </si>
  <si>
    <t>Child means child or children who are minors and may apply to the child(ren) in this action, children who are in a pre-existing child support order or Other Qualified Child(ren).</t>
  </si>
  <si>
    <t>Child and Dependent Care Tax Credit means a Parent is eligible for a tax credit on their Federal Income Tax Return because they paid someone to care for a child so that they could work or look for work.</t>
  </si>
  <si>
    <t>Child Care Expenses</t>
  </si>
  <si>
    <t>UNION</t>
  </si>
  <si>
    <t>UPSON</t>
  </si>
  <si>
    <t xml:space="preserve">
Carry down percentages from Line 3; enter percentages agreed to; or enter percentages otherwise ordered by the Court.</t>
  </si>
  <si>
    <t>Monthly Average (Line 8 divided by 12 months)</t>
  </si>
  <si>
    <t>Monthly Average (Line 13 divided by 12 months)</t>
  </si>
  <si>
    <t>Total Yearly Amounts (Lines 15, 16  &amp; 17 added)</t>
  </si>
  <si>
    <r>
      <t xml:space="preserve">Parent's Pro Rata Share of Income from </t>
    </r>
    <r>
      <rPr>
        <b/>
        <i/>
        <sz val="14"/>
        <rFont val="Arial"/>
        <family val="2"/>
      </rPr>
      <t>Child Support Worksheet,</t>
    </r>
    <r>
      <rPr>
        <sz val="14"/>
        <rFont val="Arial"/>
        <family val="2"/>
      </rPr>
      <t xml:space="preserve"> Line 3.</t>
    </r>
  </si>
  <si>
    <t>Monthly Average (Divide Line 8 by 12 months)</t>
  </si>
  <si>
    <t>Monthly Average (Divide Line 13 by 12 months)</t>
  </si>
  <si>
    <r>
      <t xml:space="preserve">Basic Child Support Obligation (from </t>
    </r>
    <r>
      <rPr>
        <b/>
        <i/>
        <sz val="14"/>
        <rFont val="Arial"/>
        <family val="2"/>
      </rPr>
      <t>Child Support Worksheet</t>
    </r>
    <r>
      <rPr>
        <sz val="14"/>
        <rFont val="Arial"/>
        <family val="2"/>
      </rPr>
      <t>, Line 4)</t>
    </r>
  </si>
  <si>
    <t>9(a).</t>
  </si>
  <si>
    <t>9(b).</t>
  </si>
  <si>
    <t>9(c).</t>
  </si>
  <si>
    <t>Adjustment may be considered only for children who meet ALL FIVE of the following requirements:</t>
  </si>
  <si>
    <t>A.</t>
  </si>
  <si>
    <t>B.</t>
  </si>
  <si>
    <t>C.</t>
  </si>
  <si>
    <t>D.</t>
  </si>
  <si>
    <t>E.</t>
  </si>
  <si>
    <t>Adjustment for other QUALIFIED children pursuant to the five factors listed above</t>
  </si>
  <si>
    <t>Name(s)</t>
  </si>
  <si>
    <r>
      <t xml:space="preserve">Child Care Expenses necessary for parent's employment, education or vocational training.  </t>
    </r>
    <r>
      <rPr>
        <sz val="14"/>
        <rFont val="Arial"/>
        <family val="2"/>
      </rPr>
      <t>Monthly average amount paid by each Parent (or Nonparent Custodian) for child care for the children for whom support is being determined from all Supplemental Tables from Lines 7, 13 and 19.</t>
    </r>
  </si>
  <si>
    <r>
      <t xml:space="preserve">Children's Names </t>
    </r>
    <r>
      <rPr>
        <b/>
        <sz val="14"/>
        <rFont val="Arial"/>
        <family val="2"/>
      </rPr>
      <t xml:space="preserve">→
</t>
    </r>
    <r>
      <rPr>
        <sz val="14"/>
        <rFont val="Arial"/>
        <family val="2"/>
      </rPr>
      <t>(Names will automatically display)</t>
    </r>
  </si>
  <si>
    <t>IV-D Case No.:</t>
  </si>
  <si>
    <t>Complete only if Parenting Time Deviation is being considered for Noncustodial Parent based on court ordered visitation.</t>
  </si>
  <si>
    <t>Enter monthly Self-Employment Income on which parent paid Self-Employment Taxes for FICA &amp; Medicare</t>
  </si>
  <si>
    <t>Total of Lines 3 &amp; 4</t>
  </si>
  <si>
    <r>
      <t xml:space="preserve">If you selected </t>
    </r>
    <r>
      <rPr>
        <b/>
        <sz val="12"/>
        <rFont val="Arial"/>
        <family val="2"/>
      </rPr>
      <t>“Open”</t>
    </r>
    <r>
      <rPr>
        <sz val="12"/>
        <rFont val="Arial"/>
        <family val="2"/>
      </rPr>
      <t xml:space="preserve"> when downloading the workbook, click on the Microsoft icon </t>
    </r>
  </si>
  <si>
    <r>
      <t>·</t>
    </r>
    <r>
      <rPr>
        <sz val="12"/>
        <rFont val="Times New Roman"/>
        <family val="1"/>
      </rPr>
      <t xml:space="preserve">   </t>
    </r>
    <r>
      <rPr>
        <sz val="12"/>
        <rFont val="Arial"/>
        <family val="2"/>
      </rPr>
      <t>Add children in this order - 1 through 12.  Click box to left of child’s name field; choose “X” for each child involved in current case.  Type name and dates of birth for children in appropriate fields.  Total Number of Children will automatically display just below this area.</t>
    </r>
  </si>
  <si>
    <r>
      <t>·</t>
    </r>
    <r>
      <rPr>
        <sz val="12"/>
        <rFont val="Times New Roman"/>
        <family val="1"/>
      </rPr>
      <t xml:space="preserve">   </t>
    </r>
    <r>
      <rPr>
        <sz val="12"/>
        <rFont val="Arial"/>
        <family val="2"/>
      </rPr>
      <t>Do not include income for a Nonparent Custodian.</t>
    </r>
  </si>
  <si>
    <r>
      <t>·</t>
    </r>
    <r>
      <rPr>
        <sz val="12"/>
        <rFont val="Times New Roman"/>
        <family val="1"/>
      </rPr>
      <t xml:space="preserve">   </t>
    </r>
    <r>
      <rPr>
        <sz val="12"/>
        <rFont val="Arial"/>
        <family val="2"/>
      </rPr>
      <t xml:space="preserve">Self-Employment income may be entered on Schedule A, Line 3 </t>
    </r>
    <r>
      <rPr>
        <b/>
        <i/>
        <sz val="12"/>
        <rFont val="Arial"/>
        <family val="2"/>
      </rPr>
      <t>or</t>
    </r>
    <r>
      <rPr>
        <sz val="12"/>
        <rFont val="Arial"/>
        <family val="2"/>
      </rPr>
      <t xml:space="preserve"> entered and calculated using the Self-Employment Calculator.</t>
    </r>
  </si>
  <si>
    <r>
      <t xml:space="preserve">     Click                               </t>
    </r>
    <r>
      <rPr>
        <sz val="10"/>
        <rFont val="Arial"/>
      </rPr>
      <t>to access the Self Employment Calculator tab.</t>
    </r>
  </si>
  <si>
    <r>
      <t>·</t>
    </r>
    <r>
      <rPr>
        <sz val="12"/>
        <rFont val="Times New Roman"/>
        <family val="1"/>
      </rPr>
      <t xml:space="preserve">   </t>
    </r>
    <r>
      <rPr>
        <sz val="12"/>
        <rFont val="Arial"/>
        <family val="2"/>
      </rPr>
      <t xml:space="preserve">Self-Employment income may be entered and calculated using Self-Employment Calculator </t>
    </r>
    <r>
      <rPr>
        <b/>
        <i/>
        <sz val="12"/>
        <rFont val="Arial"/>
        <family val="2"/>
      </rPr>
      <t>or</t>
    </r>
    <r>
      <rPr>
        <sz val="12"/>
        <rFont val="Arial"/>
        <family val="2"/>
      </rPr>
      <t xml:space="preserve"> by entering income</t>
    </r>
  </si>
  <si>
    <r>
      <t>·</t>
    </r>
    <r>
      <rPr>
        <sz val="12"/>
        <rFont val="Times New Roman"/>
        <family val="1"/>
      </rPr>
      <t xml:space="preserve">   </t>
    </r>
    <r>
      <rPr>
        <sz val="12"/>
        <rFont val="Arial"/>
        <family val="2"/>
      </rPr>
      <t>If Qualified Children apply, select box under “Mark X if Mother or Father is Claiming Credit” to indicate parent claiming child.</t>
    </r>
  </si>
  <si>
    <r>
      <t>·</t>
    </r>
    <r>
      <rPr>
        <sz val="12"/>
        <rFont val="Times New Roman"/>
        <family val="1"/>
      </rPr>
      <t xml:space="preserve">   </t>
    </r>
    <r>
      <rPr>
        <sz val="12"/>
        <rFont val="Arial"/>
        <family val="2"/>
      </rPr>
      <t>Select “X” under Date of Birth Column for “Total number of QUALIFIED children for whom adjustment is being claimed.”  If box does not display “X,” calculation here will not occur.</t>
    </r>
  </si>
  <si>
    <r>
      <t>·</t>
    </r>
    <r>
      <rPr>
        <sz val="12"/>
        <rFont val="Times New Roman"/>
        <family val="1"/>
      </rPr>
      <t xml:space="preserve">   </t>
    </r>
    <r>
      <rPr>
        <sz val="12"/>
        <rFont val="Arial"/>
        <family val="2"/>
      </rPr>
      <t>This schedule is reserved for future use.</t>
    </r>
  </si>
  <si>
    <r>
      <t>·</t>
    </r>
    <r>
      <rPr>
        <sz val="12"/>
        <rFont val="Times New Roman"/>
        <family val="1"/>
      </rPr>
      <t xml:space="preserve">   </t>
    </r>
    <r>
      <rPr>
        <sz val="12"/>
        <rFont val="Arial"/>
        <family val="2"/>
      </rPr>
      <t>Health Insurance Premiums Paid for the Children is entered on Line 2 in the top section.</t>
    </r>
  </si>
  <si>
    <r>
      <t>·</t>
    </r>
    <r>
      <rPr>
        <sz val="12"/>
        <rFont val="Times New Roman"/>
        <family val="1"/>
      </rPr>
      <t xml:space="preserve">   </t>
    </r>
    <r>
      <rPr>
        <sz val="12"/>
        <rFont val="Arial"/>
        <family val="2"/>
      </rPr>
      <t>Supplemental Tables 2, 3, 4, are used when more than three children are included in current action.</t>
    </r>
  </si>
  <si>
    <r>
      <t>·</t>
    </r>
    <r>
      <rPr>
        <sz val="12"/>
        <rFont val="Times New Roman"/>
        <family val="1"/>
      </rPr>
      <t xml:space="preserve">   </t>
    </r>
    <r>
      <rPr>
        <sz val="12"/>
        <rFont val="Arial"/>
        <family val="2"/>
      </rPr>
      <t>A chart that displays the dollar amount of the BCSO table matching to various levels of combined adjusted income of children's parents and number of children for whom child support order is being established or modified. The chart is view only and should not be taken as the child support obligation of the noncustodial parent.  The calculator uses this table in the automatic formulas of the calculator.</t>
    </r>
  </si>
  <si>
    <r>
      <t>NOTE</t>
    </r>
    <r>
      <rPr>
        <b/>
        <sz val="15"/>
        <color indexed="10"/>
        <rFont val="Arial"/>
        <family val="2"/>
      </rPr>
      <t xml:space="preserve">:  </t>
    </r>
    <r>
      <rPr>
        <b/>
        <sz val="15"/>
        <rFont val="Arial"/>
        <family val="2"/>
      </rPr>
      <t>Low Income Deviation is entered as a positive number but treated as a subtraction when included with all other deviations. By use of this deviation, court or jury is not prohibited from granting an increase or decrease to the presumptive amount of child support by use of another deviation.</t>
    </r>
  </si>
  <si>
    <r>
      <t xml:space="preserve">Health Insurance Premiums Paid for the Children
Enter </t>
    </r>
    <r>
      <rPr>
        <sz val="14"/>
        <rFont val="Arial"/>
        <family val="2"/>
      </rPr>
      <t>monthly amount paid or will be paid by each parent or Nonparent Custodian for health insurance.  (If portion is unknown, prorate for children by dividing total premium by number of persons covered then multiply by number of covered children in this action.)</t>
    </r>
  </si>
  <si>
    <r>
      <t>Welcome!</t>
    </r>
    <r>
      <rPr>
        <sz val="14"/>
        <rFont val="Arial"/>
        <family val="2"/>
      </rPr>
      <t xml:space="preserve">  The Child Support Guidelines downloadable Electronic Worksheet is a Microsoft Excel™ (.xls) file used for creating a Child Support Worksheet.  All of the functionality of Microsoft Excel is present in the file.  The worksheet and schedule’s auto-calculation formulas are protected and are in a view only </t>
    </r>
  </si>
  <si>
    <r>
      <t xml:space="preserve">format so the user may </t>
    </r>
    <r>
      <rPr>
        <b/>
        <i/>
        <sz val="14"/>
        <rFont val="Arial"/>
        <family val="2"/>
      </rPr>
      <t xml:space="preserve">only enter information in the fields that are highlighted in </t>
    </r>
  </si>
  <si>
    <r>
      <t xml:space="preserve">From </t>
    </r>
    <r>
      <rPr>
        <b/>
        <sz val="14"/>
        <rFont val="Arial"/>
        <family val="2"/>
      </rPr>
      <t>Schedule D, Line 5.</t>
    </r>
  </si>
  <si>
    <t>Monthly Average (Line 18 divided by 12 months)</t>
  </si>
  <si>
    <t>Included</t>
  </si>
  <si>
    <t>Adjustment for Preexisting Child Support Orders Being Paid for Other Children</t>
  </si>
  <si>
    <t>Preexisting Child Support Amount Paid by Mother</t>
  </si>
  <si>
    <t>Preexisting Child Support Amount Paid by Father</t>
  </si>
  <si>
    <t>*(c)Mother</t>
  </si>
  <si>
    <t>*(d)Father</t>
  </si>
  <si>
    <t>Court or Jury Allowable Deviations</t>
  </si>
  <si>
    <t>STATE</t>
  </si>
  <si>
    <t xml:space="preserve">Enter a comment here explaining why you have included an Other Qualified Child in the Current Court Case.
</t>
  </si>
  <si>
    <t>Final child support order means the presumptive amount of child support adjusted by any deviations.</t>
  </si>
  <si>
    <t>Gross income means all income to be included in the calculation of child support as set forth in subsection (f) of this Code section.</t>
  </si>
  <si>
    <t>Health Insurance</t>
  </si>
  <si>
    <r>
      <t>·</t>
    </r>
    <r>
      <rPr>
        <sz val="12"/>
        <rFont val="Times New Roman"/>
        <family val="1"/>
      </rPr>
      <t xml:space="preserve">   </t>
    </r>
    <r>
      <rPr>
        <sz val="12"/>
        <rFont val="Arial"/>
        <family val="2"/>
      </rPr>
      <t>Footnotes allow for the entry of notes related to the current case.  Click the tab and enter information in the three columns.  Notes may help one recall, or the court to understand, why one entered certain information on the worksheet or schedules.  ONLY enter information related to the calculations.</t>
    </r>
  </si>
  <si>
    <r>
      <t>·</t>
    </r>
    <r>
      <rPr>
        <sz val="12"/>
        <rFont val="Times New Roman"/>
        <family val="1"/>
      </rPr>
      <t xml:space="preserve">   </t>
    </r>
    <r>
      <rPr>
        <sz val="12"/>
        <rFont val="Arial"/>
        <family val="2"/>
      </rPr>
      <t>Explanation of Terms provides information from guidelines statute about terms used on worksheet and schedules.</t>
    </r>
  </si>
  <si>
    <t>Lines 12 and 14 are enterable fields; all other fields will automatically calculate and display amounts.</t>
  </si>
  <si>
    <r>
      <t xml:space="preserve">Extraordinary Medical Expenses 
</t>
    </r>
    <r>
      <rPr>
        <sz val="14"/>
        <rFont val="Arial"/>
        <family val="2"/>
      </rPr>
      <t>&gt;Total amounts from Line 14(a) of each Supplemental Table for Mother.
&gt;Total amounts from Line 14(b) of each Supplemental Table for Father.
&gt;Total amounts from Line 14(c) of each Supplemental Table for Nonparent Custodian.</t>
    </r>
  </si>
  <si>
    <t>Parenting Time Adjustment</t>
  </si>
  <si>
    <t>The qualified child is not currently before the court to set, modify or enforce child support.</t>
  </si>
  <si>
    <t>OSAH</t>
  </si>
  <si>
    <t>Other - Non-specific Deviations</t>
  </si>
  <si>
    <t>Child Care Paid by Father</t>
  </si>
  <si>
    <t>High Income means a Combined Adjusted Income of both Mother and Father that exceeds $30,000.00 per month.</t>
  </si>
  <si>
    <t>Imputed Income</t>
  </si>
  <si>
    <t>9(a)</t>
  </si>
  <si>
    <t>Mother's monthly Extraordinary Educational Expenses</t>
  </si>
  <si>
    <t>9(b)</t>
  </si>
  <si>
    <t>Father's monthly Extraordinary Educational Expenses</t>
  </si>
  <si>
    <t>9(c)</t>
  </si>
  <si>
    <t>Nonparent's monthly Extraordinary Educational Expenses</t>
  </si>
  <si>
    <t>Child 1</t>
  </si>
  <si>
    <t>Child 2</t>
  </si>
  <si>
    <t>Child 3</t>
  </si>
  <si>
    <t>Deviations from Presumptive Amount</t>
  </si>
  <si>
    <t>Assets which are used for support of family</t>
  </si>
  <si>
    <t>23.</t>
  </si>
  <si>
    <t>Self Employment Tax Adjustment</t>
  </si>
  <si>
    <t>Court Name</t>
  </si>
  <si>
    <t>Court Case #</t>
  </si>
  <si>
    <t>7(a)</t>
  </si>
  <si>
    <t>7(b)</t>
  </si>
  <si>
    <t>7(c)</t>
  </si>
  <si>
    <t>7(d)</t>
  </si>
  <si>
    <t>C. Would deviation serve the best interests of the children for whom support is being determined?  Explain</t>
  </si>
  <si>
    <t>A.  For each section completed, provide monthly amounts (annual amounts in certain areas) or other information as required.  Enter amounts/data in yellow fields only. Calculations will automatically display in the appropriate white fields.</t>
  </si>
  <si>
    <t>Presumptive Amount of Child Support</t>
  </si>
  <si>
    <t>Comments for Court:</t>
  </si>
  <si>
    <t>Enter Checkmark if Mother is Claiming Credit</t>
  </si>
  <si>
    <t>Total Yearly amount paid for Special Expenses for Child Rearing
&gt;Total amounts from Line 15 of each Supplemental Table.</t>
  </si>
  <si>
    <t>Total Yearly amount paid for Special Expenses for Child Rearing
&gt;Total amounts from Line 16 of each Supplemental Table.</t>
  </si>
  <si>
    <t>Total Yearly amount paid for Special Expenses for Child Rearing
&gt;Total amounts from Line 17 of each Supplemental Table.</t>
  </si>
  <si>
    <t>Total Yearly Amounts (Lines 20, 21 &amp; 22 added)</t>
  </si>
  <si>
    <t>Monthly Average (Line 23 divided by 12 months)</t>
  </si>
  <si>
    <t>Special Expenses Limitation (Line 25 x 7% (.07))</t>
  </si>
  <si>
    <t>If Line 24 is greater than Line 26, Line 26 will be subtracted from Line 24.
If Line 24 is less than Line 26, zero will display.</t>
  </si>
  <si>
    <r>
      <t>Mother's Monthly Allowable Special Expenses for Child Rearing</t>
    </r>
    <r>
      <rPr>
        <sz val="14"/>
        <rFont val="Arial"/>
        <family val="2"/>
      </rPr>
      <t xml:space="preserve">
&gt;Line 20 divided by Line 23, and percentage multiplied by amount on Line 27.</t>
    </r>
  </si>
  <si>
    <t>Uninsured health care expenses means a child's uninsured medical expenses including, but not limited to, health insurance copayments, deductibles, and such other costs as are reasonably necessary for orthodontia, dental treatment, asthma treatments, physical therapy, vision care, and any acute or chronic medical or health problem or mental health illness, including counseling and other medical or mental health expenses, that are not covered by insurance. For further reference see paragraph (3) of subsection (h) of this Code section.</t>
  </si>
  <si>
    <t>Visitation Related Travel Expenses means travel expenses related to Court ordered visitation that are substantial in cost due to the distance between the Parents. The Court may order the allocation of such costs as a Deviation, taking into consideration the circumstances of the respective Parents as well as which Parent moved and the reason for such move.</t>
  </si>
  <si>
    <t>Work Related Child Costs</t>
  </si>
  <si>
    <t>Permanency Plan or Foster Care Plan means the cost incurred in assisting a parent in regaining custody of a child who is in the legal custody of the Georgia Department of Human Resources (the Division of Family and Children Services-DFCS), the child protection or foster care agency of another state or territory, or any other child-caring entity, public or private. This total amount may be considered a deviation.</t>
  </si>
  <si>
    <t>Plaintiff</t>
  </si>
  <si>
    <t>The person who is bringing or intends to file the current or present action.</t>
  </si>
  <si>
    <t>Preexisting Order</t>
  </si>
  <si>
    <t>OCONEE</t>
  </si>
  <si>
    <t>OGLETHORPE</t>
  </si>
  <si>
    <t>PAULDING</t>
  </si>
  <si>
    <t>PEACH</t>
  </si>
  <si>
    <t>PICKENS</t>
  </si>
  <si>
    <t>PIERCE</t>
  </si>
  <si>
    <t>PIKE</t>
  </si>
  <si>
    <t>POLK</t>
  </si>
  <si>
    <t>PULASKI</t>
  </si>
  <si>
    <t>PUTNAM</t>
  </si>
  <si>
    <t>QUITMAN</t>
  </si>
  <si>
    <t>RABUN</t>
  </si>
  <si>
    <t>RANDOLPH</t>
  </si>
  <si>
    <t>RICHMOND</t>
  </si>
  <si>
    <t>ROCKDALE</t>
  </si>
  <si>
    <t>SCHLEY</t>
  </si>
  <si>
    <t>SCREVEN</t>
  </si>
  <si>
    <t>Split parenting can occur in a child support case only if there are two or more children of the same parents, where one parent is the custodial parent for at least one child of the parents, and the other parent is the custodial parent for at least one other child of the parents. In a split parenting case, each parent is the custodial parent of any child spending more than 50 percent of the time with that parent and is the noncustodial parent of any child spending more than 50 percent of the time with the other parent. A split parenting situation shall have two custodial parents and two noncustodial parents, but no child shall have more than one custodial parent or noncustodial parent.</t>
  </si>
  <si>
    <t>STARS Case Number</t>
  </si>
  <si>
    <t>TANF (Temporary Assistance for Needy Families)</t>
  </si>
  <si>
    <t>Temporary Assistance for Needy Families (TANF) is a benefit paid to a person who qualifies through the Georgia Division of Family of Children Services (DFCS) or similar programs in other states or territories under Title IV-A of the federal Social Security Act. This benefit does not include Medicaid or Food Stamps.</t>
  </si>
  <si>
    <t>Theoretical Child Support Order</t>
  </si>
  <si>
    <t>Theoretical child support order means a hypothetical child support order for qualified children calculated as set forth in subparagraph (f)(5)(C) of this Code section which allows the court to determine the amount of child support as if a child support order existed.</t>
  </si>
  <si>
    <t>Title II Social Security Benefits</t>
  </si>
  <si>
    <t>Old age, survivors and disability benefits for a child who is either unmarried and has not attained the age of 18, is still in secondary school and under 19 years of age, or is under a disability which began before he attained the age of 22 years of age. The child must also be a dependent of the insured individual.</t>
  </si>
  <si>
    <t>Uninsured Health Care Expenses</t>
  </si>
  <si>
    <t>Income from Annuities</t>
  </si>
  <si>
    <t>2(a).</t>
  </si>
  <si>
    <t>2(b).</t>
  </si>
  <si>
    <t>Georgia</t>
  </si>
  <si>
    <t>COMBINED</t>
  </si>
  <si>
    <t>ADJUSTED</t>
  </si>
  <si>
    <t>ONE</t>
  </si>
  <si>
    <t>TWO</t>
  </si>
  <si>
    <t>THREE</t>
  </si>
  <si>
    <t>FOUR</t>
  </si>
  <si>
    <t>FIVE</t>
  </si>
  <si>
    <t>SIX</t>
  </si>
  <si>
    <t>GROSS</t>
  </si>
  <si>
    <t>3) Type of Business (Sole Proprietorship, LLC, Partnership, 
                                 S Corp., Rental Income)</t>
  </si>
  <si>
    <t xml:space="preserve">Total yearly amount paid for Other Extraordinary Educational Expenses </t>
  </si>
  <si>
    <t>Total yearly amount paid for extraordinary medical expenses</t>
  </si>
  <si>
    <t>Total Yearly Amounts (Add Lines 15, 16  &amp; 17)</t>
  </si>
  <si>
    <t>EFFINGHAM</t>
  </si>
  <si>
    <t>ELBERT</t>
  </si>
  <si>
    <t>EMANUEL</t>
  </si>
  <si>
    <t>EVANS</t>
  </si>
  <si>
    <r>
      <t xml:space="preserve">Presumptive Amount of Child Support
</t>
    </r>
    <r>
      <rPr>
        <sz val="14"/>
        <rFont val="Arial"/>
        <family val="2"/>
      </rPr>
      <t>Line 8 subtracted from Line 7.</t>
    </r>
    <r>
      <rPr>
        <b/>
        <sz val="14"/>
        <rFont val="Arial"/>
        <family val="2"/>
      </rPr>
      <t xml:space="preserve">
</t>
    </r>
  </si>
  <si>
    <t>"Parenting Time Deviation"</t>
  </si>
  <si>
    <t>"Extraordinary Educational Expenses"</t>
  </si>
  <si>
    <t>"Extraordinary Medical Expenses"</t>
  </si>
  <si>
    <t>"Special Expenses for Child Rearing"</t>
  </si>
  <si>
    <r>
      <rPr>
        <b/>
        <u/>
        <sz val="14"/>
        <rFont val="Arial"/>
        <family val="2"/>
      </rPr>
      <t>Child Support Worksheet</t>
    </r>
    <r>
      <rPr>
        <b/>
        <sz val="14"/>
        <rFont val="Arial"/>
        <family val="2"/>
      </rPr>
      <t xml:space="preserve">  -  Enter amounts/data in yellow fields only.  Calculations will automatically display in the appropriate white fields.</t>
    </r>
  </si>
  <si>
    <r>
      <rPr>
        <b/>
        <i/>
        <u/>
        <sz val="16"/>
        <rFont val="Arial"/>
        <family val="2"/>
      </rPr>
      <t>Schedule E</t>
    </r>
    <r>
      <rPr>
        <b/>
        <sz val="16"/>
        <rFont val="Arial"/>
        <family val="2"/>
      </rPr>
      <t xml:space="preserve"> </t>
    </r>
    <r>
      <rPr>
        <b/>
        <i/>
        <sz val="16"/>
        <rFont val="Arial"/>
        <family val="2"/>
      </rPr>
      <t xml:space="preserve"> -  Deviations and Special Circumstances</t>
    </r>
  </si>
  <si>
    <t>IMPORTANT:  If the Macros are not enabled, formulas for calculations will not work correctly and the resulting calculations in the worksheet will be wrong.</t>
  </si>
  <si>
    <t>Excel 2007 Users</t>
  </si>
  <si>
    <t>The Worksheet has been completed – what’s next?</t>
  </si>
  <si>
    <t xml:space="preserve">  </t>
  </si>
  <si>
    <t>Counties</t>
  </si>
  <si>
    <t>Court</t>
  </si>
  <si>
    <t>JUVENILE</t>
  </si>
  <si>
    <t>SUPERIOR</t>
  </si>
  <si>
    <t>APPLING</t>
  </si>
  <si>
    <t>ATKINSON</t>
  </si>
  <si>
    <t>BACON</t>
  </si>
  <si>
    <t>BAKER</t>
  </si>
  <si>
    <t>BALDWIN</t>
  </si>
  <si>
    <t>BANKS</t>
  </si>
  <si>
    <t>BARROW</t>
  </si>
  <si>
    <t>BARTOW</t>
  </si>
  <si>
    <t>BEN HILL</t>
  </si>
  <si>
    <t>BERRIEN</t>
  </si>
  <si>
    <t>BIBB</t>
  </si>
  <si>
    <t>BLECKLEY</t>
  </si>
  <si>
    <t>BRANTLEY</t>
  </si>
  <si>
    <t>BROOKS</t>
  </si>
  <si>
    <t>BRYAN</t>
  </si>
  <si>
    <t>BULLOCH</t>
  </si>
  <si>
    <r>
      <t xml:space="preserve">* </t>
    </r>
    <r>
      <rPr>
        <sz val="14"/>
        <rFont val="Arial"/>
        <family val="2"/>
      </rPr>
      <t>Plaintiff,</t>
    </r>
  </si>
  <si>
    <r>
      <t xml:space="preserve">* </t>
    </r>
    <r>
      <rPr>
        <sz val="14"/>
        <rFont val="Arial"/>
        <family val="2"/>
      </rPr>
      <t>Defendant,</t>
    </r>
  </si>
  <si>
    <r>
      <t xml:space="preserve">* </t>
    </r>
    <r>
      <rPr>
        <sz val="14"/>
        <rFont val="Arial"/>
        <family val="2"/>
      </rPr>
      <t>Name</t>
    </r>
  </si>
  <si>
    <r>
      <t xml:space="preserve">* </t>
    </r>
    <r>
      <rPr>
        <b/>
        <i/>
        <u/>
        <sz val="14"/>
        <rFont val="Arial"/>
        <family val="2"/>
      </rPr>
      <t>Schedule A - Gross Income</t>
    </r>
    <r>
      <rPr>
        <b/>
        <i/>
        <sz val="14"/>
        <rFont val="Arial"/>
        <family val="2"/>
      </rPr>
      <t xml:space="preserve">  The entry of </t>
    </r>
    <r>
      <rPr>
        <b/>
        <i/>
        <u/>
        <sz val="14"/>
        <rFont val="Arial"/>
        <family val="2"/>
      </rPr>
      <t>income</t>
    </r>
    <r>
      <rPr>
        <b/>
        <i/>
        <sz val="14"/>
        <rFont val="Arial"/>
        <family val="2"/>
      </rPr>
      <t xml:space="preserve"> in this section is required to generate a Worksheet.</t>
    </r>
  </si>
  <si>
    <r>
      <t xml:space="preserve">* </t>
    </r>
    <r>
      <rPr>
        <b/>
        <sz val="14"/>
        <rFont val="Arial"/>
        <family val="2"/>
      </rPr>
      <t xml:space="preserve">TOTAL GROSS MONTHLY INCOME
</t>
    </r>
    <r>
      <rPr>
        <sz val="14"/>
        <rFont val="Arial"/>
        <family val="2"/>
      </rPr>
      <t>Total will automatically display here, on Line 1 of Worksheet, and Line 1 of Schedule B.</t>
    </r>
  </si>
  <si>
    <t>Total yearly amount paid for Tuition, Room &amp; Board, Fees and Books</t>
  </si>
  <si>
    <t>Work related child care costs means expenses for the care of the child for whom support is being determined which are due to employment of either parent. In an appropriate case, the court may consider the child care costs associated with a parent's job search or the training or education of a parent necessary to obtain a job or enhance earning potential, not to exceed a reasonable time as determined by the court, if the parent proves by a preponderance of the evidence that the job search, job training, or education will benefit the child being supported. The term shall be projected for the next consecutive 12 months and averaged to obtain a monthly amount. For further reference see paragraph (1) of subsection (h) of this Code section.</t>
  </si>
  <si>
    <t>Worksheet</t>
  </si>
  <si>
    <t>Monthly Gross Income</t>
  </si>
  <si>
    <r>
      <t xml:space="preserve">Basic Child Support Obligation </t>
    </r>
    <r>
      <rPr>
        <sz val="14"/>
        <rFont val="Arial"/>
        <family val="2"/>
      </rPr>
      <t>(</t>
    </r>
    <r>
      <rPr>
        <sz val="14"/>
        <rFont val="Arial"/>
        <family val="2"/>
      </rPr>
      <t>from the Table)</t>
    </r>
  </si>
  <si>
    <r>
      <t>Adjusted Child Support Obligation</t>
    </r>
    <r>
      <rPr>
        <sz val="14"/>
        <rFont val="Arial"/>
        <family val="2"/>
      </rPr>
      <t xml:space="preserve">
Total of Lines 5 &amp; 6.</t>
    </r>
  </si>
  <si>
    <r>
      <t xml:space="preserve">Adjustment for Additional Expenses Paid.
</t>
    </r>
    <r>
      <rPr>
        <sz val="14"/>
        <rFont val="Arial"/>
        <family val="2"/>
      </rPr>
      <t xml:space="preserve">From </t>
    </r>
    <r>
      <rPr>
        <b/>
        <i/>
        <sz val="14"/>
        <rFont val="Arial"/>
        <family val="2"/>
      </rPr>
      <t>Schedule D, Line 3</t>
    </r>
    <r>
      <rPr>
        <sz val="14"/>
        <rFont val="Arial"/>
        <family val="2"/>
      </rPr>
      <t>.</t>
    </r>
  </si>
  <si>
    <t>Child Support Services</t>
  </si>
  <si>
    <t>Compensation to owner (Do not include this amount on Line 1 of Schedule A as it is included here with self-employment income.)</t>
  </si>
  <si>
    <t>Answer(s) from the Self-employment Calculator will display on Schedule A, Line 3 as a positive number for a profit, or as a zero for a loss.</t>
  </si>
  <si>
    <r>
      <t xml:space="preserve">Fringe Benefits </t>
    </r>
    <r>
      <rPr>
        <sz val="12"/>
        <rFont val="Arial"/>
        <family val="2"/>
      </rPr>
      <t>(if significantly reduce living expenses)</t>
    </r>
  </si>
  <si>
    <t>Schedule E Supplemental Tables</t>
  </si>
  <si>
    <t>Schedule E</t>
  </si>
  <si>
    <t>Total yearly amount of other child care (e.g. pre-school or child with disability)</t>
  </si>
  <si>
    <t>Monthly Average (Divide Line 6 by 12 months)</t>
  </si>
  <si>
    <t>Total yearly amount during other school breaks</t>
  </si>
  <si>
    <t>Monthly Average (Divide Line 12 by 12 months)</t>
  </si>
  <si>
    <r>
      <t xml:space="preserve">Special Expenses for Child Rearing </t>
    </r>
    <r>
      <rPr>
        <sz val="14"/>
        <rFont val="Arial"/>
        <family val="2"/>
      </rPr>
      <t>(including, but not limited to summer camp, music or art lessons, band, clubs, athletics, etc.) Write brief description of expenses in yellow fields.</t>
    </r>
  </si>
  <si>
    <t>"High Income Deviation"</t>
  </si>
  <si>
    <t>"Specific Deviations"</t>
  </si>
  <si>
    <t>Pro Rata Shares of Combined Income</t>
  </si>
  <si>
    <t>The amount on Line 9 is the Presumptive Child Support Amount.</t>
  </si>
  <si>
    <t>Schedule</t>
  </si>
  <si>
    <r>
      <rPr>
        <b/>
        <i/>
        <u/>
        <sz val="14"/>
        <rFont val="Arial"/>
        <family val="2"/>
      </rPr>
      <t>Schedule E-Deviations-Supplemental Table 4</t>
    </r>
    <r>
      <rPr>
        <b/>
        <i/>
        <sz val="14"/>
        <rFont val="Arial"/>
        <family val="2"/>
      </rPr>
      <t>. Use this table to calculate amount for Line 12 Schedule E, children 10, 11 and 12.
Enter amounts/data in yellow fields only. Calculations automatically display in appropriate white fields on schedule.</t>
    </r>
  </si>
  <si>
    <t>Supplemental Table 1.  Use this table to calculate amounts for line 1 Schedule D, children 1, 2 and 3.
For additional children use Supplemental Table 2, 3, and/or 4.</t>
  </si>
  <si>
    <t>CHILD</t>
  </si>
  <si>
    <t>CHILDREN</t>
  </si>
  <si>
    <t>INCOME</t>
  </si>
  <si>
    <t>IN THE</t>
  </si>
  <si>
    <t>COURT OF</t>
  </si>
  <si>
    <t>COUNTY</t>
  </si>
  <si>
    <r>
      <rPr>
        <b/>
        <i/>
        <u/>
        <sz val="14"/>
        <rFont val="Arial"/>
        <family val="2"/>
      </rPr>
      <t>Schedule E-Deviations-Supplemental Table 3</t>
    </r>
    <r>
      <rPr>
        <b/>
        <i/>
        <sz val="14"/>
        <rFont val="Arial"/>
        <family val="2"/>
      </rPr>
      <t>. Use this table to calculate amount for Line 12 Schedule E, children 7, 8 and 9. For additional children use Supplemental Table 4. Enter amounts/data in yellow fields only. Calculations automatically display in appropriate white fields on schedule.</t>
    </r>
  </si>
  <si>
    <r>
      <t xml:space="preserve">Special Expenses for Child Rearing </t>
    </r>
    <r>
      <rPr>
        <sz val="13"/>
        <rFont val="Arial"/>
        <family val="2"/>
      </rPr>
      <t>(including, but not limited to summer camp, music or art lessons, band, clubs, athletics, etc.) Write brief description of expenses in yellow fields.</t>
    </r>
  </si>
  <si>
    <t>Custodial parent" means the parent with whom the child resides more than 50 percent of the time. Where a custodial parent has not been designated or where a child resides with both parents an equal amount of time, the court shall designate the custodial parent as the parent with the lesser support obligation and the other parent as the noncustodial parent. Where the child resides equally with both parents and neither parent can be determined as owing a greater amount than the other, the court shall determine which parent to designate as the custodial parent for the purpose of this Code section.</t>
  </si>
  <si>
    <t>Date of initial child support order</t>
  </si>
  <si>
    <t>The date of the "first" child support order entered between the parties. Subsequent orders resulting from a modification are not considered.</t>
  </si>
  <si>
    <t>Defendant</t>
  </si>
  <si>
    <t>The person who did not bring or file the current or present court action.</t>
  </si>
  <si>
    <t>Deviation</t>
  </si>
  <si>
    <t>Helpful Information for Using the</t>
  </si>
  <si>
    <t>(Electronically Calculates the Child Support Obligation)</t>
  </si>
  <si>
    <t>Here are a few helpful hints for entering information on the Excel Worksheet:</t>
  </si>
  <si>
    <t>Civil Action Case No.:</t>
  </si>
  <si>
    <t>Additional Expenses</t>
  </si>
  <si>
    <t>E</t>
  </si>
  <si>
    <t>Recurring Income from Pensions or Retirement Plans</t>
  </si>
  <si>
    <t>Interest Income</t>
  </si>
  <si>
    <t>Income from Dividends</t>
  </si>
  <si>
    <t>Trust Income</t>
  </si>
  <si>
    <t>The Court has the discretion to consider an Adjustment to Income for qualified children under this section for the purpose of reducing a parent’s gross income, if failure to consider an adjustment would cause substantial hardship to the parent.</t>
  </si>
  <si>
    <t>Child</t>
  </si>
  <si>
    <t>Modification means reviewing an established court order for support using current information of the Mother, Father, Nonparent Custodian and Child(ren), and determining whether or not the support obligation should increase, decrease or remain unchanged.</t>
  </si>
  <si>
    <t>Mortgage</t>
  </si>
  <si>
    <t>Mortgage means that the Noncustodial Parent is providing shelter, such as paying the mortgage of the home, or has provided a home at no cost to the Custodial Parent in which the Child in this action resides.</t>
  </si>
  <si>
    <t>The biological or legally adoptive, female parent of a child.</t>
  </si>
  <si>
    <t>Noncustodial Parent means the Parent with whom the Child resides less than 50 percent of the time or the Parent who has the payment obligation for child support.</t>
  </si>
  <si>
    <t>Noncustodial parent means the parent with whom the child resides less than 50 percent of the time or the parent who has the greater payment obligation for child support. Where the child resides equally with both parents and neither parent can be determined as owing a lesser amount than the other, the court shall determine which parent to designate as the noncustodial parent for the purpose of this Code section.</t>
  </si>
  <si>
    <t>Non-specific Deviations</t>
  </si>
  <si>
    <t>Excel™ Downloadable Electronic Worksheet</t>
  </si>
  <si>
    <t>1)  General Information</t>
  </si>
  <si>
    <t>2)  Contents of the Calculator</t>
  </si>
  <si>
    <r>
      <t>·</t>
    </r>
    <r>
      <rPr>
        <sz val="12"/>
        <rFont val="Times New Roman"/>
        <family val="1"/>
      </rPr>
      <t xml:space="preserve">         </t>
    </r>
    <r>
      <rPr>
        <u/>
        <sz val="12"/>
        <rFont val="Arial"/>
        <family val="2"/>
      </rPr>
      <t>To populate check boxes</t>
    </r>
    <r>
      <rPr>
        <sz val="12"/>
        <rFont val="Arial"/>
        <family val="2"/>
      </rPr>
      <t>: place cursor over box; click and a check mark will display; click again and the check
           mark will be removed.</t>
    </r>
  </si>
  <si>
    <t>Existing Support Order</t>
  </si>
  <si>
    <t>Income from self-employment is gross income from business endeavors minus ordinary and reasonable expenses necessary to produce such income. Income from business endeavors include, but are not limited to, work as an independent contractor or consultant, sales of goods or services, and rental properties. Expenses necessary to produce income do not include expenses that are not considered ordinary and reasonable such as:  (i) Excessive promotional, travel, vehicle, or personal living expenses, depreciation on equipment, or costs of operation of home offices; or (ii) Amounts allowable by the Internal Revenue Service for the accelerated component of depreciation expenses, investment tax credits, or any other business expenses determined by the Court or the jury to be inappropriate for determining Gross Income.  Self-employment Taxes are those deductions from total monthly gross income of the self employed person for payment of FICA and Medicare. Only one-half of the Self-Employment and Medicare taxes shall be deducted. (See IRS Publication No. 533 for years after 2006.)</t>
  </si>
  <si>
    <t>IV-D Case Number</t>
  </si>
  <si>
    <r>
      <rPr>
        <b/>
        <u/>
        <sz val="14"/>
        <rFont val="Arial"/>
        <family val="2"/>
      </rPr>
      <t>Self-Employment Calculator</t>
    </r>
    <r>
      <rPr>
        <sz val="14"/>
        <rFont val="Arial"/>
        <family val="2"/>
      </rPr>
      <t xml:space="preserve">  -  O.C.G.A. §19-6-15(f)(1)(B) states, "Income from self-employment includes income from, but not limited to, business operations, work as an independent contractor or consultant, sales of goods or services, and rental properties, less ordinary and reasonable expenses necessary to produce such income.  Income from self-employment, rent, royalties, proprietorship of a business, or joint ownership of a partnership, limited liability company, or closely held corporation is defined as gross receipts minus ordinary and reasonable expenses required for self-employment or business operations."</t>
    </r>
  </si>
  <si>
    <r>
      <t xml:space="preserve">Social Security Payments (excludes Supplemental Security Income (SSI))
</t>
    </r>
    <r>
      <rPr>
        <sz val="14"/>
        <rFont val="Arial"/>
        <family val="2"/>
      </rPr>
      <t xml:space="preserve">If a child receives Title II Social Security benefits as a dependent on a parent's account, enter that monthly amount here in that parent's column.  If none, leave blank. </t>
    </r>
    <r>
      <rPr>
        <i/>
        <sz val="14"/>
        <rFont val="Arial"/>
        <family val="2"/>
      </rPr>
      <t>(See User Guide.)</t>
    </r>
  </si>
  <si>
    <t>Adjusted income means the determination of a parent's monthly income, calculated by deducting from that parent's monthly gross income one-half of the amount of any applicable self-employment taxes being paid by the parent, any preexisting order for current child support which is being paid by the parent, and any theoretical child support order for other qualified children, if allowed by the court. For further reference see paragraph (5) of subsection (f) of this Code section.</t>
  </si>
  <si>
    <t>Alimony</t>
  </si>
  <si>
    <t>7(b) Other salaries and wages</t>
  </si>
  <si>
    <t>7(c) Advertising/promotion</t>
  </si>
  <si>
    <t>7(d) Car and truck expenses</t>
  </si>
  <si>
    <t>7(e) Depreciation</t>
  </si>
  <si>
    <t>7(f) Employee benefits (including medical insurance)</t>
  </si>
  <si>
    <t>7(g) Insurance - business</t>
  </si>
  <si>
    <t>7(h) Interest</t>
  </si>
  <si>
    <t>7(j) Rent or lease - building</t>
  </si>
  <si>
    <t>7(k) Rent or lease - equipment</t>
  </si>
  <si>
    <t>7(l) Taxes and licenses (including payroll taxes)</t>
  </si>
  <si>
    <t>7(m) Travel and entertainment</t>
  </si>
  <si>
    <t>7(n) Utilities</t>
  </si>
  <si>
    <t xml:space="preserve">7(o) Other - </t>
  </si>
  <si>
    <t xml:space="preserve">7(p) Other - </t>
  </si>
  <si>
    <t xml:space="preserve">7(q) Other - </t>
  </si>
  <si>
    <t>Alimony is actual payment allowances for support made under a court order and usually given by a man or woman to his former partner after a divorce or legal separation for livelihood maintenance. This amount is not considered as a deduction from the Gross Income of the Parent, but may be considered as a Deviation from the Presumptive Amount of Child Support for that Parent.</t>
  </si>
  <si>
    <t>Basic Child Support Obligation</t>
  </si>
  <si>
    <r>
      <rPr>
        <b/>
        <i/>
        <u/>
        <sz val="14"/>
        <rFont val="Arial"/>
        <family val="2"/>
      </rPr>
      <t>Schedule D-Additional Expenses-Supplemental Table 2</t>
    </r>
    <r>
      <rPr>
        <b/>
        <i/>
        <sz val="14"/>
        <rFont val="Arial"/>
        <family val="2"/>
      </rPr>
      <t>.  Use this table to calculate amounts for Line 1 Schedule D, children 4, 5 and 6.
For additional children use Supplemental Tables 3 and/or 4.
Enter amounts/data in yellow fields only.  Calculations will automatically display in the appropriate white fields.</t>
    </r>
  </si>
  <si>
    <r>
      <t>Note:</t>
    </r>
    <r>
      <rPr>
        <sz val="13"/>
        <rFont val="Arial"/>
        <family val="2"/>
      </rPr>
      <t xml:space="preserve">  While using the </t>
    </r>
    <r>
      <rPr>
        <b/>
        <sz val="13"/>
        <rFont val="Arial"/>
        <family val="2"/>
      </rPr>
      <t>Tab key</t>
    </r>
    <r>
      <rPr>
        <sz val="13"/>
        <rFont val="Arial"/>
        <family val="2"/>
      </rPr>
      <t xml:space="preserve"> is the best way to reach the next cell, if some sections do not apply to your case, click into the 
next yellow cell that does apply and continue.</t>
    </r>
  </si>
  <si>
    <r>
      <t>·</t>
    </r>
    <r>
      <rPr>
        <sz val="12"/>
        <rFont val="Times New Roman"/>
        <family val="1"/>
      </rPr>
      <t xml:space="preserve">         </t>
    </r>
    <r>
      <rPr>
        <u/>
        <sz val="12"/>
        <rFont val="Arial"/>
        <family val="2"/>
      </rPr>
      <t>To access Bubble Boxes of instructions, definitions or information</t>
    </r>
    <r>
      <rPr>
        <sz val="12"/>
        <rFont val="Arial"/>
        <family val="2"/>
      </rPr>
      <t>: place cursor over red triangles to display
           information; move cursor away to close display.</t>
    </r>
  </si>
  <si>
    <t>Total yearly amount summer break</t>
  </si>
  <si>
    <t>Monthly Average (Divide Line 18 by 12 months)</t>
  </si>
  <si>
    <r>
      <t>1)</t>
    </r>
    <r>
      <rPr>
        <sz val="12"/>
        <rFont val="Times New Roman"/>
        <family val="1"/>
      </rPr>
      <t xml:space="preserve">             </t>
    </r>
    <r>
      <rPr>
        <sz val="12"/>
        <rFont val="Arial"/>
        <family val="2"/>
      </rPr>
      <t xml:space="preserve">Start Here  </t>
    </r>
    <r>
      <rPr>
        <i/>
        <sz val="12"/>
        <color indexed="10"/>
        <rFont val="Arial"/>
        <family val="2"/>
      </rPr>
      <t>(view only)</t>
    </r>
  </si>
  <si>
    <t>TURNER</t>
  </si>
  <si>
    <t>TWIGGS</t>
  </si>
  <si>
    <t>Schedule C is not in use and is intentionally left blank</t>
  </si>
  <si>
    <t>(c) Nonparent Custodian</t>
  </si>
  <si>
    <t>(d) Combined</t>
  </si>
  <si>
    <r>
      <t xml:space="preserve">It is suggested that one save the Downloadable Excel Worksheet periodically while entering data. </t>
    </r>
    <r>
      <rPr>
        <sz val="12"/>
        <color indexed="10"/>
        <rFont val="Arial"/>
        <family val="2"/>
      </rPr>
      <t xml:space="preserve"> </t>
    </r>
    <r>
      <rPr>
        <b/>
        <i/>
        <u/>
        <sz val="12"/>
        <color indexed="10"/>
        <rFont val="Arial"/>
        <family val="2"/>
      </rPr>
      <t>(ALWAYS ENABLE MACROS as you open the Worksheet.)</t>
    </r>
  </si>
  <si>
    <t>Subtotal (Line 9 plus Line 10)</t>
  </si>
  <si>
    <t>Schedules</t>
  </si>
  <si>
    <t>Attached</t>
  </si>
  <si>
    <t>Not Applicable</t>
  </si>
  <si>
    <t>A</t>
  </si>
  <si>
    <t>Gross Income</t>
  </si>
  <si>
    <t>B</t>
  </si>
  <si>
    <r>
      <t>Social Security Disability or Retirement benefits received as part of Title II OASDI program which provides protection against the loss of income of earnings due to retirement, disability and death as income intended to replace a portion of lost earnings which is based on taxable earnings during a persons' lifetime. (</t>
    </r>
    <r>
      <rPr>
        <i/>
        <sz val="12"/>
        <color indexed="8"/>
        <rFont val="Verdana"/>
        <family val="2"/>
      </rPr>
      <t>Disability insurance or retirement benefits should not be confused with SSI, which is not considered income.</t>
    </r>
  </si>
  <si>
    <r>
      <t xml:space="preserve">Start Here  </t>
    </r>
    <r>
      <rPr>
        <i/>
        <sz val="12"/>
        <color indexed="10"/>
        <rFont val="Arial"/>
        <family val="2"/>
      </rPr>
      <t>(view only)</t>
    </r>
  </si>
  <si>
    <t>CS Worksheet  (the Child Support Worksheet)</t>
  </si>
  <si>
    <t>Schedule A  (Gross Income)</t>
  </si>
  <si>
    <t>Self-Employment Calculator</t>
  </si>
  <si>
    <t>Schedule B  (Adjusted Income)</t>
  </si>
  <si>
    <t>Schedule C  (RESERVED FOR FUTURE USE)</t>
  </si>
  <si>
    <t>Schedule D  (Additional Expenses)</t>
  </si>
  <si>
    <t>Schedule D Supplemental Tables  (Additional Supplemental Tables 2, 3 &amp; 4)</t>
  </si>
  <si>
    <t>Schedule E  (Deviation Special Circumstances)</t>
  </si>
  <si>
    <t>Schedule E Supplemental Tables  (Additional Supplemental Tables 2, 3 &amp; 4)</t>
  </si>
  <si>
    <t>Footnotes</t>
  </si>
  <si>
    <r>
      <t xml:space="preserve">Explanation of Terms  </t>
    </r>
    <r>
      <rPr>
        <i/>
        <sz val="12"/>
        <color indexed="10"/>
        <rFont val="Arial"/>
        <family val="2"/>
      </rPr>
      <t>(view only)</t>
    </r>
  </si>
  <si>
    <r>
      <t xml:space="preserve">BCSO (the Basic Child Support Obligation) Table  </t>
    </r>
    <r>
      <rPr>
        <i/>
        <sz val="12"/>
        <color indexed="10"/>
        <rFont val="Arial"/>
        <family val="2"/>
      </rPr>
      <t>(view only)</t>
    </r>
  </si>
  <si>
    <t>1)</t>
  </si>
  <si>
    <t>2)</t>
  </si>
  <si>
    <t>3)</t>
  </si>
  <si>
    <t>4)</t>
  </si>
  <si>
    <t>5)</t>
  </si>
  <si>
    <t>6)</t>
  </si>
  <si>
    <t>7)</t>
  </si>
  <si>
    <t>8)</t>
  </si>
  <si>
    <t>9)</t>
  </si>
  <si>
    <t>10)</t>
  </si>
  <si>
    <t>11)</t>
  </si>
  <si>
    <t>12)</t>
  </si>
  <si>
    <t>13)</t>
  </si>
  <si>
    <t>3)  Requirements to run the Excel Calculator Tool</t>
  </si>
  <si>
    <t>4)  Saving the File</t>
  </si>
  <si>
    <t>5)  Start Here (page you are viewing now)</t>
  </si>
  <si>
    <t>6)  CS Worksheet</t>
  </si>
  <si>
    <t>7)  Schedule A</t>
  </si>
  <si>
    <t>8)  Self-Employment Calculator</t>
  </si>
  <si>
    <t>9)  Schedule B</t>
  </si>
  <si>
    <t>10)  Schedule C</t>
  </si>
  <si>
    <t>11)  Schedule D</t>
  </si>
  <si>
    <t>12)  Supplemental Schedule D (more than three children)</t>
  </si>
  <si>
    <t>13)  Schedule E</t>
  </si>
  <si>
    <t>14)  Supplemental Schedule E</t>
  </si>
  <si>
    <t>15)  Footnotes</t>
  </si>
  <si>
    <t>16)  Explanation of Terms</t>
  </si>
  <si>
    <t>17)  Basic Child Support Obligation (BCSO) Table</t>
  </si>
  <si>
    <r>
      <t xml:space="preserve">Save the Worksheet file for the final time.  If you are using a public computer, save the file to a jump drive, cd, or other media.  </t>
    </r>
    <r>
      <rPr>
        <b/>
        <i/>
        <u/>
        <sz val="13"/>
        <color indexed="10"/>
        <rFont val="Arial"/>
        <family val="2"/>
      </rPr>
      <t>The final child support obligation amount appears on Line 13 of the Worksheet.</t>
    </r>
    <r>
      <rPr>
        <sz val="13"/>
        <rFont val="Arial"/>
        <family val="2"/>
      </rPr>
      <t xml:space="preserve">  Using the computers print feature, print the CS Worksheet and only the Schedules that contain the data you entered and the resulting calculations.  Keep a copy of the worksheet and schedules for your records </t>
    </r>
    <r>
      <rPr>
        <i/>
        <sz val="13"/>
        <rFont val="Arial"/>
        <family val="2"/>
      </rPr>
      <t>and</t>
    </r>
    <r>
      <rPr>
        <sz val="13"/>
        <rFont val="Arial"/>
        <family val="2"/>
      </rPr>
      <t xml:space="preserve"> provide a copy to the court, along with all necessary proof/evidence to support the Worksheet.  Most courts will want you to email the worksheet to the Clerk or Judge.  If you do not know the exact process used in your court, check with the Clerk or ask your attorney.  If you have more than three (3) children in this case, be sure to also print the supplemental schedules for Schedules D and E.</t>
    </r>
  </si>
  <si>
    <t>Non-Specific Deviations is a deviation from the Presumptive Amount of Child Support, and other than those already identified, that may be appropriate, and that the court of jury finds are in the best interest of the child in this action.</t>
  </si>
  <si>
    <t>Other Health Related Insurance</t>
  </si>
  <si>
    <t>Total Allowable Deviation</t>
  </si>
  <si>
    <t>Deviation(s) will automatically display on this line.  This is the recommended deviation based on the amounts entered above that will total with other deviations on Line 14 of this schedule.</t>
  </si>
  <si>
    <t>Imputed Income means income that is determined by using a 40 hour workweek at the minimum wage pay rate when there is no reliable evidence of income. Examples of sources used to gather reliable evidence of income may include, but are not limited to, income from tax returns for prior years, check stubs or other information for determining current ability to pay child support.</t>
  </si>
  <si>
    <t>Income from Self Employment</t>
  </si>
  <si>
    <t>Line 5 subtracted from Line 1</t>
  </si>
  <si>
    <t>Medicare tax (Line 2 multiplied by 0.0145)</t>
  </si>
  <si>
    <t xml:space="preserve">Enter the required information and the amount actually paid monthly. (Do not include arrears payments.)  </t>
  </si>
  <si>
    <t>75% of the amount on Line 12 for the parent seeking the adjustment.</t>
  </si>
  <si>
    <r>
      <t xml:space="preserve">If this adjustment is allowed, Line 13 will be subtracted from Line 9 and this amount will automatically display on Line 2 of the </t>
    </r>
    <r>
      <rPr>
        <b/>
        <i/>
        <sz val="14"/>
        <rFont val="Arial"/>
        <family val="2"/>
      </rPr>
      <t>Worksheet</t>
    </r>
    <r>
      <rPr>
        <sz val="14"/>
        <rFont val="Arial"/>
        <family val="2"/>
      </rPr>
      <t>.</t>
    </r>
  </si>
  <si>
    <t xml:space="preserve">If the Court considers an Adjustment to Income under this section, then the Court must also consider whether this Adjustment to Income is in the best interest of the child(ren) in this action </t>
  </si>
  <si>
    <t>Child Name</t>
  </si>
  <si>
    <t>Business Income (per month)</t>
  </si>
  <si>
    <t>Deviation means an increase or decrease from the Presumptive Amount of Child Support. Specific Deviations may be made based upon: (a) High Income (b) Low Income (c) Other Health Related Insurance (dental and vision) (d) Life Insurance (e) Child and Dependent Care Tax Credit (f) Parenting Time Related Travel Expenses (g) Alimony Paid (h) Mortgage (if the Noncustodial Parent is providing for the cost of home where the child resides) (i) Permanency Plan or Foster Care Plan.  The Court or the jury may consider other Deviations such as Extraordinary Educational, Medical and Special Expenses, Parenting Time and other Nonspecific Deviations.</t>
  </si>
  <si>
    <t>Discretion</t>
  </si>
  <si>
    <t>The Court or jury's authority to rule on evidence presented at a hearing in making a final determination of child support.</t>
  </si>
  <si>
    <t>13) To continue, click box at right; 
answers display on Schedule A, Line 3.</t>
  </si>
  <si>
    <t>Child Care Paid by Nonparent Custodian</t>
  </si>
  <si>
    <t>The qualified child lives in the parent's home;</t>
  </si>
  <si>
    <t>The parent is actually supporting the qualified child;</t>
  </si>
  <si>
    <t>7 Percent Test to Calculate Allowable Expenses</t>
  </si>
  <si>
    <t>Other Health Related Insurance (dental, vision)</t>
  </si>
  <si>
    <t>24.</t>
  </si>
  <si>
    <t>25.</t>
  </si>
  <si>
    <t>26.</t>
  </si>
  <si>
    <t>27.</t>
  </si>
  <si>
    <t>28.</t>
  </si>
  <si>
    <t>29.</t>
  </si>
  <si>
    <t>30.</t>
  </si>
  <si>
    <t>14(a).</t>
  </si>
  <si>
    <t>14(b).</t>
  </si>
  <si>
    <t>14(c).</t>
  </si>
  <si>
    <t xml:space="preserve">Child Care Paid by Mother </t>
  </si>
  <si>
    <t>Mother:</t>
  </si>
  <si>
    <t>Father:</t>
  </si>
  <si>
    <t>10</t>
  </si>
  <si>
    <t>Date of Initial Order</t>
  </si>
  <si>
    <r>
      <t xml:space="preserve">High Income - Combined Adjusted Income greater than $30,000/month from </t>
    </r>
    <r>
      <rPr>
        <b/>
        <i/>
        <sz val="14"/>
        <rFont val="Arial"/>
        <family val="2"/>
      </rPr>
      <t>Child Support Worksheet</t>
    </r>
    <r>
      <rPr>
        <sz val="14"/>
        <rFont val="Arial"/>
        <family val="2"/>
      </rPr>
      <t>, Line 2.</t>
    </r>
  </si>
  <si>
    <t>Expenses for the care of a minor child for whom support is being determined in this action due to the employment, job search, training or education of either Parent. The cost may be estimated and averaged for the next consecutive 12 months to obtain a monthly amount.</t>
  </si>
  <si>
    <t>Child Support Obligation Table</t>
  </si>
  <si>
    <t>Adjusted Income</t>
  </si>
  <si>
    <t>C</t>
  </si>
  <si>
    <t>D</t>
  </si>
  <si>
    <t>v</t>
  </si>
  <si>
    <t>Print Instructions for the Child Support Worksheet and Schedules</t>
  </si>
  <si>
    <t>Qualified Child or Qualified Children means any Child: (A) For whom the Parent is legally responsible; (B) That lives in the parent's home; (C) That the parent is actually supporting the child; (D) That is not subject to a Preexisting Child Support Order, and; (E) That is not currently before the court to set, modify or enforce child support.  All five (5) criteria must be met in order to claim a Child as a Qualified Child for a Theoretical Support Order.  If a child living in the parents home is subject to a Preexisting Order, but that order is not actually being paid by the parent in another case who owes the duty of support, then that child may be consider an 'Other Qualified Child'.</t>
  </si>
  <si>
    <t>other source of income</t>
  </si>
  <si>
    <t>Enter Checkmark if Father is Claiming Credit</t>
  </si>
  <si>
    <r>
      <t>Court or Jury Allowable Deviations</t>
    </r>
    <r>
      <rPr>
        <b/>
        <sz val="13"/>
        <rFont val="Arial"/>
        <family val="2"/>
      </rPr>
      <t xml:space="preserve">
Only the Court or Jury may enter an amount under column (c) or (d).</t>
    </r>
  </si>
  <si>
    <t>*(c) Mother</t>
  </si>
  <si>
    <t>*(d) Father</t>
  </si>
  <si>
    <t>1a.</t>
  </si>
  <si>
    <t>Enter "Proposed Low Income Deviation amount" AS A POSITIVE NUMBER under noncustodial parent's column. Amount will be used unless Line 1b applies.</t>
  </si>
  <si>
    <t>1b.</t>
  </si>
  <si>
    <r>
      <t>Explanation for Requesting a Low Income Deviation:</t>
    </r>
    <r>
      <rPr>
        <sz val="16"/>
        <rFont val="Arial"/>
        <family val="2"/>
      </rPr>
      <t xml:space="preserve"> Write in box below any additional explanation as to why the noncustodial parent should be granted a Low Income Deviation.  (Questions at Boxes B, C and D must also be answered for this deviation.)</t>
    </r>
  </si>
  <si>
    <t>Parenting Time Adjustment is a Deviation from a Parent's portion of the Basic Child Support Obligation based upon the Noncustodial Parent's court ordered visitation with a Child included in this action. NOTE: The Office of Child Support Services will not be involved with any action or claim related to visitation, including actions for contempt brought by the custodial parent against the non-custodial parent for failure to exercise the court ordered visitation upon which the parenting time adjustment deviation is based. The OCSS will apply the parenting time adjustment deviation to the presumptive amount of child support when there is a court order for visitation and the parents agree on the amount of the parenting time adjustment deviation to be applied. If both these criteria are not met, then OCSS will direct the parents to the court and will not apply the Parenting Time Adjustment Deviation.</t>
  </si>
  <si>
    <t>The parent is legally responsible for the qualified child (Stepchildren do not qualify);</t>
  </si>
  <si>
    <t>Parent's share of extraordinary/special expenses.  Line 12(d) multiplied by percentages for each Parent on Line 12(e).</t>
  </si>
  <si>
    <t>Parenting time deviation means a deviation from the noncustodial parent's portion of the basic child support obligation based upon the noncustodial parent's court ordered visitation with the child. For further reference see subsections (g) and (i) of this Code section.</t>
  </si>
  <si>
    <t>Qualified children means any child: (A) For whom the parent is legally responsible and in whose home the child resides; (B) That the parent is actually supporting; (C) Who is not subject to a preexisting order; and (D) Who is not before the court to set, modify, or enforce support in the case immediately under consideration.  Qualified children shall not include stepchildren or other minors in the home that the parent has no legal obligation to support.</t>
  </si>
  <si>
    <t>Qualified Children</t>
  </si>
  <si>
    <t>Representative</t>
  </si>
  <si>
    <t>Note: person entering data for mother, father, or nonparent custodian…</t>
  </si>
  <si>
    <t>Salary and Wages</t>
  </si>
  <si>
    <t xml:space="preserve">CLAY </t>
  </si>
  <si>
    <t>Deviation Descriptions</t>
  </si>
  <si>
    <t>Other Sources of Income, whether earned or unearned, may include, but are not limited to, the following:  (i) Salaries; (ii) Commissions, fees, and tips; (iii) Income from self-employment; (iv) Bonuses; (v) Overtime payments; (vi) Severance pay; (vi) Severance pay; (viii) Interest income; (viii) Interest income; (ix) Dividend income; (x) Trust income; (xi) Income from annuities; (xii) Capital gains; (xiii) Disability or retirement benefits that are received from the Social Security Administration pursuant to Title II of the federal Social Security Act; (xiv) Workers´ compensation benefits, whether temporary or permanent; (xv) Unemployment insurance benefits; (xvi) Judgments recovered for personal injuries and awards from other civil actions; (xvii) Gifts that consist of cash or other liquid instruments, or which can be converted to cash; (xviii) Prizes; (xix) Lottery winnings; (xx) Alimony or maintenance received from persons other than parties to the proceeding before the Court; and (xxi) Assets which are used for the support of the family.</t>
  </si>
  <si>
    <t xml:space="preserve">Parent </t>
  </si>
  <si>
    <t>Parent means a person who owes a child a duty of support pursuant to Code Section 19-7-2.</t>
  </si>
  <si>
    <t>D. Would deviation seriously impair the ability of the CUSTODIAL Parent or NONPARENT Custodian to maintain minimally adequate housing, food and clothing for the children being supported by the order and to provide other basic necessities?  Explain</t>
  </si>
  <si>
    <t xml:space="preserve">  Initial Action</t>
  </si>
  <si>
    <t xml:space="preserve">  Modification</t>
  </si>
  <si>
    <t>12(g).</t>
  </si>
  <si>
    <r>
      <t>Nonparent's Monthly Allowable Special Expenses for Child Rearing</t>
    </r>
    <r>
      <rPr>
        <sz val="14"/>
        <rFont val="Arial"/>
        <family val="2"/>
      </rPr>
      <t xml:space="preserve">
&gt;Line 22 divided by Line 23, and percentage multiplied by amount on Line 27.</t>
    </r>
  </si>
  <si>
    <t>LAURENS</t>
  </si>
  <si>
    <t>LEE</t>
  </si>
  <si>
    <t>LIBERTY</t>
  </si>
  <si>
    <t>LINCOLN</t>
  </si>
  <si>
    <t>LONG</t>
  </si>
  <si>
    <t>LOWNDES</t>
  </si>
  <si>
    <t>LUMPKIN</t>
  </si>
  <si>
    <t>MACON</t>
  </si>
  <si>
    <t>MADISON</t>
  </si>
  <si>
    <t>MARION</t>
  </si>
  <si>
    <t>MCDUFFIE</t>
  </si>
  <si>
    <t>MCINTOSH</t>
  </si>
  <si>
    <t>MERIWETHER</t>
  </si>
  <si>
    <t>MILLER</t>
  </si>
  <si>
    <t>MITCHELL</t>
  </si>
  <si>
    <t>MONROE</t>
  </si>
  <si>
    <t>MONTGOMERY</t>
  </si>
  <si>
    <t>MORGAN</t>
  </si>
  <si>
    <t>MURRAY</t>
  </si>
  <si>
    <t>MUSCOGEE</t>
  </si>
  <si>
    <t>NEWTON</t>
  </si>
  <si>
    <t>The credit for self-employment taxes is calculated by deducting from that Parent's monthly gross income, one-half of the amounts of self-employment taxes paid by a Parent for FICA and Medicare.  The amount of self-employment taxes paid can be found on your previous year Federal Tax Form 1040, Schedule SE, Line 4. If you reported less than $400 self-employment income in the previous tax year, you will not enter an amount on Child Support Schedule B, Line 2.  For the maximum amount of self-employment income that is subject to Social Security tax, see IRS Publication 533 for the current taxable year. NOTE: The Office of Child Support Services updates the self-employment tax formula on January 1 of each calendar year.</t>
  </si>
  <si>
    <t>Social Security Disability or Retirement Benefits</t>
  </si>
  <si>
    <t>Special Expenses for Child Rearing</t>
  </si>
  <si>
    <t>Health Insurance means the cost of premiums for any general health or medical policy paid by the Mother, Father and/or Nonparent Custodian for children included in this action. Costs for vision, dental or life insurance are not considered a part of Health Insurance.  If the child's portion of the health insurance premium is not known, divide the total premium cost by the total number of persons included in the policy. Multiply that answer by the total number of children included in the policy to determine a per child premium cost. (Example: Total Monthly Health Insurance Premium of $200 divided by 4 persons = $50 per person, multiplied by 2 children covered and included in this action = $100. Answer - Each child's portion of the health insurance premium is $50 per month.</t>
  </si>
  <si>
    <t>High Income</t>
  </si>
  <si>
    <t>FICA (Line 2 multiplied by .062)</t>
  </si>
  <si>
    <t>• Find Microsoft Windows Office Button              located at top left of screen; click and drop down menu will open.</t>
  </si>
  <si>
    <t>• Find “Excel Options,” click and box will open.</t>
  </si>
  <si>
    <t>• Find “Trust Center” and “Trust Center Settings,” click and Macros settings box will open.</t>
  </si>
  <si>
    <t>• Click OK and OK again; boxes will close and steps are completed.</t>
  </si>
  <si>
    <t xml:space="preserve">            click OK.  Ex:  </t>
  </si>
  <si>
    <r>
      <t xml:space="preserve">  c)</t>
    </r>
    <r>
      <rPr>
        <b/>
        <sz val="14"/>
        <rFont val="Times New Roman"/>
        <family val="1"/>
      </rPr>
      <t/>
    </r>
  </si>
  <si>
    <r>
      <t>color</t>
    </r>
    <r>
      <rPr>
        <sz val="14"/>
        <rFont val="Arial"/>
        <family val="2"/>
      </rPr>
      <t xml:space="preserve">.  This protection also prevents one from accidently changing formulas used for calculations.  Calculations automatically occur and display on worksheet/schedules as yellow fields are updated with dollar amounts.  </t>
    </r>
    <r>
      <rPr>
        <sz val="14"/>
        <color indexed="10"/>
        <rFont val="Arial"/>
        <family val="2"/>
      </rPr>
      <t>An a</t>
    </r>
    <r>
      <rPr>
        <b/>
        <sz val="14"/>
        <color indexed="10"/>
        <rFont val="Arial"/>
        <family val="2"/>
      </rPr>
      <t>sterisk *</t>
    </r>
    <r>
      <rPr>
        <sz val="14"/>
        <color indexed="10"/>
        <rFont val="Arial"/>
        <family val="2"/>
      </rPr>
      <t xml:space="preserve"> indicates a required field that must be completed to generate a Worksheet.  </t>
    </r>
    <r>
      <rPr>
        <sz val="14"/>
        <rFont val="Arial"/>
        <family val="2"/>
      </rPr>
      <t xml:space="preserve">See the Explanation of Terms tab for helpful definitions.  </t>
    </r>
    <r>
      <rPr>
        <b/>
        <sz val="14"/>
        <rFont val="Arial"/>
        <family val="2"/>
      </rPr>
      <t>Print a copy of this resource as you may want to refer to it while creating the worksheet.</t>
    </r>
    <r>
      <rPr>
        <sz val="14"/>
        <rFont val="Arial"/>
        <family val="2"/>
      </rPr>
      <t xml:space="preserve">  </t>
    </r>
    <r>
      <rPr>
        <b/>
        <sz val="14"/>
        <color indexed="10"/>
        <rFont val="Arial"/>
        <family val="2"/>
      </rPr>
      <t>Important:</t>
    </r>
    <r>
      <rPr>
        <b/>
        <sz val="14"/>
        <rFont val="Arial"/>
        <family val="2"/>
      </rPr>
      <t xml:space="preserve"> </t>
    </r>
    <r>
      <rPr>
        <b/>
        <i/>
        <u/>
        <sz val="14"/>
        <color indexed="10"/>
        <rFont val="Arial"/>
        <family val="2"/>
      </rPr>
      <t>ALWAYS ENABLE MACROS as you open the Worksheet</t>
    </r>
    <r>
      <rPr>
        <sz val="14"/>
        <rFont val="Arial"/>
        <family val="2"/>
      </rPr>
      <t xml:space="preserve">  (See below, </t>
    </r>
    <r>
      <rPr>
        <i/>
        <sz val="14"/>
        <rFont val="Arial"/>
        <family val="2"/>
      </rPr>
      <t>Requirements to run the Excel Calculator Tool</t>
    </r>
    <r>
      <rPr>
        <sz val="14"/>
        <rFont val="Arial"/>
        <family val="2"/>
      </rPr>
      <t>.)</t>
    </r>
  </si>
  <si>
    <t>Amount from Line 6 for the parent(s) seeking adjustment and a Theoretical child support order.</t>
  </si>
  <si>
    <t>Excel 2013 Users</t>
  </si>
  <si>
    <t>Excel 2010 Users</t>
  </si>
  <si>
    <t>Excel 2011 for the Mac Users</t>
  </si>
  <si>
    <r>
      <t xml:space="preserve">• Click the </t>
    </r>
    <r>
      <rPr>
        <b/>
        <sz val="12"/>
        <color indexed="8"/>
        <rFont val="Arial"/>
        <family val="2"/>
      </rPr>
      <t>File</t>
    </r>
    <r>
      <rPr>
        <sz val="12"/>
        <color indexed="8"/>
        <rFont val="Arial"/>
        <family val="2"/>
      </rPr>
      <t xml:space="preserve"> tab.
• Click</t>
    </r>
    <r>
      <rPr>
        <b/>
        <sz val="12"/>
        <color indexed="8"/>
        <rFont val="Arial"/>
        <family val="2"/>
      </rPr>
      <t xml:space="preserve"> Info</t>
    </r>
    <r>
      <rPr>
        <sz val="12"/>
        <color indexed="8"/>
        <rFont val="Arial"/>
        <family val="2"/>
      </rPr>
      <t xml:space="preserve">.
• In the </t>
    </r>
    <r>
      <rPr>
        <b/>
        <sz val="12"/>
        <color indexed="8"/>
        <rFont val="Arial"/>
        <family val="2"/>
      </rPr>
      <t>Security Warning</t>
    </r>
    <r>
      <rPr>
        <sz val="12"/>
        <color indexed="8"/>
        <rFont val="Arial"/>
        <family val="2"/>
      </rPr>
      <t xml:space="preserve"> section, Click </t>
    </r>
    <r>
      <rPr>
        <b/>
        <sz val="12"/>
        <color indexed="8"/>
        <rFont val="Arial"/>
        <family val="2"/>
      </rPr>
      <t>Enable Content</t>
    </r>
    <r>
      <rPr>
        <sz val="12"/>
        <color indexed="8"/>
        <rFont val="Arial"/>
        <family val="2"/>
      </rPr>
      <t xml:space="preserve">.
• The following messages may be displayed each time the Worksheet is opened; if so, select "Enable Editing" and “Enable Content.”
          Ex:  
          Ex:    </t>
    </r>
  </si>
  <si>
    <t xml:space="preserve">• Click the File tab, and then click Options (The Excel Options Dialog box appears.)
• Click the Trust Center tab, and then click the Trust Center Settings button (The Trust Center dialog box appears with the Macro Settings tab selected.)
• Select the security level to "Disable All Macros with Notification."
• Click OK and OK again; boxes will close and steps are completed.
• This message may display each time Data Entry Form is opened; if so, select “Enable Content.”
                     Ex:  </t>
  </si>
  <si>
    <t>Información útil para usar la</t>
  </si>
  <si>
    <t>Hoja de Cálculo Excel™ Descargable</t>
  </si>
  <si>
    <t>(Calcula Electrónicamente la Obligación de la Manutención Infantil)</t>
  </si>
  <si>
    <t>1) Información General</t>
  </si>
  <si>
    <t>Éstas son algunas pistas útiles para ingresar la información en la Hoja de cálculo de Excel:</t>
  </si>
  <si>
    <t>2) Contenido de la Calculadora</t>
  </si>
  <si>
    <t>Esta calculadora es un plantilla Excel que consiste en trece pestañas de hojas de cálculo que permiten el ingreso de datos y que se indican a continuación:</t>
  </si>
  <si>
    <t>CS Worksheet  (la Hoja de Cálculo de Manutención Infantil)</t>
  </si>
  <si>
    <t>Schedule A (Anexo A) (Ingresos Brutos)</t>
  </si>
  <si>
    <t>Self-Employment Calculator (Calculadora de trabajo por cuenta propia)</t>
  </si>
  <si>
    <t>Schedule B (Anexo B) (Ingresos Ajustados)</t>
  </si>
  <si>
    <t>Schedule C  (Anexo C) (RESERVADO PARA USO FUTURO)</t>
  </si>
  <si>
    <t>Schedule D  (Anexo D) (Gastos Adicionales)</t>
  </si>
  <si>
    <t>Schedule E  (Anexo E) (Circunstancias de Desviaciones Especiales)</t>
  </si>
  <si>
    <t>Schedule E Supplemental Tables (Tablas Suplementarias de la Anexo E) (Tablas Suplementarias Adicionales 2, 3 y 4)</t>
  </si>
  <si>
    <t>Footnotes (Notas de pie)</t>
  </si>
  <si>
    <r>
      <t>Total Allowable Deviations</t>
    </r>
    <r>
      <rPr>
        <sz val="14"/>
        <rFont val="Arial"/>
        <family val="2"/>
      </rPr>
      <t xml:space="preserve"> on Lines 1(a) or 1(b), 11, 12(g), and 13, if any apply, automatically display here and on Line 10 of the </t>
    </r>
    <r>
      <rPr>
        <b/>
        <i/>
        <sz val="14"/>
        <rFont val="Arial"/>
        <family val="2"/>
      </rPr>
      <t>Child Support Worksheet</t>
    </r>
    <r>
      <rPr>
        <sz val="14"/>
        <rFont val="Arial"/>
        <family val="2"/>
      </rPr>
      <t xml:space="preserve"> Line 10.  (The total </t>
    </r>
    <r>
      <rPr>
        <b/>
        <sz val="14"/>
        <rFont val="Arial"/>
        <family val="2"/>
      </rPr>
      <t>can</t>
    </r>
    <r>
      <rPr>
        <sz val="14"/>
        <rFont val="Arial"/>
        <family val="2"/>
      </rPr>
      <t xml:space="preserve"> be a negative number.)</t>
    </r>
  </si>
  <si>
    <r>
      <t>·</t>
    </r>
    <r>
      <rPr>
        <sz val="12"/>
        <rFont val="Times New Roman"/>
        <family val="1"/>
      </rPr>
      <t xml:space="preserve">         </t>
    </r>
    <r>
      <rPr>
        <u/>
        <sz val="12"/>
        <rFont val="Arial"/>
        <family val="2"/>
      </rPr>
      <t>To access a drop-down menu</t>
    </r>
    <r>
      <rPr>
        <sz val="12"/>
        <rFont val="Arial"/>
        <family val="2"/>
      </rPr>
      <t>: (Ex: Court and County fields): place cursor over field, click and down arrow will
           display; click down arrow to reveal a list of choices; make selection by clicking desired choice; selection will display.</t>
    </r>
  </si>
  <si>
    <r>
      <t xml:space="preserve">  a)</t>
    </r>
    <r>
      <rPr>
        <b/>
        <sz val="7"/>
        <rFont val="Times New Roman"/>
        <family val="1"/>
      </rPr>
      <t/>
    </r>
  </si>
  <si>
    <r>
      <t xml:space="preserve">  b)</t>
    </r>
    <r>
      <rPr>
        <b/>
        <sz val="14"/>
        <rFont val="Times New Roman"/>
        <family val="1"/>
      </rPr>
      <t/>
    </r>
  </si>
  <si>
    <t>• Under Macro settings, click 2nd radio button, “Disable All Macros with Notification.”</t>
  </si>
  <si>
    <t>• This message may display each time Data Entry Form is opened; if so, select Options and click “Enable this content," then</t>
  </si>
  <si>
    <t>in the top left corner, and then select “Save As” from the drop down list.  Next, save the workbook to a location you choose, and give the file a new name along with "Save as type" of Excel Macro-Enabled Workbook.</t>
  </si>
  <si>
    <r>
      <t xml:space="preserve">If you selected </t>
    </r>
    <r>
      <rPr>
        <b/>
        <sz val="12"/>
        <rFont val="Arial"/>
        <family val="2"/>
      </rPr>
      <t>“Open”</t>
    </r>
    <r>
      <rPr>
        <sz val="12"/>
        <rFont val="Arial"/>
        <family val="2"/>
      </rPr>
      <t xml:space="preserve"> when downloading the workbook, save the file by selecting “Save As" from the menu.  Next, save the workbook to a location you choose, and give the file a new name along with "Save as type" of Excel Macro-Enabled Workbook.</t>
    </r>
  </si>
  <si>
    <t>Save the file by selecting “File” from the menu, and then select “Save As.”  Next, give the file a new name, save the workbook to a location you choose, and choose Excel Macro-Enabled Workbook (.xlsm) as the format.</t>
  </si>
  <si>
    <r>
      <t xml:space="preserve">If you selected </t>
    </r>
    <r>
      <rPr>
        <b/>
        <sz val="12"/>
        <rFont val="Arial"/>
        <family val="2"/>
      </rPr>
      <t>“Open”</t>
    </r>
    <r>
      <rPr>
        <sz val="12"/>
        <rFont val="Arial"/>
        <family val="2"/>
      </rPr>
      <t xml:space="preserve"> when downloading the workbook, save the file by selecting “Save As" from the menu.  Next, save the workbook to a location you choose, and give the file a new name along with "Save as type" of Excel Macro-Enabled Workbook.
</t>
    </r>
    <r>
      <rPr>
        <b/>
        <sz val="12"/>
        <color indexed="10"/>
        <rFont val="Arial"/>
        <family val="2"/>
      </rPr>
      <t xml:space="preserve">ALERT: </t>
    </r>
    <r>
      <rPr>
        <sz val="12"/>
        <rFont val="Arial"/>
        <family val="2"/>
      </rPr>
      <t xml:space="preserve">In addition, you may get a </t>
    </r>
    <r>
      <rPr>
        <b/>
        <i/>
        <sz val="12"/>
        <rFont val="Arial"/>
        <family val="2"/>
      </rPr>
      <t>false</t>
    </r>
    <r>
      <rPr>
        <sz val="12"/>
        <rFont val="Arial"/>
        <family val="2"/>
      </rPr>
      <t xml:space="preserve"> Compatibility Checker message stating that significant loss of functionality may occur.  This does not affect the Child Support Calculator, so you can respond by clicking on "Continue" when saving this workbook.</t>
    </r>
  </si>
  <si>
    <t xml:space="preserve">     directly on Schedule A, Line 3.  Amounts from the Self-Employment Calculator, Line 13, will display on Schedule </t>
  </si>
  <si>
    <t xml:space="preserve">     A, Line 3, when the                                button is clicked.</t>
  </si>
  <si>
    <t>Pautas Para las Calculadora de Manutención Infantil de Georgia</t>
  </si>
  <si>
    <r>
      <t xml:space="preserve">¡Bienvenido! </t>
    </r>
    <r>
      <rPr>
        <sz val="14"/>
        <rFont val="Arial"/>
        <family val="2"/>
      </rPr>
      <t xml:space="preserve"> La hoja electrónica de cálculo descargable Pautas para Manutención Infantil es un archivo Excel™ (.xls) de Microsoft que se usa para crear una Hoja de cálculo de Manutención Infantil. Toda la funcionalidad de Excel de Microsoft está presente en el archivo. La hoja de cálculo y las fórmulas de cálculo automático de las escalas están protegidas, en un formato solamente para ver, para que el usuario sólo pueda ingresar información en los espacios resaltados de </t>
    </r>
    <r>
      <rPr>
        <b/>
        <sz val="14"/>
        <rFont val="Arial"/>
        <family val="2"/>
      </rPr>
      <t>color amarillo</t>
    </r>
    <r>
      <rPr>
        <sz val="14"/>
        <rFont val="Arial"/>
        <family val="2"/>
      </rPr>
      <t xml:space="preserve">. </t>
    </r>
  </si>
  <si>
    <r>
      <t xml:space="preserve">Esta protección también evita que uno, accidentalmente, cambie las fórmulas usadas para los cálculos. Los cálculos son ejecutados de forma automática y se muestran en la hoja de cálculo y en las escalas mientras los espacios amarillos se actualizan with dollar amounts. </t>
    </r>
    <r>
      <rPr>
        <b/>
        <sz val="14"/>
        <color rgb="FFFF0000"/>
        <rFont val="Arial"/>
        <family val="2"/>
      </rPr>
      <t>Un asterisco *</t>
    </r>
    <r>
      <rPr>
        <sz val="14"/>
        <rFont val="Arial"/>
        <family val="2"/>
      </rPr>
      <t xml:space="preserve"> </t>
    </r>
    <r>
      <rPr>
        <sz val="14"/>
        <color rgb="FFFF0000"/>
        <rFont val="Arial"/>
        <family val="2"/>
      </rPr>
      <t>indica que se trata de un espacio requerido que se debe llenar para generar una Hoja de cálculo.</t>
    </r>
    <r>
      <rPr>
        <sz val="14"/>
        <rFont val="Arial"/>
        <family val="2"/>
      </rPr>
      <t xml:space="preserve"> Vea "Explanation of Terms" (Explicación de términos) para definiciones útiles.  </t>
    </r>
    <r>
      <rPr>
        <b/>
        <sz val="14"/>
        <rFont val="Arial"/>
        <family val="2"/>
      </rPr>
      <t>Imprima una copia de este recurso ya que existe la posibilidad que usted quiera consultarlo al crear la hoja de cálculo</t>
    </r>
    <r>
      <rPr>
        <sz val="14"/>
        <rFont val="Arial"/>
        <family val="2"/>
      </rPr>
      <t>.</t>
    </r>
    <r>
      <rPr>
        <b/>
        <sz val="14"/>
        <color rgb="FFFF0000"/>
        <rFont val="Arial"/>
        <family val="2"/>
      </rPr>
      <t xml:space="preserve"> Importante: </t>
    </r>
    <r>
      <rPr>
        <b/>
        <i/>
        <sz val="14"/>
        <color rgb="FFFF0000"/>
        <rFont val="Arial"/>
        <family val="2"/>
      </rPr>
      <t>SIEMPRE HABILITE MACROS al abrir la Hoja de cálculo</t>
    </r>
    <r>
      <rPr>
        <sz val="14"/>
        <rFont val="Arial"/>
        <family val="2"/>
      </rPr>
      <t xml:space="preserve"> (Vea a continuación, Requisitos para hacer funcionar a la Herramienta Calculadora de Excel.)</t>
    </r>
  </si>
  <si>
    <r>
      <t>·</t>
    </r>
    <r>
      <rPr>
        <sz val="12"/>
        <rFont val="Times New Roman"/>
        <family val="1"/>
      </rPr>
      <t xml:space="preserve">         </t>
    </r>
    <r>
      <rPr>
        <u/>
        <sz val="12"/>
        <rFont val="Arial"/>
        <family val="2"/>
      </rPr>
      <t>Para obtener acceso a un menú desplegable</t>
    </r>
    <r>
      <rPr>
        <sz val="12"/>
        <rFont val="Arial"/>
        <family val="2"/>
      </rPr>
      <t>: (Ejemplo: en los espacios donde dice “Court” (Tribunal) y “County” (Condado)): ponga
           el cursor sobre el espacio, haga clic y aparecerá una flecha hacia abajo; haga clic en la flecha hacia abajo y aparecerá una lista de 
           opciones, haga su selección haciendo clic en la opción deseada; la selección aparecerá.</t>
    </r>
  </si>
  <si>
    <r>
      <t>·</t>
    </r>
    <r>
      <rPr>
        <sz val="12"/>
        <rFont val="Times New Roman"/>
        <family val="1"/>
      </rPr>
      <t xml:space="preserve">         </t>
    </r>
    <r>
      <rPr>
        <u/>
        <sz val="12"/>
        <rFont val="Arial"/>
        <family val="2"/>
      </rPr>
      <t>Para rellenar la casillas de verificación</t>
    </r>
    <r>
      <rPr>
        <sz val="12"/>
        <rFont val="Arial"/>
        <family val="2"/>
      </rPr>
      <t>: Coloque el cursor sobre la casilla; haga clic y la marca de verificación aparecerá; vuelva a
           hacer clic y la marca de verificatión desaparecerá.</t>
    </r>
  </si>
  <si>
    <r>
      <t>·</t>
    </r>
    <r>
      <rPr>
        <sz val="12"/>
        <rFont val="Times New Roman"/>
        <family val="1"/>
      </rPr>
      <t xml:space="preserve">         </t>
    </r>
    <r>
      <rPr>
        <u/>
        <sz val="12"/>
        <rFont val="Arial"/>
        <family val="2"/>
      </rPr>
      <t>Para obtener acceso a las ventanas de comentario “pop up” de instrucciones, definiciones o información</t>
    </r>
    <r>
      <rPr>
        <sz val="12"/>
        <rFont val="Arial"/>
        <family val="2"/>
      </rPr>
      <t>: coloque el cursor sobre
           los triángulos rojos para que la información aparezca; aleje el cursor para hacer que la imagen se cierre.</t>
    </r>
  </si>
  <si>
    <r>
      <t xml:space="preserve">Start Here (Empiece aquí) </t>
    </r>
    <r>
      <rPr>
        <i/>
        <sz val="12"/>
        <color rgb="FFFF0000"/>
        <rFont val="Arial"/>
        <family val="2"/>
      </rPr>
      <t>(sólo para ver)</t>
    </r>
  </si>
  <si>
    <t>Schedule D Supplemental Tables (Tablas Suplementarias de la Anexo D) (Tablas Suplementarias Adicionales 2, 3 y 4)</t>
  </si>
  <si>
    <r>
      <t xml:space="preserve">Explanation of Terms (Explicación de términos) </t>
    </r>
    <r>
      <rPr>
        <i/>
        <sz val="12"/>
        <color rgb="FFFF0000"/>
        <rFont val="Arial"/>
        <family val="2"/>
      </rPr>
      <t>(sólo para ver)</t>
    </r>
  </si>
  <si>
    <r>
      <t xml:space="preserve">BCSO Table (Tabla de responsabilidad básica de Manutención Infantil) </t>
    </r>
    <r>
      <rPr>
        <i/>
        <sz val="12"/>
        <color rgb="FFFF0000"/>
        <rFont val="Arial"/>
        <family val="2"/>
      </rPr>
      <t>(sólo para ver)</t>
    </r>
  </si>
  <si>
    <r>
      <t>Nota:</t>
    </r>
    <r>
      <rPr>
        <b/>
        <i/>
        <sz val="13"/>
        <color indexed="10"/>
        <rFont val="Arial"/>
        <family val="2"/>
      </rPr>
      <t xml:space="preserve">  </t>
    </r>
    <r>
      <rPr>
        <sz val="13"/>
        <rFont val="Arial"/>
        <family val="2"/>
      </rPr>
      <t xml:space="preserve"> Aunque la </t>
    </r>
    <r>
      <rPr>
        <b/>
        <sz val="13"/>
        <rFont val="Arial"/>
        <family val="2"/>
      </rPr>
      <t>tecla “Tab”</t>
    </r>
    <r>
      <rPr>
        <sz val="13"/>
        <rFont val="Arial"/>
        <family val="2"/>
      </rPr>
      <t xml:space="preserve"> es la mejor manera de moverse a la siguiente celda, si algunas secciones no se aplican a su caso, haga clic en la próxima celda amarilla aplicable y continúe.</t>
    </r>
  </si>
  <si>
    <t>3) Requisitos para hacer funcionar a la Herramienta Calculadora de Excel</t>
  </si>
  <si>
    <r>
      <t>Nota Importante:</t>
    </r>
    <r>
      <rPr>
        <b/>
        <i/>
        <sz val="13"/>
        <color indexed="10"/>
        <rFont val="Arial"/>
        <family val="2"/>
      </rPr>
      <t xml:space="preserve">  </t>
    </r>
    <r>
      <rPr>
        <sz val="13"/>
        <rFont val="Arial"/>
        <family val="2"/>
      </rPr>
      <t>La calculadora de Excel ha sido diseñada para siempre abrirse en la pestaña “Start Here”. Si usted habilita las Macros después de haber comenzado a ingresar los datos, la calculadora le volverá a llevar a la pestaña “Start Here”.</t>
    </r>
  </si>
  <si>
    <t>• Busque el botón de Windows Office de Microsoft              ue está situado en la parte superior izquierda de la pantalla; haga clic en 
   él y se abrirá un menú desplegable.</t>
  </si>
  <si>
    <t>• Busque “Excel Options” (Opciones de Excel), haga clic y se abrirá un cuadro.</t>
  </si>
  <si>
    <t>• Busque “Trust Center” (Centro de Confianza) y “Trust Center Settings,” (Configuración del Centro de Confianza), haga clic y se 
   abrirá el cuadro de configuración de Macros.</t>
  </si>
  <si>
    <t>• En “Macro settings” (configuración de Macros), haga clic en el segundo botón de selección de radio, “Disable All Macros with 
   Notification” (Deshabilitar todas las macros con notificación).</t>
  </si>
  <si>
    <t>• Seleccione “OK” y otra vez “OK”; los cuadros se cerrarán y los pasos se han completado.</t>
  </si>
  <si>
    <t>• Es posible que este mensaje aparezca cada vez que se abra la hoja de cálculo. Si éste es el caso, seleccione “Options” 
   (Opciones) y haga clic en “Enable this content,” (Habilitar este Contenido), haga clic en "OK".</t>
  </si>
  <si>
    <t>Ejemplo:</t>
  </si>
  <si>
    <t xml:space="preserve">• Haga clic en la pestaña “File” (Archivo), y luego en “Options” (Opciones) (El cuadro del diálogo de Opciones de Excel aparece.)
• Haga clic en la pestaña “Trust Center” (Centro de Confianza) y luego en el botón “Trust Center Settings” (Configuración del Centro
  de Confianza) (Aparece el cuadro de diálogos del Centro de Confianza con la pestaña “Macro Settings” (Configuración de las 
  Macros) seleccionada.)
• Seleccione el nivel de seguridad para "Disable All Macros with Notification" (Deshabilitar todas las macros con notificación).
• Seleccione “OK” y otra vez “OK”; los cuadros se cerrarán y los pasos se han completado.
• Es posible que este mensaje aparezca cada vez que se abra el “Data Entry Form” (Formulario de entrada de datos); si este es el 
  caso seleccione “Enable Content” (Habilitar contenido)
                     Ejemplo: </t>
  </si>
  <si>
    <r>
      <t xml:space="preserve">•  Haga clic en la pestaña </t>
    </r>
    <r>
      <rPr>
        <b/>
        <sz val="12"/>
        <color theme="1"/>
        <rFont val="Arial"/>
        <family val="2"/>
      </rPr>
      <t>“File”</t>
    </r>
    <r>
      <rPr>
        <sz val="12"/>
        <color theme="1"/>
        <rFont val="Arial"/>
        <family val="2"/>
      </rPr>
      <t xml:space="preserve"> (Archivo).</t>
    </r>
    <r>
      <rPr>
        <sz val="12"/>
        <color indexed="8"/>
        <rFont val="Arial"/>
        <family val="2"/>
      </rPr>
      <t xml:space="preserve">
•  Haga clic en </t>
    </r>
    <r>
      <rPr>
        <b/>
        <sz val="12"/>
        <color indexed="8"/>
        <rFont val="Arial"/>
        <family val="2"/>
      </rPr>
      <t>Info.</t>
    </r>
    <r>
      <rPr>
        <sz val="12"/>
        <color indexed="8"/>
        <rFont val="Arial"/>
        <family val="2"/>
      </rPr>
      <t xml:space="preserve">
•  En la sección “</t>
    </r>
    <r>
      <rPr>
        <b/>
        <sz val="12"/>
        <color indexed="8"/>
        <rFont val="Arial"/>
        <family val="2"/>
      </rPr>
      <t>Security Warning</t>
    </r>
    <r>
      <rPr>
        <sz val="12"/>
        <color indexed="8"/>
        <rFont val="Arial"/>
        <family val="2"/>
      </rPr>
      <t>” (Advertencia de seguridad), haga clic en “</t>
    </r>
    <r>
      <rPr>
        <b/>
        <sz val="12"/>
        <color indexed="8"/>
        <rFont val="Arial"/>
        <family val="2"/>
      </rPr>
      <t>Enable Content</t>
    </r>
    <r>
      <rPr>
        <sz val="12"/>
        <color indexed="8"/>
        <rFont val="Arial"/>
        <family val="2"/>
      </rPr>
      <t>” (Habilitar contenido).
•  Es posible que los siguientes mensajes aparezcan cada vez que se abra la Hoja de cálculo; si este es el caso, seleccione "</t>
    </r>
    <r>
      <rPr>
        <b/>
        <sz val="12"/>
        <color indexed="8"/>
        <rFont val="Arial"/>
        <family val="2"/>
      </rPr>
      <t>Enable Editing</t>
    </r>
    <r>
      <rPr>
        <sz val="12"/>
        <color indexed="8"/>
        <rFont val="Arial"/>
        <family val="2"/>
      </rPr>
      <t>" (Habilitar edición) y “</t>
    </r>
    <r>
      <rPr>
        <b/>
        <sz val="12"/>
        <color indexed="8"/>
        <rFont val="Arial"/>
        <family val="2"/>
      </rPr>
      <t>Enable Content</t>
    </r>
    <r>
      <rPr>
        <sz val="12"/>
        <color indexed="8"/>
        <rFont val="Arial"/>
        <family val="2"/>
      </rPr>
      <t xml:space="preserve">”(Habilitar contenido).
          Ejemplo:  
          Ejemplo:    </t>
    </r>
  </si>
  <si>
    <r>
      <rPr>
        <b/>
        <sz val="12"/>
        <rFont val="Arial"/>
        <family val="2"/>
      </rPr>
      <t>IMPORTANTE:</t>
    </r>
    <r>
      <rPr>
        <b/>
        <i/>
        <sz val="12"/>
        <rFont val="Arial"/>
        <family val="2"/>
      </rPr>
      <t xml:space="preserve"> Si no se habilitan las Macros, las fórmulas para los cálculos no funcionarán correctamente y los cálculos resultantes en la hoja de cálculo estarán equivocados.</t>
    </r>
  </si>
  <si>
    <t>4)  Guardar el Archivo</t>
  </si>
  <si>
    <r>
      <t xml:space="preserve">Se sugiere que se guarde periódicamente la Hoja de Cálculo Descargable de Excel mientras se ingresen los datos.   </t>
    </r>
    <r>
      <rPr>
        <sz val="12"/>
        <color indexed="10"/>
        <rFont val="Arial"/>
        <family val="2"/>
      </rPr>
      <t xml:space="preserve"> </t>
    </r>
    <r>
      <rPr>
        <b/>
        <i/>
        <u/>
        <sz val="12"/>
        <color indexed="10"/>
        <rFont val="Arial"/>
        <family val="2"/>
      </rPr>
      <t>(SIEMPRE HABILITE MACROS al abrir la Hoja de cálculo.)</t>
    </r>
  </si>
  <si>
    <t>Usarios de Excel 2007</t>
  </si>
  <si>
    <t>Si seleccionó “Open” (Abrir) al bajar la planilla, haga clic en el icono de Microsoft             que se encuentra en la esquina superior izquierda y seleccione “Save As” (Guardar Como) de la lista desplegable. Luego, guarde  el cuaderno de trabajo en la ubicación que usted escoja, y provéale un nuevo nombre al archivo conjuntamente con "Save as type" (Guardar como tipo) de "Excel Macro-Enabled Workbook."</t>
  </si>
  <si>
    <t>Usuarios de Excel 2010</t>
  </si>
  <si>
    <t>Si seleccionó “Open” (Abrir) al bajar la planilla, guarde el archivo seleccionando “Save As" (Guardar como) en el menú. Luego, guarde  el libro de trabajo en la ubicación que usted escoja, y provéale un nuevo nombre al archivo conjuntamente con "Save as type" (Guardar como tipo) de "Excel Macro-Enabled Workbook."</t>
  </si>
  <si>
    <t>Guarde el archivo seleccionando “File” (Archivo) en el menú, y luego seleccione “Save As” (Guardar como).  Luego, provéale un nuevo nombre al archivo, guárdelo en la ubicación que usted escoja, y escoja el formato de "Excel Macro-Enabled Workbook."</t>
  </si>
  <si>
    <t>Usuarios de Excel 2013</t>
  </si>
  <si>
    <r>
      <t xml:space="preserve">Si seleccionó </t>
    </r>
    <r>
      <rPr>
        <b/>
        <sz val="12"/>
        <rFont val="Arial"/>
        <family val="2"/>
      </rPr>
      <t xml:space="preserve">“Open” </t>
    </r>
    <r>
      <rPr>
        <sz val="12"/>
        <rFont val="Arial"/>
        <family val="2"/>
      </rPr>
      <t xml:space="preserve">(Abrir) al descargar el cuaderno de trabajo, guarde el archivo seleccionando </t>
    </r>
    <r>
      <rPr>
        <b/>
        <sz val="12"/>
        <rFont val="Arial"/>
        <family val="2"/>
      </rPr>
      <t>“Save As"</t>
    </r>
    <r>
      <rPr>
        <sz val="12"/>
        <rFont val="Arial"/>
        <family val="2"/>
      </rPr>
      <t xml:space="preserve"> (Guardar como) en el menú. Luego, guarde  el libro de trabajo en la ubicación que usted escoja, y déle un nuevo nombre al archivo conjuntamente con </t>
    </r>
    <r>
      <rPr>
        <b/>
        <sz val="12"/>
        <rFont val="Arial"/>
        <family val="2"/>
      </rPr>
      <t>"Save as type"</t>
    </r>
    <r>
      <rPr>
        <sz val="12"/>
        <rFont val="Arial"/>
        <family val="2"/>
      </rPr>
      <t xml:space="preserve"> (Guardar como tipo) de "Excel Macro-Enabled Workbook."
</t>
    </r>
    <r>
      <rPr>
        <b/>
        <sz val="12"/>
        <color indexed="10"/>
        <rFont val="Arial"/>
        <family val="2"/>
      </rPr>
      <t xml:space="preserve">ALERTA: </t>
    </r>
    <r>
      <rPr>
        <sz val="12"/>
        <rFont val="Arial"/>
        <family val="2"/>
      </rPr>
      <t>Además, es posible que reciba un mensaje “</t>
    </r>
    <r>
      <rPr>
        <b/>
        <sz val="12"/>
        <rFont val="Arial"/>
        <family val="2"/>
      </rPr>
      <t>false Compatibility Checker</t>
    </r>
    <r>
      <rPr>
        <sz val="12"/>
        <rFont val="Arial"/>
        <family val="2"/>
      </rPr>
      <t>” (falso del Revisor de compatibilidad) declarando que puede ocurrir una significativa pérdida de funcionalidad.  Esto no afecta a la Calculadora de Manutención Infantil, así es que al guardar este cuaderno de trabajo puede responder haciendo clic en "</t>
    </r>
    <r>
      <rPr>
        <b/>
        <sz val="12"/>
        <rFont val="Arial"/>
        <family val="2"/>
      </rPr>
      <t>Continue</t>
    </r>
    <r>
      <rPr>
        <sz val="12"/>
        <rFont val="Arial"/>
        <family val="2"/>
      </rPr>
      <t>" (Continuar).</t>
    </r>
  </si>
  <si>
    <t>5)  “Start Here” (la página que usted está viendo en este momento)</t>
  </si>
  <si>
    <t>6)  "CS Worksheet" (Hoja de cálculo de manutención infantil)</t>
  </si>
  <si>
    <r>
      <t>·</t>
    </r>
    <r>
      <rPr>
        <sz val="12"/>
        <rFont val="Times New Roman"/>
        <family val="1"/>
      </rPr>
      <t xml:space="preserve">   </t>
    </r>
    <r>
      <rPr>
        <sz val="12"/>
        <rFont val="Arial"/>
        <family val="2"/>
      </rPr>
      <t>Añada los niños en este orden: 1 a 12.  Haga clic en el cuadro situado a la izquierda del espacio para el nombre del menor; escoja “X” para cada niño involucrado en el caso actual. Escriba los nombres y las fechas de nacimiento de los menores en los espacios apropiados. El “Total Number of Children” (número total de niños) aparecerá automáticamente justo debajo de esta área.</t>
    </r>
  </si>
  <si>
    <r>
      <t>·</t>
    </r>
    <r>
      <rPr>
        <sz val="12"/>
        <rFont val="Times New Roman"/>
        <family val="1"/>
      </rPr>
      <t xml:space="preserve">   </t>
    </r>
    <r>
      <rPr>
        <sz val="12"/>
        <rFont val="Arial"/>
        <family val="2"/>
      </rPr>
      <t>No incluya los ingresos del Tutor sin ser padre/madre.</t>
    </r>
  </si>
  <si>
    <r>
      <t>·</t>
    </r>
    <r>
      <rPr>
        <sz val="12"/>
        <rFont val="Times New Roman"/>
        <family val="1"/>
      </rPr>
      <t xml:space="preserve">   </t>
    </r>
    <r>
      <rPr>
        <sz val="12"/>
        <rFont val="Arial"/>
        <family val="2"/>
      </rPr>
      <t>“Self-Employment income” (Ingresos de trabajo por cuenta propia) se pueden ingresar en "Schedule A", Línea 3 o se pueden 
      ingresar y calcular usando la “Self-Employment Calculator” (Calculadora de trabajo por cuenta propia).
      Haga clic en                              para obtener acceso a la pestaña “Self Employment Calculator” (Calculadora de trabajo por 
      cuenta propia).</t>
    </r>
  </si>
  <si>
    <t>8)  "Self-Employment Calculator"</t>
  </si>
  <si>
    <r>
      <t>·</t>
    </r>
    <r>
      <rPr>
        <sz val="12"/>
        <rFont val="Times New Roman"/>
        <family val="1"/>
      </rPr>
      <t xml:space="preserve">   </t>
    </r>
    <r>
      <rPr>
        <sz val="12"/>
        <rFont val="Arial"/>
        <family val="2"/>
      </rPr>
      <t xml:space="preserve">Los Ingresos de trabajo por cuenta propia pueden ser ingresados y calculados usando el “Self-Employment Calculator” o poniendo estos ingresos directamente en "Schedule A", Línea 3.  Las cantidades de la “Self-Employment Calculator”, Línea 13 aparecerán en "Schedule A", Línea 3 cuando al hacer clic en el botón
</t>
    </r>
  </si>
  <si>
    <t>9)  "Schedule B"</t>
  </si>
  <si>
    <r>
      <t>·</t>
    </r>
    <r>
      <rPr>
        <sz val="12"/>
        <rFont val="Times New Roman"/>
        <family val="1"/>
      </rPr>
      <t xml:space="preserve">  </t>
    </r>
    <r>
      <rPr>
        <sz val="12"/>
        <rFont val="Arial"/>
        <family val="2"/>
      </rPr>
      <t>Si aplican Menores Calificados, seleccione el cuadro debajo de “Mark X if Mother or Father is Claiming Credit” (Marque 
    con una X si la madre o el padre está reclamando el crédito) para indicar cuál padre está reclamando al menor.</t>
    </r>
  </si>
  <si>
    <r>
      <t>·</t>
    </r>
    <r>
      <rPr>
        <sz val="12"/>
        <rFont val="Times New Roman"/>
        <family val="1"/>
      </rPr>
      <t>  </t>
    </r>
    <r>
      <rPr>
        <sz val="12"/>
        <rFont val="Arial"/>
        <family val="2"/>
      </rPr>
      <t>Seleccione “X” bajo la columna “Date of Birth” (Fecha de Nacimiento) para “Total number of QUALIFIED children for whom 
    adjustment is being claimed” (Número total de menores CALIFICADOS para quienes se está reclamando un ajuste).  Si el 
    cuadro no muestra una “X,” no ocurrirá un cálculo aquí.</t>
    </r>
  </si>
  <si>
    <t>10)  "Schedule C"</t>
  </si>
  <si>
    <r>
      <t>·</t>
    </r>
    <r>
      <rPr>
        <sz val="12"/>
        <rFont val="Times New Roman"/>
        <family val="1"/>
      </rPr>
      <t xml:space="preserve">   </t>
    </r>
    <r>
      <rPr>
        <sz val="12"/>
        <rFont val="Arial"/>
        <family val="2"/>
      </rPr>
      <t>Este "Schedule" está reservado para uso futuro.</t>
    </r>
  </si>
  <si>
    <t>11)  "Schedule D"</t>
  </si>
  <si>
    <r>
      <t>·</t>
    </r>
    <r>
      <rPr>
        <sz val="12"/>
        <rFont val="Times New Roman"/>
        <family val="1"/>
      </rPr>
      <t xml:space="preserve">   </t>
    </r>
    <r>
      <rPr>
        <sz val="12"/>
        <rFont val="Arial"/>
        <family val="2"/>
      </rPr>
      <t>“Health Insurance Premiums Paid for the Children” (Primas de seguro de salud pagadas para los menores) se ingregan 
      en la Línea 2 en la sección más arriba.</t>
    </r>
  </si>
  <si>
    <r>
      <t>·</t>
    </r>
    <r>
      <rPr>
        <sz val="12"/>
        <rFont val="Times New Roman"/>
        <family val="1"/>
      </rPr>
      <t xml:space="preserve">    </t>
    </r>
    <r>
      <rPr>
        <sz val="12"/>
        <rFont val="Arial"/>
        <family val="2"/>
      </rPr>
      <t>“Work Related Child Care” (Cuidado de menores relacionado con el trabajo) se ingresa a continuación usando 
      "Supplemental Table 1" que se encuentra en esta misma página.</t>
    </r>
  </si>
  <si>
    <t>12)  "Supplemental Schedule D" (más de tres menores)</t>
  </si>
  <si>
    <r>
      <t>·</t>
    </r>
    <r>
      <rPr>
        <sz val="12"/>
        <rFont val="Times New Roman"/>
        <family val="1"/>
      </rPr>
      <t xml:space="preserve">   </t>
    </r>
    <r>
      <rPr>
        <sz val="12"/>
        <rFont val="Arial"/>
        <family val="2"/>
      </rPr>
      <t>Las tablas "Supplemental Tables" 2,3 y 4 se usan cuando más de tres menores se incluyen en la acción actual.</t>
    </r>
  </si>
  <si>
    <t>13)  "Schedule E"</t>
  </si>
  <si>
    <r>
      <t>·</t>
    </r>
    <r>
      <rPr>
        <sz val="12"/>
        <rFont val="Times New Roman"/>
        <family val="1"/>
      </rPr>
      <t xml:space="preserve">   </t>
    </r>
    <r>
      <rPr>
        <sz val="12"/>
        <rFont val="Arial"/>
        <family val="2"/>
      </rPr>
      <t>Si un padre o madre sin custodia pide un “Low Income Deviation” (Desviación por bajos ingresos), se debe marcar la 
     casilla de petición; de lo contrario, la desviación no será incluida en Línea 14.</t>
    </r>
  </si>
  <si>
    <r>
      <t>·</t>
    </r>
    <r>
      <rPr>
        <sz val="12"/>
        <rFont val="Times New Roman"/>
        <family val="1"/>
      </rPr>
      <t xml:space="preserve">   </t>
    </r>
    <r>
      <rPr>
        <sz val="12"/>
        <rFont val="Arial"/>
        <family val="2"/>
      </rPr>
      <t>“Extraordinary Educational, Medical and Special Expenses for Child Rearing” (Gastos extraordinarios educativos, médicos y especiales para la crianza de niños) se ingresan en el “Supplemental Table 1” los cálculos aparecen en las Líneas 12(a) a 12(g).</t>
    </r>
  </si>
  <si>
    <t>15)  "Footnotes"</t>
  </si>
  <si>
    <r>
      <t>·</t>
    </r>
    <r>
      <rPr>
        <sz val="12"/>
        <rFont val="Times New Roman"/>
        <family val="1"/>
      </rPr>
      <t xml:space="preserve">   </t>
    </r>
    <r>
      <rPr>
        <sz val="12"/>
        <rFont val="Arial"/>
        <family val="2"/>
      </rPr>
      <t>Las notas de pie de página permiten ingresar notas relacionadas con el caso actual.  Haga clic en la pestaña y ponga la 
     información en las tres columnas. Las notas le pueden ayudar a recordar, o pueden hacer que el tribunal comprenda por 
     qué ingresó cierta información en la hoja de cálculo o en las escalas. SÓLO ingrese información relacionada con los 
     cálculos.</t>
    </r>
  </si>
  <si>
    <t>16)  "Explanation of Terms"</t>
  </si>
  <si>
    <r>
      <t>·</t>
    </r>
    <r>
      <rPr>
        <sz val="12"/>
        <rFont val="Times New Roman"/>
        <family val="1"/>
      </rPr>
      <t xml:space="preserve">   </t>
    </r>
    <r>
      <rPr>
        <sz val="12"/>
        <rFont val="Arial"/>
        <family val="2"/>
      </rPr>
      <t>“Explanation of Terms” proporciona información del estatuto de pautas sobre los términos utilizados en la hoja de cálculo y 
      las escalas.</t>
    </r>
  </si>
  <si>
    <t>17)  "Basic Child Support Obligation (BCSO) Table"</t>
  </si>
  <si>
    <r>
      <t>·</t>
    </r>
    <r>
      <rPr>
        <sz val="12"/>
        <rFont val="Times New Roman"/>
        <family val="1"/>
      </rPr>
      <t xml:space="preserve">   </t>
    </r>
    <r>
      <rPr>
        <sz val="12"/>
        <rFont val="Arial"/>
        <family val="2"/>
      </rPr>
      <t>Una tabla que muestra la cantidad de dólares de la tabla BCSO correspondiente a varios niveles de ingresos ajustados 
     combinados de los padres del menor y al número de menores para quienes se está estableciendo o modificando la orden de   
     manutención infantil. La tabla es sólo para verse y no debe tomarse como la responsabilidad de manutención infantil del 
     padre/madre sin custodia. La calculadora usa esta tabla en sus fórmulas automáticas.</t>
    </r>
  </si>
  <si>
    <t>La Hoja de cálculo ha sido completada – ¿qué es lo que sigue?</t>
  </si>
  <si>
    <r>
      <t xml:space="preserve">Guarde la Hoja de cálculo por última vez. Si está usando una computadora pública, guarde el archivo en una memoria USB, CD o en otros medios. </t>
    </r>
    <r>
      <rPr>
        <b/>
        <i/>
        <sz val="13"/>
        <color rgb="FFFF0000"/>
        <rFont val="Arial"/>
        <family val="2"/>
      </rPr>
      <t>La cantidad final de la manutención infantil aparece en la Línea 13 de la Hoja de cálculo.</t>
    </r>
    <r>
      <rPr>
        <sz val="13"/>
        <rFont val="Arial"/>
        <family val="2"/>
      </rPr>
      <t xml:space="preserve">  Use la función de imprimir de su computadora para imprimir la “CS Worksheet” (Hoja de cálculo de manutención infantil) y solamente los “Schedules” (Anexos) que contengan los datos que usted ingresó y los cálculos resultantes. Mantenga una copia de la hoja de cálculo y de los anexos para sus archivos y proporcione una copia al tribunal, junto con todas las pruebas necesarias/evidencias que respalden a la Hoja de cálculo. La mayoría de los tribunales querrán que usted envíe la hoja de cálculo por correo electrónico al Oficial o al Juez  Si no sabe cuál es el proceso exacto usado en su tribunal, averigüe con el Oficial de la corte o pregúntele a su abogado. Si tiene más de tres (3) menores en el caso, asegúrese de imprimir las tablas suplementarias para “Schedules” (Anexos) D y E.</t>
    </r>
  </si>
  <si>
    <t>Version 8.8</t>
  </si>
  <si>
    <r>
      <t xml:space="preserve">From </t>
    </r>
    <r>
      <rPr>
        <b/>
        <i/>
        <sz val="14"/>
        <rFont val="Arial"/>
        <family val="2"/>
      </rPr>
      <t>Schedule B, Line 9 or 14</t>
    </r>
    <r>
      <rPr>
        <sz val="14"/>
        <rFont val="Arial"/>
        <family val="2"/>
      </rPr>
      <t>.</t>
    </r>
  </si>
  <si>
    <t>Georgia Child Support Guidelines Calculators</t>
  </si>
  <si>
    <t>The Excel calculators will run on Microsoft Excel 2007 or newer, but the calculators are not compatible with Microsoft Office 365, Corel Quattro Pro, Open Office, or other spreadsheet software programs.</t>
  </si>
  <si>
    <r>
      <rPr>
        <b/>
        <u/>
        <sz val="13"/>
        <color theme="1"/>
        <rFont val="Arial"/>
        <family val="2"/>
      </rPr>
      <t>Instructions for Microsoft Excel 2010</t>
    </r>
    <r>
      <rPr>
        <b/>
        <sz val="13"/>
        <color theme="1"/>
        <rFont val="Arial"/>
        <family val="2"/>
      </rPr>
      <t xml:space="preserve"> </t>
    </r>
    <r>
      <rPr>
        <b/>
        <i/>
        <u/>
        <sz val="13"/>
        <color indexed="10"/>
        <rFont val="Arial"/>
        <family val="2"/>
      </rPr>
      <t>(ALWAYS ENABLE MACROS as you open the Worksheet.)</t>
    </r>
    <r>
      <rPr>
        <sz val="13"/>
        <color indexed="8"/>
        <rFont val="Arial"/>
        <family val="2"/>
      </rPr>
      <t xml:space="preserve">  Follow steps below to adjust Macro security settings:</t>
    </r>
  </si>
  <si>
    <r>
      <rPr>
        <b/>
        <u/>
        <sz val="13"/>
        <color theme="1"/>
        <rFont val="Arial"/>
        <family val="2"/>
      </rPr>
      <t>Instructions for Microsoft Excel 2013</t>
    </r>
    <r>
      <rPr>
        <b/>
        <sz val="13"/>
        <color theme="1"/>
        <rFont val="Arial"/>
        <family val="2"/>
      </rPr>
      <t xml:space="preserve"> </t>
    </r>
    <r>
      <rPr>
        <b/>
        <i/>
        <u/>
        <sz val="13"/>
        <color indexed="10"/>
        <rFont val="Arial"/>
        <family val="2"/>
      </rPr>
      <t>(ALWAYS ENABLE MACROS as you open the Worksheet.)</t>
    </r>
    <r>
      <rPr>
        <sz val="13"/>
        <color indexed="8"/>
        <rFont val="Arial"/>
        <family val="2"/>
      </rPr>
      <t xml:space="preserve">  Follow steps below to adjust Macro security settings:</t>
    </r>
  </si>
  <si>
    <r>
      <t>·</t>
    </r>
    <r>
      <rPr>
        <sz val="12"/>
        <rFont val="Times New Roman"/>
        <family val="1"/>
      </rPr>
      <t xml:space="preserve">   </t>
    </r>
    <r>
      <rPr>
        <sz val="12"/>
        <rFont val="Arial"/>
        <family val="2"/>
      </rPr>
      <t>Final Monthly Child Support Amount (rounded) will display on Line 13 after all data has been entered on the worksheet and schedules.</t>
    </r>
  </si>
  <si>
    <r>
      <t>·</t>
    </r>
    <r>
      <rPr>
        <sz val="12"/>
        <rFont val="Times New Roman"/>
        <family val="1"/>
      </rPr>
      <t xml:space="preserve">   </t>
    </r>
    <r>
      <rPr>
        <sz val="12"/>
        <rFont val="Arial"/>
        <family val="2"/>
      </rPr>
      <t>If Imputed Income is entered for a parent on Line 23, use appropriate box labeled Mother or Father to explain how Imputed Income was determined.</t>
    </r>
  </si>
  <si>
    <t>Las calculadoras de Excel funcionarán en las versiones de Excel 1997, o más nuevas, de Microsoft, pero no son compatibles con Microsoft Office 365, Corel Quattro Pro, Open Office, ni otros programas de hojas de cálculo.</t>
  </si>
  <si>
    <r>
      <rPr>
        <b/>
        <u/>
        <sz val="13"/>
        <rFont val="Arial"/>
        <family val="2"/>
      </rPr>
      <t>Instrucciones para Excel 2007 de Microsoft (incluido en el Sistema Operativo Vista)</t>
    </r>
    <r>
      <rPr>
        <b/>
        <sz val="13"/>
        <rFont val="Arial"/>
        <family val="2"/>
      </rPr>
      <t xml:space="preserve"> </t>
    </r>
    <r>
      <rPr>
        <b/>
        <i/>
        <u/>
        <sz val="13"/>
        <color rgb="FFFF0000"/>
        <rFont val="Arial"/>
        <family val="2"/>
      </rPr>
      <t>(SIEMPRE HABILITE MACROS al abrir la Hoja de cálculo.)</t>
    </r>
    <r>
      <rPr>
        <b/>
        <sz val="13"/>
        <rFont val="Arial"/>
        <family val="2"/>
      </rPr>
      <t xml:space="preserve"> </t>
    </r>
    <r>
      <rPr>
        <sz val="13"/>
        <rFont val="Arial"/>
        <family val="2"/>
      </rPr>
      <t>Siga los pasos siguientes para ajustar la configuración de seguridad de Macros:</t>
    </r>
  </si>
  <si>
    <r>
      <rPr>
        <b/>
        <u/>
        <sz val="13"/>
        <color theme="1"/>
        <rFont val="Arial"/>
        <family val="2"/>
      </rPr>
      <t>Instrucciones para Excel 2010 de Microsoft</t>
    </r>
    <r>
      <rPr>
        <b/>
        <sz val="13"/>
        <color theme="1"/>
        <rFont val="Arial"/>
        <family val="2"/>
      </rPr>
      <t xml:space="preserve"> </t>
    </r>
    <r>
      <rPr>
        <b/>
        <i/>
        <u/>
        <sz val="13"/>
        <color rgb="FFFF0000"/>
        <rFont val="Arial"/>
        <family val="2"/>
      </rPr>
      <t>(SIEMPRE HABILITE MACROS al abrir la Hoja de cálculo.)</t>
    </r>
    <r>
      <rPr>
        <b/>
        <sz val="13"/>
        <color theme="1"/>
        <rFont val="Arial"/>
        <family val="2"/>
      </rPr>
      <t xml:space="preserve"> </t>
    </r>
    <r>
      <rPr>
        <sz val="13"/>
        <color theme="1"/>
        <rFont val="Arial"/>
        <family val="2"/>
      </rPr>
      <t>Siga los pasos siguientes para ajustar la configuración de seguridad de Macros:</t>
    </r>
  </si>
  <si>
    <r>
      <t xml:space="preserve">d) </t>
    </r>
    <r>
      <rPr>
        <b/>
        <u/>
        <sz val="13"/>
        <color theme="1"/>
        <rFont val="Arial"/>
        <family val="2"/>
      </rPr>
      <t>Instrucciones para Excel 2013 de Microsoft</t>
    </r>
    <r>
      <rPr>
        <b/>
        <sz val="13"/>
        <color theme="1"/>
        <rFont val="Arial"/>
        <family val="2"/>
      </rPr>
      <t xml:space="preserve"> </t>
    </r>
    <r>
      <rPr>
        <b/>
        <i/>
        <u/>
        <sz val="13"/>
        <color rgb="FFFF0000"/>
        <rFont val="Arial"/>
        <family val="2"/>
      </rPr>
      <t>(SIEMPRE HABILITE MACROS al abrir la Hoja de cálculo.)</t>
    </r>
    <r>
      <rPr>
        <b/>
        <i/>
        <sz val="13"/>
        <color rgb="FFFF0000"/>
        <rFont val="Arial"/>
        <family val="2"/>
      </rPr>
      <t xml:space="preserve"> </t>
    </r>
    <r>
      <rPr>
        <b/>
        <sz val="13"/>
        <color theme="1"/>
        <rFont val="Arial"/>
        <family val="2"/>
      </rPr>
      <t>S</t>
    </r>
    <r>
      <rPr>
        <sz val="13"/>
        <color theme="1"/>
        <rFont val="Arial"/>
        <family val="2"/>
      </rPr>
      <t>iga los pasos siguientes para ajustar la configuración de seguridad de Macros:</t>
    </r>
  </si>
  <si>
    <r>
      <t>·</t>
    </r>
    <r>
      <rPr>
        <sz val="12"/>
        <rFont val="Times New Roman"/>
        <family val="1"/>
      </rPr>
      <t xml:space="preserve">   </t>
    </r>
    <r>
      <rPr>
        <sz val="12"/>
        <rFont val="Arial"/>
        <family val="2"/>
      </rPr>
      <t>Si se ingresan los Ingresos atribuidos a un padre en la Líniea 23, us el cuadro adecuado etiquetado "Mother" o "Father" para
     explicar cómo se determinaron estos ingresos.</t>
    </r>
  </si>
  <si>
    <t>Birth Year</t>
  </si>
  <si>
    <r>
      <t>Final Monthly Child Support Amount</t>
    </r>
    <r>
      <rPr>
        <sz val="14"/>
        <rFont val="Arial"/>
        <family val="2"/>
      </rPr>
      <t xml:space="preserve"> (rounded to a whole number)
If the amount on Line 12 is equal to or greater than Line 11, the child support responsibility is met and no further obligation is owed.</t>
    </r>
  </si>
  <si>
    <t>Federal Veterans' Disability Benefits</t>
  </si>
  <si>
    <r>
      <t>Enter below explanations for the basis of Other Income, explain the basis for Other Income, including Imputed Income, as entered on Line 23 above for Mother and/or Father.</t>
    </r>
    <r>
      <rPr>
        <b/>
        <sz val="14"/>
        <rFont val="Arial"/>
        <family val="2"/>
      </rPr>
      <t xml:space="preserve">
</t>
    </r>
  </si>
  <si>
    <r>
      <t xml:space="preserve">Total Gross Monthly Income </t>
    </r>
    <r>
      <rPr>
        <sz val="14"/>
        <rFont val="Arial"/>
        <family val="2"/>
      </rPr>
      <t xml:space="preserve">from </t>
    </r>
    <r>
      <rPr>
        <i/>
        <sz val="14"/>
        <rFont val="Arial"/>
        <family val="2"/>
      </rPr>
      <t>Schedule A, Line 24</t>
    </r>
  </si>
  <si>
    <r>
      <t>Low Income Deviation</t>
    </r>
    <r>
      <rPr>
        <b/>
        <sz val="15"/>
        <rFont val="Arial"/>
        <family val="2"/>
      </rPr>
      <t xml:space="preserve">
The Court or Jury has discretion to allow or not allow the noncustodial parent to receive a Low Income Deviation that will reduce the Presumptive Amount of Child Support.  If Low Income Deviation does not apply in this case, skip this section and begin at Line 2(a) of this Schedule.</t>
    </r>
  </si>
  <si>
    <r>
      <t>Weighing Considerations Based Upon Sufficient Evidence:</t>
    </r>
    <r>
      <rPr>
        <b/>
        <sz val="15"/>
        <rFont val="Arial"/>
        <family val="2"/>
      </rPr>
      <t xml:space="preserve">
When considering a Low Income Deviation, please read the statute at O.C.G.A. §19-6-15(i)(2)(B) or review the User Guide for the appropriate criteria for this deviation.
</t>
    </r>
    <r>
      <rPr>
        <sz val="15"/>
        <rFont val="Arial"/>
        <family val="2"/>
      </rPr>
      <t xml:space="preserve">In weighing the income sources and expenses of both parents, and taking into account each parent’s basic child support obligation as adjusted by health insurance and work related child care costs –
&gt; Can the noncustodial parent provide evidence sufficient to demonstrate no earning capacity?  Or, does his/her pro rata share of the presumptive amount of child support create an extreme economic hardship for such parent?
&gt; What will be the relative hardship that a reduction in the amount of child support would have on the custodial parent's household? The needs of each parent? The needs of the child(ren) for whom child support is being determined? The ability of the noncustodial parent to pay child support?
</t>
    </r>
  </si>
  <si>
    <t>&gt;If amount entered in Line 1a will make final child support obligation less than minimum order amount allowed when Low Income Deviation is granted, new deviation amount will display in Line 1b and used in calculations.
&gt;If entry in Line 1a results in amount equal to or greater than minimum order allowed, amount in Line 1a will automatically be used in the calculations.</t>
  </si>
  <si>
    <r>
      <t xml:space="preserve">DISCRETIONARY CHECK BOX FOR COURT OR JURY </t>
    </r>
    <r>
      <rPr>
        <b/>
        <u/>
        <sz val="14"/>
        <color indexed="10"/>
        <rFont val="Arial"/>
        <family val="2"/>
      </rPr>
      <t>ONLY</t>
    </r>
    <r>
      <rPr>
        <b/>
        <sz val="14"/>
        <color indexed="10"/>
        <rFont val="Arial"/>
        <family val="2"/>
      </rPr>
      <t>:  Use to exclude or change deviation amount that displays in Line 1b.</t>
    </r>
    <r>
      <rPr>
        <b/>
        <sz val="14"/>
        <rFont val="Arial"/>
        <family val="2"/>
      </rPr>
      <t xml:space="preserve">
</t>
    </r>
    <r>
      <rPr>
        <sz val="14"/>
        <rFont val="Arial"/>
        <family val="2"/>
      </rPr>
      <t>Enter "Discretionary amount allowed by Court/Jury" AS A POSITIVE NUMBER under noncustodial parent's column. (See Bubble Box for details.)</t>
    </r>
  </si>
  <si>
    <t>High Income and Other Amounts
Enter a positive (+) or negative (-) dollar amount in the appropriate column for the noncustodial parent to increase or decrease the amount of child support.  Enter only the amount of the deviation in the noncustodial parent’s column.  Only amounts listed in the noncustodial parent’s column will affect the child support calculation.</t>
  </si>
  <si>
    <r>
      <rPr>
        <b/>
        <u/>
        <sz val="13"/>
        <rFont val="Arial"/>
        <family val="2"/>
      </rPr>
      <t>Instructions for this section:</t>
    </r>
    <r>
      <rPr>
        <sz val="13"/>
        <rFont val="Arial"/>
        <family val="2"/>
      </rPr>
      <t xml:space="preserve">  Enter requested deviation amounts under the noncustodial parent column as a “positive (+)” number for an upward deviation or as a “negative (-)” number for a downward deviation.  Do not enter the monthly amount of expenses in Lines 2(b)-10; enter only amount(s) you want the court to consider as a requested deviation from the Presumptive Amount of Child Support.  The Specific and Non-specific Deviation section does not represent a financial affidavit.</t>
    </r>
  </si>
  <si>
    <t>Basic child support obligation means the monthly amount of support displayed on the child support obligation table which corresponds to the combined adjusted income of the number of children for whom child support is being determined.</t>
  </si>
  <si>
    <t>Child support obligation table means the chart in subsection (o) of O.C.G.A. § 19-6-15.</t>
  </si>
  <si>
    <t>Worksheet or Child Support Worksheet means the document used to record information necessary to determine and calculate monthly child support.  For further reference see subsection (m) of O.C.G.A. § 19-6-15.</t>
  </si>
  <si>
    <t>Preexisting order means:  (A) An order in another case that requires a parent to make child support payments for another child, which child support the parent is actually paying, as evidenced by documentation as provided in division (f)(5)(B)(iii) of this Code section; and (B) That the date and time of filing with the clerk of court of the initial order for each such other case is earlier than the date and time of filing with the clerk of court of the initial order in the case immediately before the court, regardless of the age of any child in any of the cases.</t>
  </si>
  <si>
    <r>
      <t>·</t>
    </r>
    <r>
      <rPr>
        <sz val="12"/>
        <rFont val="Times New Roman"/>
        <family val="1"/>
      </rPr>
      <t xml:space="preserve">   </t>
    </r>
    <r>
      <rPr>
        <sz val="12"/>
        <rFont val="Arial"/>
        <family val="2"/>
      </rPr>
      <t>“Final Monthly Child Support Amount” (Mensual la cantidad final de Manutención Infantil) (redondeada) aparecerá en la Línea 13 cuando todos los datos han sido ingresados en la hoja de cálculo y las escalas.</t>
    </r>
  </si>
  <si>
    <r>
      <rPr>
        <b/>
        <i/>
        <u/>
        <sz val="13.5"/>
        <rFont val="Arial"/>
        <family val="2"/>
      </rPr>
      <t>Schedule D-Additional Expenses-Supplemental Table 4</t>
    </r>
    <r>
      <rPr>
        <b/>
        <i/>
        <sz val="13.5"/>
        <rFont val="Arial"/>
        <family val="2"/>
      </rPr>
      <t>.  Use this table to calculate amounts for line 1 Schedule D, children 10, 11 and 12.
Enter amounts/data in yellow fields only.  Calculations will automatically display in the appropriate white fields.</t>
    </r>
  </si>
  <si>
    <t>Deviation for extraordinary/special expenses.  Line 12(f) minus 12(d).</t>
  </si>
  <si>
    <t>Version 9.2</t>
  </si>
  <si>
    <t>Next to the numbers below, enter the Name and Birth Year of all children for whom child</t>
  </si>
  <si>
    <t>support is being determined in this case.</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</si>
</sst>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quot;$&quot;#,##0.00_);[Red]\(&quot;$&quot;#,##0.00\)"/>
    <numFmt numFmtId="165" formatCode="_(&quot;$&quot;* #,##0.00_);_(&quot;$&quot;* \(#,##0.00\);_(&quot;$&quot;* &quot;-&quot;??_);_(@_)"/>
    <numFmt numFmtId="166" formatCode="_(* #,##0.00_);_(* \(#,##0.00\);_(* &quot;-&quot;??_);_(@_)"/>
    <numFmt numFmtId="167" formatCode="_(&quot;$&quot;* #,##0_);_(&quot;$&quot;* \(#,##0\);_(&quot;$&quot;* &quot;-&quot;??_);_(@_)"/>
    <numFmt numFmtId="168" formatCode="mm/dd/yy;@"/>
    <numFmt numFmtId="169" formatCode="_(* #,##0_);_(* \(#,##0\);_(* &quot;-&quot;??_);_(@_)"/>
    <numFmt numFmtId="170" formatCode="0_)"/>
    <numFmt numFmtId="171" formatCode="_(&quot;$&quot;* #,##0.00_);_(&quot;$&quot;* \(#,##0.00\);_(&quot;$&quot;* &quot;-&quot;_);_(@_)"/>
    <numFmt numFmtId="172" formatCode="mm/dd/yyyy"/>
    <numFmt numFmtId="173" formatCode="_(&quot;$&quot;* #,##0.00_);[Red]_(&quot;$&quot;* \(#,##0.00\);_(&quot;$&quot;* &quot;-&quot;??_);_(@_)"/>
    <numFmt numFmtId="174" formatCode="0.00%;\-0.00%;\%"/>
    <numFmt numFmtId="175" formatCode="_(&quot;$&quot;* #,##0_);[Red]_(&quot;$&quot;* \(#,##0\);_(&quot;$&quot;* &quot;-&quot;??_);_(@_)"/>
    <numFmt numFmtId="176" formatCode="0.00_);[Red]\(0.00\)"/>
  </numFmts>
  <fonts count="125" x14ac:knownFonts="1">
    <font>
      <sz val="10"/>
      <name val="Arial"/>
    </font>
    <font>
      <sz val="10"/>
      <name val="Arial"/>
      <family val="2"/>
    </font>
    <font>
      <b/>
      <sz val="10"/>
      <name val="Arial"/>
      <family val="2"/>
    </font>
    <font>
      <sz val="10"/>
      <name val="Arial"/>
      <family val="2"/>
    </font>
    <font>
      <b/>
      <sz val="12"/>
      <name val="Arial"/>
      <family val="2"/>
    </font>
    <font>
      <b/>
      <i/>
      <sz val="10"/>
      <name val="Arial"/>
      <family val="2"/>
    </font>
    <font>
      <sz val="8"/>
      <name val="Arial"/>
      <family val="2"/>
    </font>
    <font>
      <sz val="14"/>
      <name val="Arial"/>
      <family val="2"/>
    </font>
    <font>
      <sz val="14"/>
      <name val="Arial"/>
      <family val="2"/>
    </font>
    <font>
      <i/>
      <sz val="10"/>
      <name val="Arial"/>
      <family val="2"/>
    </font>
    <font>
      <b/>
      <sz val="10"/>
      <name val="Arial"/>
      <family val="2"/>
    </font>
    <font>
      <b/>
      <sz val="14"/>
      <name val="Arial"/>
      <family val="2"/>
    </font>
    <font>
      <sz val="12"/>
      <name val="Arial"/>
      <family val="2"/>
    </font>
    <font>
      <sz val="12"/>
      <name val="Arial"/>
      <family val="2"/>
    </font>
    <font>
      <sz val="24"/>
      <name val="Arial"/>
      <family val="2"/>
    </font>
    <font>
      <b/>
      <i/>
      <sz val="26"/>
      <name val="Arial"/>
      <family val="2"/>
    </font>
    <font>
      <b/>
      <sz val="18"/>
      <name val="Arial"/>
      <family val="2"/>
    </font>
    <font>
      <b/>
      <sz val="14"/>
      <name val="Arial"/>
      <family val="2"/>
    </font>
    <font>
      <sz val="9"/>
      <name val="Arial"/>
      <family val="2"/>
    </font>
    <font>
      <sz val="10"/>
      <color indexed="13"/>
      <name val="Arial"/>
      <family val="2"/>
    </font>
    <font>
      <b/>
      <u/>
      <sz val="14"/>
      <name val="Arial"/>
      <family val="2"/>
    </font>
    <font>
      <b/>
      <sz val="16"/>
      <name val="Arial"/>
      <family val="2"/>
    </font>
    <font>
      <sz val="16"/>
      <name val="Arial"/>
      <family val="2"/>
    </font>
    <font>
      <i/>
      <sz val="14"/>
      <name val="Arial"/>
      <family val="2"/>
    </font>
    <font>
      <sz val="13"/>
      <name val="Arial"/>
      <family val="2"/>
    </font>
    <font>
      <b/>
      <i/>
      <sz val="14"/>
      <name val="Arial"/>
      <family val="2"/>
    </font>
    <font>
      <b/>
      <i/>
      <sz val="14"/>
      <name val="Arial"/>
      <family val="2"/>
    </font>
    <font>
      <sz val="16"/>
      <name val="Arial"/>
      <family val="2"/>
    </font>
    <font>
      <b/>
      <sz val="13.5"/>
      <name val="Arial"/>
      <family val="2"/>
    </font>
    <font>
      <sz val="13"/>
      <name val="Arial"/>
      <family val="2"/>
    </font>
    <font>
      <b/>
      <sz val="13"/>
      <name val="Arial"/>
      <family val="2"/>
    </font>
    <font>
      <sz val="10"/>
      <name val="Arial"/>
      <family val="2"/>
    </font>
    <font>
      <sz val="10"/>
      <color indexed="43"/>
      <name val="Arial"/>
      <family val="2"/>
    </font>
    <font>
      <sz val="14"/>
      <color indexed="43"/>
      <name val="Arial"/>
      <family val="2"/>
    </font>
    <font>
      <sz val="16"/>
      <color indexed="9"/>
      <name val="Arial"/>
      <family val="2"/>
    </font>
    <font>
      <sz val="14"/>
      <color indexed="81"/>
      <name val="Arial"/>
      <family val="2"/>
    </font>
    <font>
      <sz val="10"/>
      <color indexed="22"/>
      <name val="Arial"/>
      <family val="2"/>
    </font>
    <font>
      <sz val="14"/>
      <color indexed="81"/>
      <name val="Tahoma"/>
      <family val="2"/>
    </font>
    <font>
      <sz val="12"/>
      <color indexed="8"/>
      <name val="Verdana"/>
      <family val="2"/>
    </font>
    <font>
      <sz val="12"/>
      <name val="Verdana"/>
      <family val="2"/>
    </font>
    <font>
      <i/>
      <sz val="12"/>
      <color indexed="8"/>
      <name val="Verdana"/>
      <family val="2"/>
    </font>
    <font>
      <b/>
      <sz val="14"/>
      <color indexed="81"/>
      <name val="Tahoma"/>
      <family val="2"/>
    </font>
    <font>
      <sz val="12"/>
      <color indexed="81"/>
      <name val="Tahoma"/>
      <family val="2"/>
    </font>
    <font>
      <sz val="12"/>
      <name val="Book Antiqua"/>
      <family val="1"/>
    </font>
    <font>
      <b/>
      <sz val="8"/>
      <name val="Arial"/>
      <family val="2"/>
    </font>
    <font>
      <sz val="6"/>
      <name val="Arial"/>
      <family val="2"/>
    </font>
    <font>
      <b/>
      <sz val="11"/>
      <name val="Arial"/>
      <family val="2"/>
    </font>
    <font>
      <b/>
      <sz val="4"/>
      <name val="Arial"/>
      <family val="2"/>
    </font>
    <font>
      <sz val="10"/>
      <name val="Symbol"/>
      <family val="1"/>
      <charset val="2"/>
    </font>
    <font>
      <b/>
      <sz val="6"/>
      <name val="Arial"/>
      <family val="2"/>
    </font>
    <font>
      <b/>
      <sz val="7"/>
      <name val="Times New Roman"/>
      <family val="1"/>
    </font>
    <font>
      <sz val="4"/>
      <name val="Arial"/>
      <family val="2"/>
    </font>
    <font>
      <b/>
      <i/>
      <u/>
      <sz val="12"/>
      <name val="Arial"/>
      <family val="2"/>
    </font>
    <font>
      <sz val="8"/>
      <name val="Symbol"/>
      <family val="1"/>
      <charset val="2"/>
    </font>
    <font>
      <sz val="8"/>
      <name val="Arial"/>
      <family val="2"/>
    </font>
    <font>
      <b/>
      <i/>
      <u/>
      <sz val="12"/>
      <color indexed="10"/>
      <name val="Arial"/>
      <family val="2"/>
    </font>
    <font>
      <b/>
      <sz val="14"/>
      <color indexed="81"/>
      <name val="Arial"/>
      <family val="2"/>
    </font>
    <font>
      <sz val="12"/>
      <color indexed="81"/>
      <name val="Arial"/>
      <family val="2"/>
    </font>
    <font>
      <b/>
      <sz val="12"/>
      <color indexed="81"/>
      <name val="Arial"/>
      <family val="2"/>
    </font>
    <font>
      <b/>
      <i/>
      <sz val="14"/>
      <color indexed="30"/>
      <name val="Arial"/>
      <family val="2"/>
    </font>
    <font>
      <b/>
      <sz val="14"/>
      <color indexed="10"/>
      <name val="Arial"/>
      <family val="2"/>
    </font>
    <font>
      <b/>
      <i/>
      <u/>
      <sz val="14"/>
      <color indexed="10"/>
      <name val="Arial"/>
      <family val="2"/>
    </font>
    <font>
      <sz val="12"/>
      <name val="Symbol"/>
      <family val="1"/>
      <charset val="2"/>
    </font>
    <font>
      <sz val="12"/>
      <name val="Times New Roman"/>
      <family val="1"/>
    </font>
    <font>
      <u/>
      <sz val="12"/>
      <name val="Arial"/>
      <family val="2"/>
    </font>
    <font>
      <i/>
      <sz val="12"/>
      <color indexed="10"/>
      <name val="Arial"/>
      <family val="2"/>
    </font>
    <font>
      <b/>
      <i/>
      <u/>
      <sz val="13"/>
      <color indexed="10"/>
      <name val="Arial"/>
      <family val="2"/>
    </font>
    <font>
      <b/>
      <sz val="13"/>
      <name val="Arial"/>
      <family val="2"/>
    </font>
    <font>
      <b/>
      <i/>
      <sz val="13"/>
      <name val="Arial"/>
      <family val="2"/>
    </font>
    <font>
      <i/>
      <sz val="13"/>
      <name val="Arial"/>
      <family val="2"/>
    </font>
    <font>
      <b/>
      <sz val="12"/>
      <color indexed="10"/>
      <name val="Arial"/>
      <family val="2"/>
    </font>
    <font>
      <b/>
      <u/>
      <sz val="13"/>
      <name val="Arial"/>
      <family val="2"/>
    </font>
    <font>
      <u/>
      <sz val="13"/>
      <name val="Arial"/>
      <family val="2"/>
    </font>
    <font>
      <sz val="12"/>
      <name val="Wingdings"/>
      <charset val="2"/>
    </font>
    <font>
      <b/>
      <i/>
      <sz val="12"/>
      <name val="Arial"/>
      <family val="2"/>
    </font>
    <font>
      <sz val="12"/>
      <color indexed="10"/>
      <name val="Arial"/>
      <family val="2"/>
    </font>
    <font>
      <b/>
      <i/>
      <u/>
      <sz val="14"/>
      <name val="Arial"/>
      <family val="2"/>
    </font>
    <font>
      <b/>
      <u/>
      <sz val="14"/>
      <color indexed="10"/>
      <name val="Arial"/>
      <family val="2"/>
    </font>
    <font>
      <sz val="14"/>
      <color indexed="10"/>
      <name val="Arial"/>
      <family val="2"/>
    </font>
    <font>
      <u/>
      <sz val="14"/>
      <color indexed="81"/>
      <name val="Arial"/>
      <family val="2"/>
    </font>
    <font>
      <sz val="10"/>
      <color indexed="10"/>
      <name val="Arial"/>
      <family val="2"/>
    </font>
    <font>
      <b/>
      <i/>
      <u/>
      <sz val="16"/>
      <name val="Arial"/>
      <family val="2"/>
    </font>
    <font>
      <b/>
      <i/>
      <sz val="16"/>
      <name val="Arial"/>
      <family val="2"/>
    </font>
    <font>
      <sz val="1"/>
      <color indexed="43"/>
      <name val="Arial"/>
      <family val="2"/>
    </font>
    <font>
      <sz val="14"/>
      <name val="Arial"/>
      <family val="2"/>
    </font>
    <font>
      <sz val="1"/>
      <color indexed="9"/>
      <name val="Arial"/>
      <family val="2"/>
    </font>
    <font>
      <b/>
      <sz val="1"/>
      <color indexed="43"/>
      <name val="Arial"/>
      <family val="2"/>
    </font>
    <font>
      <sz val="16"/>
      <color indexed="10"/>
      <name val="Arial"/>
      <family val="2"/>
    </font>
    <font>
      <b/>
      <sz val="15"/>
      <color indexed="10"/>
      <name val="Arial"/>
      <family val="2"/>
    </font>
    <font>
      <b/>
      <sz val="15"/>
      <name val="Arial"/>
      <family val="2"/>
    </font>
    <font>
      <sz val="15"/>
      <name val="Arial"/>
      <family val="2"/>
    </font>
    <font>
      <b/>
      <u/>
      <sz val="15"/>
      <name val="Arial"/>
      <family val="2"/>
    </font>
    <font>
      <b/>
      <sz val="15"/>
      <color indexed="8"/>
      <name val="Arial"/>
      <family val="2"/>
    </font>
    <font>
      <b/>
      <u/>
      <sz val="16"/>
      <color indexed="10"/>
      <name val="Arial"/>
      <family val="2"/>
    </font>
    <font>
      <b/>
      <u/>
      <sz val="15"/>
      <color indexed="10"/>
      <name val="Arial"/>
      <family val="2"/>
    </font>
    <font>
      <sz val="18"/>
      <color indexed="43"/>
      <name val="Arial"/>
      <family val="2"/>
    </font>
    <font>
      <b/>
      <i/>
      <sz val="14"/>
      <color indexed="10"/>
      <name val="Arial"/>
      <family val="2"/>
    </font>
    <font>
      <u/>
      <sz val="14"/>
      <name val="Arial"/>
      <family val="2"/>
    </font>
    <font>
      <b/>
      <u/>
      <sz val="14"/>
      <color indexed="81"/>
      <name val="Tahoma"/>
      <family val="2"/>
    </font>
    <font>
      <i/>
      <sz val="14"/>
      <color indexed="81"/>
      <name val="Tahoma"/>
      <family val="2"/>
    </font>
    <font>
      <sz val="15"/>
      <color indexed="8"/>
      <name val="Arial"/>
      <family val="2"/>
    </font>
    <font>
      <b/>
      <sz val="14"/>
      <name val="Times New Roman"/>
      <family val="1"/>
    </font>
    <font>
      <b/>
      <i/>
      <sz val="13"/>
      <color indexed="10"/>
      <name val="Arial"/>
      <family val="2"/>
    </font>
    <font>
      <sz val="13"/>
      <color indexed="8"/>
      <name val="Arial"/>
      <family val="2"/>
    </font>
    <font>
      <sz val="12"/>
      <color indexed="8"/>
      <name val="Arial"/>
      <family val="2"/>
    </font>
    <font>
      <b/>
      <sz val="12"/>
      <color indexed="8"/>
      <name val="Arial"/>
      <family val="2"/>
    </font>
    <font>
      <sz val="12"/>
      <color theme="1"/>
      <name val="Calibri"/>
      <family val="2"/>
      <scheme val="minor"/>
    </font>
    <font>
      <sz val="12"/>
      <color theme="1"/>
      <name val="Arial"/>
      <family val="2"/>
    </font>
    <font>
      <b/>
      <sz val="13"/>
      <color theme="1"/>
      <name val="Arial"/>
      <family val="2"/>
    </font>
    <font>
      <b/>
      <sz val="14"/>
      <color rgb="FFFF0000"/>
      <name val="Arial"/>
      <family val="2"/>
    </font>
    <font>
      <sz val="14"/>
      <color rgb="FFFF0000"/>
      <name val="Arial"/>
      <family val="2"/>
    </font>
    <font>
      <b/>
      <i/>
      <sz val="14"/>
      <color rgb="FFFF0000"/>
      <name val="Arial"/>
      <family val="2"/>
    </font>
    <font>
      <i/>
      <sz val="12"/>
      <color rgb="FFFF0000"/>
      <name val="Arial"/>
      <family val="2"/>
    </font>
    <font>
      <b/>
      <i/>
      <sz val="13"/>
      <color rgb="FFFF0000"/>
      <name val="Arial"/>
      <family val="2"/>
    </font>
    <font>
      <sz val="13"/>
      <color theme="1"/>
      <name val="Arial"/>
      <family val="2"/>
    </font>
    <font>
      <b/>
      <sz val="12"/>
      <color theme="1"/>
      <name val="Arial"/>
      <family val="2"/>
    </font>
    <font>
      <sz val="11"/>
      <color rgb="FF0000FF"/>
      <name val="Arial"/>
      <family val="2"/>
    </font>
    <font>
      <b/>
      <sz val="12"/>
      <color rgb="FF0000FF"/>
      <name val="Arial"/>
      <family val="2"/>
    </font>
    <font>
      <sz val="10"/>
      <color rgb="FF000000"/>
      <name val="Arial"/>
      <family val="2"/>
    </font>
    <font>
      <b/>
      <u/>
      <sz val="14"/>
      <color indexed="81"/>
      <name val="Arial"/>
      <family val="2"/>
    </font>
    <font>
      <b/>
      <u/>
      <sz val="13"/>
      <color theme="1"/>
      <name val="Arial"/>
      <family val="2"/>
    </font>
    <font>
      <b/>
      <i/>
      <u/>
      <sz val="13"/>
      <color rgb="FFFF0000"/>
      <name val="Arial"/>
      <family val="2"/>
    </font>
    <font>
      <b/>
      <i/>
      <u/>
      <sz val="13.5"/>
      <name val="Arial"/>
      <family val="2"/>
    </font>
    <font>
      <b/>
      <i/>
      <sz val="13.5"/>
      <name val="Arial"/>
      <family val="2"/>
    </font>
    <font>
      <sz val="9"/>
      <color indexed="81"/>
      <name val="Tahoma"/>
      <family val="2"/>
    </font>
  </fonts>
  <fills count="13">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9"/>
      </patternFill>
    </fill>
    <fill>
      <patternFill patternType="solid">
        <fgColor indexed="13"/>
        <bgColor indexed="9"/>
      </patternFill>
    </fill>
    <fill>
      <patternFill patternType="solid">
        <fgColor indexed="13"/>
      </patternFill>
    </fill>
    <fill>
      <patternFill patternType="solid">
        <fgColor indexed="43"/>
        <bgColor indexed="64"/>
      </patternFill>
    </fill>
    <fill>
      <patternFill patternType="solid">
        <fgColor indexed="41"/>
        <bgColor indexed="64"/>
      </patternFill>
    </fill>
    <fill>
      <patternFill patternType="solid">
        <fgColor indexed="65"/>
        <bgColor indexed="64"/>
      </patternFill>
    </fill>
    <fill>
      <patternFill patternType="solid">
        <fgColor indexed="44"/>
        <bgColor indexed="64"/>
      </patternFill>
    </fill>
    <fill>
      <patternFill patternType="solid">
        <fgColor rgb="FFFFFF99"/>
        <bgColor indexed="64"/>
      </patternFill>
    </fill>
    <fill>
      <patternFill patternType="solid">
        <fgColor theme="0" tint="-0.24994659260841701"/>
        <bgColor indexed="64"/>
      </patternFill>
    </fill>
  </fills>
  <borders count="52">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diagonal/>
    </border>
    <border>
      <left/>
      <right style="thin">
        <color auto="1"/>
      </right>
      <top/>
      <bottom/>
      <diagonal/>
    </border>
    <border>
      <left/>
      <right style="medium">
        <color auto="1"/>
      </right>
      <top/>
      <bottom/>
      <diagonal/>
    </border>
    <border>
      <left style="medium">
        <color auto="1"/>
      </left>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thin">
        <color indexed="8"/>
      </left>
      <right style="thin">
        <color indexed="8"/>
      </right>
      <top style="thin">
        <color indexed="8"/>
      </top>
      <bottom style="thin">
        <color indexed="8"/>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diagonal/>
    </border>
    <border>
      <left/>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indexed="8"/>
      </bottom>
      <diagonal/>
    </border>
    <border>
      <left style="thin">
        <color auto="1"/>
      </left>
      <right style="thin">
        <color auto="1"/>
      </right>
      <top style="medium">
        <color auto="1"/>
      </top>
      <bottom/>
      <diagonal/>
    </border>
    <border>
      <left/>
      <right style="thin">
        <color auto="1"/>
      </right>
      <top style="thin">
        <color auto="1"/>
      </top>
      <bottom/>
      <diagonal/>
    </border>
    <border>
      <left style="medium">
        <color auto="1"/>
      </left>
      <right/>
      <top style="medium">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diagonal/>
    </border>
    <border>
      <left style="medium">
        <color auto="1"/>
      </left>
      <right style="thin">
        <color auto="1"/>
      </right>
      <top style="thin">
        <color auto="1"/>
      </top>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thin">
        <color auto="1"/>
      </left>
      <right/>
      <top style="medium">
        <color auto="1"/>
      </top>
      <bottom/>
      <diagonal/>
    </border>
    <border>
      <left/>
      <right style="thin">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thin">
        <color indexed="8"/>
      </right>
      <top style="thin">
        <color indexed="8"/>
      </top>
      <bottom style="thin">
        <color auto="1"/>
      </bottom>
      <diagonal/>
    </border>
    <border>
      <left/>
      <right style="thin">
        <color auto="1"/>
      </right>
      <top style="medium">
        <color auto="1"/>
      </top>
      <bottom style="medium">
        <color auto="1"/>
      </bottom>
      <diagonal/>
    </border>
  </borders>
  <cellStyleXfs count="4">
    <xf numFmtId="0" fontId="0" fillId="0" borderId="0"/>
    <xf numFmtId="166"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cellStyleXfs>
  <cellXfs count="1105">
    <xf numFmtId="0" fontId="0" fillId="0" borderId="0" xfId="0"/>
    <xf numFmtId="0" fontId="0" fillId="0" borderId="0" xfId="0" applyBorder="1"/>
    <xf numFmtId="0" fontId="0" fillId="0" borderId="0" xfId="0" applyBorder="1" applyProtection="1"/>
    <xf numFmtId="0" fontId="0" fillId="0" borderId="0" xfId="0" applyFill="1" applyBorder="1" applyAlignment="1" applyProtection="1">
      <alignment horizontal="center"/>
    </xf>
    <xf numFmtId="0" fontId="0" fillId="0" borderId="0" xfId="0" applyFill="1" applyProtection="1"/>
    <xf numFmtId="0" fontId="0" fillId="0" borderId="0" xfId="0" applyFill="1" applyBorder="1" applyProtection="1"/>
    <xf numFmtId="0" fontId="0" fillId="0" borderId="0" xfId="0" applyFill="1" applyBorder="1" applyAlignment="1" applyProtection="1"/>
    <xf numFmtId="0" fontId="2" fillId="0" borderId="0" xfId="0" applyFont="1" applyFill="1" applyBorder="1" applyAlignment="1" applyProtection="1"/>
    <xf numFmtId="49" fontId="2" fillId="0" borderId="0" xfId="0" applyNumberFormat="1" applyFont="1" applyFill="1" applyBorder="1" applyAlignment="1" applyProtection="1">
      <alignment horizontal="center" vertical="center"/>
    </xf>
    <xf numFmtId="0" fontId="2" fillId="0" borderId="0" xfId="0" applyFont="1" applyFill="1" applyBorder="1" applyProtection="1"/>
    <xf numFmtId="0" fontId="0" fillId="0" borderId="0" xfId="0" applyAlignment="1" applyProtection="1">
      <alignment horizontal="left"/>
    </xf>
    <xf numFmtId="0" fontId="0" fillId="0" borderId="0" xfId="0" applyProtection="1"/>
    <xf numFmtId="49" fontId="8" fillId="0" borderId="1" xfId="0" applyNumberFormat="1" applyFont="1" applyBorder="1" applyAlignment="1" applyProtection="1">
      <alignment horizontal="center" vertical="center"/>
    </xf>
    <xf numFmtId="49" fontId="8" fillId="2" borderId="2" xfId="0" applyNumberFormat="1" applyFont="1" applyFill="1" applyBorder="1" applyAlignment="1" applyProtection="1">
      <alignment horizontal="right"/>
    </xf>
    <xf numFmtId="167" fontId="8" fillId="2" borderId="3" xfId="2" applyNumberFormat="1" applyFont="1" applyFill="1" applyBorder="1" applyAlignment="1" applyProtection="1">
      <alignment horizontal="right" vertical="center"/>
    </xf>
    <xf numFmtId="167" fontId="8" fillId="2" borderId="4" xfId="2" applyNumberFormat="1" applyFont="1" applyFill="1" applyBorder="1" applyAlignment="1" applyProtection="1">
      <alignment horizontal="right" vertical="center"/>
    </xf>
    <xf numFmtId="49" fontId="0" fillId="0" borderId="0" xfId="0" applyNumberFormat="1" applyAlignment="1" applyProtection="1">
      <alignment horizontal="center" vertical="center"/>
    </xf>
    <xf numFmtId="166" fontId="0" fillId="0" borderId="0" xfId="0" applyNumberFormat="1" applyProtection="1"/>
    <xf numFmtId="49" fontId="0" fillId="0" borderId="0" xfId="0" applyNumberFormat="1" applyAlignment="1" applyProtection="1">
      <alignment horizontal="left" vertical="center"/>
    </xf>
    <xf numFmtId="0" fontId="0" fillId="0" borderId="0" xfId="0" applyBorder="1" applyAlignment="1" applyProtection="1">
      <alignment horizontal="left" vertical="center"/>
    </xf>
    <xf numFmtId="0" fontId="7" fillId="0" borderId="0" xfId="0" applyFont="1" applyProtection="1"/>
    <xf numFmtId="0" fontId="0" fillId="3" borderId="0" xfId="0" applyFill="1" applyBorder="1" applyAlignment="1" applyProtection="1">
      <alignment horizontal="left" vertical="center"/>
    </xf>
    <xf numFmtId="167" fontId="1" fillId="0" borderId="0" xfId="2" applyNumberFormat="1" applyBorder="1" applyProtection="1"/>
    <xf numFmtId="167" fontId="1" fillId="0" borderId="0" xfId="2" applyNumberFormat="1" applyProtection="1"/>
    <xf numFmtId="0" fontId="2" fillId="4" borderId="5" xfId="0" applyFont="1" applyFill="1" applyBorder="1" applyAlignment="1" applyProtection="1">
      <alignment horizontal="center"/>
    </xf>
    <xf numFmtId="0" fontId="3" fillId="5" borderId="4" xfId="0" applyFont="1" applyFill="1" applyBorder="1" applyAlignment="1"/>
    <xf numFmtId="0" fontId="3" fillId="0" borderId="4" xfId="0" applyFont="1" applyBorder="1" applyAlignment="1"/>
    <xf numFmtId="0" fontId="3" fillId="0" borderId="6" xfId="0" applyFont="1" applyBorder="1" applyAlignment="1"/>
    <xf numFmtId="0" fontId="2" fillId="4" borderId="6" xfId="0" applyFont="1" applyFill="1" applyBorder="1" applyAlignment="1"/>
    <xf numFmtId="0" fontId="2" fillId="4" borderId="7" xfId="0" applyFont="1" applyFill="1" applyBorder="1" applyAlignment="1"/>
    <xf numFmtId="0" fontId="2" fillId="4" borderId="8" xfId="0" applyFont="1" applyFill="1" applyBorder="1" applyAlignment="1" applyProtection="1">
      <alignment horizontal="center"/>
    </xf>
    <xf numFmtId="0" fontId="2" fillId="5" borderId="4" xfId="0" applyFont="1" applyFill="1" applyBorder="1" applyAlignment="1"/>
    <xf numFmtId="0" fontId="2" fillId="4" borderId="4" xfId="0" applyFont="1" applyFill="1" applyBorder="1" applyAlignment="1">
      <alignment horizontal="center"/>
    </xf>
    <xf numFmtId="0" fontId="2" fillId="4" borderId="6" xfId="0" applyFont="1" applyFill="1" applyBorder="1" applyAlignment="1" applyProtection="1">
      <alignment horizontal="center"/>
    </xf>
    <xf numFmtId="0" fontId="2" fillId="4" borderId="7" xfId="0" applyFont="1" applyFill="1" applyBorder="1" applyAlignment="1" applyProtection="1">
      <alignment horizontal="center"/>
    </xf>
    <xf numFmtId="0" fontId="2" fillId="4" borderId="9" xfId="0" applyFont="1" applyFill="1" applyBorder="1" applyAlignment="1" applyProtection="1">
      <alignment horizontal="center"/>
    </xf>
    <xf numFmtId="0" fontId="3" fillId="5" borderId="10" xfId="0" applyFont="1" applyFill="1" applyBorder="1" applyAlignment="1"/>
    <xf numFmtId="0" fontId="3" fillId="0" borderId="10" xfId="0" applyFont="1" applyBorder="1" applyAlignment="1"/>
    <xf numFmtId="0" fontId="3" fillId="0" borderId="11" xfId="0" applyFont="1" applyBorder="1" applyAlignment="1"/>
    <xf numFmtId="0" fontId="3" fillId="0" borderId="12" xfId="0" applyFont="1" applyBorder="1" applyAlignment="1"/>
    <xf numFmtId="0" fontId="3" fillId="5" borderId="0" xfId="0" applyFont="1" applyFill="1" applyBorder="1" applyAlignment="1"/>
    <xf numFmtId="0" fontId="0" fillId="0" borderId="0" xfId="0" applyAlignment="1" applyProtection="1">
      <alignment horizontal="center"/>
    </xf>
    <xf numFmtId="0" fontId="10" fillId="0" borderId="0" xfId="0" applyFont="1" applyProtection="1"/>
    <xf numFmtId="0" fontId="19" fillId="6" borderId="13" xfId="0" applyFont="1" applyFill="1" applyBorder="1" applyAlignment="1"/>
    <xf numFmtId="173" fontId="8" fillId="0" borderId="2" xfId="2" applyNumberFormat="1" applyFont="1" applyBorder="1" applyAlignment="1" applyProtection="1">
      <alignment vertical="center"/>
    </xf>
    <xf numFmtId="173" fontId="7" fillId="0" borderId="2" xfId="2" applyNumberFormat="1" applyFont="1" applyFill="1" applyBorder="1" applyProtection="1"/>
    <xf numFmtId="173" fontId="8" fillId="0" borderId="3" xfId="2" applyNumberFormat="1" applyFont="1" applyBorder="1" applyAlignment="1" applyProtection="1">
      <alignment vertical="center"/>
    </xf>
    <xf numFmtId="0" fontId="19" fillId="6" borderId="14" xfId="0" applyFont="1" applyFill="1" applyBorder="1" applyAlignment="1"/>
    <xf numFmtId="0" fontId="19" fillId="6" borderId="15" xfId="0" applyFont="1" applyFill="1" applyBorder="1" applyAlignment="1"/>
    <xf numFmtId="170" fontId="18" fillId="5" borderId="4" xfId="0" applyNumberFormat="1" applyFont="1" applyFill="1" applyBorder="1" applyAlignment="1" applyProtection="1">
      <alignment vertical="center"/>
    </xf>
    <xf numFmtId="170" fontId="18" fillId="5" borderId="10" xfId="0" applyNumberFormat="1" applyFont="1" applyFill="1" applyBorder="1" applyAlignment="1" applyProtection="1">
      <alignment vertical="center"/>
    </xf>
    <xf numFmtId="170" fontId="18" fillId="5" borderId="3" xfId="0" applyNumberFormat="1" applyFont="1" applyFill="1" applyBorder="1" applyAlignment="1" applyProtection="1">
      <alignment vertical="center"/>
    </xf>
    <xf numFmtId="0" fontId="7" fillId="0" borderId="0" xfId="0" applyFont="1" applyBorder="1" applyProtection="1"/>
    <xf numFmtId="0" fontId="12" fillId="0" borderId="0" xfId="0" applyFont="1" applyProtection="1"/>
    <xf numFmtId="0" fontId="17" fillId="0" borderId="0" xfId="0" applyFont="1"/>
    <xf numFmtId="0" fontId="22" fillId="0" borderId="0" xfId="0" applyFont="1"/>
    <xf numFmtId="165" fontId="24" fillId="3" borderId="16" xfId="2" applyFont="1" applyFill="1" applyBorder="1" applyAlignment="1">
      <alignment horizontal="justify" vertical="top" wrapText="1"/>
    </xf>
    <xf numFmtId="49" fontId="8" fillId="0" borderId="17" xfId="0" applyNumberFormat="1" applyFont="1" applyBorder="1" applyAlignment="1" applyProtection="1">
      <alignment horizontal="center" vertical="center"/>
    </xf>
    <xf numFmtId="49" fontId="8" fillId="0" borderId="18" xfId="0" applyNumberFormat="1" applyFont="1" applyBorder="1" applyAlignment="1" applyProtection="1">
      <alignment horizontal="center" vertical="center"/>
    </xf>
    <xf numFmtId="0" fontId="8" fillId="0" borderId="0" xfId="0" applyFont="1" applyFill="1" applyProtection="1"/>
    <xf numFmtId="49" fontId="7" fillId="0" borderId="0" xfId="0" applyNumberFormat="1" applyFont="1" applyFill="1" applyBorder="1" applyAlignment="1" applyProtection="1">
      <alignment horizontal="left"/>
    </xf>
    <xf numFmtId="0" fontId="7" fillId="0" borderId="0" xfId="0" applyFont="1" applyFill="1" applyBorder="1" applyAlignment="1" applyProtection="1"/>
    <xf numFmtId="0" fontId="7" fillId="0" borderId="0" xfId="0" applyFont="1" applyFill="1" applyBorder="1" applyProtection="1"/>
    <xf numFmtId="0" fontId="7" fillId="0" borderId="0" xfId="0" applyFont="1" applyFill="1" applyBorder="1" applyAlignment="1" applyProtection="1">
      <alignment horizontal="center"/>
    </xf>
    <xf numFmtId="0" fontId="8" fillId="0" borderId="0" xfId="0" applyFont="1" applyFill="1" applyAlignment="1" applyProtection="1">
      <alignment horizontal="left"/>
    </xf>
    <xf numFmtId="0" fontId="8" fillId="0" borderId="0" xfId="0" applyFont="1" applyAlignment="1" applyProtection="1">
      <alignment horizontal="left"/>
    </xf>
    <xf numFmtId="0" fontId="8" fillId="0" borderId="0" xfId="0" applyFont="1" applyProtection="1"/>
    <xf numFmtId="0" fontId="8" fillId="0" borderId="0" xfId="0" applyFont="1" applyBorder="1" applyProtection="1"/>
    <xf numFmtId="0" fontId="8" fillId="0" borderId="14" xfId="0" applyFont="1" applyBorder="1" applyAlignment="1" applyProtection="1">
      <alignment vertical="center"/>
    </xf>
    <xf numFmtId="0" fontId="8" fillId="0" borderId="19" xfId="0" applyFont="1" applyBorder="1" applyAlignment="1" applyProtection="1">
      <alignment vertical="center"/>
    </xf>
    <xf numFmtId="0" fontId="8" fillId="0" borderId="19" xfId="0" applyFont="1" applyBorder="1" applyAlignment="1" applyProtection="1">
      <alignment wrapText="1"/>
    </xf>
    <xf numFmtId="49" fontId="8" fillId="0" borderId="18" xfId="0" applyNumberFormat="1" applyFont="1" applyBorder="1" applyProtection="1"/>
    <xf numFmtId="0" fontId="8" fillId="0" borderId="0" xfId="0" applyFont="1" applyBorder="1" applyAlignment="1" applyProtection="1">
      <alignment wrapText="1"/>
    </xf>
    <xf numFmtId="0" fontId="8" fillId="0" borderId="0" xfId="0" applyFont="1" applyBorder="1" applyAlignment="1">
      <alignment wrapText="1"/>
    </xf>
    <xf numFmtId="0" fontId="8" fillId="0" borderId="0" xfId="0" applyFont="1" applyAlignment="1">
      <alignment wrapText="1"/>
    </xf>
    <xf numFmtId="0" fontId="11" fillId="0" borderId="20" xfId="0" applyFont="1" applyFill="1" applyBorder="1" applyAlignment="1" applyProtection="1">
      <alignment horizontal="center"/>
    </xf>
    <xf numFmtId="0" fontId="11" fillId="0" borderId="21" xfId="0" applyFont="1" applyFill="1" applyBorder="1" applyAlignment="1" applyProtection="1">
      <alignment horizontal="center"/>
    </xf>
    <xf numFmtId="0" fontId="8" fillId="0" borderId="0" xfId="0" applyFont="1"/>
    <xf numFmtId="0" fontId="7" fillId="0" borderId="0" xfId="0" applyFont="1"/>
    <xf numFmtId="0" fontId="7" fillId="0" borderId="19" xfId="0" applyFont="1" applyBorder="1" applyAlignment="1" applyProtection="1">
      <alignment vertical="center"/>
    </xf>
    <xf numFmtId="0" fontId="8" fillId="0" borderId="19" xfId="0" applyFont="1" applyBorder="1" applyAlignment="1" applyProtection="1"/>
    <xf numFmtId="0" fontId="11" fillId="0" borderId="22" xfId="0" applyFont="1" applyFill="1" applyBorder="1" applyAlignment="1" applyProtection="1">
      <alignment horizontal="center"/>
    </xf>
    <xf numFmtId="0" fontId="11" fillId="0" borderId="2" xfId="0" applyFont="1" applyFill="1" applyBorder="1" applyAlignment="1" applyProtection="1">
      <alignment horizontal="center"/>
    </xf>
    <xf numFmtId="49" fontId="8" fillId="0" borderId="17" xfId="0" applyNumberFormat="1" applyFont="1" applyBorder="1" applyAlignment="1" applyProtection="1">
      <alignment vertical="center"/>
    </xf>
    <xf numFmtId="169" fontId="8" fillId="0" borderId="2" xfId="1" applyNumberFormat="1" applyFont="1" applyFill="1" applyBorder="1" applyAlignment="1" applyProtection="1">
      <alignment vertical="center"/>
    </xf>
    <xf numFmtId="169" fontId="8" fillId="0" borderId="22" xfId="1" applyNumberFormat="1" applyFont="1" applyFill="1" applyBorder="1" applyAlignment="1" applyProtection="1">
      <alignment vertical="center"/>
    </xf>
    <xf numFmtId="173" fontId="8" fillId="0" borderId="2" xfId="2" applyNumberFormat="1" applyFont="1" applyFill="1" applyBorder="1" applyAlignment="1" applyProtection="1">
      <alignment vertical="center"/>
    </xf>
    <xf numFmtId="173" fontId="8" fillId="0" borderId="2" xfId="2" applyNumberFormat="1" applyFont="1" applyFill="1" applyBorder="1" applyAlignment="1" applyProtection="1">
      <alignment vertical="center" wrapText="1"/>
    </xf>
    <xf numFmtId="49" fontId="8" fillId="0" borderId="18" xfId="0" applyNumberFormat="1" applyFont="1" applyFill="1" applyBorder="1" applyAlignment="1" applyProtection="1">
      <alignment horizontal="center" vertical="center" wrapText="1"/>
    </xf>
    <xf numFmtId="173" fontId="8" fillId="0" borderId="2" xfId="2" applyNumberFormat="1" applyFont="1" applyFill="1" applyBorder="1" applyAlignment="1" applyProtection="1">
      <alignment horizontal="center" vertical="center"/>
    </xf>
    <xf numFmtId="168" fontId="8" fillId="0" borderId="19" xfId="0" applyNumberFormat="1" applyFont="1" applyBorder="1" applyAlignment="1" applyProtection="1">
      <alignment horizontal="right" vertical="center"/>
    </xf>
    <xf numFmtId="49" fontId="8" fillId="0" borderId="0" xfId="0" applyNumberFormat="1" applyFont="1" applyProtection="1"/>
    <xf numFmtId="173" fontId="7" fillId="0" borderId="3" xfId="2" applyNumberFormat="1" applyFont="1" applyFill="1" applyBorder="1" applyAlignment="1" applyProtection="1">
      <alignment horizontal="right" vertical="center"/>
    </xf>
    <xf numFmtId="173" fontId="7" fillId="0" borderId="3" xfId="2" applyNumberFormat="1" applyFont="1" applyBorder="1" applyAlignment="1" applyProtection="1">
      <alignment horizontal="right" vertical="center"/>
    </xf>
    <xf numFmtId="173" fontId="7" fillId="0" borderId="2" xfId="2" applyNumberFormat="1" applyFont="1" applyBorder="1" applyAlignment="1" applyProtection="1">
      <alignment horizontal="right" vertical="center"/>
    </xf>
    <xf numFmtId="174" fontId="7" fillId="0" borderId="2" xfId="3" applyNumberFormat="1" applyFont="1" applyBorder="1" applyAlignment="1" applyProtection="1">
      <alignment horizontal="right" vertical="center"/>
    </xf>
    <xf numFmtId="167" fontId="7" fillId="2" borderId="3" xfId="2" applyNumberFormat="1" applyFont="1" applyFill="1" applyBorder="1" applyAlignment="1" applyProtection="1">
      <alignment horizontal="right" vertical="center"/>
    </xf>
    <xf numFmtId="0" fontId="7" fillId="0" borderId="0" xfId="0" applyFont="1" applyBorder="1" applyAlignment="1" applyProtection="1">
      <alignment horizontal="left" vertical="center"/>
    </xf>
    <xf numFmtId="0" fontId="7" fillId="3" borderId="0" xfId="0" applyFont="1" applyFill="1" applyBorder="1" applyAlignment="1" applyProtection="1">
      <alignment horizontal="left" vertical="center"/>
    </xf>
    <xf numFmtId="49" fontId="7" fillId="0" borderId="0" xfId="0" applyNumberFormat="1" applyFont="1"/>
    <xf numFmtId="0" fontId="7" fillId="0" borderId="0" xfId="0" applyFont="1" applyAlignment="1" applyProtection="1">
      <alignment horizontal="center"/>
    </xf>
    <xf numFmtId="49" fontId="8" fillId="0" borderId="0" xfId="0" applyNumberFormat="1" applyFont="1" applyBorder="1" applyAlignment="1" applyProtection="1">
      <alignment horizontal="center"/>
    </xf>
    <xf numFmtId="49" fontId="8" fillId="0" borderId="0" xfId="0" applyNumberFormat="1" applyFont="1" applyBorder="1" applyAlignment="1">
      <alignment horizontal="center"/>
    </xf>
    <xf numFmtId="49" fontId="8" fillId="0" borderId="0" xfId="0" applyNumberFormat="1" applyFont="1" applyAlignment="1">
      <alignment horizontal="center"/>
    </xf>
    <xf numFmtId="0" fontId="8" fillId="0" borderId="23" xfId="0" applyFont="1" applyBorder="1" applyAlignment="1" applyProtection="1">
      <alignment vertical="center" wrapText="1"/>
    </xf>
    <xf numFmtId="0" fontId="8" fillId="0" borderId="22" xfId="0" applyFont="1" applyBorder="1" applyAlignment="1" applyProtection="1">
      <alignment vertical="center" wrapText="1"/>
    </xf>
    <xf numFmtId="0" fontId="8" fillId="0" borderId="22" xfId="0" applyFont="1" applyFill="1" applyBorder="1" applyAlignment="1" applyProtection="1">
      <alignment vertical="center" wrapText="1"/>
    </xf>
    <xf numFmtId="0" fontId="21" fillId="0" borderId="0" xfId="0" applyFont="1" applyBorder="1" applyProtection="1"/>
    <xf numFmtId="0" fontId="22" fillId="0" borderId="0" xfId="0" applyFont="1" applyBorder="1" applyProtection="1"/>
    <xf numFmtId="0" fontId="22" fillId="0" borderId="19" xfId="0" applyFont="1" applyBorder="1" applyAlignment="1" applyProtection="1">
      <alignment horizontal="left" vertical="center" wrapText="1"/>
    </xf>
    <xf numFmtId="167" fontId="22" fillId="0" borderId="2" xfId="0" applyNumberFormat="1" applyFont="1" applyFill="1" applyBorder="1" applyAlignment="1" applyProtection="1">
      <alignment horizontal="right" vertical="center"/>
    </xf>
    <xf numFmtId="0" fontId="22" fillId="0" borderId="0" xfId="0" applyFont="1" applyProtection="1"/>
    <xf numFmtId="0" fontId="27" fillId="0" borderId="0" xfId="0" applyFont="1" applyProtection="1"/>
    <xf numFmtId="0" fontId="27" fillId="0" borderId="0" xfId="0" applyFont="1"/>
    <xf numFmtId="173" fontId="22" fillId="0" borderId="0" xfId="0" applyNumberFormat="1" applyFont="1"/>
    <xf numFmtId="0" fontId="22" fillId="0" borderId="0" xfId="0" applyFont="1" applyAlignment="1">
      <alignment wrapText="1"/>
    </xf>
    <xf numFmtId="0" fontId="22" fillId="0" borderId="0" xfId="0" applyFont="1" applyAlignment="1" applyProtection="1">
      <alignment horizontal="center"/>
    </xf>
    <xf numFmtId="173" fontId="8" fillId="0" borderId="2" xfId="2" applyNumberFormat="1" applyFont="1" applyBorder="1" applyProtection="1"/>
    <xf numFmtId="0" fontId="27" fillId="0" borderId="0" xfId="0" applyFont="1" applyBorder="1" applyProtection="1"/>
    <xf numFmtId="0" fontId="8" fillId="0" borderId="14" xfId="0" applyFont="1" applyBorder="1" applyProtection="1"/>
    <xf numFmtId="0" fontId="7" fillId="0" borderId="14" xfId="0" applyFont="1" applyBorder="1" applyAlignment="1" applyProtection="1">
      <alignment vertical="center"/>
    </xf>
    <xf numFmtId="0" fontId="7" fillId="0" borderId="0" xfId="0" applyFont="1" applyBorder="1" applyAlignment="1" applyProtection="1">
      <alignment horizontal="left" vertical="center" wrapText="1"/>
    </xf>
    <xf numFmtId="173" fontId="7" fillId="7" borderId="24" xfId="2" applyNumberFormat="1" applyFont="1" applyFill="1" applyBorder="1" applyAlignment="1" applyProtection="1">
      <alignment horizontal="right" vertical="center"/>
      <protection locked="0"/>
    </xf>
    <xf numFmtId="173" fontId="7" fillId="0" borderId="24" xfId="2" applyNumberFormat="1" applyFont="1" applyBorder="1" applyAlignment="1" applyProtection="1">
      <alignment horizontal="right" vertical="center"/>
    </xf>
    <xf numFmtId="0" fontId="17" fillId="0" borderId="2" xfId="0" applyFont="1" applyFill="1" applyBorder="1" applyAlignment="1" applyProtection="1">
      <alignment horizontal="center"/>
    </xf>
    <xf numFmtId="0" fontId="17" fillId="0" borderId="25" xfId="0" applyFont="1" applyBorder="1" applyAlignment="1" applyProtection="1">
      <alignment horizontal="left" vertical="center" wrapText="1"/>
    </xf>
    <xf numFmtId="0" fontId="17" fillId="0" borderId="19" xfId="0" applyFont="1" applyBorder="1" applyAlignment="1" applyProtection="1">
      <alignment horizontal="left" vertical="center"/>
    </xf>
    <xf numFmtId="0" fontId="17" fillId="0" borderId="24" xfId="0" applyNumberFormat="1" applyFont="1" applyFill="1" applyBorder="1" applyAlignment="1" applyProtection="1">
      <alignment horizontal="center" vertical="center"/>
    </xf>
    <xf numFmtId="0" fontId="17" fillId="0" borderId="1" xfId="0" applyNumberFormat="1" applyFont="1" applyFill="1" applyBorder="1" applyAlignment="1" applyProtection="1">
      <alignment horizontal="center" vertical="center"/>
    </xf>
    <xf numFmtId="0" fontId="7" fillId="2" borderId="4" xfId="0" applyFont="1" applyFill="1" applyBorder="1" applyAlignment="1" applyProtection="1">
      <alignment horizontal="center" vertical="center"/>
    </xf>
    <xf numFmtId="49" fontId="7" fillId="0" borderId="26" xfId="0" applyNumberFormat="1" applyFont="1" applyBorder="1" applyAlignment="1" applyProtection="1">
      <alignment horizontal="center" vertical="center"/>
    </xf>
    <xf numFmtId="0" fontId="7" fillId="0" borderId="25" xfId="0" applyFont="1" applyFill="1" applyBorder="1" applyAlignment="1" applyProtection="1">
      <alignment horizontal="left" vertical="center" wrapText="1"/>
    </xf>
    <xf numFmtId="49" fontId="7" fillId="2" borderId="4" xfId="2" applyNumberFormat="1" applyFont="1" applyFill="1" applyBorder="1" applyAlignment="1" applyProtection="1">
      <alignment horizontal="right" vertical="center"/>
    </xf>
    <xf numFmtId="49" fontId="17" fillId="3" borderId="27" xfId="0" applyNumberFormat="1" applyFont="1" applyFill="1" applyBorder="1" applyAlignment="1" applyProtection="1">
      <alignment horizontal="left" vertical="center"/>
    </xf>
    <xf numFmtId="49" fontId="7" fillId="0" borderId="1" xfId="0" applyNumberFormat="1" applyFont="1" applyBorder="1" applyAlignment="1" applyProtection="1">
      <alignment horizontal="center" vertical="center"/>
    </xf>
    <xf numFmtId="0" fontId="7" fillId="0" borderId="14" xfId="0" applyFont="1" applyBorder="1" applyAlignment="1" applyProtection="1">
      <alignment horizontal="left" vertical="center" wrapText="1"/>
    </xf>
    <xf numFmtId="49" fontId="7" fillId="0" borderId="18" xfId="0" applyNumberFormat="1" applyFont="1" applyBorder="1" applyAlignment="1" applyProtection="1">
      <alignment horizontal="center" vertical="center"/>
    </xf>
    <xf numFmtId="0" fontId="7" fillId="0" borderId="19" xfId="0" applyFont="1" applyBorder="1" applyAlignment="1" applyProtection="1">
      <alignment horizontal="left" vertical="center" wrapText="1"/>
    </xf>
    <xf numFmtId="173" fontId="7" fillId="0" borderId="2" xfId="2" applyNumberFormat="1" applyFont="1" applyFill="1" applyBorder="1" applyAlignment="1" applyProtection="1">
      <alignment horizontal="right" vertical="center"/>
    </xf>
    <xf numFmtId="0" fontId="7" fillId="0" borderId="25" xfId="0" applyFont="1" applyBorder="1" applyAlignment="1" applyProtection="1">
      <alignment horizontal="left" vertical="center" wrapText="1"/>
    </xf>
    <xf numFmtId="173" fontId="7" fillId="0" borderId="3" xfId="0" applyNumberFormat="1" applyFont="1" applyFill="1" applyBorder="1" applyAlignment="1" applyProtection="1">
      <alignment horizontal="right" vertical="center"/>
    </xf>
    <xf numFmtId="173" fontId="7" fillId="0" borderId="2" xfId="0" applyNumberFormat="1" applyFont="1" applyFill="1" applyBorder="1" applyAlignment="1" applyProtection="1">
      <alignment horizontal="right" vertical="center"/>
    </xf>
    <xf numFmtId="49" fontId="7" fillId="0" borderId="25" xfId="0" applyNumberFormat="1" applyFont="1" applyBorder="1" applyAlignment="1" applyProtection="1">
      <alignment horizontal="center" vertical="center"/>
    </xf>
    <xf numFmtId="167" fontId="7" fillId="0" borderId="0" xfId="0" applyNumberFormat="1" applyFont="1" applyFill="1" applyBorder="1" applyAlignment="1" applyProtection="1">
      <alignment horizontal="right" vertical="center"/>
    </xf>
    <xf numFmtId="14" fontId="7" fillId="0" borderId="19" xfId="0" applyNumberFormat="1" applyFont="1" applyBorder="1" applyAlignment="1" applyProtection="1">
      <alignment horizontal="center" vertical="center"/>
    </xf>
    <xf numFmtId="165" fontId="7" fillId="0" borderId="2" xfId="2" applyNumberFormat="1" applyFont="1" applyFill="1" applyBorder="1" applyAlignment="1" applyProtection="1">
      <alignment vertical="center"/>
    </xf>
    <xf numFmtId="173" fontId="7" fillId="7" borderId="2" xfId="2" applyNumberFormat="1" applyFont="1" applyFill="1" applyBorder="1" applyAlignment="1" applyProtection="1">
      <alignment vertical="center"/>
      <protection locked="0"/>
    </xf>
    <xf numFmtId="173" fontId="7" fillId="3" borderId="24" xfId="2" applyNumberFormat="1" applyFont="1" applyFill="1" applyBorder="1" applyAlignment="1" applyProtection="1">
      <alignment vertical="center"/>
    </xf>
    <xf numFmtId="173" fontId="7" fillId="3" borderId="2" xfId="2" applyNumberFormat="1" applyFont="1" applyFill="1" applyBorder="1" applyAlignment="1" applyProtection="1">
      <alignment vertical="center"/>
    </xf>
    <xf numFmtId="174" fontId="7" fillId="0" borderId="2" xfId="3" applyNumberFormat="1" applyFont="1" applyFill="1" applyBorder="1" applyAlignment="1" applyProtection="1">
      <alignment horizontal="right" vertical="center"/>
    </xf>
    <xf numFmtId="173" fontId="7" fillId="0" borderId="3" xfId="2" applyNumberFormat="1" applyFont="1" applyFill="1" applyBorder="1" applyAlignment="1" applyProtection="1">
      <alignment vertical="center"/>
    </xf>
    <xf numFmtId="173" fontId="7" fillId="0" borderId="26" xfId="2" applyNumberFormat="1" applyFont="1" applyFill="1" applyBorder="1" applyAlignment="1" applyProtection="1">
      <alignment vertical="center"/>
    </xf>
    <xf numFmtId="0" fontId="7" fillId="2" borderId="4" xfId="0" applyFont="1" applyFill="1" applyBorder="1" applyAlignment="1" applyProtection="1">
      <alignment vertical="center"/>
    </xf>
    <xf numFmtId="49" fontId="17" fillId="3" borderId="21" xfId="0" applyNumberFormat="1" applyFont="1" applyFill="1" applyBorder="1" applyAlignment="1" applyProtection="1">
      <alignment horizontal="center" vertical="center"/>
    </xf>
    <xf numFmtId="0" fontId="7" fillId="0" borderId="23" xfId="0" applyFont="1" applyBorder="1" applyAlignment="1" applyProtection="1">
      <alignment horizontal="center" vertical="center" wrapText="1"/>
    </xf>
    <xf numFmtId="173" fontId="7" fillId="0" borderId="28" xfId="0" applyNumberFormat="1" applyFont="1" applyFill="1" applyBorder="1" applyAlignment="1" applyProtection="1">
      <alignment horizontal="right" vertical="center"/>
    </xf>
    <xf numFmtId="173" fontId="7" fillId="7" borderId="24" xfId="2" applyNumberFormat="1" applyFont="1" applyFill="1" applyBorder="1" applyAlignment="1" applyProtection="1">
      <alignment vertical="center"/>
      <protection locked="0"/>
    </xf>
    <xf numFmtId="0" fontId="7" fillId="0" borderId="22" xfId="0" applyFont="1" applyBorder="1" applyAlignment="1" applyProtection="1">
      <alignment horizontal="center" vertical="center" wrapText="1"/>
    </xf>
    <xf numFmtId="0" fontId="7" fillId="0" borderId="24" xfId="0" applyFont="1" applyBorder="1" applyAlignment="1" applyProtection="1">
      <alignment horizontal="center" vertical="center" wrapText="1"/>
    </xf>
    <xf numFmtId="165" fontId="7" fillId="0" borderId="0" xfId="2" applyNumberFormat="1" applyFont="1" applyBorder="1" applyAlignment="1" applyProtection="1">
      <alignment horizontal="right" vertical="center"/>
    </xf>
    <xf numFmtId="168" fontId="7" fillId="0" borderId="14" xfId="0" applyNumberFormat="1" applyFont="1" applyBorder="1" applyAlignment="1" applyProtection="1">
      <alignment horizontal="center" vertical="center"/>
    </xf>
    <xf numFmtId="168" fontId="7" fillId="0" borderId="14" xfId="0" applyNumberFormat="1" applyFont="1" applyBorder="1" applyAlignment="1" applyProtection="1">
      <alignment horizontal="left" vertical="center"/>
    </xf>
    <xf numFmtId="165" fontId="7" fillId="0" borderId="3" xfId="2" applyNumberFormat="1" applyFont="1" applyFill="1" applyBorder="1" applyAlignment="1" applyProtection="1">
      <alignment horizontal="center" vertical="center"/>
    </xf>
    <xf numFmtId="171" fontId="7" fillId="0" borderId="24" xfId="2" applyNumberFormat="1" applyFont="1" applyBorder="1" applyAlignment="1" applyProtection="1">
      <alignment horizontal="right" vertical="center"/>
    </xf>
    <xf numFmtId="171" fontId="7" fillId="0" borderId="2" xfId="0" applyNumberFormat="1" applyFont="1" applyFill="1" applyBorder="1" applyAlignment="1" applyProtection="1">
      <alignment horizontal="right" vertical="center"/>
    </xf>
    <xf numFmtId="171" fontId="7" fillId="0" borderId="3" xfId="0" applyNumberFormat="1" applyFont="1" applyFill="1" applyBorder="1" applyAlignment="1" applyProtection="1">
      <alignment horizontal="right" vertical="center"/>
    </xf>
    <xf numFmtId="173" fontId="8" fillId="7" borderId="2" xfId="2" applyNumberFormat="1" applyFont="1" applyFill="1" applyBorder="1" applyProtection="1">
      <protection locked="0"/>
    </xf>
    <xf numFmtId="167" fontId="8" fillId="2" borderId="4" xfId="2" applyNumberFormat="1" applyFont="1" applyFill="1" applyBorder="1" applyProtection="1"/>
    <xf numFmtId="0" fontId="8" fillId="0" borderId="0" xfId="0" applyFont="1" applyBorder="1" applyAlignment="1" applyProtection="1">
      <alignment vertical="center"/>
    </xf>
    <xf numFmtId="168" fontId="8" fillId="0" borderId="19" xfId="0" applyNumberFormat="1" applyFont="1" applyBorder="1" applyAlignment="1" applyProtection="1">
      <alignment horizontal="center" vertical="center"/>
    </xf>
    <xf numFmtId="0" fontId="8" fillId="0" borderId="19" xfId="0" applyFont="1" applyBorder="1" applyAlignment="1" applyProtection="1">
      <alignment horizontal="center" vertical="center"/>
    </xf>
    <xf numFmtId="49" fontId="8" fillId="0" borderId="0" xfId="0" applyNumberFormat="1" applyFont="1" applyAlignment="1" applyProtection="1">
      <alignment horizontal="center" vertical="center"/>
    </xf>
    <xf numFmtId="0" fontId="8" fillId="0" borderId="0" xfId="0" applyFont="1" applyAlignment="1" applyProtection="1">
      <alignment vertical="center"/>
    </xf>
    <xf numFmtId="0" fontId="26" fillId="0" borderId="0" xfId="0" applyFont="1" applyBorder="1" applyAlignment="1" applyProtection="1">
      <alignment horizontal="left" vertical="center" wrapText="1"/>
    </xf>
    <xf numFmtId="174" fontId="7" fillId="2" borderId="3" xfId="3" applyNumberFormat="1" applyFont="1" applyFill="1" applyBorder="1" applyAlignment="1" applyProtection="1">
      <alignment horizontal="right" vertical="center"/>
    </xf>
    <xf numFmtId="173" fontId="7" fillId="2" borderId="4" xfId="2" applyNumberFormat="1" applyFont="1" applyFill="1" applyBorder="1" applyAlignment="1" applyProtection="1">
      <alignment vertical="center"/>
    </xf>
    <xf numFmtId="165" fontId="7" fillId="2" borderId="0" xfId="2" applyNumberFormat="1" applyFont="1" applyFill="1" applyBorder="1" applyAlignment="1" applyProtection="1">
      <alignment horizontal="center" vertical="center"/>
    </xf>
    <xf numFmtId="0" fontId="7" fillId="2" borderId="25" xfId="0" applyFont="1" applyFill="1" applyBorder="1" applyAlignment="1" applyProtection="1">
      <alignment horizontal="center" vertical="center" wrapText="1"/>
    </xf>
    <xf numFmtId="0" fontId="7" fillId="2" borderId="14" xfId="0" applyFont="1" applyFill="1" applyBorder="1" applyAlignment="1" applyProtection="1">
      <alignment horizontal="left" vertical="center" wrapText="1"/>
    </xf>
    <xf numFmtId="0" fontId="7" fillId="2" borderId="3" xfId="0" applyFont="1" applyFill="1" applyBorder="1" applyAlignment="1" applyProtection="1">
      <alignment horizontal="left" vertical="center" wrapText="1"/>
    </xf>
    <xf numFmtId="0" fontId="7" fillId="2" borderId="0" xfId="0" applyFont="1" applyFill="1" applyBorder="1" applyAlignment="1" applyProtection="1">
      <alignment vertical="center" wrapText="1"/>
    </xf>
    <xf numFmtId="0" fontId="7" fillId="2" borderId="26" xfId="0" applyFont="1" applyFill="1" applyBorder="1" applyAlignment="1" applyProtection="1">
      <alignment horizontal="center" vertical="center" wrapText="1"/>
    </xf>
    <xf numFmtId="0" fontId="7" fillId="2" borderId="1" xfId="0" applyFont="1" applyFill="1" applyBorder="1" applyAlignment="1" applyProtection="1">
      <alignment horizontal="left" vertical="center" wrapText="1"/>
    </xf>
    <xf numFmtId="0" fontId="7" fillId="2" borderId="1" xfId="0" applyFont="1" applyFill="1" applyBorder="1" applyAlignment="1" applyProtection="1">
      <alignment vertical="center" wrapText="1"/>
    </xf>
    <xf numFmtId="173" fontId="7" fillId="0" borderId="4" xfId="2" applyNumberFormat="1" applyFont="1" applyFill="1" applyBorder="1" applyAlignment="1" applyProtection="1">
      <alignment horizontal="center" vertical="center"/>
    </xf>
    <xf numFmtId="0" fontId="8" fillId="0" borderId="0" xfId="0" applyFont="1" applyFill="1" applyBorder="1" applyProtection="1"/>
    <xf numFmtId="49" fontId="11" fillId="0" borderId="18" xfId="0" applyNumberFormat="1" applyFont="1" applyFill="1" applyBorder="1" applyAlignment="1" applyProtection="1">
      <alignment horizontal="center"/>
    </xf>
    <xf numFmtId="0" fontId="0" fillId="0" borderId="0" xfId="0" applyFill="1"/>
    <xf numFmtId="0" fontId="0" fillId="0" borderId="0" xfId="0" applyAlignment="1">
      <alignment horizontal="center"/>
    </xf>
    <xf numFmtId="0" fontId="17" fillId="0" borderId="0" xfId="0" applyFont="1" applyAlignment="1">
      <alignment horizontal="center"/>
    </xf>
    <xf numFmtId="0" fontId="17" fillId="0" borderId="0" xfId="0" applyFont="1" applyAlignment="1">
      <alignment horizontal="centerContinuous"/>
    </xf>
    <xf numFmtId="167" fontId="8" fillId="2" borderId="29" xfId="2" applyNumberFormat="1" applyFont="1" applyFill="1" applyBorder="1" applyProtection="1"/>
    <xf numFmtId="0" fontId="8" fillId="0" borderId="19" xfId="0" applyFont="1" applyBorder="1" applyProtection="1"/>
    <xf numFmtId="14" fontId="8" fillId="0" borderId="0" xfId="0" applyNumberFormat="1" applyFont="1" applyBorder="1" applyAlignment="1" applyProtection="1">
      <alignment vertical="center"/>
    </xf>
    <xf numFmtId="0" fontId="7" fillId="0" borderId="19" xfId="0" applyFont="1" applyBorder="1" applyProtection="1"/>
    <xf numFmtId="0" fontId="14" fillId="0" borderId="0" xfId="0" applyFont="1" applyFill="1" applyBorder="1" applyAlignment="1" applyProtection="1">
      <alignment horizontal="center" vertical="center"/>
      <protection locked="0"/>
    </xf>
    <xf numFmtId="0" fontId="0" fillId="0" borderId="14" xfId="0" applyBorder="1" applyProtection="1"/>
    <xf numFmtId="167" fontId="8" fillId="2" borderId="30" xfId="2" applyNumberFormat="1" applyFont="1" applyFill="1" applyBorder="1" applyProtection="1"/>
    <xf numFmtId="0" fontId="16" fillId="0" borderId="0" xfId="0" applyFont="1" applyAlignment="1">
      <alignment horizontal="centerContinuous"/>
    </xf>
    <xf numFmtId="173" fontId="7" fillId="0" borderId="2" xfId="2" applyNumberFormat="1" applyFont="1" applyFill="1" applyBorder="1" applyAlignment="1" applyProtection="1">
      <alignment vertical="center"/>
    </xf>
    <xf numFmtId="0" fontId="8" fillId="0" borderId="0" xfId="0" applyFont="1" applyAlignment="1">
      <alignment horizontal="right"/>
    </xf>
    <xf numFmtId="0" fontId="22" fillId="0" borderId="0" xfId="0" applyFont="1" applyAlignment="1" applyProtection="1">
      <alignment horizontal="left"/>
    </xf>
    <xf numFmtId="0" fontId="0" fillId="0" borderId="7" xfId="0" applyBorder="1" applyProtection="1"/>
    <xf numFmtId="9" fontId="7" fillId="2" borderId="17" xfId="3" applyFont="1" applyFill="1" applyBorder="1" applyAlignment="1" applyProtection="1">
      <alignment horizontal="center" vertical="center"/>
    </xf>
    <xf numFmtId="173" fontId="7" fillId="2" borderId="17" xfId="2" applyNumberFormat="1" applyFont="1" applyFill="1" applyBorder="1" applyAlignment="1" applyProtection="1">
      <alignment vertical="center"/>
    </xf>
    <xf numFmtId="49" fontId="8" fillId="0" borderId="0" xfId="0" applyNumberFormat="1" applyFont="1" applyBorder="1" applyAlignment="1" applyProtection="1">
      <alignment horizontal="center" vertical="center"/>
    </xf>
    <xf numFmtId="0" fontId="8" fillId="0" borderId="0" xfId="0" applyFont="1" applyBorder="1" applyAlignment="1" applyProtection="1">
      <alignment horizontal="left"/>
    </xf>
    <xf numFmtId="0" fontId="0" fillId="0" borderId="6" xfId="0" applyBorder="1" applyProtection="1"/>
    <xf numFmtId="0" fontId="11" fillId="0" borderId="17" xfId="0" applyFont="1" applyBorder="1" applyProtection="1"/>
    <xf numFmtId="0" fontId="11" fillId="0" borderId="0" xfId="0" applyFont="1" applyBorder="1" applyProtection="1"/>
    <xf numFmtId="0" fontId="11" fillId="0" borderId="0" xfId="0" applyFont="1" applyBorder="1" applyAlignment="1" applyProtection="1">
      <alignment horizontal="center"/>
    </xf>
    <xf numFmtId="0" fontId="11" fillId="0" borderId="0" xfId="0" applyFont="1" applyBorder="1" applyAlignment="1" applyProtection="1">
      <alignment horizontal="center" wrapText="1"/>
    </xf>
    <xf numFmtId="49" fontId="8" fillId="0" borderId="26" xfId="0" applyNumberFormat="1" applyFont="1" applyBorder="1" applyAlignment="1" applyProtection="1">
      <alignment horizontal="center" vertical="center"/>
    </xf>
    <xf numFmtId="0" fontId="2" fillId="0" borderId="17" xfId="0" applyFont="1" applyFill="1" applyBorder="1" applyAlignment="1" applyProtection="1"/>
    <xf numFmtId="49" fontId="7" fillId="0" borderId="17" xfId="0" applyNumberFormat="1" applyFont="1" applyFill="1" applyBorder="1" applyAlignment="1" applyProtection="1">
      <alignment horizontal="left"/>
    </xf>
    <xf numFmtId="49" fontId="2" fillId="0" borderId="17" xfId="0" applyNumberFormat="1" applyFont="1" applyFill="1" applyBorder="1" applyAlignment="1" applyProtection="1">
      <alignment horizontal="center" vertical="center"/>
    </xf>
    <xf numFmtId="168" fontId="8" fillId="0" borderId="19" xfId="0" quotePrefix="1" applyNumberFormat="1" applyFont="1" applyBorder="1" applyAlignment="1" applyProtection="1">
      <alignment horizontal="right" vertical="center"/>
    </xf>
    <xf numFmtId="0" fontId="17" fillId="0" borderId="0" xfId="0" applyFont="1" applyBorder="1" applyAlignment="1" applyProtection="1">
      <alignment horizontal="left" vertical="center" wrapText="1"/>
    </xf>
    <xf numFmtId="173" fontId="8" fillId="7" borderId="24" xfId="2" applyNumberFormat="1" applyFont="1" applyFill="1" applyBorder="1" applyAlignment="1" applyProtection="1">
      <alignment vertical="center"/>
      <protection locked="0"/>
    </xf>
    <xf numFmtId="0" fontId="17" fillId="0" borderId="31" xfId="0" applyFont="1" applyBorder="1" applyAlignment="1" applyProtection="1">
      <alignment horizontal="left" vertical="center" wrapText="1"/>
    </xf>
    <xf numFmtId="165" fontId="7" fillId="2" borderId="4" xfId="2" applyFont="1" applyFill="1" applyBorder="1" applyAlignment="1" applyProtection="1">
      <alignment horizontal="right" vertical="center"/>
    </xf>
    <xf numFmtId="167" fontId="7" fillId="0" borderId="25" xfId="0" applyNumberFormat="1" applyFont="1" applyFill="1" applyBorder="1" applyAlignment="1" applyProtection="1">
      <alignment horizontal="right" vertical="center"/>
    </xf>
    <xf numFmtId="173" fontId="7" fillId="0" borderId="24" xfId="2" applyNumberFormat="1" applyFont="1" applyFill="1" applyBorder="1" applyAlignment="1" applyProtection="1">
      <alignment vertical="center"/>
    </xf>
    <xf numFmtId="0" fontId="22" fillId="0" borderId="0" xfId="0" applyFont="1" applyAlignment="1"/>
    <xf numFmtId="49" fontId="17" fillId="3" borderId="32" xfId="0" applyNumberFormat="1" applyFont="1" applyFill="1" applyBorder="1" applyAlignment="1" applyProtection="1">
      <alignment horizontal="left" vertical="center"/>
    </xf>
    <xf numFmtId="0" fontId="7" fillId="0" borderId="33" xfId="0" applyFont="1" applyFill="1" applyBorder="1" applyAlignment="1" applyProtection="1">
      <alignment horizontal="left" vertical="center" wrapText="1"/>
    </xf>
    <xf numFmtId="0" fontId="7" fillId="0" borderId="4" xfId="0" applyNumberFormat="1" applyFont="1" applyFill="1" applyBorder="1" applyAlignment="1" applyProtection="1">
      <alignment horizontal="center" vertical="center"/>
    </xf>
    <xf numFmtId="0" fontId="7" fillId="0" borderId="24" xfId="0" applyNumberFormat="1" applyFont="1" applyFill="1" applyBorder="1" applyAlignment="1" applyProtection="1">
      <alignment horizontal="center" vertical="center"/>
    </xf>
    <xf numFmtId="0" fontId="7" fillId="0" borderId="1" xfId="0" applyNumberFormat="1" applyFont="1" applyFill="1" applyBorder="1" applyAlignment="1" applyProtection="1">
      <alignment horizontal="center" vertical="center"/>
    </xf>
    <xf numFmtId="0" fontId="17" fillId="0" borderId="28" xfId="0" applyNumberFormat="1" applyFont="1" applyFill="1" applyBorder="1" applyAlignment="1" applyProtection="1">
      <alignment horizontal="center" vertical="center"/>
    </xf>
    <xf numFmtId="173" fontId="7" fillId="7" borderId="1" xfId="2" applyNumberFormat="1" applyFont="1" applyFill="1" applyBorder="1" applyAlignment="1" applyProtection="1">
      <alignment horizontal="right" vertical="center"/>
      <protection locked="0"/>
    </xf>
    <xf numFmtId="0" fontId="24" fillId="0" borderId="23" xfId="0" applyFont="1" applyBorder="1" applyAlignment="1" applyProtection="1">
      <alignment horizontal="center" vertical="center" wrapText="1"/>
    </xf>
    <xf numFmtId="49" fontId="17" fillId="0" borderId="21" xfId="0" applyNumberFormat="1" applyFont="1" applyFill="1" applyBorder="1" applyAlignment="1" applyProtection="1">
      <alignment horizontal="center" vertical="center"/>
    </xf>
    <xf numFmtId="49" fontId="8" fillId="0" borderId="24" xfId="0" applyNumberFormat="1" applyFont="1" applyBorder="1" applyAlignment="1" applyProtection="1">
      <alignment horizontal="center" vertical="center"/>
    </xf>
    <xf numFmtId="173" fontId="8" fillId="0" borderId="18" xfId="2" applyNumberFormat="1" applyFont="1" applyBorder="1" applyAlignment="1" applyProtection="1">
      <alignment vertical="center"/>
    </xf>
    <xf numFmtId="0" fontId="8" fillId="0" borderId="0" xfId="0" applyFont="1" applyFill="1" applyBorder="1" applyAlignment="1" applyProtection="1">
      <alignment vertical="center"/>
    </xf>
    <xf numFmtId="0" fontId="8" fillId="0" borderId="0" xfId="0" applyFont="1" applyFill="1" applyAlignment="1" applyProtection="1">
      <alignment vertical="center"/>
    </xf>
    <xf numFmtId="0" fontId="0" fillId="0" borderId="22" xfId="0" applyFill="1" applyBorder="1" applyAlignment="1" applyProtection="1">
      <alignment horizontal="center"/>
    </xf>
    <xf numFmtId="0" fontId="0" fillId="0" borderId="22" xfId="0" applyFill="1" applyBorder="1" applyProtection="1"/>
    <xf numFmtId="173" fontId="7" fillId="2" borderId="25" xfId="2" applyNumberFormat="1" applyFont="1" applyFill="1" applyBorder="1" applyAlignment="1" applyProtection="1">
      <alignment vertical="center"/>
    </xf>
    <xf numFmtId="49" fontId="7" fillId="0" borderId="34" xfId="0" applyNumberFormat="1" applyFont="1" applyBorder="1" applyAlignment="1" applyProtection="1">
      <alignment horizontal="center" vertical="center"/>
    </xf>
    <xf numFmtId="0" fontId="22" fillId="2" borderId="0" xfId="0" applyFont="1" applyFill="1" applyBorder="1" applyProtection="1"/>
    <xf numFmtId="49" fontId="7" fillId="0" borderId="35" xfId="0" applyNumberFormat="1" applyFont="1" applyBorder="1" applyAlignment="1" applyProtection="1">
      <alignment horizontal="center" vertical="center"/>
    </xf>
    <xf numFmtId="49" fontId="7" fillId="0" borderId="36" xfId="0" applyNumberFormat="1" applyFont="1" applyBorder="1" applyAlignment="1" applyProtection="1">
      <alignment horizontal="center" vertical="center"/>
    </xf>
    <xf numFmtId="49" fontId="7" fillId="0" borderId="37" xfId="0" applyNumberFormat="1" applyFont="1" applyBorder="1" applyAlignment="1" applyProtection="1">
      <alignment horizontal="center" vertical="center"/>
    </xf>
    <xf numFmtId="0" fontId="22" fillId="2" borderId="0" xfId="0" applyFont="1" applyFill="1" applyBorder="1"/>
    <xf numFmtId="49" fontId="7" fillId="0" borderId="13" xfId="0" applyNumberFormat="1" applyFont="1" applyBorder="1" applyAlignment="1" applyProtection="1">
      <alignment horizontal="center" vertical="center"/>
    </xf>
    <xf numFmtId="49" fontId="8" fillId="0" borderId="1" xfId="0" applyNumberFormat="1" applyFont="1" applyFill="1" applyBorder="1" applyAlignment="1" applyProtection="1">
      <alignment horizontal="center" vertical="center"/>
    </xf>
    <xf numFmtId="49" fontId="8" fillId="0" borderId="14" xfId="0" applyNumberFormat="1" applyFont="1" applyFill="1" applyBorder="1" applyAlignment="1" applyProtection="1">
      <alignment horizontal="center" vertical="center"/>
    </xf>
    <xf numFmtId="0" fontId="33" fillId="0" borderId="25" xfId="0" applyFont="1" applyFill="1" applyBorder="1" applyAlignment="1" applyProtection="1">
      <alignment horizontal="center"/>
    </xf>
    <xf numFmtId="0" fontId="8" fillId="0" borderId="25" xfId="0" applyFont="1" applyFill="1" applyBorder="1" applyAlignment="1" applyProtection="1">
      <alignment horizontal="center"/>
    </xf>
    <xf numFmtId="0" fontId="8" fillId="0" borderId="25" xfId="0" applyFont="1" applyFill="1" applyBorder="1" applyAlignment="1" applyProtection="1">
      <alignment horizontal="centerContinuous"/>
    </xf>
    <xf numFmtId="0" fontId="8" fillId="0" borderId="31" xfId="0" applyFont="1" applyFill="1" applyBorder="1" applyAlignment="1" applyProtection="1">
      <alignment horizontal="centerContinuous"/>
    </xf>
    <xf numFmtId="0" fontId="8" fillId="0" borderId="0" xfId="0" applyFont="1" applyFill="1" applyBorder="1" applyAlignment="1" applyProtection="1">
      <alignment horizontal="center"/>
    </xf>
    <xf numFmtId="0" fontId="8" fillId="0" borderId="6" xfId="0" applyFont="1" applyFill="1" applyBorder="1" applyAlignment="1" applyProtection="1">
      <alignment horizontal="center"/>
    </xf>
    <xf numFmtId="0" fontId="8" fillId="0" borderId="6" xfId="0" applyFont="1" applyFill="1" applyBorder="1" applyAlignment="1" applyProtection="1"/>
    <xf numFmtId="49" fontId="8" fillId="0" borderId="6" xfId="0" applyNumberFormat="1" applyFont="1" applyFill="1" applyBorder="1" applyAlignment="1" applyProtection="1">
      <alignment horizontal="center"/>
    </xf>
    <xf numFmtId="0" fontId="8" fillId="0" borderId="6" xfId="0" applyFont="1" applyFill="1" applyBorder="1" applyAlignment="1" applyProtection="1">
      <alignment horizontal="left"/>
    </xf>
    <xf numFmtId="0" fontId="0" fillId="0" borderId="31" xfId="0" applyFill="1" applyBorder="1" applyAlignment="1"/>
    <xf numFmtId="49" fontId="8" fillId="0" borderId="0" xfId="0" applyNumberFormat="1" applyFont="1" applyFill="1" applyBorder="1" applyAlignment="1" applyProtection="1">
      <alignment horizontal="center"/>
    </xf>
    <xf numFmtId="0" fontId="8" fillId="0" borderId="0" xfId="0" applyFont="1" applyFill="1" applyBorder="1" applyAlignment="1" applyProtection="1"/>
    <xf numFmtId="0" fontId="8" fillId="0" borderId="0" xfId="0" applyFont="1" applyFill="1" applyBorder="1" applyAlignment="1" applyProtection="1">
      <alignment horizontal="left"/>
    </xf>
    <xf numFmtId="0" fontId="0" fillId="0" borderId="25" xfId="0" applyFill="1" applyBorder="1" applyAlignment="1"/>
    <xf numFmtId="0" fontId="33" fillId="0" borderId="26" xfId="0" applyFont="1" applyFill="1" applyBorder="1" applyAlignment="1" applyProtection="1">
      <alignment horizontal="center"/>
    </xf>
    <xf numFmtId="0" fontId="8" fillId="0" borderId="14" xfId="0" applyFont="1" applyFill="1" applyBorder="1" applyAlignment="1" applyProtection="1">
      <alignment horizontal="center"/>
    </xf>
    <xf numFmtId="0" fontId="8" fillId="0" borderId="25" xfId="0" applyFont="1" applyFill="1" applyBorder="1" applyAlignment="1" applyProtection="1">
      <alignment horizontal="right"/>
    </xf>
    <xf numFmtId="0" fontId="8" fillId="0" borderId="0" xfId="0" applyFont="1" applyFill="1" applyBorder="1" applyAlignment="1" applyProtection="1">
      <alignment vertical="center" wrapText="1"/>
    </xf>
    <xf numFmtId="0" fontId="8" fillId="0" borderId="0" xfId="0" applyFont="1" applyFill="1" applyBorder="1" applyAlignment="1" applyProtection="1">
      <alignment vertical="top"/>
    </xf>
    <xf numFmtId="0" fontId="8" fillId="0" borderId="6" xfId="0" applyFont="1" applyFill="1" applyBorder="1" applyProtection="1"/>
    <xf numFmtId="0" fontId="0" fillId="0" borderId="23" xfId="0" applyBorder="1" applyProtection="1"/>
    <xf numFmtId="165" fontId="8" fillId="2" borderId="4" xfId="2" applyFont="1" applyFill="1" applyBorder="1" applyAlignment="1" applyProtection="1">
      <alignment horizontal="right" vertical="center"/>
    </xf>
    <xf numFmtId="0" fontId="8" fillId="2" borderId="4" xfId="0" applyFont="1" applyFill="1" applyBorder="1" applyAlignment="1" applyProtection="1">
      <alignment horizontal="right" vertical="center"/>
    </xf>
    <xf numFmtId="0" fontId="8" fillId="0" borderId="6" xfId="0" applyFont="1" applyBorder="1" applyProtection="1"/>
    <xf numFmtId="0" fontId="8" fillId="0" borderId="1" xfId="0" applyFont="1" applyFill="1" applyBorder="1" applyProtection="1"/>
    <xf numFmtId="0" fontId="8" fillId="0" borderId="18" xfId="0" applyFont="1" applyFill="1" applyBorder="1" applyProtection="1"/>
    <xf numFmtId="0" fontId="8" fillId="0" borderId="26" xfId="0" applyFont="1" applyFill="1" applyBorder="1" applyProtection="1"/>
    <xf numFmtId="0" fontId="0" fillId="0" borderId="6" xfId="0" applyFill="1" applyBorder="1" applyProtection="1"/>
    <xf numFmtId="0" fontId="0" fillId="0" borderId="25" xfId="0" applyFill="1" applyBorder="1" applyAlignment="1" applyProtection="1">
      <alignment horizontal="center"/>
    </xf>
    <xf numFmtId="0" fontId="0" fillId="0" borderId="31" xfId="0" applyFill="1" applyBorder="1" applyProtection="1"/>
    <xf numFmtId="0" fontId="0" fillId="0" borderId="6" xfId="0" applyBorder="1"/>
    <xf numFmtId="0" fontId="17" fillId="0" borderId="38" xfId="0" applyFont="1" applyFill="1" applyBorder="1" applyAlignment="1" applyProtection="1">
      <alignment horizontal="center"/>
    </xf>
    <xf numFmtId="0" fontId="17" fillId="0" borderId="39" xfId="0" applyFont="1" applyFill="1" applyBorder="1" applyAlignment="1" applyProtection="1">
      <alignment horizontal="center"/>
    </xf>
    <xf numFmtId="0" fontId="17" fillId="0" borderId="39" xfId="0" applyFont="1" applyFill="1" applyBorder="1" applyAlignment="1" applyProtection="1">
      <alignment horizontal="center" wrapText="1"/>
    </xf>
    <xf numFmtId="0" fontId="12" fillId="0" borderId="40" xfId="0" applyFont="1" applyFill="1" applyBorder="1" applyProtection="1"/>
    <xf numFmtId="49" fontId="7" fillId="0" borderId="41" xfId="0" applyNumberFormat="1" applyFont="1" applyBorder="1" applyAlignment="1" applyProtection="1">
      <alignment horizontal="center" vertical="center"/>
    </xf>
    <xf numFmtId="0" fontId="21" fillId="0" borderId="7" xfId="0" applyFont="1" applyBorder="1" applyProtection="1"/>
    <xf numFmtId="0" fontId="22" fillId="0" borderId="7" xfId="0" applyFont="1" applyBorder="1" applyProtection="1"/>
    <xf numFmtId="0" fontId="22" fillId="0" borderId="7" xfId="0" applyFont="1" applyBorder="1"/>
    <xf numFmtId="49" fontId="22" fillId="0" borderId="34" xfId="0" applyNumberFormat="1" applyFont="1" applyBorder="1" applyAlignment="1" applyProtection="1">
      <alignment horizontal="center" vertical="center"/>
    </xf>
    <xf numFmtId="0" fontId="12" fillId="0" borderId="42" xfId="0" applyFont="1" applyFill="1" applyBorder="1" applyProtection="1"/>
    <xf numFmtId="0" fontId="22" fillId="0" borderId="0" xfId="0" applyFont="1" applyBorder="1"/>
    <xf numFmtId="0" fontId="7" fillId="0" borderId="8" xfId="0" applyFont="1" applyBorder="1" applyProtection="1"/>
    <xf numFmtId="0" fontId="7" fillId="0" borderId="8" xfId="0" applyFont="1" applyBorder="1" applyAlignment="1" applyProtection="1">
      <alignment horizontal="left" vertical="center"/>
    </xf>
    <xf numFmtId="0" fontId="7" fillId="3" borderId="8" xfId="0" applyFont="1" applyFill="1" applyBorder="1" applyAlignment="1" applyProtection="1">
      <alignment horizontal="left" vertical="center"/>
    </xf>
    <xf numFmtId="49" fontId="7" fillId="0" borderId="8" xfId="0" applyNumberFormat="1" applyFont="1" applyBorder="1" applyProtection="1"/>
    <xf numFmtId="49" fontId="7" fillId="0" borderId="9" xfId="0" applyNumberFormat="1" applyFont="1" applyBorder="1" applyProtection="1"/>
    <xf numFmtId="0" fontId="7" fillId="0" borderId="43" xfId="0" applyFont="1" applyBorder="1" applyProtection="1"/>
    <xf numFmtId="0" fontId="0" fillId="0" borderId="43" xfId="0" applyBorder="1"/>
    <xf numFmtId="172" fontId="8" fillId="7" borderId="22" xfId="0" applyNumberFormat="1" applyFont="1" applyFill="1" applyBorder="1" applyAlignment="1" applyProtection="1">
      <alignment horizontal="center"/>
    </xf>
    <xf numFmtId="0" fontId="0" fillId="0" borderId="19" xfId="0" applyBorder="1" applyProtection="1"/>
    <xf numFmtId="0" fontId="7" fillId="0" borderId="1" xfId="0" applyFont="1" applyBorder="1" applyAlignment="1" applyProtection="1">
      <alignment horizontal="center" vertical="center" wrapText="1"/>
    </xf>
    <xf numFmtId="0" fontId="4" fillId="8" borderId="2" xfId="0" applyFont="1" applyFill="1" applyBorder="1" applyAlignment="1">
      <alignment vertical="top" wrapText="1"/>
    </xf>
    <xf numFmtId="0" fontId="13" fillId="0" borderId="2" xfId="0" applyFont="1" applyFill="1" applyBorder="1" applyAlignment="1">
      <alignment vertical="top" wrapText="1"/>
    </xf>
    <xf numFmtId="0" fontId="38" fillId="0" borderId="2" xfId="0" applyFont="1" applyBorder="1" applyAlignment="1">
      <alignment vertical="top" wrapText="1"/>
    </xf>
    <xf numFmtId="0" fontId="39" fillId="0" borderId="2" xfId="0" applyFont="1" applyBorder="1" applyAlignment="1">
      <alignment vertical="top" wrapText="1"/>
    </xf>
    <xf numFmtId="0" fontId="12" fillId="0" borderId="2" xfId="0" applyFont="1" applyFill="1" applyBorder="1" applyAlignment="1">
      <alignment vertical="top" wrapText="1"/>
    </xf>
    <xf numFmtId="0" fontId="13" fillId="0" borderId="0" xfId="0" applyFont="1" applyFill="1" applyAlignment="1">
      <alignment vertical="top" wrapText="1"/>
    </xf>
    <xf numFmtId="0" fontId="13" fillId="0" borderId="0" xfId="0" applyFont="1" applyAlignment="1">
      <alignment vertical="top" wrapText="1"/>
    </xf>
    <xf numFmtId="0" fontId="14" fillId="0" borderId="2" xfId="0" applyFont="1" applyFill="1" applyBorder="1" applyAlignment="1" applyProtection="1">
      <alignment horizontal="center" vertical="center"/>
    </xf>
    <xf numFmtId="165" fontId="7" fillId="0" borderId="14" xfId="2" applyNumberFormat="1" applyFont="1" applyBorder="1" applyAlignment="1" applyProtection="1">
      <alignment horizontal="right" vertical="center"/>
    </xf>
    <xf numFmtId="0" fontId="0" fillId="0" borderId="0" xfId="0" applyAlignment="1"/>
    <xf numFmtId="0" fontId="7" fillId="0" borderId="0" xfId="0" applyFont="1" applyAlignment="1"/>
    <xf numFmtId="0" fontId="17" fillId="0" borderId="0" xfId="0" applyFont="1" applyAlignment="1"/>
    <xf numFmtId="0" fontId="0" fillId="0" borderId="0" xfId="0" applyAlignment="1" applyProtection="1"/>
    <xf numFmtId="173" fontId="8" fillId="0" borderId="0" xfId="2" applyNumberFormat="1" applyFont="1" applyFill="1" applyBorder="1" applyAlignment="1" applyProtection="1"/>
    <xf numFmtId="0" fontId="17" fillId="0" borderId="0" xfId="0" applyFont="1" applyAlignment="1">
      <alignment horizontal="left"/>
    </xf>
    <xf numFmtId="0" fontId="7" fillId="0" borderId="2" xfId="0" applyFont="1" applyFill="1" applyBorder="1" applyProtection="1"/>
    <xf numFmtId="175" fontId="8" fillId="0" borderId="0" xfId="2" applyNumberFormat="1" applyFont="1" applyFill="1" applyBorder="1" applyAlignment="1" applyProtection="1"/>
    <xf numFmtId="0" fontId="17" fillId="0" borderId="2" xfId="0" applyFont="1" applyFill="1" applyBorder="1" applyProtection="1"/>
    <xf numFmtId="0" fontId="17" fillId="0" borderId="2" xfId="0" applyFont="1" applyFill="1" applyBorder="1" applyAlignment="1" applyProtection="1">
      <alignment horizontal="left" wrapText="1"/>
    </xf>
    <xf numFmtId="0" fontId="7" fillId="7" borderId="2" xfId="0" applyFont="1" applyFill="1" applyBorder="1" applyProtection="1">
      <protection locked="0"/>
    </xf>
    <xf numFmtId="0" fontId="8" fillId="7" borderId="2" xfId="0" applyFont="1" applyFill="1" applyBorder="1" applyAlignment="1" applyProtection="1">
      <alignment horizontal="center"/>
      <protection locked="0"/>
    </xf>
    <xf numFmtId="0" fontId="8" fillId="7" borderId="2" xfId="0" applyFont="1" applyFill="1" applyBorder="1" applyAlignment="1" applyProtection="1">
      <alignment horizontal="center" wrapText="1"/>
      <protection locked="0"/>
    </xf>
    <xf numFmtId="0" fontId="17" fillId="8" borderId="44" xfId="0" applyFont="1" applyFill="1" applyBorder="1" applyAlignment="1" applyProtection="1">
      <alignment horizontal="center"/>
    </xf>
    <xf numFmtId="0" fontId="17" fillId="8" borderId="39" xfId="0" applyFont="1" applyFill="1" applyBorder="1" applyAlignment="1" applyProtection="1">
      <alignment horizontal="center"/>
    </xf>
    <xf numFmtId="0" fontId="8" fillId="7" borderId="45" xfId="0" applyFont="1" applyFill="1" applyBorder="1" applyAlignment="1" applyProtection="1">
      <alignment horizontal="left" wrapText="1"/>
      <protection locked="0"/>
    </xf>
    <xf numFmtId="0" fontId="12" fillId="7" borderId="37" xfId="0" applyFont="1" applyFill="1" applyBorder="1" applyAlignment="1" applyProtection="1">
      <alignment horizontal="center" wrapText="1"/>
      <protection locked="0"/>
    </xf>
    <xf numFmtId="0" fontId="8" fillId="2" borderId="22" xfId="0" applyFont="1" applyFill="1" applyBorder="1" applyAlignment="1" applyProtection="1">
      <alignment horizontal="center"/>
    </xf>
    <xf numFmtId="0" fontId="8" fillId="0" borderId="0" xfId="0" applyFont="1" applyFill="1" applyBorder="1" applyAlignment="1" applyProtection="1">
      <alignment horizontal="left" vertical="center" wrapText="1"/>
    </xf>
    <xf numFmtId="0" fontId="8" fillId="0" borderId="0" xfId="0" quotePrefix="1" applyFont="1" applyFill="1" applyBorder="1" applyAlignment="1" applyProtection="1">
      <alignment horizontal="left" vertical="center" wrapText="1"/>
    </xf>
    <xf numFmtId="0" fontId="8" fillId="0" borderId="6" xfId="0" quotePrefix="1" applyFont="1" applyFill="1" applyBorder="1" applyAlignment="1" applyProtection="1">
      <alignment horizontal="left" vertical="center" wrapText="1"/>
    </xf>
    <xf numFmtId="0" fontId="0" fillId="0" borderId="14" xfId="0" applyBorder="1" applyAlignment="1">
      <alignment horizontal="left" vertical="center" wrapText="1"/>
    </xf>
    <xf numFmtId="0" fontId="0" fillId="0" borderId="23" xfId="0" applyBorder="1" applyAlignment="1">
      <alignment horizontal="left" vertical="center" wrapText="1"/>
    </xf>
    <xf numFmtId="49" fontId="7" fillId="0" borderId="17" xfId="0" applyNumberFormat="1" applyFont="1" applyBorder="1" applyAlignment="1" applyProtection="1">
      <alignment horizontal="left" vertical="center" wrapText="1"/>
    </xf>
    <xf numFmtId="49" fontId="7" fillId="0" borderId="6" xfId="0" applyNumberFormat="1" applyFont="1" applyBorder="1" applyAlignment="1" applyProtection="1">
      <alignment horizontal="left" vertical="center" wrapText="1"/>
    </xf>
    <xf numFmtId="49" fontId="8" fillId="7" borderId="3" xfId="0" applyNumberFormat="1" applyFont="1" applyFill="1" applyBorder="1" applyAlignment="1" applyProtection="1">
      <alignment horizontal="center" vertical="center" wrapText="1"/>
      <protection locked="0"/>
    </xf>
    <xf numFmtId="49" fontId="8" fillId="7" borderId="4" xfId="0" applyNumberFormat="1" applyFont="1" applyFill="1" applyBorder="1" applyAlignment="1" applyProtection="1">
      <alignment horizontal="center" vertical="center" wrapText="1"/>
      <protection locked="0"/>
    </xf>
    <xf numFmtId="49" fontId="8" fillId="7" borderId="24" xfId="0" applyNumberFormat="1" applyFont="1" applyFill="1" applyBorder="1" applyAlignment="1" applyProtection="1">
      <alignment horizontal="center" vertical="center" wrapText="1"/>
      <protection locked="0"/>
    </xf>
    <xf numFmtId="0" fontId="31" fillId="0" borderId="25" xfId="0" applyFont="1" applyBorder="1" applyAlignment="1" applyProtection="1">
      <alignment wrapText="1"/>
    </xf>
    <xf numFmtId="0" fontId="31" fillId="0" borderId="0" xfId="0" applyFont="1" applyBorder="1" applyAlignment="1" applyProtection="1">
      <alignment wrapText="1"/>
    </xf>
    <xf numFmtId="0" fontId="17" fillId="0" borderId="0" xfId="0" applyFont="1" applyAlignment="1">
      <alignment vertical="top" wrapText="1"/>
    </xf>
    <xf numFmtId="0" fontId="17" fillId="0" borderId="0" xfId="0" applyFont="1" applyAlignment="1">
      <alignment vertical="top"/>
    </xf>
    <xf numFmtId="0" fontId="7" fillId="0" borderId="2" xfId="0" applyFont="1" applyFill="1" applyBorder="1" applyAlignment="1" applyProtection="1">
      <alignment horizontal="left" vertical="center" wrapText="1"/>
    </xf>
    <xf numFmtId="173" fontId="8" fillId="7" borderId="3" xfId="2" applyNumberFormat="1" applyFont="1" applyFill="1" applyBorder="1" applyAlignment="1" applyProtection="1">
      <alignment horizontal="left" vertical="center" wrapText="1"/>
      <protection locked="0"/>
    </xf>
    <xf numFmtId="49" fontId="8" fillId="0" borderId="17" xfId="0" applyNumberFormat="1" applyFont="1" applyFill="1" applyBorder="1" applyAlignment="1" applyProtection="1">
      <alignment horizontal="center" vertical="center" wrapText="1"/>
    </xf>
    <xf numFmtId="49" fontId="8" fillId="0" borderId="0" xfId="0" applyNumberFormat="1" applyFont="1" applyFill="1" applyBorder="1" applyAlignment="1" applyProtection="1">
      <alignment horizontal="center" vertical="center" wrapText="1"/>
    </xf>
    <xf numFmtId="173" fontId="8" fillId="7" borderId="4" xfId="2" applyNumberFormat="1" applyFont="1" applyFill="1" applyBorder="1" applyAlignment="1" applyProtection="1">
      <alignment horizontal="left" vertical="center" wrapText="1"/>
      <protection locked="0"/>
    </xf>
    <xf numFmtId="49" fontId="8" fillId="0" borderId="1" xfId="0" applyNumberFormat="1" applyFont="1" applyFill="1" applyBorder="1" applyAlignment="1" applyProtection="1">
      <alignment horizontal="center" vertical="center" wrapText="1"/>
    </xf>
    <xf numFmtId="49" fontId="8" fillId="0" borderId="14" xfId="0" applyNumberFormat="1" applyFont="1" applyFill="1" applyBorder="1" applyAlignment="1" applyProtection="1">
      <alignment horizontal="center" vertical="center" wrapText="1"/>
    </xf>
    <xf numFmtId="173" fontId="8" fillId="7" borderId="24" xfId="2" applyNumberFormat="1" applyFont="1" applyFill="1" applyBorder="1" applyAlignment="1" applyProtection="1">
      <alignment horizontal="left" vertical="center" wrapText="1"/>
      <protection locked="0"/>
    </xf>
    <xf numFmtId="0" fontId="32" fillId="0" borderId="10" xfId="0" applyFont="1" applyBorder="1" applyAlignment="1" applyProtection="1">
      <alignment wrapText="1"/>
      <protection locked="0"/>
    </xf>
    <xf numFmtId="49" fontId="8" fillId="0" borderId="3" xfId="0" applyNumberFormat="1" applyFont="1" applyBorder="1" applyAlignment="1" applyProtection="1">
      <alignment horizontal="center" vertical="center" wrapText="1"/>
    </xf>
    <xf numFmtId="14" fontId="8" fillId="7" borderId="3" xfId="0" applyNumberFormat="1" applyFont="1" applyFill="1" applyBorder="1" applyAlignment="1" applyProtection="1">
      <alignment horizontal="center" vertical="center" wrapText="1"/>
      <protection locked="0"/>
    </xf>
    <xf numFmtId="173" fontId="8" fillId="7" borderId="3" xfId="2" applyNumberFormat="1" applyFont="1" applyFill="1" applyBorder="1" applyAlignment="1" applyProtection="1">
      <alignment horizontal="center" vertical="center" wrapText="1"/>
      <protection locked="0"/>
    </xf>
    <xf numFmtId="0" fontId="0" fillId="0" borderId="4" xfId="0" applyBorder="1" applyAlignment="1">
      <alignment wrapText="1"/>
    </xf>
    <xf numFmtId="0" fontId="0" fillId="0" borderId="24" xfId="0" applyBorder="1" applyAlignment="1">
      <alignment wrapText="1"/>
    </xf>
    <xf numFmtId="49" fontId="8" fillId="0" borderId="4" xfId="0" applyNumberFormat="1" applyFont="1" applyBorder="1" applyAlignment="1" applyProtection="1">
      <alignment horizontal="center" vertical="center" wrapText="1"/>
    </xf>
    <xf numFmtId="14" fontId="8" fillId="7" borderId="4" xfId="0" applyNumberFormat="1" applyFont="1" applyFill="1" applyBorder="1" applyAlignment="1" applyProtection="1">
      <alignment horizontal="center" vertical="center" wrapText="1"/>
      <protection locked="0"/>
    </xf>
    <xf numFmtId="49" fontId="8" fillId="0" borderId="24" xfId="0" applyNumberFormat="1" applyFont="1" applyBorder="1" applyAlignment="1" applyProtection="1">
      <alignment horizontal="center" vertical="center" wrapText="1"/>
    </xf>
    <xf numFmtId="14" fontId="8" fillId="7" borderId="24" xfId="0" applyNumberFormat="1" applyFont="1" applyFill="1" applyBorder="1" applyAlignment="1" applyProtection="1">
      <alignment horizontal="center" vertical="center" wrapText="1"/>
      <protection locked="0"/>
    </xf>
    <xf numFmtId="49" fontId="7" fillId="0" borderId="41" xfId="0" applyNumberFormat="1" applyFont="1" applyBorder="1" applyAlignment="1" applyProtection="1">
      <alignment horizontal="center" vertical="center" wrapText="1"/>
    </xf>
    <xf numFmtId="173" fontId="7" fillId="7" borderId="3" xfId="2" applyNumberFormat="1" applyFont="1" applyFill="1" applyBorder="1" applyAlignment="1" applyProtection="1">
      <alignment horizontal="right" vertical="center" wrapText="1"/>
      <protection locked="0"/>
    </xf>
    <xf numFmtId="173" fontId="7" fillId="0" borderId="3" xfId="2" applyNumberFormat="1" applyFont="1" applyBorder="1" applyAlignment="1" applyProtection="1">
      <alignment horizontal="right" vertical="center" wrapText="1"/>
    </xf>
    <xf numFmtId="49" fontId="7" fillId="0" borderId="46" xfId="0" applyNumberFormat="1" applyFont="1" applyBorder="1" applyAlignment="1" applyProtection="1">
      <alignment horizontal="center" vertical="center" wrapText="1"/>
    </xf>
    <xf numFmtId="173" fontId="7" fillId="0" borderId="4" xfId="2" applyNumberFormat="1" applyFont="1" applyBorder="1" applyAlignment="1" applyProtection="1">
      <alignment horizontal="right" vertical="center" wrapText="1"/>
    </xf>
    <xf numFmtId="173" fontId="7" fillId="7" borderId="4" xfId="2" applyNumberFormat="1" applyFont="1" applyFill="1" applyBorder="1" applyAlignment="1" applyProtection="1">
      <alignment horizontal="right" vertical="center" wrapText="1"/>
    </xf>
    <xf numFmtId="171" fontId="7" fillId="7" borderId="4" xfId="2" applyNumberFormat="1" applyFont="1" applyFill="1" applyBorder="1" applyAlignment="1" applyProtection="1">
      <alignment horizontal="center" vertical="top"/>
      <protection locked="0"/>
    </xf>
    <xf numFmtId="0" fontId="22" fillId="7" borderId="3" xfId="0" applyFont="1" applyFill="1" applyBorder="1" applyAlignment="1"/>
    <xf numFmtId="173" fontId="7" fillId="7" borderId="4" xfId="2" applyNumberFormat="1" applyFont="1" applyFill="1" applyBorder="1" applyAlignment="1" applyProtection="1">
      <alignment horizontal="center" vertical="top"/>
      <protection locked="0"/>
    </xf>
    <xf numFmtId="173" fontId="7" fillId="7" borderId="3" xfId="2" applyNumberFormat="1" applyFont="1" applyFill="1" applyBorder="1" applyAlignment="1" applyProtection="1">
      <alignment vertical="center"/>
    </xf>
    <xf numFmtId="173" fontId="7" fillId="7" borderId="24" xfId="2" applyNumberFormat="1" applyFont="1" applyFill="1" applyBorder="1" applyAlignment="1" applyProtection="1">
      <alignment vertical="top"/>
      <protection locked="0"/>
    </xf>
    <xf numFmtId="0" fontId="22" fillId="7" borderId="3" xfId="0" applyFont="1" applyFill="1" applyBorder="1" applyAlignment="1" applyProtection="1">
      <alignment vertical="top"/>
    </xf>
    <xf numFmtId="171" fontId="7" fillId="7" borderId="24" xfId="2" applyNumberFormat="1" applyFont="1" applyFill="1" applyBorder="1" applyAlignment="1" applyProtection="1">
      <alignment horizontal="center" vertical="top"/>
      <protection locked="0"/>
    </xf>
    <xf numFmtId="0" fontId="31" fillId="0" borderId="31" xfId="0" applyFont="1" applyBorder="1" applyAlignment="1" applyProtection="1">
      <alignment wrapText="1"/>
    </xf>
    <xf numFmtId="0" fontId="31" fillId="0" borderId="6" xfId="0" applyFont="1" applyBorder="1" applyAlignment="1" applyProtection="1">
      <alignment wrapText="1"/>
    </xf>
    <xf numFmtId="176" fontId="8" fillId="7" borderId="2" xfId="2" applyNumberFormat="1" applyFont="1" applyFill="1" applyBorder="1" applyAlignment="1" applyProtection="1">
      <protection locked="0"/>
    </xf>
    <xf numFmtId="176" fontId="8" fillId="0" borderId="2" xfId="2" applyNumberFormat="1" applyFont="1" applyFill="1" applyBorder="1" applyAlignment="1" applyProtection="1"/>
    <xf numFmtId="176" fontId="7" fillId="0" borderId="2" xfId="2" applyNumberFormat="1" applyFont="1" applyFill="1" applyBorder="1" applyProtection="1"/>
    <xf numFmtId="0" fontId="34" fillId="0" borderId="14" xfId="0" applyFont="1" applyFill="1" applyBorder="1" applyAlignment="1" applyProtection="1">
      <alignment horizontal="center" vertical="center"/>
    </xf>
    <xf numFmtId="49" fontId="9" fillId="3" borderId="17" xfId="0" applyNumberFormat="1" applyFont="1" applyFill="1" applyBorder="1" applyAlignment="1" applyProtection="1">
      <alignment horizontal="center" vertical="center"/>
    </xf>
    <xf numFmtId="49" fontId="9" fillId="3" borderId="0" xfId="0" applyNumberFormat="1" applyFont="1" applyFill="1" applyBorder="1" applyAlignment="1" applyProtection="1">
      <alignment horizontal="center" vertical="center"/>
    </xf>
    <xf numFmtId="49" fontId="9" fillId="3" borderId="6" xfId="0" applyNumberFormat="1" applyFont="1" applyFill="1" applyBorder="1" applyAlignment="1" applyProtection="1">
      <alignment horizontal="center" vertical="center"/>
    </xf>
    <xf numFmtId="0" fontId="0" fillId="0" borderId="0" xfId="0" applyBorder="1" applyAlignment="1">
      <alignment horizontal="center" vertical="center"/>
    </xf>
    <xf numFmtId="49" fontId="7" fillId="0" borderId="4" xfId="0" applyNumberFormat="1" applyFont="1" applyBorder="1" applyAlignment="1" applyProtection="1">
      <alignment horizontal="center" vertical="center"/>
    </xf>
    <xf numFmtId="49" fontId="7" fillId="0" borderId="2" xfId="0" applyNumberFormat="1" applyFont="1" applyBorder="1" applyAlignment="1" applyProtection="1">
      <alignment horizontal="center" vertical="center"/>
    </xf>
    <xf numFmtId="49" fontId="7" fillId="0" borderId="24" xfId="0" applyNumberFormat="1" applyFont="1" applyBorder="1" applyAlignment="1" applyProtection="1">
      <alignment horizontal="center" vertical="center"/>
    </xf>
    <xf numFmtId="172" fontId="8" fillId="7" borderId="23" xfId="0" applyNumberFormat="1" applyFont="1" applyFill="1" applyBorder="1" applyAlignment="1" applyProtection="1">
      <alignment horizontal="center"/>
    </xf>
    <xf numFmtId="172" fontId="8" fillId="7" borderId="17" xfId="0" applyNumberFormat="1" applyFont="1" applyFill="1" applyBorder="1" applyAlignment="1" applyProtection="1">
      <alignment horizontal="center"/>
    </xf>
    <xf numFmtId="174" fontId="8" fillId="7" borderId="24" xfId="2" applyNumberFormat="1" applyFont="1" applyFill="1" applyBorder="1" applyAlignment="1" applyProtection="1">
      <alignment horizontal="right" vertical="center"/>
      <protection locked="0"/>
    </xf>
    <xf numFmtId="0" fontId="11" fillId="2" borderId="24" xfId="0" applyFont="1" applyFill="1" applyBorder="1" applyAlignment="1" applyProtection="1">
      <alignment horizontal="center" vertical="center"/>
    </xf>
    <xf numFmtId="0" fontId="11" fillId="0" borderId="24" xfId="0" applyFont="1" applyBorder="1" applyAlignment="1" applyProtection="1">
      <alignment horizontal="center" vertical="center"/>
    </xf>
    <xf numFmtId="0" fontId="12" fillId="0" borderId="0" xfId="0" applyFont="1" applyBorder="1"/>
    <xf numFmtId="0" fontId="36" fillId="2" borderId="3" xfId="0" applyFont="1" applyFill="1" applyBorder="1" applyProtection="1"/>
    <xf numFmtId="0" fontId="36" fillId="2" borderId="6" xfId="0" applyFont="1" applyFill="1" applyBorder="1" applyProtection="1"/>
    <xf numFmtId="0" fontId="8" fillId="2" borderId="6" xfId="0" applyFont="1" applyFill="1" applyBorder="1" applyProtection="1"/>
    <xf numFmtId="0" fontId="0" fillId="2" borderId="6" xfId="0" applyFill="1" applyBorder="1" applyProtection="1"/>
    <xf numFmtId="0" fontId="12" fillId="2" borderId="6" xfId="0" applyFont="1" applyFill="1" applyBorder="1"/>
    <xf numFmtId="0" fontId="0" fillId="2" borderId="6" xfId="0" applyFill="1" applyBorder="1"/>
    <xf numFmtId="0" fontId="0" fillId="2" borderId="23" xfId="0" applyFill="1" applyBorder="1" applyProtection="1"/>
    <xf numFmtId="0" fontId="36" fillId="2" borderId="22" xfId="0" applyFont="1" applyFill="1" applyBorder="1" applyProtection="1"/>
    <xf numFmtId="49" fontId="8" fillId="2" borderId="17" xfId="0" applyNumberFormat="1" applyFont="1" applyFill="1" applyBorder="1" applyAlignment="1" applyProtection="1">
      <alignment vertical="center"/>
    </xf>
    <xf numFmtId="0" fontId="8" fillId="2" borderId="6" xfId="0" applyFont="1" applyFill="1" applyBorder="1" applyAlignment="1" applyProtection="1">
      <alignment horizontal="center" vertical="center"/>
    </xf>
    <xf numFmtId="0" fontId="8" fillId="2" borderId="4" xfId="0" applyFont="1" applyFill="1" applyBorder="1" applyAlignment="1" applyProtection="1">
      <alignment horizontal="center" vertical="center"/>
    </xf>
    <xf numFmtId="0" fontId="8" fillId="2" borderId="4" xfId="0" applyFont="1" applyFill="1" applyBorder="1" applyAlignment="1" applyProtection="1">
      <alignment horizontal="center" vertical="center" wrapText="1"/>
    </xf>
    <xf numFmtId="0" fontId="8" fillId="2" borderId="24" xfId="0" applyFont="1" applyFill="1" applyBorder="1" applyAlignment="1" applyProtection="1">
      <alignment horizontal="center" vertical="center" wrapText="1"/>
    </xf>
    <xf numFmtId="0" fontId="29" fillId="2" borderId="24" xfId="0" applyFont="1" applyFill="1" applyBorder="1" applyAlignment="1" applyProtection="1">
      <alignment horizontal="center" vertical="center" wrapText="1"/>
    </xf>
    <xf numFmtId="0" fontId="0" fillId="7" borderId="4" xfId="0" applyFill="1" applyBorder="1" applyAlignment="1" applyProtection="1">
      <alignment wrapText="1"/>
    </xf>
    <xf numFmtId="0" fontId="0" fillId="7" borderId="24" xfId="0" applyFill="1" applyBorder="1" applyAlignment="1" applyProtection="1">
      <alignment wrapText="1"/>
    </xf>
    <xf numFmtId="49" fontId="8" fillId="7" borderId="4" xfId="0" applyNumberFormat="1" applyFont="1" applyFill="1" applyBorder="1" applyAlignment="1" applyProtection="1">
      <alignment horizontal="center" vertical="center" wrapText="1"/>
    </xf>
    <xf numFmtId="14" fontId="8" fillId="7" borderId="4" xfId="0" applyNumberFormat="1" applyFont="1" applyFill="1" applyBorder="1" applyAlignment="1" applyProtection="1">
      <alignment horizontal="center" vertical="center" wrapText="1"/>
    </xf>
    <xf numFmtId="49" fontId="8" fillId="7" borderId="24" xfId="0" applyNumberFormat="1" applyFont="1" applyFill="1" applyBorder="1" applyAlignment="1" applyProtection="1">
      <alignment horizontal="center" vertical="center" wrapText="1"/>
    </xf>
    <xf numFmtId="14" fontId="8" fillId="7" borderId="24" xfId="0" applyNumberFormat="1" applyFont="1" applyFill="1" applyBorder="1" applyAlignment="1" applyProtection="1">
      <alignment horizontal="center" vertical="center" wrapText="1"/>
    </xf>
    <xf numFmtId="173" fontId="7" fillId="7" borderId="2" xfId="2" applyNumberFormat="1" applyFont="1" applyFill="1" applyBorder="1" applyAlignment="1" applyProtection="1">
      <alignment horizontal="right" vertical="center"/>
      <protection locked="0"/>
    </xf>
    <xf numFmtId="49" fontId="17" fillId="3" borderId="18" xfId="0" applyNumberFormat="1" applyFont="1" applyFill="1" applyBorder="1" applyAlignment="1" applyProtection="1">
      <alignment horizontal="left" vertical="center"/>
    </xf>
    <xf numFmtId="49" fontId="17" fillId="3" borderId="22" xfId="0" applyNumberFormat="1" applyFont="1" applyFill="1" applyBorder="1" applyAlignment="1" applyProtection="1">
      <alignment horizontal="left" vertical="center"/>
    </xf>
    <xf numFmtId="0" fontId="17" fillId="0" borderId="4" xfId="0" applyNumberFormat="1" applyFont="1" applyFill="1" applyBorder="1" applyAlignment="1" applyProtection="1">
      <alignment horizontal="center" vertical="center"/>
    </xf>
    <xf numFmtId="0" fontId="17" fillId="2" borderId="2" xfId="0" applyNumberFormat="1" applyFont="1" applyFill="1" applyBorder="1" applyAlignment="1" applyProtection="1">
      <alignment horizontal="center" vertical="center" wrapText="1"/>
    </xf>
    <xf numFmtId="0" fontId="17" fillId="2" borderId="2" xfId="0" applyFont="1" applyFill="1" applyBorder="1" applyAlignment="1" applyProtection="1">
      <alignment horizontal="center" vertical="center" wrapText="1"/>
    </xf>
    <xf numFmtId="0" fontId="17" fillId="0" borderId="17" xfId="0" applyNumberFormat="1" applyFont="1" applyFill="1" applyBorder="1" applyAlignment="1" applyProtection="1">
      <alignment horizontal="center" vertical="center"/>
    </xf>
    <xf numFmtId="49" fontId="17" fillId="3" borderId="2" xfId="0" applyNumberFormat="1" applyFont="1" applyFill="1" applyBorder="1" applyAlignment="1" applyProtection="1">
      <alignment horizontal="center" vertical="center"/>
    </xf>
    <xf numFmtId="0" fontId="17" fillId="9" borderId="47" xfId="0" applyFont="1" applyFill="1" applyBorder="1" applyAlignment="1" applyProtection="1">
      <alignment horizontal="center" vertical="center" wrapText="1"/>
    </xf>
    <xf numFmtId="0" fontId="17" fillId="9" borderId="30" xfId="0" applyFont="1" applyFill="1" applyBorder="1" applyAlignment="1" applyProtection="1">
      <alignment horizontal="center" vertical="center" wrapText="1"/>
    </xf>
    <xf numFmtId="0" fontId="17" fillId="9" borderId="30" xfId="0" applyNumberFormat="1" applyFont="1" applyFill="1" applyBorder="1" applyAlignment="1" applyProtection="1">
      <alignment horizontal="center" vertical="center" wrapText="1"/>
    </xf>
    <xf numFmtId="49" fontId="17" fillId="3" borderId="2" xfId="0" applyNumberFormat="1" applyFont="1" applyFill="1" applyBorder="1" applyAlignment="1" applyProtection="1">
      <alignment horizontal="left" vertical="center"/>
    </xf>
    <xf numFmtId="0" fontId="22" fillId="0" borderId="17" xfId="0" applyFont="1" applyBorder="1"/>
    <xf numFmtId="0" fontId="8" fillId="0" borderId="25" xfId="0" applyFont="1" applyBorder="1" applyAlignment="1" applyProtection="1">
      <alignment vertical="center"/>
    </xf>
    <xf numFmtId="0" fontId="8" fillId="0" borderId="25" xfId="0" applyFont="1" applyBorder="1" applyAlignment="1" applyProtection="1">
      <alignment horizontal="center" vertical="center"/>
    </xf>
    <xf numFmtId="0" fontId="8" fillId="0" borderId="25" xfId="0" applyFont="1" applyBorder="1" applyProtection="1"/>
    <xf numFmtId="0" fontId="17" fillId="0" borderId="3" xfId="0" applyNumberFormat="1" applyFont="1" applyFill="1" applyBorder="1" applyAlignment="1" applyProtection="1">
      <alignment horizontal="center" vertical="center"/>
    </xf>
    <xf numFmtId="0" fontId="22" fillId="2" borderId="17" xfId="0" applyFont="1" applyFill="1" applyBorder="1" applyProtection="1"/>
    <xf numFmtId="165" fontId="7" fillId="2" borderId="0" xfId="2" applyNumberFormat="1" applyFont="1" applyFill="1" applyBorder="1" applyAlignment="1" applyProtection="1">
      <alignment vertical="center"/>
    </xf>
    <xf numFmtId="173" fontId="7" fillId="0" borderId="24" xfId="2" applyNumberFormat="1" applyFont="1" applyBorder="1" applyAlignment="1" applyProtection="1">
      <alignment vertical="center"/>
    </xf>
    <xf numFmtId="0" fontId="22" fillId="0" borderId="18" xfId="0" applyFont="1" applyBorder="1" applyProtection="1"/>
    <xf numFmtId="0" fontId="22" fillId="0" borderId="22" xfId="0" applyFont="1" applyBorder="1" applyProtection="1"/>
    <xf numFmtId="0" fontId="17" fillId="0" borderId="2" xfId="0" applyFont="1" applyBorder="1" applyAlignment="1" applyProtection="1">
      <alignment horizontal="center" wrapText="1"/>
    </xf>
    <xf numFmtId="173" fontId="7" fillId="2" borderId="18" xfId="2" applyNumberFormat="1" applyFont="1" applyFill="1" applyBorder="1" applyAlignment="1" applyProtection="1">
      <alignment vertical="center"/>
    </xf>
    <xf numFmtId="173" fontId="7" fillId="2" borderId="19" xfId="2" applyNumberFormat="1" applyFont="1" applyFill="1" applyBorder="1" applyAlignment="1" applyProtection="1">
      <alignment vertical="center"/>
    </xf>
    <xf numFmtId="9" fontId="7" fillId="2" borderId="0" xfId="3" applyFont="1" applyFill="1" applyBorder="1" applyAlignment="1" applyProtection="1">
      <alignment horizontal="center" vertical="center"/>
    </xf>
    <xf numFmtId="0" fontId="17" fillId="0" borderId="2" xfId="0" applyFont="1" applyFill="1" applyBorder="1" applyAlignment="1" applyProtection="1">
      <alignment horizontal="center" vertical="center"/>
    </xf>
    <xf numFmtId="0" fontId="22" fillId="2" borderId="18" xfId="0" applyFont="1" applyFill="1" applyBorder="1"/>
    <xf numFmtId="0" fontId="22" fillId="2" borderId="19" xfId="0" applyFont="1" applyFill="1" applyBorder="1"/>
    <xf numFmtId="0" fontId="22" fillId="2" borderId="22" xfId="0" applyFont="1" applyFill="1" applyBorder="1"/>
    <xf numFmtId="0" fontId="24" fillId="0" borderId="6" xfId="0" applyFont="1" applyBorder="1" applyAlignment="1" applyProtection="1">
      <alignment horizontal="center" vertical="center" wrapText="1"/>
    </xf>
    <xf numFmtId="0" fontId="22" fillId="0" borderId="7" xfId="0" applyFont="1" applyBorder="1" applyAlignment="1">
      <alignment wrapText="1"/>
    </xf>
    <xf numFmtId="49" fontId="17" fillId="0" borderId="2" xfId="0" applyNumberFormat="1" applyFont="1" applyFill="1" applyBorder="1" applyAlignment="1" applyProtection="1">
      <alignment horizontal="center" vertical="center" wrapText="1"/>
    </xf>
    <xf numFmtId="173" fontId="7" fillId="7" borderId="4" xfId="2" applyNumberFormat="1" applyFont="1" applyFill="1" applyBorder="1" applyAlignment="1" applyProtection="1">
      <alignment horizontal="center" vertical="center"/>
    </xf>
    <xf numFmtId="173" fontId="7" fillId="7" borderId="3" xfId="2" applyNumberFormat="1" applyFont="1" applyFill="1" applyBorder="1" applyAlignment="1" applyProtection="1">
      <alignment horizontal="center" vertical="center"/>
    </xf>
    <xf numFmtId="173" fontId="7" fillId="7" borderId="24" xfId="2" applyNumberFormat="1" applyFont="1" applyFill="1" applyBorder="1" applyAlignment="1" applyProtection="1">
      <alignment horizontal="center" vertical="top"/>
      <protection locked="0"/>
    </xf>
    <xf numFmtId="49" fontId="17" fillId="3" borderId="2" xfId="0" applyNumberFormat="1" applyFont="1" applyFill="1" applyBorder="1" applyAlignment="1" applyProtection="1">
      <alignment horizontal="center" vertical="center" wrapText="1"/>
    </xf>
    <xf numFmtId="0" fontId="7" fillId="2" borderId="17" xfId="0" applyFont="1" applyFill="1" applyBorder="1" applyAlignment="1" applyProtection="1">
      <alignment vertical="center" wrapText="1"/>
    </xf>
    <xf numFmtId="0" fontId="7" fillId="0" borderId="2" xfId="0" applyFont="1" applyFill="1" applyBorder="1" applyAlignment="1" applyProtection="1">
      <alignment horizontal="center" vertical="center" wrapText="1"/>
    </xf>
    <xf numFmtId="0" fontId="24" fillId="0" borderId="2" xfId="0" applyFont="1" applyFill="1" applyBorder="1" applyAlignment="1" applyProtection="1">
      <alignment horizontal="center" vertical="center" wrapText="1"/>
    </xf>
    <xf numFmtId="173" fontId="7" fillId="0" borderId="2" xfId="0" applyNumberFormat="1" applyFont="1" applyFill="1" applyBorder="1" applyAlignment="1" applyProtection="1">
      <alignment horizontal="left" vertical="center" wrapText="1"/>
    </xf>
    <xf numFmtId="0" fontId="7" fillId="0" borderId="19" xfId="0" applyFont="1" applyFill="1" applyBorder="1" applyAlignment="1" applyProtection="1">
      <alignment horizontal="center" vertical="center" wrapText="1"/>
    </xf>
    <xf numFmtId="0" fontId="22" fillId="0" borderId="0" xfId="0" applyFont="1" applyBorder="1" applyAlignment="1" applyProtection="1">
      <alignment horizontal="left"/>
    </xf>
    <xf numFmtId="0" fontId="27" fillId="0" borderId="0" xfId="0" applyFont="1" applyBorder="1"/>
    <xf numFmtId="0" fontId="22" fillId="0" borderId="40" xfId="0" applyFont="1" applyBorder="1"/>
    <xf numFmtId="165" fontId="7" fillId="2" borderId="6" xfId="2" applyNumberFormat="1" applyFont="1" applyFill="1" applyBorder="1" applyAlignment="1" applyProtection="1">
      <alignment vertical="center"/>
    </xf>
    <xf numFmtId="9" fontId="7" fillId="2" borderId="6" xfId="3" applyFont="1" applyFill="1" applyBorder="1" applyAlignment="1" applyProtection="1">
      <alignment vertical="center"/>
    </xf>
    <xf numFmtId="49" fontId="7" fillId="0" borderId="3" xfId="0" applyNumberFormat="1" applyFont="1" applyBorder="1" applyAlignment="1" applyProtection="1">
      <alignment horizontal="center" vertical="center"/>
    </xf>
    <xf numFmtId="0" fontId="17" fillId="2" borderId="6" xfId="0" applyFont="1" applyFill="1" applyBorder="1" applyAlignment="1" applyProtection="1">
      <alignment horizontal="center" vertical="center"/>
    </xf>
    <xf numFmtId="0" fontId="22" fillId="2" borderId="6" xfId="0" applyFont="1" applyFill="1" applyBorder="1" applyProtection="1"/>
    <xf numFmtId="49" fontId="7" fillId="0" borderId="18" xfId="0" applyNumberFormat="1" applyFont="1" applyFill="1" applyBorder="1" applyAlignment="1" applyProtection="1">
      <alignment horizontal="center" vertical="center"/>
    </xf>
    <xf numFmtId="0" fontId="22" fillId="2" borderId="6" xfId="0" applyFont="1" applyFill="1" applyBorder="1" applyAlignment="1" applyProtection="1">
      <alignment horizontal="left"/>
    </xf>
    <xf numFmtId="49" fontId="7" fillId="0" borderId="3" xfId="0" applyNumberFormat="1" applyFont="1" applyFill="1" applyBorder="1" applyAlignment="1" applyProtection="1">
      <alignment horizontal="center" vertical="center"/>
    </xf>
    <xf numFmtId="49" fontId="7" fillId="0" borderId="2" xfId="0" applyNumberFormat="1" applyFont="1" applyFill="1" applyBorder="1" applyAlignment="1" applyProtection="1">
      <alignment horizontal="center" vertical="center"/>
    </xf>
    <xf numFmtId="0" fontId="27" fillId="2" borderId="48" xfId="0" applyFont="1" applyFill="1" applyBorder="1" applyProtection="1"/>
    <xf numFmtId="49" fontId="7" fillId="0" borderId="1" xfId="0" applyNumberFormat="1" applyFont="1" applyBorder="1" applyAlignment="1" applyProtection="1">
      <alignment horizontal="left" vertical="center"/>
    </xf>
    <xf numFmtId="49" fontId="7" fillId="0" borderId="18" xfId="0" applyNumberFormat="1" applyFont="1" applyBorder="1" applyAlignment="1" applyProtection="1">
      <alignment horizontal="left" vertical="center"/>
    </xf>
    <xf numFmtId="49" fontId="7" fillId="0" borderId="26" xfId="0" applyNumberFormat="1" applyFont="1" applyBorder="1" applyAlignment="1" applyProtection="1">
      <alignment horizontal="left" vertical="center"/>
    </xf>
    <xf numFmtId="49" fontId="7" fillId="0" borderId="3" xfId="0" applyNumberFormat="1" applyFont="1" applyBorder="1" applyAlignment="1" applyProtection="1">
      <alignment horizontal="left" vertical="center"/>
    </xf>
    <xf numFmtId="0" fontId="27" fillId="2" borderId="6" xfId="0" applyFont="1" applyFill="1" applyBorder="1"/>
    <xf numFmtId="9" fontId="7" fillId="2" borderId="6" xfId="3" applyFont="1" applyFill="1" applyBorder="1" applyAlignment="1" applyProtection="1">
      <alignment horizontal="center" vertical="center"/>
    </xf>
    <xf numFmtId="0" fontId="7" fillId="2" borderId="23" xfId="0" applyFont="1" applyFill="1" applyBorder="1" applyAlignment="1" applyProtection="1">
      <alignment vertical="center"/>
    </xf>
    <xf numFmtId="173" fontId="7" fillId="0" borderId="4" xfId="2" applyNumberFormat="1" applyFont="1" applyBorder="1" applyAlignment="1" applyProtection="1">
      <alignment horizontal="right" vertical="center"/>
    </xf>
    <xf numFmtId="0" fontId="7" fillId="2" borderId="14" xfId="0" applyFont="1" applyFill="1" applyBorder="1" applyAlignment="1" applyProtection="1">
      <alignment vertical="center" wrapText="1"/>
    </xf>
    <xf numFmtId="0" fontId="7" fillId="2" borderId="23" xfId="0" applyFont="1" applyFill="1" applyBorder="1" applyAlignment="1" applyProtection="1">
      <alignment vertical="center" wrapText="1"/>
    </xf>
    <xf numFmtId="165" fontId="7" fillId="0" borderId="19" xfId="2" applyNumberFormat="1" applyFont="1" applyBorder="1" applyAlignment="1" applyProtection="1">
      <alignment horizontal="right" vertical="center"/>
    </xf>
    <xf numFmtId="173" fontId="7" fillId="2" borderId="23" xfId="2" applyNumberFormat="1" applyFont="1" applyFill="1" applyBorder="1" applyAlignment="1" applyProtection="1">
      <alignment vertical="center"/>
    </xf>
    <xf numFmtId="0" fontId="7" fillId="0" borderId="6" xfId="0" applyFont="1" applyBorder="1" applyAlignment="1" applyProtection="1">
      <alignment horizontal="center" vertical="center" wrapText="1"/>
    </xf>
    <xf numFmtId="171" fontId="7" fillId="0" borderId="4" xfId="2" applyNumberFormat="1" applyFont="1" applyBorder="1" applyAlignment="1" applyProtection="1">
      <alignment horizontal="right" vertical="center"/>
    </xf>
    <xf numFmtId="0" fontId="7" fillId="0" borderId="25" xfId="0" applyFont="1" applyBorder="1" applyAlignment="1" applyProtection="1">
      <alignment vertical="center"/>
    </xf>
    <xf numFmtId="173" fontId="7" fillId="0" borderId="24" xfId="0" applyNumberFormat="1" applyFont="1" applyFill="1" applyBorder="1" applyAlignment="1" applyProtection="1">
      <alignment horizontal="right" vertical="center"/>
    </xf>
    <xf numFmtId="173" fontId="7" fillId="7" borderId="4" xfId="2" applyNumberFormat="1" applyFont="1" applyFill="1" applyBorder="1" applyAlignment="1" applyProtection="1">
      <alignment vertical="center"/>
    </xf>
    <xf numFmtId="0" fontId="11" fillId="10" borderId="2" xfId="0" applyFont="1" applyFill="1" applyBorder="1" applyAlignment="1" applyProtection="1">
      <alignment horizontal="center"/>
    </xf>
    <xf numFmtId="0" fontId="44" fillId="0" borderId="0" xfId="0" applyFont="1" applyAlignment="1">
      <alignment horizontal="center"/>
    </xf>
    <xf numFmtId="0" fontId="45" fillId="0" borderId="0" xfId="0" applyFont="1"/>
    <xf numFmtId="0" fontId="47" fillId="0" borderId="0" xfId="0" applyFont="1"/>
    <xf numFmtId="0" fontId="49" fillId="0" borderId="0" xfId="0" applyFont="1"/>
    <xf numFmtId="0" fontId="3" fillId="0" borderId="0" xfId="0" applyFont="1" applyAlignment="1">
      <alignment horizontal="left" indent="3"/>
    </xf>
    <xf numFmtId="0" fontId="2" fillId="0" borderId="0" xfId="0" applyFont="1"/>
    <xf numFmtId="0" fontId="51" fillId="0" borderId="0" xfId="0" applyFont="1"/>
    <xf numFmtId="0" fontId="52" fillId="0" borderId="0" xfId="0" applyFont="1"/>
    <xf numFmtId="0" fontId="48" fillId="0" borderId="0" xfId="0" applyFont="1" applyAlignment="1">
      <alignment horizontal="left" indent="3"/>
    </xf>
    <xf numFmtId="0" fontId="43" fillId="0" borderId="0" xfId="0" applyFont="1" applyAlignment="1">
      <alignment horizontal="left" indent="3"/>
    </xf>
    <xf numFmtId="0" fontId="53" fillId="0" borderId="0" xfId="0" applyFont="1" applyAlignment="1">
      <alignment horizontal="left" indent="3"/>
    </xf>
    <xf numFmtId="0" fontId="54" fillId="0" borderId="0" xfId="0" applyFont="1"/>
    <xf numFmtId="49" fontId="11" fillId="2" borderId="19" xfId="0" applyNumberFormat="1" applyFont="1" applyFill="1" applyBorder="1" applyAlignment="1" applyProtection="1">
      <alignment horizontal="center"/>
    </xf>
    <xf numFmtId="0" fontId="11" fillId="2" borderId="1" xfId="0" applyFont="1" applyFill="1" applyBorder="1" applyAlignment="1" applyProtection="1">
      <alignment horizontal="center" vertical="center"/>
    </xf>
    <xf numFmtId="0" fontId="11" fillId="2" borderId="14" xfId="0" applyFont="1" applyFill="1" applyBorder="1" applyAlignment="1" applyProtection="1">
      <alignment horizontal="center" vertical="center"/>
    </xf>
    <xf numFmtId="0" fontId="11" fillId="2" borderId="6" xfId="0" applyFont="1" applyFill="1" applyBorder="1" applyAlignment="1" applyProtection="1">
      <alignment horizontal="center" vertical="center"/>
    </xf>
    <xf numFmtId="0" fontId="11" fillId="2" borderId="3" xfId="0" applyFont="1" applyFill="1" applyBorder="1" applyAlignment="1" applyProtection="1">
      <alignment horizontal="center" vertical="center"/>
    </xf>
    <xf numFmtId="0" fontId="20" fillId="0" borderId="0" xfId="0" applyFont="1"/>
    <xf numFmtId="0" fontId="61" fillId="0" borderId="0" xfId="0" applyFont="1"/>
    <xf numFmtId="0" fontId="12" fillId="0" borderId="0" xfId="0" applyFont="1" applyAlignment="1">
      <alignment horizontal="left" indent="4"/>
    </xf>
    <xf numFmtId="0" fontId="46" fillId="0" borderId="0" xfId="0" applyFont="1" applyAlignment="1">
      <alignment horizontal="left" vertical="top"/>
    </xf>
    <xf numFmtId="0" fontId="13" fillId="0" borderId="0" xfId="0" applyFont="1"/>
    <xf numFmtId="0" fontId="73" fillId="0" borderId="0" xfId="0" applyFont="1" applyAlignment="1">
      <alignment horizontal="left" indent="5"/>
    </xf>
    <xf numFmtId="0" fontId="4" fillId="0" borderId="0" xfId="0" applyFont="1"/>
    <xf numFmtId="0" fontId="76" fillId="0" borderId="0" xfId="0" applyFont="1"/>
    <xf numFmtId="0" fontId="8" fillId="0" borderId="14" xfId="0" applyFont="1" applyBorder="1" applyAlignment="1" applyProtection="1">
      <alignment horizontal="center" vertical="center"/>
    </xf>
    <xf numFmtId="0" fontId="0" fillId="0" borderId="14" xfId="0" applyBorder="1" applyAlignment="1">
      <alignment horizontal="center" vertical="center"/>
    </xf>
    <xf numFmtId="49" fontId="9" fillId="3" borderId="1" xfId="0" applyNumberFormat="1" applyFont="1" applyFill="1" applyBorder="1" applyAlignment="1" applyProtection="1">
      <alignment horizontal="center" vertical="center"/>
    </xf>
    <xf numFmtId="49" fontId="9" fillId="3" borderId="14" xfId="0" applyNumberFormat="1" applyFont="1" applyFill="1" applyBorder="1" applyAlignment="1" applyProtection="1">
      <alignment horizontal="center" vertical="center"/>
    </xf>
    <xf numFmtId="49" fontId="9" fillId="3" borderId="23" xfId="0" applyNumberFormat="1" applyFont="1" applyFill="1" applyBorder="1" applyAlignment="1" applyProtection="1">
      <alignment horizontal="center" vertical="center"/>
    </xf>
    <xf numFmtId="0" fontId="7" fillId="0" borderId="0" xfId="0" applyFont="1" applyAlignment="1" applyProtection="1">
      <alignment horizontal="right"/>
    </xf>
    <xf numFmtId="0" fontId="7" fillId="0" borderId="19" xfId="0" applyFont="1" applyBorder="1" applyAlignment="1" applyProtection="1">
      <alignment wrapText="1"/>
    </xf>
    <xf numFmtId="0" fontId="7" fillId="0" borderId="19" xfId="0" applyFont="1" applyBorder="1" applyAlignment="1" applyProtection="1"/>
    <xf numFmtId="0" fontId="12" fillId="0" borderId="0" xfId="0" applyFont="1" applyAlignment="1">
      <alignment horizontal="left"/>
    </xf>
    <xf numFmtId="0" fontId="7" fillId="0" borderId="22" xfId="0" applyFont="1" applyBorder="1" applyAlignment="1" applyProtection="1">
      <alignment vertical="center" wrapText="1"/>
    </xf>
    <xf numFmtId="0" fontId="11" fillId="8" borderId="49" xfId="0" applyFont="1" applyFill="1" applyBorder="1" applyAlignment="1" applyProtection="1">
      <alignment horizontal="center" wrapText="1"/>
    </xf>
    <xf numFmtId="0" fontId="83" fillId="7" borderId="17" xfId="0" applyFont="1" applyFill="1" applyBorder="1" applyProtection="1">
      <protection locked="0"/>
    </xf>
    <xf numFmtId="0" fontId="83" fillId="7" borderId="2" xfId="0" applyFont="1" applyFill="1" applyBorder="1" applyProtection="1">
      <protection locked="0"/>
    </xf>
    <xf numFmtId="174" fontId="8" fillId="0" borderId="2" xfId="3" applyNumberFormat="1" applyFont="1" applyBorder="1" applyAlignment="1" applyProtection="1">
      <alignment horizontal="right" vertical="center"/>
    </xf>
    <xf numFmtId="174" fontId="8" fillId="0" borderId="2" xfId="2" applyNumberFormat="1" applyFont="1" applyBorder="1" applyAlignment="1" applyProtection="1">
      <alignment horizontal="right" vertical="center"/>
    </xf>
    <xf numFmtId="0" fontId="8" fillId="7" borderId="2" xfId="0" applyFont="1" applyFill="1" applyBorder="1" applyAlignment="1" applyProtection="1">
      <alignment vertical="top" wrapText="1"/>
      <protection locked="0"/>
    </xf>
    <xf numFmtId="0" fontId="17" fillId="0" borderId="2" xfId="0" applyFont="1" applyFill="1" applyBorder="1" applyAlignment="1" applyProtection="1">
      <alignment wrapText="1"/>
    </xf>
    <xf numFmtId="0" fontId="85" fillId="0" borderId="2" xfId="0" applyFont="1" applyFill="1" applyBorder="1" applyProtection="1"/>
    <xf numFmtId="0" fontId="85" fillId="0" borderId="2" xfId="0" applyFont="1" applyFill="1" applyBorder="1" applyAlignment="1" applyProtection="1">
      <alignment horizontal="center" vertical="center"/>
    </xf>
    <xf numFmtId="0" fontId="83" fillId="7" borderId="30" xfId="0" applyFont="1" applyFill="1" applyBorder="1" applyAlignment="1" applyProtection="1">
      <alignment wrapText="1"/>
      <protection locked="0"/>
    </xf>
    <xf numFmtId="0" fontId="86" fillId="7" borderId="28" xfId="0" applyFont="1" applyFill="1" applyBorder="1" applyAlignment="1" applyProtection="1">
      <alignment horizontal="center" vertical="center"/>
      <protection locked="0"/>
    </xf>
    <xf numFmtId="0" fontId="4" fillId="2" borderId="10" xfId="0" applyNumberFormat="1" applyFont="1" applyFill="1" applyBorder="1" applyAlignment="1" applyProtection="1">
      <alignment horizontal="center" vertical="top" wrapText="1"/>
    </xf>
    <xf numFmtId="0" fontId="4" fillId="2" borderId="28" xfId="0" applyNumberFormat="1" applyFont="1" applyFill="1" applyBorder="1" applyAlignment="1" applyProtection="1">
      <alignment horizontal="center" vertical="top" wrapText="1"/>
    </xf>
    <xf numFmtId="0" fontId="4" fillId="2" borderId="2" xfId="0" applyNumberFormat="1" applyFont="1" applyFill="1" applyBorder="1" applyAlignment="1" applyProtection="1">
      <alignment horizontal="center" vertical="top" wrapText="1"/>
    </xf>
    <xf numFmtId="0" fontId="4" fillId="2" borderId="2" xfId="0" applyFont="1" applyFill="1" applyBorder="1" applyAlignment="1" applyProtection="1">
      <alignment horizontal="center" vertical="top" wrapText="1"/>
    </xf>
    <xf numFmtId="0" fontId="4" fillId="0" borderId="2" xfId="0" applyFont="1" applyFill="1" applyBorder="1" applyAlignment="1" applyProtection="1">
      <alignment horizontal="center" vertical="top" wrapText="1"/>
    </xf>
    <xf numFmtId="0" fontId="4" fillId="0" borderId="4" xfId="0" applyFont="1" applyFill="1" applyBorder="1" applyAlignment="1" applyProtection="1">
      <alignment horizontal="center" vertical="top" wrapText="1"/>
    </xf>
    <xf numFmtId="0" fontId="87" fillId="0" borderId="0" xfId="0" applyFont="1" applyProtection="1"/>
    <xf numFmtId="0" fontId="7" fillId="2" borderId="3" xfId="0" applyFont="1" applyFill="1" applyBorder="1" applyAlignment="1">
      <alignment vertical="center" wrapText="1"/>
    </xf>
    <xf numFmtId="0" fontId="89" fillId="0" borderId="2" xfId="0" applyFont="1" applyFill="1" applyBorder="1" applyAlignment="1" applyProtection="1">
      <alignment horizontal="center" vertical="center" wrapText="1"/>
    </xf>
    <xf numFmtId="49" fontId="22" fillId="0" borderId="4" xfId="0" applyNumberFormat="1" applyFont="1" applyBorder="1" applyAlignment="1" applyProtection="1">
      <alignment horizontal="center" vertical="center"/>
    </xf>
    <xf numFmtId="49" fontId="22" fillId="0" borderId="18" xfId="0" applyNumberFormat="1" applyFont="1" applyBorder="1" applyAlignment="1" applyProtection="1">
      <alignment horizontal="center" vertical="center"/>
    </xf>
    <xf numFmtId="0" fontId="7" fillId="2" borderId="4" xfId="0" applyFont="1" applyFill="1" applyBorder="1" applyAlignment="1">
      <alignment vertical="center" wrapText="1"/>
    </xf>
    <xf numFmtId="0" fontId="17" fillId="0" borderId="22" xfId="0" applyNumberFormat="1" applyFont="1" applyFill="1" applyBorder="1" applyAlignment="1">
      <alignment horizontal="left" vertical="center" wrapText="1"/>
    </xf>
    <xf numFmtId="164" fontId="7" fillId="3" borderId="2" xfId="2" applyNumberFormat="1" applyFont="1" applyFill="1" applyBorder="1" applyAlignment="1" applyProtection="1">
      <alignment vertical="center"/>
    </xf>
    <xf numFmtId="164" fontId="27" fillId="0" borderId="0" xfId="0" applyNumberFormat="1" applyFont="1" applyProtection="1"/>
    <xf numFmtId="164" fontId="27" fillId="0" borderId="0" xfId="0" applyNumberFormat="1" applyFont="1"/>
    <xf numFmtId="164" fontId="27" fillId="3" borderId="0" xfId="0" applyNumberFormat="1" applyFont="1" applyFill="1" applyProtection="1"/>
    <xf numFmtId="164" fontId="87" fillId="3" borderId="0" xfId="0" applyNumberFormat="1" applyFont="1" applyFill="1" applyProtection="1"/>
    <xf numFmtId="0" fontId="22" fillId="0" borderId="0" xfId="0" applyFont="1" applyProtection="1">
      <protection locked="0"/>
    </xf>
    <xf numFmtId="0" fontId="7" fillId="0" borderId="17" xfId="0" applyFont="1" applyFill="1" applyBorder="1" applyAlignment="1" applyProtection="1">
      <alignment wrapText="1"/>
    </xf>
    <xf numFmtId="0" fontId="0" fillId="0" borderId="0" xfId="0" applyFill="1" applyBorder="1" applyAlignment="1" applyProtection="1">
      <alignment wrapText="1"/>
    </xf>
    <xf numFmtId="0" fontId="11" fillId="2" borderId="22" xfId="0" applyFont="1" applyFill="1" applyBorder="1" applyAlignment="1" applyProtection="1">
      <alignment horizontal="center" vertical="center"/>
    </xf>
    <xf numFmtId="0" fontId="11" fillId="2" borderId="22" xfId="0" applyNumberFormat="1" applyFont="1" applyFill="1" applyBorder="1" applyAlignment="1">
      <alignment horizontal="left" vertical="center" wrapText="1"/>
    </xf>
    <xf numFmtId="0" fontId="95" fillId="7" borderId="2" xfId="0" applyFont="1" applyFill="1" applyBorder="1" applyProtection="1"/>
    <xf numFmtId="0" fontId="60" fillId="0" borderId="22" xfId="0" applyFont="1" applyBorder="1" applyAlignment="1" applyProtection="1">
      <alignment vertical="center" wrapText="1"/>
    </xf>
    <xf numFmtId="0" fontId="7" fillId="0" borderId="19" xfId="0" applyFont="1" applyBorder="1" applyAlignment="1" applyProtection="1">
      <alignment horizontal="right"/>
    </xf>
    <xf numFmtId="0" fontId="7" fillId="0" borderId="19" xfId="0" applyFont="1" applyBorder="1" applyAlignment="1" applyProtection="1">
      <alignment horizontal="right" vertical="center"/>
    </xf>
    <xf numFmtId="14" fontId="7" fillId="0" borderId="19" xfId="0" applyNumberFormat="1" applyFont="1" applyBorder="1" applyAlignment="1" applyProtection="1">
      <alignment horizontal="right" vertical="center"/>
    </xf>
    <xf numFmtId="49" fontId="7" fillId="7" borderId="3" xfId="0" applyNumberFormat="1" applyFont="1" applyFill="1" applyBorder="1" applyAlignment="1" applyProtection="1">
      <alignment horizontal="center" vertical="center" wrapText="1"/>
      <protection locked="0"/>
    </xf>
    <xf numFmtId="173" fontId="7" fillId="7" borderId="2" xfId="2" applyNumberFormat="1" applyFont="1" applyFill="1" applyBorder="1" applyProtection="1">
      <protection locked="0"/>
    </xf>
    <xf numFmtId="0" fontId="12" fillId="0" borderId="0" xfId="0" quotePrefix="1" applyFont="1" applyAlignment="1">
      <alignment horizontal="left"/>
    </xf>
    <xf numFmtId="0" fontId="106" fillId="0" borderId="0" xfId="0" applyFont="1"/>
    <xf numFmtId="0" fontId="12" fillId="0" borderId="0" xfId="0" quotePrefix="1" applyFont="1" applyAlignment="1"/>
    <xf numFmtId="0" fontId="3" fillId="0" borderId="0" xfId="0" applyFont="1"/>
    <xf numFmtId="0" fontId="12" fillId="0" borderId="0" xfId="0" quotePrefix="1" applyFont="1" applyAlignment="1">
      <alignment horizontal="left" indent="5"/>
    </xf>
    <xf numFmtId="0" fontId="30" fillId="0" borderId="0" xfId="0" applyFont="1" applyAlignment="1">
      <alignment horizontal="left" vertical="top"/>
    </xf>
    <xf numFmtId="164" fontId="83" fillId="11" borderId="2" xfId="0" applyNumberFormat="1" applyFont="1" applyFill="1" applyBorder="1" applyProtection="1">
      <protection locked="0"/>
    </xf>
    <xf numFmtId="0" fontId="0" fillId="0" borderId="0" xfId="0" applyAlignment="1">
      <alignment wrapText="1"/>
    </xf>
    <xf numFmtId="0" fontId="107" fillId="0" borderId="0" xfId="0" quotePrefix="1" applyFont="1" applyAlignment="1">
      <alignment horizontal="left" wrapText="1"/>
    </xf>
    <xf numFmtId="0" fontId="107" fillId="0" borderId="0" xfId="0" quotePrefix="1" applyFont="1" applyAlignment="1">
      <alignment horizontal="left" wrapText="1"/>
    </xf>
    <xf numFmtId="0" fontId="107" fillId="0" borderId="0" xfId="0" applyFont="1" applyAlignment="1">
      <alignment wrapText="1"/>
    </xf>
    <xf numFmtId="0" fontId="11" fillId="0" borderId="22" xfId="0" applyFont="1" applyBorder="1" applyAlignment="1" applyProtection="1">
      <alignment horizontal="left" vertical="center" wrapText="1"/>
    </xf>
    <xf numFmtId="0" fontId="7" fillId="0" borderId="18" xfId="0" applyFont="1" applyBorder="1" applyAlignment="1" applyProtection="1">
      <alignment vertical="center"/>
    </xf>
    <xf numFmtId="168" fontId="7" fillId="0" borderId="19" xfId="0" applyNumberFormat="1" applyFont="1" applyBorder="1" applyAlignment="1" applyProtection="1">
      <alignment horizontal="center" vertical="center"/>
    </xf>
    <xf numFmtId="168" fontId="7" fillId="0" borderId="19" xfId="0" quotePrefix="1" applyNumberFormat="1" applyFont="1" applyBorder="1" applyAlignment="1" applyProtection="1">
      <alignment horizontal="right" vertical="center"/>
    </xf>
    <xf numFmtId="0" fontId="7" fillId="0" borderId="19" xfId="0" applyFont="1" applyBorder="1" applyAlignment="1" applyProtection="1">
      <alignment horizontal="center" vertical="center"/>
    </xf>
    <xf numFmtId="173" fontId="8" fillId="0" borderId="50" xfId="2" applyNumberFormat="1" applyFont="1" applyBorder="1" applyProtection="1"/>
    <xf numFmtId="0" fontId="0" fillId="0" borderId="0" xfId="0" applyAlignment="1">
      <alignment vertical="top"/>
    </xf>
    <xf numFmtId="0" fontId="51" fillId="0" borderId="0" xfId="0" applyFont="1" applyAlignment="1">
      <alignment vertical="top"/>
    </xf>
    <xf numFmtId="0" fontId="0" fillId="0" borderId="0" xfId="0" applyAlignment="1" applyProtection="1">
      <alignment vertical="top"/>
    </xf>
    <xf numFmtId="0" fontId="1" fillId="0" borderId="0" xfId="0" applyFont="1"/>
    <xf numFmtId="0" fontId="0" fillId="0" borderId="0" xfId="0" applyAlignment="1">
      <alignment wrapText="1"/>
    </xf>
    <xf numFmtId="0" fontId="12" fillId="0" borderId="0" xfId="0" applyFont="1" applyAlignment="1">
      <alignment horizontal="left" vertical="top" wrapText="1"/>
    </xf>
    <xf numFmtId="0" fontId="12" fillId="0" borderId="0" xfId="0" applyFont="1" applyAlignment="1">
      <alignment vertical="top" wrapText="1"/>
    </xf>
    <xf numFmtId="0" fontId="24" fillId="0" borderId="0" xfId="0" applyFont="1" applyAlignment="1">
      <alignment wrapText="1"/>
    </xf>
    <xf numFmtId="0" fontId="107" fillId="0" borderId="0" xfId="0" quotePrefix="1" applyFont="1" applyAlignment="1">
      <alignment horizontal="left" wrapText="1"/>
    </xf>
    <xf numFmtId="0" fontId="107" fillId="0" borderId="0" xfId="0" applyFont="1" applyAlignment="1">
      <alignment wrapText="1"/>
    </xf>
    <xf numFmtId="0" fontId="12" fillId="0" borderId="0" xfId="0" applyFont="1"/>
    <xf numFmtId="0" fontId="30" fillId="0" borderId="0" xfId="0" applyFont="1" applyAlignment="1">
      <alignment horizontal="left" wrapText="1"/>
    </xf>
    <xf numFmtId="0" fontId="1" fillId="0" borderId="0" xfId="0" applyFont="1" applyAlignment="1">
      <alignment horizontal="left" indent="3"/>
    </xf>
    <xf numFmtId="0" fontId="6" fillId="0" borderId="0" xfId="0" applyFont="1"/>
    <xf numFmtId="0" fontId="1" fillId="0" borderId="0" xfId="0" quotePrefix="1" applyFont="1" applyAlignment="1" applyProtection="1">
      <alignment horizontal="left"/>
    </xf>
    <xf numFmtId="49" fontId="8" fillId="0" borderId="18" xfId="0" applyNumberFormat="1" applyFont="1" applyBorder="1" applyAlignment="1" applyProtection="1">
      <alignment horizontal="center" vertical="center"/>
    </xf>
    <xf numFmtId="0" fontId="7" fillId="0" borderId="18" xfId="0" applyFont="1" applyFill="1" applyBorder="1" applyAlignment="1" applyProtection="1">
      <alignment horizontal="center"/>
    </xf>
    <xf numFmtId="0" fontId="7" fillId="0" borderId="2" xfId="0" applyFont="1" applyFill="1" applyBorder="1" applyAlignment="1" applyProtection="1">
      <alignment horizontal="center"/>
    </xf>
    <xf numFmtId="0" fontId="7" fillId="2" borderId="4" xfId="0" applyFont="1" applyFill="1" applyBorder="1" applyAlignment="1" applyProtection="1">
      <alignment horizontal="center" vertical="center" wrapText="1"/>
    </xf>
    <xf numFmtId="0" fontId="7" fillId="2" borderId="24" xfId="0" applyFont="1" applyFill="1" applyBorder="1" applyAlignment="1" applyProtection="1">
      <alignment horizontal="center" vertical="center"/>
    </xf>
    <xf numFmtId="1" fontId="8" fillId="7" borderId="18" xfId="0" applyNumberFormat="1" applyFont="1" applyFill="1" applyBorder="1" applyAlignment="1" applyProtection="1">
      <alignment horizontal="center" vertical="center"/>
      <protection locked="0"/>
    </xf>
    <xf numFmtId="1" fontId="8" fillId="7" borderId="2" xfId="0" applyNumberFormat="1" applyFont="1" applyFill="1" applyBorder="1" applyAlignment="1" applyProtection="1">
      <alignment horizontal="center" vertical="center"/>
      <protection locked="0"/>
    </xf>
    <xf numFmtId="1" fontId="8" fillId="7" borderId="3" xfId="0" applyNumberFormat="1" applyFont="1" applyFill="1" applyBorder="1" applyAlignment="1" applyProtection="1">
      <alignment horizontal="center" vertical="center" wrapText="1"/>
      <protection locked="0"/>
    </xf>
    <xf numFmtId="0" fontId="7" fillId="7" borderId="25" xfId="0" applyFont="1" applyFill="1" applyBorder="1" applyAlignment="1" applyProtection="1">
      <alignment horizontal="center"/>
      <protection locked="0"/>
    </xf>
    <xf numFmtId="0" fontId="62" fillId="0" borderId="0" xfId="0" applyFont="1" applyAlignment="1">
      <alignment horizontal="left" wrapText="1"/>
    </xf>
    <xf numFmtId="0" fontId="13" fillId="0" borderId="0" xfId="0" applyFont="1" applyAlignment="1">
      <alignment wrapText="1"/>
    </xf>
    <xf numFmtId="0" fontId="24" fillId="8" borderId="18" xfId="0" applyFont="1" applyFill="1" applyBorder="1" applyAlignment="1">
      <alignment vertical="center" wrapText="1"/>
    </xf>
    <xf numFmtId="0" fontId="24" fillId="8" borderId="19" xfId="0" applyFont="1" applyFill="1" applyBorder="1" applyAlignment="1">
      <alignment vertical="center" wrapText="1"/>
    </xf>
    <xf numFmtId="0" fontId="24" fillId="8" borderId="22" xfId="0" applyFont="1" applyFill="1" applyBorder="1" applyAlignment="1">
      <alignment vertical="center" wrapText="1"/>
    </xf>
    <xf numFmtId="0" fontId="43" fillId="0" borderId="0" xfId="0" applyFont="1" applyAlignment="1">
      <alignment horizontal="left" wrapText="1"/>
    </xf>
    <xf numFmtId="0" fontId="0" fillId="0" borderId="0" xfId="0" applyAlignment="1">
      <alignment wrapText="1"/>
    </xf>
    <xf numFmtId="0" fontId="12" fillId="0" borderId="0" xfId="0" applyFont="1" applyAlignment="1">
      <alignment horizontal="left" wrapText="1"/>
    </xf>
    <xf numFmtId="0" fontId="12" fillId="0" borderId="0" xfId="0" applyFont="1" applyAlignment="1">
      <alignment wrapText="1"/>
    </xf>
    <xf numFmtId="0" fontId="12" fillId="0" borderId="0" xfId="0" applyFont="1" applyAlignment="1">
      <alignment horizontal="left" vertical="top" wrapText="1"/>
    </xf>
    <xf numFmtId="0" fontId="12" fillId="0" borderId="0" xfId="0" applyFont="1" applyAlignment="1">
      <alignment vertical="top" wrapText="1"/>
    </xf>
    <xf numFmtId="0" fontId="67" fillId="0" borderId="0" xfId="0" applyFont="1" applyAlignment="1">
      <alignment horizontal="left" wrapText="1"/>
    </xf>
    <xf numFmtId="0" fontId="24" fillId="0" borderId="0" xfId="0" applyFont="1" applyAlignment="1">
      <alignment wrapText="1"/>
    </xf>
    <xf numFmtId="0" fontId="107" fillId="0" borderId="0" xfId="0" quotePrefix="1" applyFont="1" applyAlignment="1">
      <alignment horizontal="left" wrapText="1"/>
    </xf>
    <xf numFmtId="0" fontId="107" fillId="0" borderId="0" xfId="0" applyFont="1" applyAlignment="1">
      <alignment wrapText="1"/>
    </xf>
    <xf numFmtId="0" fontId="108" fillId="0" borderId="0" xfId="0" applyFont="1" applyAlignment="1">
      <alignment wrapText="1"/>
    </xf>
    <xf numFmtId="0" fontId="107" fillId="0" borderId="0" xfId="0" quotePrefix="1" applyFont="1" applyAlignment="1">
      <alignment horizontal="left" vertical="top" wrapText="1"/>
    </xf>
    <xf numFmtId="0" fontId="107" fillId="0" borderId="0" xfId="0" applyFont="1" applyAlignment="1">
      <alignment vertical="top" wrapText="1"/>
    </xf>
    <xf numFmtId="0" fontId="4" fillId="0" borderId="0" xfId="0" applyFont="1" applyAlignment="1">
      <alignment wrapText="1"/>
    </xf>
    <xf numFmtId="0" fontId="74" fillId="8" borderId="18" xfId="0" applyFont="1" applyFill="1" applyBorder="1" applyAlignment="1">
      <alignment horizontal="left" wrapText="1"/>
    </xf>
    <xf numFmtId="0" fontId="12" fillId="8" borderId="19" xfId="0" applyFont="1" applyFill="1" applyBorder="1" applyAlignment="1">
      <alignment wrapText="1"/>
    </xf>
    <xf numFmtId="0" fontId="12" fillId="8" borderId="22" xfId="0" applyFont="1" applyFill="1" applyBorder="1" applyAlignment="1">
      <alignment wrapText="1"/>
    </xf>
    <xf numFmtId="0" fontId="62" fillId="0" borderId="0" xfId="0" applyFont="1" applyAlignment="1">
      <alignment horizontal="left" vertical="top" wrapText="1"/>
    </xf>
    <xf numFmtId="0" fontId="13" fillId="0" borderId="0" xfId="0" applyFont="1" applyAlignment="1">
      <alignment vertical="top" wrapText="1"/>
    </xf>
    <xf numFmtId="0" fontId="62" fillId="8" borderId="17" xfId="0" applyFont="1" applyFill="1" applyBorder="1" applyAlignment="1">
      <alignment horizontal="left" wrapText="1"/>
    </xf>
    <xf numFmtId="0" fontId="13" fillId="8" borderId="0" xfId="0" applyFont="1" applyFill="1" applyBorder="1" applyAlignment="1">
      <alignment wrapText="1"/>
    </xf>
    <xf numFmtId="0" fontId="13" fillId="8" borderId="6" xfId="0" applyFont="1" applyFill="1" applyBorder="1" applyAlignment="1">
      <alignment wrapText="1"/>
    </xf>
    <xf numFmtId="0" fontId="62" fillId="8" borderId="1" xfId="0" applyFont="1" applyFill="1" applyBorder="1" applyAlignment="1">
      <alignment horizontal="left" wrapText="1"/>
    </xf>
    <xf numFmtId="0" fontId="13" fillId="8" borderId="14" xfId="0" applyFont="1" applyFill="1" applyBorder="1" applyAlignment="1">
      <alignment wrapText="1"/>
    </xf>
    <xf numFmtId="0" fontId="13" fillId="8" borderId="23" xfId="0" applyFont="1" applyFill="1" applyBorder="1" applyAlignment="1">
      <alignment wrapText="1"/>
    </xf>
    <xf numFmtId="0" fontId="66" fillId="0" borderId="0" xfId="0" applyFont="1" applyAlignment="1">
      <alignment wrapText="1"/>
    </xf>
    <xf numFmtId="0" fontId="62" fillId="8" borderId="26" xfId="0" applyFont="1" applyFill="1" applyBorder="1" applyAlignment="1">
      <alignment horizontal="left" wrapText="1"/>
    </xf>
    <xf numFmtId="0" fontId="13" fillId="8" borderId="25" xfId="0" applyFont="1" applyFill="1" applyBorder="1" applyAlignment="1">
      <alignment wrapText="1"/>
    </xf>
    <xf numFmtId="0" fontId="13" fillId="8" borderId="31" xfId="0" applyFont="1" applyFill="1" applyBorder="1" applyAlignment="1">
      <alignment wrapText="1"/>
    </xf>
    <xf numFmtId="0" fontId="25" fillId="0" borderId="0" xfId="0" applyFont="1" applyAlignment="1">
      <alignment wrapText="1"/>
    </xf>
    <xf numFmtId="0" fontId="7" fillId="0" borderId="0" xfId="0" applyFont="1" applyAlignment="1">
      <alignment wrapText="1"/>
    </xf>
    <xf numFmtId="0" fontId="66" fillId="8" borderId="18" xfId="0" applyFont="1" applyFill="1" applyBorder="1" applyAlignment="1">
      <alignment wrapText="1"/>
    </xf>
    <xf numFmtId="0" fontId="24" fillId="8" borderId="19" xfId="0" applyFont="1" applyFill="1" applyBorder="1" applyAlignment="1">
      <alignment wrapText="1"/>
    </xf>
    <xf numFmtId="0" fontId="24" fillId="8" borderId="22" xfId="0" applyFont="1" applyFill="1" applyBorder="1" applyAlignment="1">
      <alignment wrapText="1"/>
    </xf>
    <xf numFmtId="0" fontId="21" fillId="0" borderId="0" xfId="0" applyFont="1" applyAlignment="1">
      <alignment horizontal="center"/>
    </xf>
    <xf numFmtId="0" fontId="22" fillId="0" borderId="0" xfId="0" applyFont="1" applyAlignment="1"/>
    <xf numFmtId="0" fontId="17" fillId="0" borderId="0" xfId="0" applyFont="1" applyAlignment="1">
      <alignment horizontal="center"/>
    </xf>
    <xf numFmtId="0" fontId="7" fillId="0" borderId="0" xfId="0" applyFont="1" applyAlignment="1"/>
    <xf numFmtId="0" fontId="77" fillId="0" borderId="0" xfId="0" applyFont="1" applyAlignment="1">
      <alignment horizontal="center"/>
    </xf>
    <xf numFmtId="0" fontId="78" fillId="0" borderId="0" xfId="0" applyFont="1" applyAlignment="1"/>
    <xf numFmtId="0" fontId="59" fillId="0" borderId="0" xfId="0" applyFont="1" applyAlignment="1">
      <alignment wrapText="1"/>
    </xf>
    <xf numFmtId="0" fontId="20" fillId="0" borderId="0" xfId="0" applyFont="1" applyAlignment="1">
      <alignment horizontal="left"/>
    </xf>
    <xf numFmtId="0" fontId="76" fillId="0" borderId="0" xfId="0" applyFont="1" applyAlignment="1">
      <alignment horizontal="left"/>
    </xf>
    <xf numFmtId="0" fontId="62" fillId="0" borderId="0" xfId="0" applyFont="1" applyFill="1" applyAlignment="1">
      <alignment horizontal="left" vertical="top" wrapText="1"/>
    </xf>
    <xf numFmtId="0" fontId="12" fillId="0" borderId="0" xfId="0" applyFont="1" applyFill="1" applyAlignment="1">
      <alignment vertical="top" wrapText="1"/>
    </xf>
    <xf numFmtId="0" fontId="4" fillId="0" borderId="0" xfId="0" applyFont="1" applyAlignment="1">
      <alignment horizontal="left"/>
    </xf>
    <xf numFmtId="0" fontId="30" fillId="0" borderId="0" xfId="0" applyFont="1" applyAlignment="1">
      <alignment horizontal="left" wrapText="1"/>
    </xf>
    <xf numFmtId="0" fontId="12" fillId="0" borderId="0" xfId="0" quotePrefix="1" applyFont="1" applyAlignment="1">
      <alignment horizontal="left" vertical="center" wrapText="1"/>
    </xf>
    <xf numFmtId="0" fontId="12" fillId="0" borderId="0" xfId="0" quotePrefix="1" applyFont="1" applyAlignment="1">
      <alignment horizontal="left"/>
    </xf>
    <xf numFmtId="0" fontId="12" fillId="0" borderId="0" xfId="0" quotePrefix="1" applyFont="1" applyAlignment="1">
      <alignment horizontal="left" wrapText="1"/>
    </xf>
    <xf numFmtId="0" fontId="107" fillId="0" borderId="0" xfId="0" quotePrefix="1" applyFont="1" applyAlignment="1">
      <alignment horizontal="left" vertical="center" wrapText="1"/>
    </xf>
    <xf numFmtId="0" fontId="107" fillId="0" borderId="0" xfId="0" applyFont="1" applyAlignment="1">
      <alignment horizontal="left" vertical="center" wrapText="1"/>
    </xf>
    <xf numFmtId="0" fontId="7" fillId="0" borderId="0" xfId="0" applyFont="1" applyAlignment="1">
      <alignment horizontal="left" vertical="center" wrapText="1" readingOrder="1"/>
    </xf>
    <xf numFmtId="0" fontId="45" fillId="0" borderId="0" xfId="0" applyFont="1" applyAlignment="1">
      <alignment horizontal="center"/>
    </xf>
    <xf numFmtId="0" fontId="61" fillId="0" borderId="0" xfId="0" applyFont="1" applyAlignment="1">
      <alignment horizontal="left"/>
    </xf>
    <xf numFmtId="0" fontId="62" fillId="8" borderId="26" xfId="0" applyFont="1" applyFill="1" applyBorder="1" applyAlignment="1">
      <alignment horizontal="left" vertical="top" wrapText="1"/>
    </xf>
    <xf numFmtId="0" fontId="12" fillId="8" borderId="25" xfId="0" applyFont="1" applyFill="1" applyBorder="1" applyAlignment="1">
      <alignment vertical="top" wrapText="1"/>
    </xf>
    <xf numFmtId="0" fontId="12" fillId="8" borderId="31" xfId="0" applyFont="1" applyFill="1" applyBorder="1" applyAlignment="1">
      <alignment vertical="top" wrapText="1"/>
    </xf>
    <xf numFmtId="0" fontId="62" fillId="8" borderId="17" xfId="0" applyFont="1" applyFill="1" applyBorder="1" applyAlignment="1">
      <alignment horizontal="left" vertical="top" wrapText="1"/>
    </xf>
    <xf numFmtId="0" fontId="12" fillId="8" borderId="0" xfId="0" applyFont="1" applyFill="1" applyBorder="1" applyAlignment="1">
      <alignment vertical="top" wrapText="1"/>
    </xf>
    <xf numFmtId="0" fontId="12" fillId="8" borderId="6" xfId="0" applyFont="1" applyFill="1" applyBorder="1" applyAlignment="1">
      <alignment vertical="top" wrapText="1"/>
    </xf>
    <xf numFmtId="0" fontId="62" fillId="8" borderId="1" xfId="0" applyFont="1" applyFill="1" applyBorder="1" applyAlignment="1">
      <alignment horizontal="left" vertical="top" wrapText="1"/>
    </xf>
    <xf numFmtId="0" fontId="12" fillId="8" borderId="14" xfId="0" applyFont="1" applyFill="1" applyBorder="1" applyAlignment="1">
      <alignment vertical="top" wrapText="1"/>
    </xf>
    <xf numFmtId="0" fontId="12" fillId="8" borderId="23" xfId="0" applyFont="1" applyFill="1" applyBorder="1" applyAlignment="1">
      <alignment vertical="top" wrapText="1"/>
    </xf>
    <xf numFmtId="0" fontId="66" fillId="8" borderId="18" xfId="0" applyFont="1" applyFill="1" applyBorder="1" applyAlignment="1">
      <alignment vertical="center" wrapText="1"/>
    </xf>
    <xf numFmtId="0" fontId="59" fillId="0" borderId="0" xfId="0" applyFont="1" applyAlignment="1">
      <alignment wrapText="1" readingOrder="1"/>
    </xf>
    <xf numFmtId="0" fontId="7" fillId="0" borderId="0" xfId="0" applyFont="1" applyAlignment="1">
      <alignment wrapText="1" readingOrder="1"/>
    </xf>
    <xf numFmtId="0" fontId="21" fillId="0" borderId="0" xfId="0" applyFont="1" applyFill="1" applyAlignment="1">
      <alignment horizontal="center"/>
    </xf>
    <xf numFmtId="0" fontId="22" fillId="0" borderId="0" xfId="0" applyFont="1" applyFill="1" applyAlignment="1"/>
    <xf numFmtId="0" fontId="11" fillId="0" borderId="0" xfId="0" applyFont="1" applyAlignment="1">
      <alignment horizontal="center"/>
    </xf>
    <xf numFmtId="0" fontId="8" fillId="7" borderId="25" xfId="0" applyFont="1" applyFill="1" applyBorder="1" applyAlignment="1" applyProtection="1">
      <alignment horizontal="center"/>
      <protection locked="0"/>
    </xf>
    <xf numFmtId="0" fontId="0" fillId="0" borderId="25" xfId="0" applyBorder="1" applyAlignment="1" applyProtection="1">
      <protection locked="0"/>
    </xf>
    <xf numFmtId="0" fontId="7" fillId="7" borderId="18" xfId="0" applyNumberFormat="1" applyFont="1" applyFill="1" applyBorder="1" applyAlignment="1" applyProtection="1">
      <alignment horizontal="left" vertical="center"/>
      <protection locked="0"/>
    </xf>
    <xf numFmtId="0" fontId="8" fillId="7" borderId="19" xfId="0" applyNumberFormat="1" applyFont="1" applyFill="1" applyBorder="1" applyAlignment="1" applyProtection="1">
      <alignment horizontal="left" vertical="center"/>
      <protection locked="0"/>
    </xf>
    <xf numFmtId="0" fontId="0" fillId="0" borderId="22" xfId="0" applyBorder="1" applyAlignment="1" applyProtection="1">
      <alignment vertical="center"/>
      <protection locked="0"/>
    </xf>
    <xf numFmtId="0" fontId="8" fillId="0" borderId="25" xfId="0" applyFont="1" applyFill="1" applyBorder="1" applyAlignment="1" applyProtection="1">
      <alignment horizontal="center"/>
    </xf>
    <xf numFmtId="0" fontId="8" fillId="0" borderId="17" xfId="0" applyFont="1" applyFill="1" applyBorder="1" applyAlignment="1" applyProtection="1">
      <alignment horizontal="center"/>
    </xf>
    <xf numFmtId="0" fontId="0" fillId="0" borderId="0" xfId="0" applyFill="1" applyBorder="1" applyAlignment="1">
      <alignment horizontal="center"/>
    </xf>
    <xf numFmtId="0" fontId="0" fillId="0" borderId="6" xfId="0" applyFill="1" applyBorder="1" applyAlignment="1">
      <alignment horizontal="center"/>
    </xf>
    <xf numFmtId="0" fontId="8" fillId="0" borderId="3" xfId="0" applyFont="1" applyFill="1" applyBorder="1" applyAlignment="1" applyProtection="1">
      <alignment horizontal="left" vertical="center"/>
    </xf>
    <xf numFmtId="164" fontId="7" fillId="11" borderId="18" xfId="0" applyNumberFormat="1" applyFont="1" applyFill="1" applyBorder="1" applyAlignment="1" applyProtection="1">
      <alignment horizontal="left" vertical="center"/>
      <protection locked="0"/>
    </xf>
    <xf numFmtId="164" fontId="8" fillId="11" borderId="19" xfId="0" applyNumberFormat="1" applyFont="1" applyFill="1" applyBorder="1" applyAlignment="1" applyProtection="1">
      <alignment horizontal="left" vertical="center"/>
      <protection locked="0"/>
    </xf>
    <xf numFmtId="164" fontId="0" fillId="11" borderId="22" xfId="0" applyNumberFormat="1" applyFill="1" applyBorder="1" applyAlignment="1" applyProtection="1">
      <alignment vertical="center"/>
      <protection locked="0"/>
    </xf>
    <xf numFmtId="49" fontId="7" fillId="0" borderId="0" xfId="0" applyNumberFormat="1" applyFont="1" applyFill="1" applyBorder="1" applyAlignment="1" applyProtection="1">
      <alignment horizontal="left" vertical="center" wrapText="1"/>
    </xf>
    <xf numFmtId="0" fontId="0" fillId="0" borderId="0" xfId="0" applyFill="1" applyBorder="1" applyAlignment="1">
      <alignment horizontal="left" wrapText="1"/>
    </xf>
    <xf numFmtId="0" fontId="11" fillId="2" borderId="18" xfId="0" applyFont="1" applyFill="1" applyBorder="1" applyAlignment="1" applyProtection="1">
      <alignment horizontal="right" vertical="center"/>
    </xf>
    <xf numFmtId="0" fontId="0" fillId="0" borderId="19" xfId="0" applyBorder="1" applyAlignment="1">
      <alignment horizontal="right" vertical="center"/>
    </xf>
    <xf numFmtId="0" fontId="11" fillId="12" borderId="19" xfId="0" applyFont="1" applyFill="1" applyBorder="1" applyAlignment="1">
      <alignment horizontal="left" vertical="center"/>
    </xf>
    <xf numFmtId="0" fontId="0" fillId="0" borderId="19" xfId="0" applyBorder="1" applyAlignment="1">
      <alignment vertical="center"/>
    </xf>
    <xf numFmtId="0" fontId="0" fillId="0" borderId="22" xfId="0" applyBorder="1" applyAlignment="1">
      <alignment vertical="center"/>
    </xf>
    <xf numFmtId="0" fontId="11" fillId="0" borderId="25" xfId="0" applyFont="1" applyBorder="1" applyAlignment="1" applyProtection="1">
      <alignment horizontal="left" wrapText="1"/>
    </xf>
    <xf numFmtId="0" fontId="0" fillId="0" borderId="25" xfId="0" applyBorder="1" applyAlignment="1">
      <alignment horizontal="left" wrapText="1"/>
    </xf>
    <xf numFmtId="0" fontId="0" fillId="0" borderId="31" xfId="0" applyBorder="1" applyAlignment="1">
      <alignment horizontal="left" wrapText="1"/>
    </xf>
    <xf numFmtId="0" fontId="0" fillId="0" borderId="0" xfId="0" applyBorder="1" applyAlignment="1">
      <alignment horizontal="left" wrapText="1"/>
    </xf>
    <xf numFmtId="0" fontId="0" fillId="0" borderId="6" xfId="0" applyBorder="1" applyAlignment="1">
      <alignment horizontal="left" wrapText="1"/>
    </xf>
    <xf numFmtId="0" fontId="11" fillId="0" borderId="25" xfId="0" applyFont="1" applyBorder="1" applyAlignment="1" applyProtection="1">
      <alignment horizontal="left" vertical="center" wrapText="1"/>
    </xf>
    <xf numFmtId="0" fontId="0" fillId="0" borderId="25" xfId="0" applyBorder="1" applyAlignment="1">
      <alignment horizontal="left" vertical="center" wrapText="1"/>
    </xf>
    <xf numFmtId="0" fontId="0" fillId="0" borderId="25" xfId="0" applyBorder="1" applyAlignment="1">
      <alignment wrapText="1"/>
    </xf>
    <xf numFmtId="0" fontId="0" fillId="0" borderId="31" xfId="0" applyBorder="1" applyAlignment="1">
      <alignment wrapText="1"/>
    </xf>
    <xf numFmtId="0" fontId="0" fillId="0" borderId="14" xfId="0" applyBorder="1" applyAlignment="1">
      <alignment wrapText="1"/>
    </xf>
    <xf numFmtId="0" fontId="0" fillId="0" borderId="23" xfId="0" applyBorder="1" applyAlignment="1">
      <alignment wrapText="1"/>
    </xf>
    <xf numFmtId="49" fontId="8" fillId="0" borderId="26" xfId="0" applyNumberFormat="1" applyFont="1" applyFill="1" applyBorder="1" applyAlignment="1" applyProtection="1">
      <alignment horizontal="center" vertical="center" wrapText="1"/>
    </xf>
    <xf numFmtId="0" fontId="0" fillId="0" borderId="25" xfId="0" applyBorder="1" applyAlignment="1">
      <alignment horizontal="center" vertical="center" wrapText="1"/>
    </xf>
    <xf numFmtId="49" fontId="8" fillId="0" borderId="26" xfId="0" applyNumberFormat="1" applyFont="1" applyBorder="1" applyAlignment="1" applyProtection="1">
      <alignment horizontal="center" vertical="center"/>
    </xf>
    <xf numFmtId="49" fontId="8" fillId="0" borderId="25" xfId="0" applyNumberFormat="1" applyFont="1" applyBorder="1" applyAlignment="1" applyProtection="1">
      <alignment horizontal="center" vertical="center"/>
    </xf>
    <xf numFmtId="49" fontId="8" fillId="0" borderId="17" xfId="0" applyNumberFormat="1" applyFont="1" applyBorder="1" applyAlignment="1" applyProtection="1">
      <alignment horizontal="center" vertical="center"/>
    </xf>
    <xf numFmtId="49" fontId="8" fillId="0" borderId="0" xfId="0" applyNumberFormat="1" applyFont="1" applyBorder="1" applyAlignment="1" applyProtection="1">
      <alignment horizontal="center" vertical="center"/>
    </xf>
    <xf numFmtId="49" fontId="8" fillId="0" borderId="1" xfId="0" applyNumberFormat="1" applyFont="1" applyBorder="1" applyAlignment="1" applyProtection="1">
      <alignment horizontal="center" vertical="center"/>
    </xf>
    <xf numFmtId="49" fontId="8" fillId="0" borderId="14" xfId="0" applyNumberFormat="1" applyFont="1" applyBorder="1" applyAlignment="1" applyProtection="1">
      <alignment horizontal="center" vertical="center"/>
    </xf>
    <xf numFmtId="0" fontId="8" fillId="0" borderId="0" xfId="0" applyFont="1" applyFill="1" applyBorder="1" applyAlignment="1" applyProtection="1"/>
    <xf numFmtId="0" fontId="0" fillId="0" borderId="0" xfId="0" applyFill="1" applyBorder="1" applyAlignment="1"/>
    <xf numFmtId="0" fontId="8" fillId="0" borderId="0" xfId="0" applyFont="1" applyFill="1" applyBorder="1" applyAlignment="1" applyProtection="1">
      <alignment horizontal="left" wrapText="1"/>
    </xf>
    <xf numFmtId="0" fontId="0" fillId="0" borderId="0" xfId="0" applyFill="1" applyBorder="1" applyAlignment="1">
      <alignment wrapText="1"/>
    </xf>
    <xf numFmtId="0" fontId="7" fillId="0" borderId="0" xfId="0" applyFont="1" applyFill="1" applyBorder="1" applyAlignment="1" applyProtection="1">
      <alignment horizontal="right"/>
    </xf>
    <xf numFmtId="0" fontId="60" fillId="0" borderId="26" xfId="0" applyFont="1" applyFill="1" applyBorder="1" applyAlignment="1" applyProtection="1">
      <alignment horizontal="center" vertical="top"/>
    </xf>
    <xf numFmtId="0" fontId="0" fillId="0" borderId="25" xfId="0" applyBorder="1"/>
    <xf numFmtId="0" fontId="60" fillId="0" borderId="17" xfId="0" applyFont="1" applyFill="1" applyBorder="1" applyAlignment="1" applyProtection="1">
      <alignment horizontal="center"/>
    </xf>
    <xf numFmtId="0" fontId="7" fillId="0" borderId="0" xfId="0" applyFont="1" applyFill="1" applyBorder="1" applyAlignment="1" applyProtection="1">
      <alignment horizontal="center"/>
    </xf>
    <xf numFmtId="0" fontId="7" fillId="7" borderId="1" xfId="0" applyFont="1" applyFill="1" applyBorder="1" applyAlignment="1" applyProtection="1">
      <alignment horizontal="left" wrapText="1"/>
      <protection locked="0"/>
    </xf>
    <xf numFmtId="0" fontId="84" fillId="0" borderId="14" xfId="0" applyFont="1" applyBorder="1" applyAlignment="1" applyProtection="1">
      <alignment horizontal="left" wrapText="1"/>
      <protection locked="0"/>
    </xf>
    <xf numFmtId="0" fontId="8" fillId="0" borderId="26" xfId="0" applyFont="1" applyFill="1" applyBorder="1" applyAlignment="1"/>
    <xf numFmtId="0" fontId="0" fillId="0" borderId="25" xfId="0" applyFill="1" applyBorder="1" applyAlignment="1"/>
    <xf numFmtId="0" fontId="7" fillId="7" borderId="1" xfId="0" applyFont="1" applyFill="1" applyBorder="1" applyAlignment="1" applyProtection="1">
      <protection locked="0"/>
    </xf>
    <xf numFmtId="0" fontId="84" fillId="0" borderId="14" xfId="0" applyFont="1" applyBorder="1" applyAlignment="1" applyProtection="1">
      <protection locked="0"/>
    </xf>
    <xf numFmtId="49" fontId="8" fillId="0" borderId="17" xfId="0" applyNumberFormat="1" applyFont="1" applyFill="1" applyBorder="1" applyAlignment="1" applyProtection="1">
      <alignment horizontal="center" vertical="center"/>
    </xf>
    <xf numFmtId="49" fontId="8" fillId="0" borderId="0" xfId="0" applyNumberFormat="1" applyFont="1" applyFill="1" applyBorder="1" applyAlignment="1" applyProtection="1">
      <alignment horizontal="center" vertical="center"/>
    </xf>
    <xf numFmtId="0" fontId="7" fillId="7" borderId="1" xfId="0" applyFont="1" applyFill="1" applyBorder="1" applyAlignment="1" applyProtection="1">
      <alignment vertical="top" wrapText="1"/>
      <protection locked="0"/>
    </xf>
    <xf numFmtId="0" fontId="0" fillId="0" borderId="14" xfId="0" applyBorder="1" applyAlignment="1" applyProtection="1">
      <alignment wrapText="1"/>
      <protection locked="0"/>
    </xf>
    <xf numFmtId="0" fontId="0" fillId="0" borderId="23" xfId="0" applyBorder="1" applyAlignment="1" applyProtection="1">
      <alignment wrapText="1"/>
      <protection locked="0"/>
    </xf>
    <xf numFmtId="0" fontId="7" fillId="7" borderId="18" xfId="0" applyFont="1" applyFill="1" applyBorder="1" applyAlignment="1" applyProtection="1">
      <alignment horizontal="left" vertical="center"/>
      <protection locked="0"/>
    </xf>
    <xf numFmtId="0" fontId="8" fillId="7" borderId="19" xfId="0" applyFont="1" applyFill="1" applyBorder="1" applyAlignment="1" applyProtection="1">
      <alignment horizontal="left" vertical="center"/>
      <protection locked="0"/>
    </xf>
    <xf numFmtId="0" fontId="7" fillId="7" borderId="2" xfId="0" applyFont="1" applyFill="1" applyBorder="1" applyAlignment="1" applyProtection="1">
      <alignment horizontal="center"/>
      <protection locked="0"/>
    </xf>
    <xf numFmtId="0" fontId="8" fillId="7" borderId="2" xfId="0" applyFont="1" applyFill="1" applyBorder="1" applyAlignment="1" applyProtection="1">
      <alignment horizontal="center"/>
      <protection locked="0"/>
    </xf>
    <xf numFmtId="0" fontId="7" fillId="0" borderId="14" xfId="0" applyFont="1" applyFill="1" applyBorder="1" applyAlignment="1" applyProtection="1">
      <alignment horizontal="center"/>
    </xf>
    <xf numFmtId="0" fontId="7" fillId="0" borderId="0" xfId="0" applyFont="1" applyBorder="1" applyAlignment="1" applyProtection="1">
      <alignment horizontal="left" vertical="center" wrapText="1"/>
    </xf>
    <xf numFmtId="0" fontId="8" fillId="0" borderId="0" xfId="0" applyFont="1" applyBorder="1" applyAlignment="1" applyProtection="1">
      <alignment horizontal="left" vertical="center" wrapText="1"/>
    </xf>
    <xf numFmtId="0" fontId="8" fillId="0" borderId="6" xfId="0" applyFont="1" applyBorder="1" applyAlignment="1" applyProtection="1">
      <alignment horizontal="left" vertical="center" wrapText="1"/>
    </xf>
    <xf numFmtId="0" fontId="0" fillId="0" borderId="14" xfId="0" applyBorder="1" applyAlignment="1">
      <alignment horizontal="left" vertical="center" wrapText="1"/>
    </xf>
    <xf numFmtId="0" fontId="0" fillId="0" borderId="23" xfId="0" applyBorder="1" applyAlignment="1">
      <alignment horizontal="left" vertical="center" wrapText="1"/>
    </xf>
    <xf numFmtId="0" fontId="11" fillId="0" borderId="19" xfId="0" applyFont="1" applyBorder="1" applyAlignment="1" applyProtection="1">
      <alignment horizontal="left" vertical="center" wrapText="1"/>
    </xf>
    <xf numFmtId="0" fontId="11" fillId="0" borderId="22" xfId="0" applyFont="1" applyBorder="1" applyAlignment="1" applyProtection="1">
      <alignment horizontal="left" vertical="center" wrapText="1"/>
    </xf>
    <xf numFmtId="0" fontId="7" fillId="0" borderId="17" xfId="0" applyFont="1" applyFill="1" applyBorder="1" applyAlignment="1" applyProtection="1"/>
    <xf numFmtId="0" fontId="0" fillId="0" borderId="0" xfId="0" applyBorder="1" applyAlignment="1"/>
    <xf numFmtId="0" fontId="8" fillId="0" borderId="0" xfId="0" applyFont="1" applyFill="1" applyBorder="1" applyAlignment="1" applyProtection="1">
      <alignment wrapText="1"/>
    </xf>
    <xf numFmtId="14" fontId="8" fillId="7" borderId="14" xfId="0" applyNumberFormat="1" applyFont="1" applyFill="1" applyBorder="1" applyAlignment="1" applyProtection="1">
      <alignment horizontal="center" vertical="center" wrapText="1"/>
      <protection locked="0"/>
    </xf>
    <xf numFmtId="0" fontId="8" fillId="7" borderId="14" xfId="0" applyFont="1" applyFill="1" applyBorder="1" applyAlignment="1" applyProtection="1">
      <alignment horizontal="center" vertical="center" wrapText="1"/>
      <protection locked="0"/>
    </xf>
    <xf numFmtId="0" fontId="8" fillId="7" borderId="14" xfId="0" applyFont="1" applyFill="1" applyBorder="1" applyAlignment="1" applyProtection="1">
      <alignment horizontal="center"/>
      <protection locked="0"/>
    </xf>
    <xf numFmtId="0" fontId="7" fillId="7" borderId="14" xfId="0" applyFont="1" applyFill="1" applyBorder="1" applyAlignment="1" applyProtection="1">
      <alignment horizontal="center"/>
      <protection locked="0"/>
    </xf>
    <xf numFmtId="0" fontId="7" fillId="0" borderId="14" xfId="0" applyFont="1" applyBorder="1" applyAlignment="1">
      <alignment horizontal="left" vertical="center" wrapText="1"/>
    </xf>
    <xf numFmtId="0" fontId="17" fillId="0" borderId="14" xfId="0" applyFont="1" applyBorder="1" applyAlignment="1">
      <alignment horizontal="left" vertical="center" wrapText="1"/>
    </xf>
    <xf numFmtId="0" fontId="17" fillId="0" borderId="23" xfId="0" applyFont="1" applyBorder="1" applyAlignment="1">
      <alignment horizontal="left" vertical="center" wrapText="1"/>
    </xf>
    <xf numFmtId="0" fontId="11" fillId="0" borderId="25" xfId="0" applyFont="1" applyBorder="1" applyAlignment="1" applyProtection="1">
      <alignment horizontal="left" vertical="top" wrapText="1"/>
    </xf>
    <xf numFmtId="0" fontId="11" fillId="0" borderId="31" xfId="0" applyFont="1" applyBorder="1" applyAlignment="1" applyProtection="1">
      <alignment horizontal="left" vertical="top" wrapText="1"/>
    </xf>
    <xf numFmtId="0" fontId="8" fillId="0" borderId="14" xfId="0" applyFont="1" applyBorder="1" applyAlignment="1" applyProtection="1">
      <alignment horizontal="left" vertical="top" wrapText="1"/>
    </xf>
    <xf numFmtId="0" fontId="8" fillId="0" borderId="23" xfId="0" applyFont="1" applyBorder="1" applyAlignment="1" applyProtection="1">
      <alignment horizontal="left" vertical="top" wrapText="1"/>
    </xf>
    <xf numFmtId="173" fontId="8" fillId="0" borderId="3" xfId="2" applyNumberFormat="1" applyFont="1" applyFill="1" applyBorder="1" applyAlignment="1" applyProtection="1">
      <alignment horizontal="center" vertical="center"/>
    </xf>
    <xf numFmtId="173" fontId="8" fillId="0" borderId="4" xfId="2" applyNumberFormat="1" applyFont="1" applyFill="1" applyBorder="1" applyAlignment="1" applyProtection="1">
      <alignment horizontal="center" vertical="center"/>
    </xf>
    <xf numFmtId="173" fontId="8" fillId="0" borderId="24" xfId="2" applyNumberFormat="1" applyFont="1" applyFill="1" applyBorder="1" applyAlignment="1" applyProtection="1">
      <alignment horizontal="center" vertical="center"/>
    </xf>
    <xf numFmtId="0" fontId="11" fillId="2" borderId="18" xfId="0" applyFont="1" applyFill="1" applyBorder="1" applyAlignment="1" applyProtection="1">
      <alignment horizontal="center" vertical="center"/>
    </xf>
    <xf numFmtId="0" fontId="11" fillId="2" borderId="19" xfId="0" applyFont="1" applyFill="1" applyBorder="1" applyAlignment="1" applyProtection="1">
      <alignment horizontal="center" vertical="center"/>
    </xf>
    <xf numFmtId="0" fontId="11" fillId="2" borderId="22" xfId="0" applyFont="1" applyFill="1" applyBorder="1" applyAlignment="1" applyProtection="1">
      <alignment horizontal="center" vertical="center"/>
    </xf>
    <xf numFmtId="167" fontId="8" fillId="2" borderId="4" xfId="2" applyNumberFormat="1" applyFont="1" applyFill="1" applyBorder="1" applyAlignment="1" applyProtection="1">
      <alignment horizontal="right" vertical="center"/>
    </xf>
    <xf numFmtId="0" fontId="17" fillId="0" borderId="25" xfId="0" applyFont="1" applyBorder="1" applyAlignment="1" applyProtection="1">
      <alignment horizontal="left" vertical="center" wrapText="1"/>
    </xf>
    <xf numFmtId="0" fontId="8" fillId="0" borderId="25" xfId="0" quotePrefix="1" applyFont="1" applyBorder="1" applyAlignment="1" applyProtection="1">
      <alignment horizontal="left" vertical="center" wrapText="1"/>
    </xf>
    <xf numFmtId="0" fontId="8" fillId="0" borderId="31" xfId="0" quotePrefix="1" applyFont="1" applyBorder="1" applyAlignment="1" applyProtection="1">
      <alignment horizontal="left" vertical="center" wrapText="1"/>
    </xf>
    <xf numFmtId="0" fontId="8" fillId="0" borderId="0" xfId="0" quotePrefix="1" applyFont="1" applyBorder="1" applyAlignment="1" applyProtection="1">
      <alignment horizontal="left" vertical="center" wrapText="1"/>
    </xf>
    <xf numFmtId="0" fontId="8" fillId="0" borderId="6" xfId="0" quotePrefix="1" applyFont="1" applyBorder="1" applyAlignment="1" applyProtection="1">
      <alignment horizontal="left" vertical="center" wrapText="1"/>
    </xf>
    <xf numFmtId="0" fontId="11" fillId="0" borderId="25" xfId="0" applyFont="1" applyBorder="1" applyAlignment="1" applyProtection="1">
      <alignment horizontal="left" vertical="center"/>
    </xf>
    <xf numFmtId="0" fontId="11" fillId="0" borderId="31" xfId="0" applyFont="1" applyBorder="1" applyAlignment="1" applyProtection="1">
      <alignment horizontal="left" vertical="center"/>
    </xf>
    <xf numFmtId="49" fontId="8" fillId="0" borderId="18" xfId="0" applyNumberFormat="1" applyFont="1" applyBorder="1" applyAlignment="1" applyProtection="1">
      <alignment horizontal="center" vertical="center"/>
    </xf>
    <xf numFmtId="49" fontId="8" fillId="0" borderId="19" xfId="0" applyNumberFormat="1" applyFont="1" applyBorder="1" applyAlignment="1" applyProtection="1">
      <alignment horizontal="center" vertical="center"/>
    </xf>
    <xf numFmtId="49" fontId="8" fillId="0" borderId="23" xfId="0" applyNumberFormat="1" applyFont="1" applyBorder="1" applyAlignment="1" applyProtection="1">
      <alignment horizontal="center" vertical="center"/>
    </xf>
    <xf numFmtId="49" fontId="8" fillId="0" borderId="18" xfId="0" applyNumberFormat="1" applyFont="1" applyFill="1" applyBorder="1" applyAlignment="1" applyProtection="1">
      <alignment horizontal="center" vertical="center"/>
    </xf>
    <xf numFmtId="49" fontId="8" fillId="0" borderId="19" xfId="0" applyNumberFormat="1" applyFont="1" applyFill="1" applyBorder="1" applyAlignment="1" applyProtection="1">
      <alignment horizontal="center" vertical="center"/>
    </xf>
    <xf numFmtId="0" fontId="11" fillId="0" borderId="19" xfId="0" applyFont="1" applyBorder="1" applyAlignment="1" applyProtection="1">
      <alignment horizontal="left" vertical="center"/>
    </xf>
    <xf numFmtId="0" fontId="11" fillId="0" borderId="22" xfId="0" applyFont="1" applyBorder="1" applyAlignment="1" applyProtection="1">
      <alignment horizontal="left" vertical="center"/>
    </xf>
    <xf numFmtId="0" fontId="8" fillId="0" borderId="19" xfId="0" applyFont="1" applyBorder="1" applyAlignment="1" applyProtection="1"/>
    <xf numFmtId="0" fontId="0" fillId="0" borderId="19" xfId="0" applyBorder="1" applyAlignment="1"/>
    <xf numFmtId="49" fontId="9" fillId="3" borderId="26" xfId="0" applyNumberFormat="1" applyFont="1" applyFill="1" applyBorder="1" applyAlignment="1" applyProtection="1">
      <alignment horizontal="center" vertical="center"/>
    </xf>
    <xf numFmtId="49" fontId="9" fillId="3" borderId="25" xfId="0" applyNumberFormat="1" applyFont="1" applyFill="1" applyBorder="1" applyAlignment="1" applyProtection="1">
      <alignment horizontal="center" vertical="center"/>
    </xf>
    <xf numFmtId="49" fontId="9" fillId="3" borderId="31" xfId="0" applyNumberFormat="1" applyFont="1" applyFill="1" applyBorder="1" applyAlignment="1" applyProtection="1">
      <alignment horizontal="center" vertical="center"/>
    </xf>
    <xf numFmtId="0" fontId="8" fillId="0" borderId="18" xfId="0" applyFont="1" applyBorder="1" applyAlignment="1" applyProtection="1">
      <alignment horizontal="center" vertical="center"/>
    </xf>
    <xf numFmtId="0" fontId="0" fillId="0" borderId="19" xfId="0" applyBorder="1" applyAlignment="1">
      <alignment horizontal="center" vertical="center"/>
    </xf>
    <xf numFmtId="0" fontId="0" fillId="0" borderId="22" xfId="0" applyBorder="1" applyAlignment="1">
      <alignment horizontal="center" vertical="center"/>
    </xf>
    <xf numFmtId="0" fontId="8" fillId="0" borderId="17" xfId="0" applyFont="1" applyFill="1" applyBorder="1" applyAlignment="1" applyProtection="1">
      <alignment horizontal="left" vertical="center" wrapText="1"/>
    </xf>
    <xf numFmtId="0" fontId="0" fillId="0" borderId="0" xfId="0" applyFill="1" applyBorder="1" applyAlignment="1">
      <alignment horizontal="left" vertical="center" wrapText="1"/>
    </xf>
    <xf numFmtId="0" fontId="80" fillId="0" borderId="0" xfId="0" applyFont="1" applyFill="1" applyBorder="1" applyAlignment="1" applyProtection="1">
      <alignment horizontal="center" wrapText="1"/>
    </xf>
    <xf numFmtId="0" fontId="3" fillId="0" borderId="0" xfId="0" applyFont="1" applyAlignment="1">
      <alignment horizontal="center" wrapText="1"/>
    </xf>
    <xf numFmtId="0" fontId="3" fillId="0" borderId="6" xfId="0" applyFont="1" applyBorder="1" applyAlignment="1">
      <alignment horizontal="center" wrapText="1"/>
    </xf>
    <xf numFmtId="0" fontId="8" fillId="0" borderId="18" xfId="0" applyFont="1" applyFill="1" applyBorder="1" applyAlignment="1" applyProtection="1">
      <alignment horizontal="center"/>
    </xf>
    <xf numFmtId="0" fontId="8" fillId="0" borderId="22" xfId="0" applyFont="1" applyFill="1" applyBorder="1" applyAlignment="1" applyProtection="1">
      <alignment horizontal="center"/>
    </xf>
    <xf numFmtId="0" fontId="7" fillId="7" borderId="26" xfId="0" applyFont="1" applyFill="1" applyBorder="1" applyAlignment="1" applyProtection="1">
      <alignment horizontal="left" vertical="center" indent="1"/>
      <protection locked="0"/>
    </xf>
    <xf numFmtId="0" fontId="8" fillId="7" borderId="25" xfId="0" applyFont="1" applyFill="1" applyBorder="1" applyAlignment="1" applyProtection="1">
      <alignment horizontal="left" vertical="center" indent="1"/>
      <protection locked="0"/>
    </xf>
    <xf numFmtId="0" fontId="8" fillId="7" borderId="31" xfId="0" applyFont="1" applyFill="1" applyBorder="1" applyAlignment="1" applyProtection="1">
      <alignment horizontal="left" vertical="center" indent="1"/>
      <protection locked="0"/>
    </xf>
    <xf numFmtId="0" fontId="8" fillId="0" borderId="3" xfId="0" applyNumberFormat="1" applyFont="1" applyFill="1" applyBorder="1" applyAlignment="1" applyProtection="1">
      <alignment horizontal="left" vertical="center"/>
    </xf>
    <xf numFmtId="0" fontId="7" fillId="7" borderId="26" xfId="0" applyNumberFormat="1" applyFont="1" applyFill="1" applyBorder="1" applyAlignment="1" applyProtection="1">
      <alignment horizontal="left" vertical="center" indent="1"/>
      <protection locked="0"/>
    </xf>
    <xf numFmtId="0" fontId="8" fillId="7" borderId="25" xfId="0" applyNumberFormat="1" applyFont="1" applyFill="1" applyBorder="1" applyAlignment="1" applyProtection="1">
      <alignment horizontal="left" vertical="center" indent="1"/>
      <protection locked="0"/>
    </xf>
    <xf numFmtId="0" fontId="8" fillId="7" borderId="31" xfId="0" applyNumberFormat="1" applyFont="1" applyFill="1" applyBorder="1" applyAlignment="1" applyProtection="1">
      <alignment horizontal="left" vertical="center" indent="1"/>
      <protection locked="0"/>
    </xf>
    <xf numFmtId="0" fontId="0" fillId="0" borderId="31" xfId="0" applyBorder="1" applyAlignment="1">
      <alignment horizontal="left" vertical="center" wrapText="1"/>
    </xf>
    <xf numFmtId="49" fontId="8" fillId="0" borderId="26" xfId="0" applyNumberFormat="1" applyFont="1" applyFill="1" applyBorder="1" applyAlignment="1" applyProtection="1">
      <alignment horizontal="center" vertical="center"/>
    </xf>
    <xf numFmtId="49" fontId="8" fillId="0" borderId="25" xfId="0" applyNumberFormat="1" applyFont="1" applyFill="1" applyBorder="1" applyAlignment="1" applyProtection="1">
      <alignment horizontal="center" vertical="center"/>
    </xf>
    <xf numFmtId="0" fontId="8" fillId="0" borderId="14" xfId="0" applyFont="1" applyFill="1" applyBorder="1" applyAlignment="1" applyProtection="1">
      <alignment horizontal="left" vertical="center" wrapText="1"/>
    </xf>
    <xf numFmtId="0" fontId="8" fillId="0" borderId="14" xfId="0" applyFont="1" applyFill="1" applyBorder="1" applyAlignment="1" applyProtection="1">
      <alignment horizontal="left" vertical="center"/>
    </xf>
    <xf numFmtId="0" fontId="8" fillId="0" borderId="23" xfId="0" applyFont="1" applyFill="1" applyBorder="1" applyAlignment="1" applyProtection="1">
      <alignment horizontal="left" vertical="center"/>
    </xf>
    <xf numFmtId="173" fontId="8" fillId="0" borderId="3" xfId="2" applyNumberFormat="1" applyFont="1" applyBorder="1" applyAlignment="1" applyProtection="1">
      <alignment horizontal="center" vertical="center"/>
    </xf>
    <xf numFmtId="173" fontId="8" fillId="0" borderId="24" xfId="2" applyNumberFormat="1" applyFont="1" applyBorder="1" applyAlignment="1" applyProtection="1">
      <alignment horizontal="center" vertical="center"/>
    </xf>
    <xf numFmtId="0" fontId="17" fillId="0" borderId="19" xfId="0" applyFont="1" applyBorder="1" applyAlignment="1" applyProtection="1">
      <alignment horizontal="left" vertical="center" wrapText="1"/>
    </xf>
    <xf numFmtId="0" fontId="17" fillId="0" borderId="22" xfId="0" applyFont="1" applyBorder="1" applyAlignment="1" applyProtection="1">
      <alignment horizontal="left" vertical="center" wrapText="1"/>
    </xf>
    <xf numFmtId="0" fontId="11" fillId="2" borderId="18" xfId="0" applyNumberFormat="1" applyFont="1" applyFill="1" applyBorder="1" applyAlignment="1" applyProtection="1">
      <alignment horizontal="center" vertical="center" wrapText="1"/>
    </xf>
    <xf numFmtId="0" fontId="0" fillId="0" borderId="19" xfId="0" applyBorder="1" applyAlignment="1">
      <alignment horizontal="center"/>
    </xf>
    <xf numFmtId="0" fontId="0" fillId="0" borderId="22" xfId="0" applyBorder="1" applyAlignment="1">
      <alignment horizontal="center"/>
    </xf>
    <xf numFmtId="173" fontId="8" fillId="0" borderId="3" xfId="2" applyNumberFormat="1" applyFont="1" applyFill="1" applyBorder="1" applyAlignment="1" applyProtection="1">
      <alignment vertical="center"/>
    </xf>
    <xf numFmtId="173" fontId="8" fillId="0" borderId="24" xfId="2" applyNumberFormat="1" applyFont="1" applyFill="1" applyBorder="1" applyAlignment="1" applyProtection="1">
      <alignment vertical="center"/>
    </xf>
    <xf numFmtId="0" fontId="17" fillId="0" borderId="18" xfId="0" applyFont="1" applyFill="1" applyBorder="1" applyAlignment="1" applyProtection="1">
      <alignment horizontal="left"/>
    </xf>
    <xf numFmtId="0" fontId="17" fillId="0" borderId="22" xfId="0" applyFont="1" applyFill="1" applyBorder="1" applyAlignment="1" applyProtection="1">
      <alignment horizontal="left"/>
    </xf>
    <xf numFmtId="173" fontId="8" fillId="0" borderId="4" xfId="2" applyNumberFormat="1" applyFont="1" applyFill="1" applyBorder="1" applyAlignment="1" applyProtection="1">
      <alignment vertical="center"/>
    </xf>
    <xf numFmtId="49" fontId="26" fillId="0" borderId="18" xfId="0" applyNumberFormat="1" applyFont="1" applyFill="1" applyBorder="1" applyAlignment="1" applyProtection="1">
      <alignment vertical="center" wrapText="1"/>
    </xf>
    <xf numFmtId="0" fontId="23" fillId="0" borderId="19" xfId="0" applyFont="1" applyBorder="1" applyAlignment="1">
      <alignment wrapText="1"/>
    </xf>
    <xf numFmtId="0" fontId="23" fillId="0" borderId="22" xfId="0" applyFont="1" applyBorder="1" applyAlignment="1">
      <alignment wrapText="1"/>
    </xf>
    <xf numFmtId="0" fontId="7" fillId="7" borderId="14" xfId="0" applyNumberFormat="1" applyFont="1" applyFill="1" applyBorder="1" applyAlignment="1" applyProtection="1">
      <alignment horizontal="center"/>
      <protection locked="0"/>
    </xf>
    <xf numFmtId="0" fontId="60" fillId="0" borderId="18" xfId="0" applyNumberFormat="1" applyFont="1" applyFill="1" applyBorder="1" applyAlignment="1" applyProtection="1">
      <alignment horizontal="left"/>
    </xf>
    <xf numFmtId="0" fontId="8" fillId="0" borderId="19" xfId="0" applyNumberFormat="1" applyFont="1" applyFill="1" applyBorder="1" applyAlignment="1" applyProtection="1">
      <alignment horizontal="left"/>
    </xf>
    <xf numFmtId="0" fontId="0" fillId="0" borderId="22" xfId="0" applyFill="1" applyBorder="1" applyAlignment="1" applyProtection="1"/>
    <xf numFmtId="0" fontId="0" fillId="0" borderId="19" xfId="0" applyFill="1" applyBorder="1" applyAlignment="1" applyProtection="1"/>
    <xf numFmtId="0" fontId="7" fillId="7" borderId="18" xfId="0" applyFont="1" applyFill="1" applyBorder="1" applyAlignment="1" applyProtection="1">
      <alignment horizontal="left" vertical="top" wrapText="1"/>
      <protection locked="0"/>
    </xf>
    <xf numFmtId="0" fontId="7" fillId="7" borderId="19" xfId="0" applyFont="1" applyFill="1" applyBorder="1" applyAlignment="1" applyProtection="1">
      <alignment horizontal="left" vertical="top" wrapText="1"/>
      <protection locked="0"/>
    </xf>
    <xf numFmtId="0" fontId="7" fillId="7" borderId="22" xfId="0" applyFont="1" applyFill="1" applyBorder="1" applyAlignment="1" applyProtection="1">
      <alignment horizontal="left" vertical="top" wrapText="1"/>
      <protection locked="0"/>
    </xf>
    <xf numFmtId="0" fontId="7" fillId="0" borderId="18" xfId="0" applyFont="1" applyBorder="1" applyAlignment="1" applyProtection="1">
      <alignment vertical="center"/>
    </xf>
    <xf numFmtId="49" fontId="11" fillId="2" borderId="32" xfId="0" applyNumberFormat="1" applyFont="1" applyFill="1" applyBorder="1" applyAlignment="1" applyProtection="1">
      <alignment horizontal="center" vertical="center" wrapText="1"/>
    </xf>
    <xf numFmtId="0" fontId="17" fillId="2" borderId="27" xfId="0" applyFont="1" applyFill="1" applyBorder="1" applyAlignment="1">
      <alignment horizontal="center" vertical="center" wrapText="1"/>
    </xf>
    <xf numFmtId="0" fontId="17" fillId="2" borderId="21" xfId="0" applyFont="1" applyFill="1" applyBorder="1" applyAlignment="1">
      <alignment horizontal="center" vertical="center" wrapText="1"/>
    </xf>
    <xf numFmtId="49" fontId="11" fillId="2" borderId="30" xfId="0" applyNumberFormat="1" applyFont="1" applyFill="1" applyBorder="1" applyAlignment="1" applyProtection="1">
      <alignment horizontal="center" vertical="center"/>
    </xf>
    <xf numFmtId="49" fontId="11" fillId="2" borderId="10" xfId="0" applyNumberFormat="1" applyFont="1" applyFill="1" applyBorder="1" applyAlignment="1" applyProtection="1">
      <alignment horizontal="center" vertical="center"/>
    </xf>
    <xf numFmtId="49" fontId="7" fillId="0" borderId="47" xfId="0" applyNumberFormat="1" applyFont="1" applyBorder="1" applyAlignment="1" applyProtection="1">
      <alignment horizontal="left" vertical="center" wrapText="1"/>
    </xf>
    <xf numFmtId="0" fontId="0" fillId="0" borderId="48" xfId="0" applyBorder="1" applyAlignment="1">
      <alignment horizontal="left" vertical="center" wrapText="1"/>
    </xf>
    <xf numFmtId="0" fontId="11" fillId="2" borderId="32" xfId="0" applyFont="1" applyFill="1" applyBorder="1" applyAlignment="1" applyProtection="1">
      <alignment horizontal="left"/>
    </xf>
    <xf numFmtId="0" fontId="11" fillId="2" borderId="27" xfId="0" applyFont="1" applyFill="1" applyBorder="1" applyAlignment="1" applyProtection="1">
      <alignment horizontal="left"/>
    </xf>
    <xf numFmtId="0" fontId="11" fillId="2" borderId="21" xfId="0" applyFont="1" applyFill="1" applyBorder="1" applyAlignment="1" applyProtection="1">
      <alignment horizontal="left"/>
    </xf>
    <xf numFmtId="49" fontId="96" fillId="0" borderId="32" xfId="0" applyNumberFormat="1" applyFont="1" applyBorder="1" applyAlignment="1" applyProtection="1">
      <alignment horizontal="center" wrapText="1"/>
    </xf>
    <xf numFmtId="0" fontId="5" fillId="0" borderId="21" xfId="0" applyFont="1" applyBorder="1" applyAlignment="1">
      <alignment wrapText="1"/>
    </xf>
    <xf numFmtId="0" fontId="28" fillId="0" borderId="18" xfId="0" applyFont="1" applyBorder="1" applyAlignment="1" applyProtection="1">
      <alignment horizontal="left" vertical="top" wrapText="1"/>
    </xf>
    <xf numFmtId="0" fontId="11" fillId="0" borderId="19" xfId="0" applyFont="1" applyBorder="1" applyAlignment="1" applyProtection="1">
      <alignment horizontal="left" vertical="top" wrapText="1"/>
    </xf>
    <xf numFmtId="0" fontId="11" fillId="0" borderId="22" xfId="0" applyFont="1" applyBorder="1" applyAlignment="1" applyProtection="1">
      <alignment horizontal="left" vertical="top" wrapText="1"/>
    </xf>
    <xf numFmtId="0" fontId="11" fillId="0" borderId="18" xfId="0" applyFont="1" applyBorder="1" applyAlignment="1" applyProtection="1">
      <alignment horizontal="left" vertical="center" wrapText="1"/>
    </xf>
    <xf numFmtId="0" fontId="0" fillId="0" borderId="19" xfId="0" applyBorder="1" applyAlignment="1">
      <alignment horizontal="left" vertical="center" wrapText="1"/>
    </xf>
    <xf numFmtId="0" fontId="7" fillId="7" borderId="18" xfId="0" applyFont="1" applyFill="1" applyBorder="1" applyAlignment="1" applyProtection="1">
      <alignment wrapText="1"/>
      <protection locked="0"/>
    </xf>
    <xf numFmtId="0" fontId="0" fillId="0" borderId="19" xfId="0" applyBorder="1" applyAlignment="1" applyProtection="1">
      <alignment wrapText="1"/>
      <protection locked="0"/>
    </xf>
    <xf numFmtId="0" fontId="0" fillId="0" borderId="22" xfId="0" applyBorder="1" applyAlignment="1" applyProtection="1">
      <alignment wrapText="1"/>
      <protection locked="0"/>
    </xf>
    <xf numFmtId="0" fontId="0" fillId="0" borderId="0" xfId="0" applyAlignment="1"/>
    <xf numFmtId="0" fontId="17" fillId="0" borderId="0" xfId="0" applyFont="1" applyAlignment="1">
      <alignment horizontal="center" vertical="center"/>
    </xf>
    <xf numFmtId="0" fontId="0" fillId="0" borderId="0" xfId="0" applyAlignment="1">
      <alignment horizontal="center" vertical="center"/>
    </xf>
    <xf numFmtId="0" fontId="7" fillId="10" borderId="18" xfId="0" applyFont="1" applyFill="1" applyBorder="1" applyAlignment="1">
      <alignment horizontal="left" vertical="center" wrapText="1"/>
    </xf>
    <xf numFmtId="0" fontId="7" fillId="10" borderId="19" xfId="0" applyFont="1" applyFill="1" applyBorder="1" applyAlignment="1">
      <alignment horizontal="left" vertical="center" wrapText="1"/>
    </xf>
    <xf numFmtId="0" fontId="7" fillId="10" borderId="22" xfId="0" applyFont="1" applyFill="1" applyBorder="1" applyAlignment="1">
      <alignment horizontal="left" vertical="center" wrapText="1"/>
    </xf>
    <xf numFmtId="0" fontId="7" fillId="0" borderId="0" xfId="0" applyFont="1" applyFill="1" applyAlignment="1">
      <alignment horizontal="left" wrapText="1"/>
    </xf>
    <xf numFmtId="0" fontId="7" fillId="10" borderId="18" xfId="0" applyFont="1" applyFill="1" applyBorder="1" applyAlignment="1">
      <alignment horizontal="left" wrapText="1"/>
    </xf>
    <xf numFmtId="0" fontId="7" fillId="10" borderId="19" xfId="0" applyFont="1" applyFill="1" applyBorder="1" applyAlignment="1">
      <alignment horizontal="left" wrapText="1"/>
    </xf>
    <xf numFmtId="0" fontId="7" fillId="10" borderId="22" xfId="0" applyFont="1" applyFill="1" applyBorder="1" applyAlignment="1">
      <alignment horizontal="left" wrapText="1"/>
    </xf>
    <xf numFmtId="0" fontId="17" fillId="0" borderId="19" xfId="0" applyFont="1" applyBorder="1" applyAlignment="1">
      <alignment wrapText="1"/>
    </xf>
    <xf numFmtId="0" fontId="17" fillId="10" borderId="18" xfId="0" applyFont="1" applyFill="1" applyBorder="1" applyAlignment="1">
      <alignment horizontal="left" wrapText="1"/>
    </xf>
    <xf numFmtId="0" fontId="0" fillId="10" borderId="19" xfId="0" applyFill="1" applyBorder="1" applyAlignment="1">
      <alignment wrapText="1"/>
    </xf>
    <xf numFmtId="0" fontId="0" fillId="10" borderId="22" xfId="0" applyFill="1" applyBorder="1" applyAlignment="1">
      <alignment wrapText="1"/>
    </xf>
    <xf numFmtId="0" fontId="8" fillId="0" borderId="0" xfId="0" applyFont="1" applyBorder="1" applyAlignment="1" applyProtection="1">
      <alignment horizontal="left" vertical="center"/>
    </xf>
    <xf numFmtId="0" fontId="8" fillId="0" borderId="6" xfId="0" applyFont="1" applyBorder="1" applyAlignment="1" applyProtection="1">
      <alignment horizontal="left" vertical="center"/>
    </xf>
    <xf numFmtId="0" fontId="8" fillId="0" borderId="17" xfId="0" applyFont="1" applyBorder="1" applyAlignment="1">
      <alignment vertical="top" wrapText="1"/>
    </xf>
    <xf numFmtId="0" fontId="0" fillId="0" borderId="6" xfId="0" applyBorder="1" applyAlignment="1"/>
    <xf numFmtId="0" fontId="11" fillId="0" borderId="0" xfId="0" applyFont="1" applyBorder="1" applyAlignment="1" applyProtection="1">
      <alignment horizontal="left" vertical="center" wrapText="1"/>
    </xf>
    <xf numFmtId="0" fontId="11" fillId="0" borderId="6" xfId="0" applyFont="1" applyBorder="1" applyAlignment="1" applyProtection="1">
      <alignment horizontal="left" vertical="center" wrapText="1"/>
    </xf>
    <xf numFmtId="49" fontId="11" fillId="2" borderId="18" xfId="0" applyNumberFormat="1" applyFont="1" applyFill="1" applyBorder="1" applyAlignment="1" applyProtection="1">
      <alignment horizontal="center"/>
    </xf>
    <xf numFmtId="49" fontId="11" fillId="2" borderId="19" xfId="0" applyNumberFormat="1" applyFont="1" applyFill="1" applyBorder="1" applyAlignment="1" applyProtection="1">
      <alignment horizontal="center"/>
    </xf>
    <xf numFmtId="49" fontId="11" fillId="2" borderId="22" xfId="0" applyNumberFormat="1" applyFont="1" applyFill="1" applyBorder="1" applyAlignment="1" applyProtection="1">
      <alignment horizontal="center"/>
    </xf>
    <xf numFmtId="0" fontId="8" fillId="0" borderId="14" xfId="0" applyFont="1" applyBorder="1" applyAlignment="1" applyProtection="1">
      <alignment horizontal="left" vertical="center" wrapText="1"/>
    </xf>
    <xf numFmtId="0" fontId="8" fillId="0" borderId="23" xfId="0" applyFont="1" applyBorder="1" applyAlignment="1" applyProtection="1">
      <alignment horizontal="left" vertical="center" wrapText="1"/>
    </xf>
    <xf numFmtId="0" fontId="7" fillId="0" borderId="19" xfId="0" quotePrefix="1" applyFont="1" applyBorder="1" applyAlignment="1" applyProtection="1">
      <alignment horizontal="left" vertical="center" wrapText="1"/>
    </xf>
    <xf numFmtId="0" fontId="8" fillId="0" borderId="19" xfId="0" applyFont="1" applyBorder="1" applyAlignment="1" applyProtection="1">
      <alignment horizontal="left" vertical="center" wrapText="1"/>
    </xf>
    <xf numFmtId="0" fontId="8" fillId="0" borderId="22" xfId="0" applyFont="1" applyBorder="1" applyAlignment="1" applyProtection="1">
      <alignment horizontal="left" vertical="center" wrapText="1"/>
    </xf>
    <xf numFmtId="0" fontId="8" fillId="0" borderId="19" xfId="0" applyFont="1" applyBorder="1" applyAlignment="1" applyProtection="1">
      <alignment horizontal="left" vertical="center"/>
    </xf>
    <xf numFmtId="0" fontId="8" fillId="0" borderId="22" xfId="0" applyFont="1" applyBorder="1" applyAlignment="1" applyProtection="1">
      <alignment horizontal="left" vertical="center"/>
    </xf>
    <xf numFmtId="49" fontId="8" fillId="0" borderId="17" xfId="0" applyNumberFormat="1" applyFont="1" applyBorder="1" applyAlignment="1" applyProtection="1">
      <alignment horizontal="left" vertical="center" wrapText="1"/>
    </xf>
    <xf numFmtId="49" fontId="8" fillId="0" borderId="0" xfId="0" applyNumberFormat="1" applyFont="1" applyBorder="1" applyAlignment="1" applyProtection="1">
      <alignment horizontal="left" vertical="center" wrapText="1"/>
    </xf>
    <xf numFmtId="49" fontId="8" fillId="0" borderId="6" xfId="0" applyNumberFormat="1" applyFont="1" applyBorder="1" applyAlignment="1" applyProtection="1">
      <alignment horizontal="left" vertical="center" wrapText="1"/>
    </xf>
    <xf numFmtId="0" fontId="8" fillId="7" borderId="18" xfId="0" applyFont="1" applyFill="1" applyBorder="1" applyAlignment="1" applyProtection="1">
      <alignment horizontal="left" vertical="top" wrapText="1"/>
      <protection locked="0"/>
    </xf>
    <xf numFmtId="0" fontId="8" fillId="7" borderId="19" xfId="0" applyFont="1" applyFill="1" applyBorder="1" applyAlignment="1" applyProtection="1">
      <alignment horizontal="left" vertical="top" wrapText="1"/>
      <protection locked="0"/>
    </xf>
    <xf numFmtId="0" fontId="8" fillId="7" borderId="22" xfId="0" applyFont="1" applyFill="1" applyBorder="1" applyAlignment="1" applyProtection="1">
      <alignment horizontal="left" vertical="top" wrapText="1"/>
      <protection locked="0"/>
    </xf>
    <xf numFmtId="49" fontId="8" fillId="0" borderId="4" xfId="0" applyNumberFormat="1" applyFont="1" applyBorder="1" applyAlignment="1" applyProtection="1">
      <alignment horizontal="center" vertical="center"/>
    </xf>
    <xf numFmtId="0" fontId="0" fillId="0" borderId="4" xfId="0" applyBorder="1" applyAlignment="1">
      <alignment horizontal="center" vertical="center"/>
    </xf>
    <xf numFmtId="0" fontId="8" fillId="2" borderId="1" xfId="0" applyFont="1" applyFill="1" applyBorder="1" applyAlignment="1" applyProtection="1">
      <alignment horizontal="center" vertical="center"/>
    </xf>
    <xf numFmtId="0" fontId="8" fillId="2" borderId="14" xfId="0" applyFont="1" applyFill="1" applyBorder="1" applyAlignment="1" applyProtection="1">
      <alignment horizontal="center" vertical="center"/>
    </xf>
    <xf numFmtId="0" fontId="8" fillId="2" borderId="23" xfId="0" applyFont="1" applyFill="1" applyBorder="1" applyAlignment="1" applyProtection="1">
      <alignment horizontal="center" vertical="center"/>
    </xf>
    <xf numFmtId="0" fontId="8" fillId="0" borderId="19" xfId="0" applyFont="1" applyFill="1" applyBorder="1" applyAlignment="1" applyProtection="1">
      <alignment horizontal="left" vertical="center" wrapText="1"/>
    </xf>
    <xf numFmtId="0" fontId="8" fillId="0" borderId="22" xfId="0" applyFont="1" applyFill="1" applyBorder="1" applyAlignment="1" applyProtection="1">
      <alignment horizontal="left" vertical="center" wrapText="1"/>
    </xf>
    <xf numFmtId="0" fontId="29" fillId="0" borderId="18" xfId="0" applyFont="1" applyFill="1" applyBorder="1" applyAlignment="1" applyProtection="1">
      <alignment horizontal="left" vertical="center" wrapText="1"/>
    </xf>
    <xf numFmtId="0" fontId="29" fillId="0" borderId="19" xfId="0" applyFont="1" applyFill="1" applyBorder="1" applyAlignment="1" applyProtection="1">
      <alignment horizontal="left" vertical="center" wrapText="1"/>
    </xf>
    <xf numFmtId="0" fontId="29" fillId="0" borderId="22" xfId="0" applyFont="1" applyFill="1" applyBorder="1" applyAlignment="1" applyProtection="1">
      <alignment horizontal="left" vertical="center" wrapText="1"/>
    </xf>
    <xf numFmtId="0" fontId="7" fillId="0" borderId="19" xfId="0" applyFont="1" applyFill="1" applyBorder="1" applyAlignment="1" applyProtection="1">
      <alignment horizontal="left" vertical="center" wrapText="1"/>
    </xf>
    <xf numFmtId="0" fontId="30" fillId="0" borderId="18" xfId="0" applyFont="1" applyBorder="1" applyAlignment="1" applyProtection="1">
      <alignment horizontal="left" vertical="top" wrapText="1"/>
    </xf>
    <xf numFmtId="0" fontId="30" fillId="0" borderId="19" xfId="0" applyFont="1" applyBorder="1" applyAlignment="1" applyProtection="1">
      <alignment horizontal="left" vertical="top" wrapText="1"/>
    </xf>
    <xf numFmtId="0" fontId="30" fillId="0" borderId="22" xfId="0" applyFont="1" applyBorder="1" applyAlignment="1" applyProtection="1">
      <alignment horizontal="left" vertical="top" wrapText="1"/>
    </xf>
    <xf numFmtId="0" fontId="25" fillId="2" borderId="18" xfId="0" applyNumberFormat="1" applyFont="1" applyFill="1" applyBorder="1" applyAlignment="1" applyProtection="1">
      <alignment wrapText="1"/>
    </xf>
    <xf numFmtId="0" fontId="17" fillId="2" borderId="19" xfId="0" applyNumberFormat="1" applyFont="1" applyFill="1" applyBorder="1" applyAlignment="1">
      <alignment wrapText="1"/>
    </xf>
    <xf numFmtId="0" fontId="17" fillId="2" borderId="22" xfId="0" applyNumberFormat="1" applyFont="1" applyFill="1" applyBorder="1" applyAlignment="1">
      <alignment wrapText="1"/>
    </xf>
    <xf numFmtId="49" fontId="8" fillId="0" borderId="17" xfId="0" applyNumberFormat="1" applyFont="1" applyBorder="1" applyAlignment="1" applyProtection="1">
      <alignment horizontal="left" vertical="top" wrapText="1"/>
    </xf>
    <xf numFmtId="49" fontId="8" fillId="2" borderId="18" xfId="0" applyNumberFormat="1" applyFont="1" applyFill="1" applyBorder="1" applyAlignment="1" applyProtection="1">
      <alignment horizontal="center" wrapText="1"/>
    </xf>
    <xf numFmtId="49" fontId="8" fillId="2" borderId="19" xfId="0" applyNumberFormat="1" applyFont="1" applyFill="1" applyBorder="1" applyAlignment="1" applyProtection="1">
      <alignment horizontal="center" wrapText="1"/>
    </xf>
    <xf numFmtId="0" fontId="8" fillId="0" borderId="0" xfId="0" applyFont="1" applyBorder="1"/>
    <xf numFmtId="0" fontId="8" fillId="0" borderId="6" xfId="0" applyFont="1" applyBorder="1"/>
    <xf numFmtId="49" fontId="7" fillId="0" borderId="19" xfId="0" applyNumberFormat="1" applyFont="1" applyBorder="1" applyAlignment="1" applyProtection="1">
      <alignment horizontal="left" vertical="center" wrapText="1"/>
    </xf>
    <xf numFmtId="49" fontId="8" fillId="0" borderId="19" xfId="0" applyNumberFormat="1" applyFont="1" applyBorder="1" applyAlignment="1" applyProtection="1">
      <alignment horizontal="left" vertical="center"/>
    </xf>
    <xf numFmtId="0" fontId="0" fillId="0" borderId="22" xfId="0" applyBorder="1" applyAlignment="1"/>
    <xf numFmtId="0" fontId="7" fillId="0" borderId="14" xfId="0" applyFont="1" applyBorder="1" applyAlignment="1" applyProtection="1">
      <alignment horizontal="left" vertical="center" wrapText="1"/>
    </xf>
    <xf numFmtId="0" fontId="0" fillId="0" borderId="23" xfId="0" applyBorder="1" applyAlignment="1"/>
    <xf numFmtId="0" fontId="8" fillId="0" borderId="25" xfId="0" applyFont="1" applyBorder="1" applyAlignment="1" applyProtection="1">
      <alignment horizontal="left" vertical="center"/>
    </xf>
    <xf numFmtId="0" fontId="8" fillId="0" borderId="31" xfId="0" applyFont="1" applyBorder="1" applyAlignment="1" applyProtection="1">
      <alignment horizontal="left" vertical="center"/>
    </xf>
    <xf numFmtId="49" fontId="11" fillId="2" borderId="18" xfId="0" applyNumberFormat="1" applyFont="1" applyFill="1" applyBorder="1" applyAlignment="1" applyProtection="1">
      <alignment horizontal="right"/>
    </xf>
    <xf numFmtId="0" fontId="0" fillId="0" borderId="19" xfId="0" applyBorder="1" applyAlignment="1">
      <alignment horizontal="right"/>
    </xf>
    <xf numFmtId="0" fontId="15" fillId="0" borderId="0" xfId="0" applyFont="1" applyAlignment="1">
      <alignment horizontal="center" vertical="center"/>
    </xf>
    <xf numFmtId="0" fontId="5" fillId="0" borderId="0" xfId="0" applyFont="1" applyAlignment="1">
      <alignment horizontal="center" vertical="center"/>
    </xf>
    <xf numFmtId="49" fontId="25" fillId="2" borderId="32" xfId="0" applyNumberFormat="1" applyFont="1" applyFill="1" applyBorder="1" applyAlignment="1" applyProtection="1">
      <alignment horizontal="left" wrapText="1"/>
    </xf>
    <xf numFmtId="49" fontId="26" fillId="2" borderId="21" xfId="0" applyNumberFormat="1" applyFont="1" applyFill="1" applyBorder="1" applyAlignment="1" applyProtection="1">
      <alignment horizontal="left"/>
    </xf>
    <xf numFmtId="49" fontId="25" fillId="2" borderId="32" xfId="0" applyNumberFormat="1" applyFont="1" applyFill="1" applyBorder="1" applyAlignment="1" applyProtection="1">
      <alignment horizontal="center" wrapText="1"/>
    </xf>
    <xf numFmtId="49" fontId="26" fillId="2" borderId="27" xfId="0" applyNumberFormat="1" applyFont="1" applyFill="1" applyBorder="1" applyAlignment="1" applyProtection="1">
      <alignment horizontal="center" wrapText="1"/>
    </xf>
    <xf numFmtId="49" fontId="26" fillId="2" borderId="21" xfId="0" applyNumberFormat="1" applyFont="1" applyFill="1" applyBorder="1" applyAlignment="1" applyProtection="1">
      <alignment horizontal="center" wrapText="1"/>
    </xf>
    <xf numFmtId="49" fontId="17" fillId="3" borderId="32" xfId="0" applyNumberFormat="1" applyFont="1" applyFill="1" applyBorder="1" applyAlignment="1" applyProtection="1">
      <alignment horizontal="left" vertical="center"/>
    </xf>
    <xf numFmtId="0" fontId="0" fillId="0" borderId="51" xfId="0" applyBorder="1" applyAlignment="1">
      <alignment horizontal="left" vertical="center"/>
    </xf>
    <xf numFmtId="0" fontId="7" fillId="0" borderId="4" xfId="0" applyFont="1" applyBorder="1" applyAlignment="1" applyProtection="1">
      <alignment horizontal="left" vertical="center" wrapText="1"/>
    </xf>
    <xf numFmtId="0" fontId="7" fillId="0" borderId="24" xfId="0" applyFont="1" applyBorder="1" applyAlignment="1" applyProtection="1">
      <alignment horizontal="left" vertical="center"/>
    </xf>
    <xf numFmtId="49" fontId="7" fillId="0" borderId="46" xfId="0" applyNumberFormat="1" applyFont="1" applyBorder="1" applyAlignment="1" applyProtection="1">
      <alignment horizontal="center" vertical="center"/>
    </xf>
    <xf numFmtId="49" fontId="7" fillId="0" borderId="36" xfId="0" applyNumberFormat="1" applyFont="1" applyBorder="1" applyAlignment="1" applyProtection="1">
      <alignment horizontal="center" vertical="center"/>
    </xf>
    <xf numFmtId="49" fontId="123" fillId="2" borderId="18" xfId="0" applyNumberFormat="1" applyFont="1" applyFill="1" applyBorder="1" applyAlignment="1" applyProtection="1">
      <alignment horizontal="center" vertical="center" wrapText="1"/>
    </xf>
    <xf numFmtId="49" fontId="26" fillId="2" borderId="19" xfId="0" applyNumberFormat="1" applyFont="1" applyFill="1" applyBorder="1" applyAlignment="1" applyProtection="1">
      <alignment horizontal="center" vertical="center"/>
    </xf>
    <xf numFmtId="49" fontId="26" fillId="2" borderId="22" xfId="0" applyNumberFormat="1" applyFont="1" applyFill="1" applyBorder="1" applyAlignment="1" applyProtection="1">
      <alignment horizontal="center" vertical="center"/>
    </xf>
    <xf numFmtId="0" fontId="7" fillId="0" borderId="4" xfId="0" applyFont="1" applyBorder="1" applyAlignment="1" applyProtection="1">
      <alignment horizontal="left" vertical="center"/>
    </xf>
    <xf numFmtId="49" fontId="7" fillId="0" borderId="4" xfId="0" applyNumberFormat="1" applyFont="1" applyBorder="1" applyAlignment="1" applyProtection="1">
      <alignment horizontal="center" vertical="center"/>
    </xf>
    <xf numFmtId="0" fontId="25" fillId="2" borderId="18" xfId="0" applyNumberFormat="1" applyFont="1" applyFill="1" applyBorder="1" applyAlignment="1" applyProtection="1">
      <alignment horizontal="center" vertical="top" wrapText="1"/>
    </xf>
    <xf numFmtId="0" fontId="26" fillId="2" borderId="19" xfId="0" applyNumberFormat="1" applyFont="1" applyFill="1" applyBorder="1" applyAlignment="1" applyProtection="1">
      <alignment horizontal="center" vertical="top" wrapText="1"/>
    </xf>
    <xf numFmtId="0" fontId="26" fillId="2" borderId="22" xfId="0" applyNumberFormat="1" applyFont="1" applyFill="1" applyBorder="1" applyAlignment="1" applyProtection="1">
      <alignment horizontal="center" vertical="top" wrapText="1"/>
    </xf>
    <xf numFmtId="173" fontId="7" fillId="0" borderId="3" xfId="2" applyNumberFormat="1" applyFont="1" applyBorder="1" applyAlignment="1" applyProtection="1">
      <alignment horizontal="center" vertical="center"/>
    </xf>
    <xf numFmtId="173" fontId="7" fillId="0" borderId="24" xfId="2" applyNumberFormat="1" applyFont="1" applyBorder="1" applyAlignment="1" applyProtection="1">
      <alignment horizontal="center" vertical="center"/>
    </xf>
    <xf numFmtId="0" fontId="7" fillId="0" borderId="3" xfId="0" applyFont="1" applyBorder="1" applyAlignment="1" applyProtection="1">
      <alignment horizontal="center" vertical="center" wrapText="1"/>
    </xf>
    <xf numFmtId="0" fontId="7" fillId="0" borderId="24" xfId="0" applyFont="1" applyBorder="1" applyAlignment="1" applyProtection="1">
      <alignment horizontal="center" vertical="center" wrapText="1"/>
    </xf>
    <xf numFmtId="0" fontId="7" fillId="0" borderId="4" xfId="0" applyFont="1" applyBorder="1" applyAlignment="1" applyProtection="1">
      <alignment horizontal="center" vertical="center" wrapText="1"/>
    </xf>
    <xf numFmtId="0" fontId="7" fillId="0" borderId="28" xfId="0" applyFont="1" applyBorder="1" applyAlignment="1" applyProtection="1">
      <alignment horizontal="center" vertical="center" wrapText="1"/>
    </xf>
    <xf numFmtId="0" fontId="7" fillId="0" borderId="39" xfId="0" applyFont="1" applyBorder="1" applyAlignment="1" applyProtection="1">
      <alignment horizontal="center" vertical="center" wrapText="1"/>
    </xf>
    <xf numFmtId="0" fontId="7" fillId="0" borderId="2" xfId="0" applyFont="1" applyBorder="1" applyAlignment="1" applyProtection="1">
      <alignment horizontal="left" vertical="center" wrapText="1"/>
    </xf>
    <xf numFmtId="0" fontId="0" fillId="2" borderId="19" xfId="0" applyFill="1" applyBorder="1" applyAlignment="1">
      <alignment horizontal="center" vertical="center"/>
    </xf>
    <xf numFmtId="0" fontId="0" fillId="2" borderId="22" xfId="0" applyFill="1" applyBorder="1" applyAlignment="1">
      <alignment horizontal="center" vertical="center"/>
    </xf>
    <xf numFmtId="0" fontId="7" fillId="0" borderId="24" xfId="0" applyFont="1" applyBorder="1" applyAlignment="1" applyProtection="1">
      <alignment horizontal="left" vertical="center" wrapText="1"/>
    </xf>
    <xf numFmtId="0" fontId="17" fillId="2" borderId="18" xfId="0" applyFont="1" applyFill="1" applyBorder="1" applyAlignment="1" applyProtection="1">
      <alignment horizontal="center" vertical="center"/>
    </xf>
    <xf numFmtId="0" fontId="17" fillId="0" borderId="17" xfId="0" applyFont="1" applyBorder="1" applyAlignment="1" applyProtection="1">
      <alignment horizontal="left"/>
    </xf>
    <xf numFmtId="0" fontId="17" fillId="0" borderId="0" xfId="0" applyFont="1" applyBorder="1" applyAlignment="1" applyProtection="1">
      <alignment horizontal="left"/>
    </xf>
    <xf numFmtId="0" fontId="17" fillId="0" borderId="6" xfId="0" applyFont="1" applyBorder="1" applyAlignment="1" applyProtection="1">
      <alignment horizontal="left"/>
    </xf>
    <xf numFmtId="0" fontId="17" fillId="2" borderId="18" xfId="0" applyFont="1" applyFill="1" applyBorder="1" applyAlignment="1" applyProtection="1">
      <alignment horizontal="center" vertical="center" wrapText="1"/>
    </xf>
    <xf numFmtId="0" fontId="0" fillId="0" borderId="19" xfId="0" applyBorder="1" applyAlignment="1">
      <alignment horizontal="center" vertical="center" wrapText="1"/>
    </xf>
    <xf numFmtId="0" fontId="0" fillId="0" borderId="22" xfId="0" applyBorder="1" applyAlignment="1">
      <alignment horizontal="center" vertical="center" wrapText="1"/>
    </xf>
    <xf numFmtId="49" fontId="7" fillId="0" borderId="18" xfId="0" applyNumberFormat="1" applyFont="1" applyBorder="1" applyAlignment="1" applyProtection="1">
      <alignment horizontal="center" vertical="center" wrapText="1"/>
    </xf>
    <xf numFmtId="0" fontId="0" fillId="0" borderId="19" xfId="0" applyBorder="1" applyAlignment="1">
      <alignment vertical="center" wrapText="1"/>
    </xf>
    <xf numFmtId="0" fontId="0" fillId="0" borderId="22" xfId="0" applyBorder="1" applyAlignment="1">
      <alignment vertical="center" wrapText="1"/>
    </xf>
    <xf numFmtId="49" fontId="7" fillId="0" borderId="2" xfId="0" applyNumberFormat="1" applyFont="1" applyBorder="1" applyAlignment="1" applyProtection="1">
      <alignment horizontal="center" vertical="center"/>
    </xf>
    <xf numFmtId="0" fontId="11" fillId="0" borderId="17" xfId="0" applyFont="1" applyBorder="1" applyAlignment="1" applyProtection="1">
      <alignment horizontal="left" vertical="center" wrapText="1"/>
    </xf>
    <xf numFmtId="0" fontId="0" fillId="0" borderId="0" xfId="0" applyBorder="1" applyAlignment="1">
      <alignment horizontal="left" vertical="center" wrapText="1"/>
    </xf>
    <xf numFmtId="0" fontId="0" fillId="0" borderId="6" xfId="0" applyBorder="1" applyAlignment="1">
      <alignment horizontal="left" vertical="center" wrapText="1"/>
    </xf>
    <xf numFmtId="49" fontId="17" fillId="3" borderId="18" xfId="0" applyNumberFormat="1" applyFont="1" applyFill="1" applyBorder="1" applyAlignment="1" applyProtection="1">
      <alignment horizontal="left" vertical="center"/>
    </xf>
    <xf numFmtId="49" fontId="17" fillId="3" borderId="19" xfId="0" applyNumberFormat="1" applyFont="1" applyFill="1" applyBorder="1" applyAlignment="1" applyProtection="1">
      <alignment horizontal="left" vertical="center"/>
    </xf>
    <xf numFmtId="49" fontId="17" fillId="3" borderId="22" xfId="0" applyNumberFormat="1" applyFont="1" applyFill="1" applyBorder="1" applyAlignment="1" applyProtection="1">
      <alignment horizontal="left" vertical="center"/>
    </xf>
    <xf numFmtId="9" fontId="7" fillId="2" borderId="17" xfId="3" applyFont="1" applyFill="1" applyBorder="1" applyAlignment="1" applyProtection="1">
      <alignment horizontal="center" vertical="center"/>
    </xf>
    <xf numFmtId="0" fontId="0" fillId="0" borderId="0" xfId="0" applyBorder="1" applyAlignment="1">
      <alignment vertical="center"/>
    </xf>
    <xf numFmtId="0" fontId="0" fillId="0" borderId="6" xfId="0" applyBorder="1" applyAlignment="1">
      <alignment vertical="center"/>
    </xf>
    <xf numFmtId="9" fontId="26" fillId="0" borderId="17" xfId="3" applyFont="1" applyBorder="1" applyAlignment="1" applyProtection="1">
      <alignment horizontal="left" vertical="center" wrapText="1"/>
    </xf>
    <xf numFmtId="0" fontId="7" fillId="7" borderId="14" xfId="0" applyFont="1" applyFill="1" applyBorder="1" applyAlignment="1" applyProtection="1">
      <alignment horizontal="left" wrapText="1"/>
      <protection locked="0"/>
    </xf>
    <xf numFmtId="0" fontId="7" fillId="7" borderId="23" xfId="0" applyFont="1" applyFill="1" applyBorder="1" applyAlignment="1" applyProtection="1">
      <alignment horizontal="left" wrapText="1"/>
      <protection locked="0"/>
    </xf>
    <xf numFmtId="0" fontId="17" fillId="0" borderId="2" xfId="0" applyFont="1" applyBorder="1" applyAlignment="1" applyProtection="1">
      <alignment horizontal="left" vertical="center" wrapText="1"/>
    </xf>
    <xf numFmtId="49" fontId="30" fillId="3" borderId="18" xfId="0" applyNumberFormat="1" applyFont="1" applyFill="1" applyBorder="1" applyAlignment="1" applyProtection="1">
      <alignment horizontal="left" vertical="center" wrapText="1"/>
    </xf>
    <xf numFmtId="49" fontId="30" fillId="3" borderId="19" xfId="0" applyNumberFormat="1" applyFont="1" applyFill="1" applyBorder="1" applyAlignment="1" applyProtection="1">
      <alignment horizontal="left" vertical="center" wrapText="1"/>
    </xf>
    <xf numFmtId="49" fontId="30" fillId="3" borderId="22" xfId="0" applyNumberFormat="1" applyFont="1" applyFill="1" applyBorder="1" applyAlignment="1" applyProtection="1">
      <alignment horizontal="left" vertical="center" wrapText="1"/>
    </xf>
    <xf numFmtId="0" fontId="7" fillId="0" borderId="18" xfId="0" applyFont="1" applyBorder="1" applyAlignment="1" applyProtection="1">
      <alignment horizontal="left" vertical="center" wrapText="1"/>
    </xf>
    <xf numFmtId="0" fontId="7" fillId="0" borderId="19" xfId="0" applyFont="1" applyBorder="1" applyAlignment="1" applyProtection="1">
      <alignment horizontal="left" vertical="center" wrapText="1"/>
    </xf>
    <xf numFmtId="0" fontId="7" fillId="0" borderId="22" xfId="0" applyFont="1" applyBorder="1" applyAlignment="1" applyProtection="1">
      <alignment horizontal="left" vertical="center" wrapText="1"/>
    </xf>
    <xf numFmtId="0" fontId="7" fillId="0" borderId="1" xfId="0" applyFont="1" applyBorder="1" applyAlignment="1" applyProtection="1">
      <alignment horizontal="left" vertical="center" wrapText="1"/>
    </xf>
    <xf numFmtId="0" fontId="7" fillId="0" borderId="23" xfId="0" applyFont="1" applyBorder="1" applyAlignment="1" applyProtection="1">
      <alignment horizontal="left" vertical="center" wrapText="1"/>
    </xf>
    <xf numFmtId="0" fontId="17" fillId="0" borderId="18" xfId="0" applyFont="1" applyBorder="1" applyAlignment="1" applyProtection="1">
      <alignment horizontal="left" vertical="center"/>
    </xf>
    <xf numFmtId="0" fontId="7" fillId="0" borderId="19" xfId="0" applyFont="1" applyBorder="1"/>
    <xf numFmtId="0" fontId="7" fillId="0" borderId="22" xfId="0" applyFont="1" applyBorder="1"/>
    <xf numFmtId="0" fontId="7" fillId="0" borderId="3" xfId="0" applyFont="1" applyBorder="1" applyAlignment="1">
      <alignment horizontal="left" vertical="center"/>
    </xf>
    <xf numFmtId="0" fontId="7" fillId="0" borderId="3" xfId="0" applyFont="1" applyBorder="1" applyAlignment="1" applyProtection="1">
      <alignment horizontal="left" vertical="center" wrapText="1"/>
    </xf>
    <xf numFmtId="49" fontId="7" fillId="0" borderId="28" xfId="0" applyNumberFormat="1" applyFont="1" applyBorder="1" applyAlignment="1" applyProtection="1">
      <alignment horizontal="center" vertical="center"/>
    </xf>
    <xf numFmtId="49" fontId="7" fillId="0" borderId="39" xfId="0" applyNumberFormat="1" applyFont="1" applyBorder="1" applyAlignment="1" applyProtection="1">
      <alignment horizontal="center" vertical="center"/>
    </xf>
    <xf numFmtId="49" fontId="17" fillId="3" borderId="2" xfId="0" applyNumberFormat="1" applyFont="1" applyFill="1" applyBorder="1" applyAlignment="1" applyProtection="1">
      <alignment horizontal="left" vertical="center"/>
    </xf>
    <xf numFmtId="0" fontId="7" fillId="0" borderId="26" xfId="0" applyFont="1" applyBorder="1" applyAlignment="1" applyProtection="1">
      <alignment horizontal="left" vertical="center" wrapText="1"/>
    </xf>
    <xf numFmtId="0" fontId="7" fillId="0" borderId="25" xfId="0" applyFont="1" applyBorder="1" applyAlignment="1" applyProtection="1">
      <alignment horizontal="left" vertical="center"/>
    </xf>
    <xf numFmtId="0" fontId="7" fillId="0" borderId="31" xfId="0" applyFont="1" applyBorder="1" applyAlignment="1" applyProtection="1">
      <alignment horizontal="left" vertical="center"/>
    </xf>
    <xf numFmtId="0" fontId="7" fillId="0" borderId="1" xfId="0" applyFont="1" applyBorder="1" applyAlignment="1" applyProtection="1">
      <alignment horizontal="left" vertical="center"/>
    </xf>
    <xf numFmtId="0" fontId="7" fillId="0" borderId="14" xfId="0" applyFont="1" applyBorder="1" applyAlignment="1" applyProtection="1">
      <alignment horizontal="left" vertical="center"/>
    </xf>
    <xf numFmtId="0" fontId="7" fillId="0" borderId="23" xfId="0" applyFont="1" applyBorder="1" applyAlignment="1" applyProtection="1">
      <alignment horizontal="left" vertical="center"/>
    </xf>
    <xf numFmtId="0" fontId="17" fillId="0" borderId="26" xfId="0" applyFont="1" applyBorder="1" applyAlignment="1" applyProtection="1">
      <alignment horizontal="left"/>
    </xf>
    <xf numFmtId="0" fontId="17" fillId="0" borderId="25" xfId="0" applyFont="1" applyBorder="1" applyAlignment="1" applyProtection="1">
      <alignment horizontal="left"/>
    </xf>
    <xf numFmtId="0" fontId="17" fillId="0" borderId="31" xfId="0" applyFont="1" applyBorder="1" applyAlignment="1" applyProtection="1">
      <alignment horizontal="left"/>
    </xf>
    <xf numFmtId="0" fontId="17" fillId="0" borderId="17" xfId="0" applyFont="1" applyBorder="1" applyAlignment="1" applyProtection="1">
      <alignment horizontal="left" wrapText="1"/>
    </xf>
    <xf numFmtId="0" fontId="17" fillId="0" borderId="0" xfId="0" applyFont="1" applyBorder="1" applyAlignment="1" applyProtection="1">
      <alignment horizontal="left" wrapText="1"/>
    </xf>
    <xf numFmtId="0" fontId="17" fillId="0" borderId="6" xfId="0" applyFont="1" applyBorder="1" applyAlignment="1" applyProtection="1">
      <alignment horizontal="left" wrapText="1"/>
    </xf>
    <xf numFmtId="0" fontId="25" fillId="2" borderId="17" xfId="0" applyNumberFormat="1" applyFont="1" applyFill="1" applyBorder="1" applyAlignment="1" applyProtection="1">
      <alignment horizontal="center" wrapText="1"/>
    </xf>
    <xf numFmtId="0" fontId="26" fillId="2" borderId="0" xfId="0" applyNumberFormat="1" applyFont="1" applyFill="1" applyBorder="1" applyAlignment="1" applyProtection="1">
      <alignment horizontal="center"/>
    </xf>
    <xf numFmtId="0" fontId="26" fillId="2" borderId="11" xfId="0" applyNumberFormat="1" applyFont="1" applyFill="1" applyBorder="1" applyAlignment="1" applyProtection="1">
      <alignment horizontal="center"/>
    </xf>
    <xf numFmtId="0" fontId="21" fillId="2" borderId="18" xfId="0" applyFont="1" applyFill="1" applyBorder="1" applyAlignment="1" applyProtection="1">
      <alignment horizontal="left" vertical="center" wrapText="1"/>
    </xf>
    <xf numFmtId="0" fontId="22" fillId="2" borderId="19" xfId="0" applyFont="1" applyFill="1" applyBorder="1" applyAlignment="1">
      <alignment horizontal="left" vertical="center" wrapText="1"/>
    </xf>
    <xf numFmtId="0" fontId="22" fillId="2" borderId="22" xfId="0" applyFont="1" applyFill="1" applyBorder="1" applyAlignment="1">
      <alignment horizontal="left" vertical="center" wrapText="1"/>
    </xf>
    <xf numFmtId="0" fontId="21" fillId="0" borderId="18" xfId="0" applyFont="1" applyBorder="1" applyAlignment="1" applyProtection="1">
      <alignment horizontal="center" vertical="center" wrapText="1"/>
    </xf>
    <xf numFmtId="0" fontId="17" fillId="0" borderId="18" xfId="0" applyFont="1" applyBorder="1" applyAlignment="1" applyProtection="1">
      <alignment horizontal="left" vertical="center" wrapText="1"/>
    </xf>
    <xf numFmtId="0" fontId="0" fillId="0" borderId="22" xfId="0" applyBorder="1" applyAlignment="1">
      <alignment horizontal="left" vertical="center" wrapText="1"/>
    </xf>
    <xf numFmtId="0" fontId="22" fillId="0" borderId="18" xfId="0" applyFont="1" applyBorder="1" applyAlignment="1" applyProtection="1">
      <alignment horizontal="left" vertical="center" wrapText="1"/>
    </xf>
    <xf numFmtId="0" fontId="22" fillId="0" borderId="19" xfId="0" applyFont="1" applyBorder="1" applyAlignment="1">
      <alignment horizontal="left" vertical="center" wrapText="1"/>
    </xf>
    <xf numFmtId="0" fontId="22" fillId="0" borderId="22" xfId="0" applyFont="1" applyBorder="1" applyAlignment="1">
      <alignment horizontal="left" vertical="center" wrapText="1"/>
    </xf>
    <xf numFmtId="0" fontId="0" fillId="0" borderId="19" xfId="0" applyBorder="1"/>
    <xf numFmtId="0" fontId="0" fillId="0" borderId="22" xfId="0" applyBorder="1"/>
    <xf numFmtId="0" fontId="91" fillId="0" borderId="18" xfId="0" applyFont="1" applyBorder="1" applyAlignment="1" applyProtection="1">
      <alignment horizontal="center" vertical="center" wrapText="1"/>
    </xf>
    <xf numFmtId="0" fontId="89" fillId="0" borderId="19" xfId="0" applyFont="1" applyBorder="1" applyAlignment="1" applyProtection="1">
      <alignment horizontal="center" vertical="center" wrapText="1"/>
    </xf>
    <xf numFmtId="0" fontId="89" fillId="0" borderId="22" xfId="0" applyFont="1" applyBorder="1" applyAlignment="1" applyProtection="1">
      <alignment horizontal="center" vertical="center" wrapText="1"/>
    </xf>
    <xf numFmtId="164" fontId="90" fillId="3" borderId="1" xfId="0" applyNumberFormat="1" applyFont="1" applyFill="1" applyBorder="1" applyAlignment="1" applyProtection="1">
      <alignment horizontal="left" vertical="center" wrapText="1"/>
    </xf>
    <xf numFmtId="164" fontId="90" fillId="3" borderId="14" xfId="0" applyNumberFormat="1" applyFont="1" applyFill="1" applyBorder="1" applyAlignment="1" applyProtection="1">
      <alignment horizontal="left" vertical="center" wrapText="1"/>
    </xf>
    <xf numFmtId="164" fontId="90" fillId="3" borderId="23" xfId="0" applyNumberFormat="1" applyFont="1" applyFill="1" applyBorder="1" applyAlignment="1" applyProtection="1">
      <alignment horizontal="left" vertical="center" wrapText="1"/>
    </xf>
    <xf numFmtId="0" fontId="94" fillId="0" borderId="18" xfId="0" applyFont="1" applyFill="1" applyBorder="1" applyAlignment="1" applyProtection="1">
      <alignment horizontal="left" wrapText="1"/>
    </xf>
    <xf numFmtId="0" fontId="89" fillId="0" borderId="19" xfId="0" applyFont="1" applyFill="1" applyBorder="1" applyAlignment="1" applyProtection="1">
      <alignment horizontal="left" wrapText="1"/>
    </xf>
    <xf numFmtId="0" fontId="89" fillId="0" borderId="22" xfId="0" applyFont="1" applyFill="1" applyBorder="1" applyAlignment="1" applyProtection="1">
      <alignment horizontal="left" wrapText="1"/>
    </xf>
    <xf numFmtId="0" fontId="94" fillId="0" borderId="18" xfId="0" applyFont="1" applyFill="1" applyBorder="1" applyAlignment="1" applyProtection="1">
      <alignment horizontal="left" vertical="center" wrapText="1"/>
    </xf>
    <xf numFmtId="0" fontId="71" fillId="0" borderId="26" xfId="0" applyFont="1" applyFill="1" applyBorder="1" applyAlignment="1" applyProtection="1">
      <alignment horizontal="left" vertical="center" wrapText="1"/>
    </xf>
    <xf numFmtId="0" fontId="30" fillId="0" borderId="31" xfId="0" applyFont="1" applyFill="1" applyBorder="1" applyAlignment="1" applyProtection="1">
      <alignment horizontal="left" vertical="center" wrapText="1"/>
    </xf>
    <xf numFmtId="164" fontId="92" fillId="3" borderId="2" xfId="0" applyNumberFormat="1" applyFont="1" applyFill="1" applyBorder="1" applyAlignment="1" applyProtection="1">
      <alignment horizontal="left" vertical="center" wrapText="1"/>
    </xf>
    <xf numFmtId="164" fontId="100" fillId="3" borderId="2" xfId="0" applyNumberFormat="1" applyFont="1" applyFill="1" applyBorder="1" applyAlignment="1" applyProtection="1">
      <alignment horizontal="left" vertical="center" wrapText="1"/>
    </xf>
    <xf numFmtId="0" fontId="60" fillId="0" borderId="18" xfId="0" applyNumberFormat="1" applyFont="1" applyFill="1" applyBorder="1" applyAlignment="1" applyProtection="1">
      <alignment horizontal="left" vertical="center" wrapText="1"/>
    </xf>
    <xf numFmtId="0" fontId="11" fillId="0" borderId="19" xfId="0" applyNumberFormat="1" applyFont="1" applyFill="1" applyBorder="1" applyAlignment="1" applyProtection="1">
      <alignment horizontal="left" vertical="center" wrapText="1"/>
    </xf>
    <xf numFmtId="0" fontId="24" fillId="2" borderId="26" xfId="0" applyFont="1" applyFill="1" applyBorder="1" applyAlignment="1" applyProtection="1">
      <alignment horizontal="left" vertical="center" wrapText="1"/>
    </xf>
    <xf numFmtId="0" fontId="24" fillId="0" borderId="25" xfId="0" applyFont="1" applyBorder="1" applyAlignment="1">
      <alignment horizontal="left" vertical="center" wrapText="1"/>
    </xf>
    <xf numFmtId="0" fontId="24" fillId="0" borderId="31" xfId="0" applyFont="1" applyBorder="1" applyAlignment="1">
      <alignment horizontal="left" vertical="center" wrapText="1"/>
    </xf>
    <xf numFmtId="0" fontId="24" fillId="0" borderId="1" xfId="0" applyFont="1" applyBorder="1" applyAlignment="1">
      <alignment horizontal="left" vertical="center" wrapText="1"/>
    </xf>
    <xf numFmtId="0" fontId="24" fillId="0" borderId="14" xfId="0" applyFont="1" applyBorder="1" applyAlignment="1">
      <alignment horizontal="left" vertical="center" wrapText="1"/>
    </xf>
    <xf numFmtId="0" fontId="24" fillId="0" borderId="23" xfId="0" applyFont="1" applyBorder="1" applyAlignment="1">
      <alignment horizontal="left" vertical="center" wrapText="1"/>
    </xf>
    <xf numFmtId="0" fontId="93" fillId="0" borderId="18" xfId="0" applyFont="1" applyFill="1" applyBorder="1" applyAlignment="1" applyProtection="1">
      <alignment vertical="center" wrapText="1"/>
    </xf>
    <xf numFmtId="0" fontId="22" fillId="0" borderId="19" xfId="0" applyFont="1" applyFill="1" applyBorder="1" applyAlignment="1" applyProtection="1">
      <alignment vertical="center" wrapText="1"/>
    </xf>
    <xf numFmtId="0" fontId="22" fillId="0" borderId="22" xfId="0" applyFont="1" applyFill="1" applyBorder="1" applyAlignment="1" applyProtection="1">
      <alignment vertical="center" wrapText="1"/>
    </xf>
    <xf numFmtId="0" fontId="11" fillId="7" borderId="18" xfId="0" applyFont="1" applyFill="1" applyBorder="1" applyAlignment="1" applyProtection="1">
      <alignment horizontal="left" vertical="top" wrapText="1"/>
      <protection locked="0"/>
    </xf>
    <xf numFmtId="0" fontId="11" fillId="2" borderId="18" xfId="0" applyNumberFormat="1" applyFont="1" applyFill="1" applyBorder="1" applyAlignment="1" applyProtection="1">
      <alignment horizontal="left" vertical="center" wrapText="1"/>
    </xf>
    <xf numFmtId="0" fontId="11" fillId="2" borderId="18" xfId="0" applyFont="1" applyFill="1" applyBorder="1" applyAlignment="1" applyProtection="1">
      <alignment horizontal="center" vertical="center" wrapText="1"/>
    </xf>
    <xf numFmtId="0" fontId="17" fillId="2" borderId="18" xfId="0" applyFont="1" applyFill="1" applyBorder="1" applyAlignment="1" applyProtection="1">
      <alignment horizontal="right" vertical="center"/>
    </xf>
    <xf numFmtId="0" fontId="7" fillId="0" borderId="18" xfId="0" applyFont="1" applyBorder="1" applyAlignment="1" applyProtection="1">
      <alignment horizontal="left" vertical="center"/>
    </xf>
    <xf numFmtId="0" fontId="0" fillId="0" borderId="19" xfId="0" applyBorder="1" applyAlignment="1">
      <alignment horizontal="left" vertical="center"/>
    </xf>
    <xf numFmtId="0" fontId="0" fillId="0" borderId="22" xfId="0" applyBorder="1" applyAlignment="1">
      <alignment horizontal="left" vertical="center"/>
    </xf>
    <xf numFmtId="0" fontId="17" fillId="0" borderId="1" xfId="0" applyFont="1" applyBorder="1" applyAlignment="1" applyProtection="1">
      <alignment horizontal="left" vertical="center" wrapText="1"/>
    </xf>
    <xf numFmtId="0" fontId="97" fillId="0" borderId="18" xfId="0" applyFont="1" applyFill="1" applyBorder="1" applyAlignment="1" applyProtection="1">
      <alignment horizontal="left" vertical="center" wrapText="1"/>
    </xf>
    <xf numFmtId="0" fontId="7" fillId="2" borderId="18" xfId="0" applyFont="1" applyFill="1" applyBorder="1" applyAlignment="1" applyProtection="1">
      <alignment vertical="center"/>
    </xf>
    <xf numFmtId="0" fontId="20" fillId="0" borderId="18" xfId="0" applyFont="1" applyBorder="1" applyAlignment="1" applyProtection="1">
      <alignment horizontal="center" vertical="center" wrapText="1"/>
    </xf>
    <xf numFmtId="0" fontId="7" fillId="2" borderId="18" xfId="0" applyFont="1" applyFill="1" applyBorder="1" applyAlignment="1" applyProtection="1">
      <alignment horizontal="center" vertical="center" wrapText="1"/>
    </xf>
    <xf numFmtId="0" fontId="7" fillId="2" borderId="19" xfId="0" applyFont="1" applyFill="1" applyBorder="1" applyAlignment="1" applyProtection="1">
      <alignment horizontal="center" vertical="center" wrapText="1"/>
    </xf>
    <xf numFmtId="0" fontId="7" fillId="2" borderId="22" xfId="0" applyFont="1" applyFill="1" applyBorder="1" applyAlignment="1" applyProtection="1">
      <alignment horizontal="center" vertical="center" wrapText="1"/>
    </xf>
    <xf numFmtId="0" fontId="7" fillId="7" borderId="1" xfId="0" applyFont="1" applyFill="1" applyBorder="1" applyAlignment="1" applyProtection="1">
      <alignment horizontal="left" vertical="top" wrapText="1"/>
      <protection locked="0"/>
    </xf>
    <xf numFmtId="0" fontId="7" fillId="7" borderId="14" xfId="0" applyFont="1" applyFill="1" applyBorder="1" applyAlignment="1" applyProtection="1">
      <alignment horizontal="left" vertical="top" wrapText="1"/>
      <protection locked="0"/>
    </xf>
    <xf numFmtId="0" fontId="7" fillId="7" borderId="23" xfId="0" applyFont="1" applyFill="1" applyBorder="1" applyAlignment="1" applyProtection="1">
      <alignment horizontal="left" vertical="top" wrapText="1"/>
      <protection locked="0"/>
    </xf>
    <xf numFmtId="49" fontId="7" fillId="0" borderId="24" xfId="0" applyNumberFormat="1" applyFont="1" applyBorder="1" applyAlignment="1" applyProtection="1">
      <alignment horizontal="center" vertical="center"/>
    </xf>
    <xf numFmtId="0" fontId="25" fillId="2" borderId="18" xfId="0" applyNumberFormat="1" applyFont="1" applyFill="1" applyBorder="1" applyAlignment="1" applyProtection="1">
      <alignment horizontal="center" wrapText="1"/>
    </xf>
    <xf numFmtId="0" fontId="26" fillId="2" borderId="19" xfId="0" applyNumberFormat="1" applyFont="1" applyFill="1" applyBorder="1" applyAlignment="1" applyProtection="1">
      <alignment horizontal="center"/>
    </xf>
    <xf numFmtId="0" fontId="26" fillId="2" borderId="22" xfId="0" applyNumberFormat="1" applyFont="1" applyFill="1" applyBorder="1" applyAlignment="1" applyProtection="1">
      <alignment horizontal="center"/>
    </xf>
    <xf numFmtId="173" fontId="7" fillId="0" borderId="4" xfId="2" applyNumberFormat="1" applyFont="1" applyBorder="1" applyAlignment="1" applyProtection="1">
      <alignment horizontal="center" vertical="center"/>
    </xf>
    <xf numFmtId="49" fontId="7" fillId="0" borderId="3" xfId="0" applyNumberFormat="1" applyFont="1" applyBorder="1" applyAlignment="1" applyProtection="1">
      <alignment horizontal="center" vertical="center"/>
    </xf>
    <xf numFmtId="0" fontId="7" fillId="0" borderId="17" xfId="0" applyFont="1" applyBorder="1" applyAlignment="1" applyProtection="1">
      <alignment horizontal="left" vertical="center" wrapText="1"/>
    </xf>
    <xf numFmtId="0" fontId="7" fillId="0" borderId="0" xfId="0" applyFont="1" applyBorder="1" applyAlignment="1" applyProtection="1">
      <alignment horizontal="left" vertical="center"/>
    </xf>
    <xf numFmtId="0" fontId="7" fillId="0" borderId="6" xfId="0" applyFont="1" applyBorder="1" applyAlignment="1" applyProtection="1">
      <alignment horizontal="left" vertical="center"/>
    </xf>
    <xf numFmtId="0" fontId="7" fillId="0" borderId="17" xfId="0" applyFont="1" applyBorder="1" applyAlignment="1" applyProtection="1">
      <alignment horizontal="left" vertical="center"/>
    </xf>
    <xf numFmtId="49" fontId="17" fillId="3" borderId="18" xfId="0" applyNumberFormat="1" applyFont="1" applyFill="1" applyBorder="1" applyAlignment="1" applyProtection="1">
      <alignment horizontal="left" vertical="center" wrapText="1"/>
    </xf>
    <xf numFmtId="49" fontId="17" fillId="3" borderId="19" xfId="0" applyNumberFormat="1" applyFont="1" applyFill="1" applyBorder="1" applyAlignment="1" applyProtection="1">
      <alignment horizontal="left" vertical="center" wrapText="1"/>
    </xf>
    <xf numFmtId="49" fontId="17" fillId="3" borderId="22" xfId="0" applyNumberFormat="1" applyFont="1" applyFill="1" applyBorder="1" applyAlignment="1" applyProtection="1">
      <alignment horizontal="left" vertical="center" wrapText="1"/>
    </xf>
    <xf numFmtId="0" fontId="7" fillId="0" borderId="17" xfId="0" applyFont="1" applyFill="1" applyBorder="1" applyAlignment="1" applyProtection="1">
      <alignment horizontal="left" vertical="center" wrapText="1"/>
    </xf>
    <xf numFmtId="0" fontId="7" fillId="0" borderId="0" xfId="0" applyFont="1" applyFill="1" applyBorder="1" applyAlignment="1" applyProtection="1">
      <alignment horizontal="left" vertical="center" wrapText="1"/>
    </xf>
    <xf numFmtId="0" fontId="7" fillId="0" borderId="6" xfId="0" applyFont="1" applyFill="1" applyBorder="1" applyAlignment="1" applyProtection="1">
      <alignment horizontal="left" vertical="center" wrapText="1"/>
    </xf>
    <xf numFmtId="0" fontId="7" fillId="0" borderId="25" xfId="0" applyFont="1" applyBorder="1" applyAlignment="1" applyProtection="1">
      <alignment horizontal="left" vertical="center" wrapText="1"/>
    </xf>
    <xf numFmtId="0" fontId="7" fillId="0" borderId="31" xfId="0" applyFont="1" applyBorder="1" applyAlignment="1" applyProtection="1">
      <alignment horizontal="left" vertical="center" wrapText="1"/>
    </xf>
    <xf numFmtId="0" fontId="7" fillId="0" borderId="4" xfId="0" applyFont="1" applyFill="1" applyBorder="1" applyAlignment="1" applyProtection="1">
      <alignment horizontal="center" vertical="center" wrapText="1"/>
    </xf>
    <xf numFmtId="0" fontId="7" fillId="0" borderId="24" xfId="0" applyFont="1" applyFill="1" applyBorder="1" applyAlignment="1" applyProtection="1">
      <alignment horizontal="center" vertical="center" wrapText="1"/>
    </xf>
    <xf numFmtId="0" fontId="26" fillId="2" borderId="19" xfId="0" applyNumberFormat="1" applyFont="1" applyFill="1" applyBorder="1" applyAlignment="1" applyProtection="1">
      <alignment horizontal="center" wrapText="1"/>
    </xf>
    <xf numFmtId="0" fontId="26" fillId="2" borderId="22" xfId="0" applyNumberFormat="1" applyFont="1" applyFill="1" applyBorder="1" applyAlignment="1" applyProtection="1">
      <alignment horizontal="center" wrapText="1"/>
    </xf>
    <xf numFmtId="0" fontId="7" fillId="0" borderId="2" xfId="0" applyFont="1" applyBorder="1" applyAlignment="1">
      <alignment horizontal="left" vertical="center"/>
    </xf>
    <xf numFmtId="0" fontId="21" fillId="2" borderId="18" xfId="0" applyFont="1" applyFill="1" applyBorder="1" applyAlignment="1"/>
    <xf numFmtId="0" fontId="21" fillId="2" borderId="19" xfId="0" applyFont="1" applyFill="1" applyBorder="1" applyAlignment="1"/>
    <xf numFmtId="0" fontId="21" fillId="2" borderId="22" xfId="0" applyFont="1" applyFill="1" applyBorder="1" applyAlignment="1"/>
    <xf numFmtId="0" fontId="7" fillId="0" borderId="6" xfId="0" applyFont="1" applyBorder="1" applyAlignment="1" applyProtection="1">
      <alignment horizontal="left" vertical="center" wrapText="1"/>
    </xf>
    <xf numFmtId="173" fontId="7" fillId="0" borderId="3" xfId="0" applyNumberFormat="1" applyFont="1" applyFill="1" applyBorder="1" applyAlignment="1" applyProtection="1">
      <alignment vertical="center"/>
    </xf>
    <xf numFmtId="173" fontId="7" fillId="0" borderId="24" xfId="0" applyNumberFormat="1" applyFont="1" applyFill="1" applyBorder="1" applyAlignment="1" applyProtection="1">
      <alignment vertical="center"/>
    </xf>
    <xf numFmtId="173" fontId="7" fillId="0" borderId="4" xfId="0" applyNumberFormat="1" applyFont="1" applyFill="1" applyBorder="1" applyAlignment="1" applyProtection="1">
      <alignment vertical="center"/>
    </xf>
    <xf numFmtId="14" fontId="8" fillId="0" borderId="0" xfId="0" applyNumberFormat="1" applyFont="1" applyBorder="1" applyAlignment="1" applyProtection="1">
      <alignment horizontal="left" vertical="center"/>
    </xf>
    <xf numFmtId="0" fontId="16" fillId="0" borderId="5" xfId="0" applyFont="1" applyBorder="1" applyAlignment="1">
      <alignment horizontal="center"/>
    </xf>
    <xf numFmtId="0" fontId="16" fillId="0" borderId="42" xfId="0" applyFont="1" applyBorder="1" applyAlignment="1">
      <alignment horizontal="center"/>
    </xf>
    <xf numFmtId="0" fontId="16" fillId="0" borderId="40" xfId="0" applyFont="1" applyBorder="1" applyAlignment="1">
      <alignment horizontal="center"/>
    </xf>
    <xf numFmtId="0" fontId="16" fillId="0" borderId="8" xfId="0" applyFont="1" applyBorder="1" applyAlignment="1">
      <alignment horizontal="center"/>
    </xf>
    <xf numFmtId="0" fontId="16" fillId="0" borderId="0" xfId="0" applyFont="1" applyBorder="1" applyAlignment="1">
      <alignment horizontal="center"/>
    </xf>
    <xf numFmtId="0" fontId="16" fillId="0" borderId="7" xfId="0" applyFont="1" applyBorder="1" applyAlignment="1">
      <alignment horizontal="center"/>
    </xf>
    <xf numFmtId="0" fontId="17" fillId="0" borderId="8" xfId="0" applyFont="1" applyBorder="1" applyAlignment="1">
      <alignment horizontal="center"/>
    </xf>
    <xf numFmtId="0" fontId="17" fillId="0" borderId="0" xfId="0" applyFont="1" applyBorder="1" applyAlignment="1">
      <alignment horizontal="center"/>
    </xf>
    <xf numFmtId="0" fontId="17" fillId="0" borderId="7" xfId="0" applyFont="1" applyBorder="1" applyAlignment="1">
      <alignment horizontal="center"/>
    </xf>
    <xf numFmtId="0" fontId="4" fillId="0" borderId="9" xfId="0" applyFont="1" applyBorder="1" applyAlignment="1">
      <alignment horizontal="center"/>
    </xf>
    <xf numFmtId="0" fontId="4" fillId="0" borderId="43" xfId="0" applyFont="1" applyBorder="1" applyAlignment="1">
      <alignment horizontal="center"/>
    </xf>
    <xf numFmtId="0" fontId="4" fillId="0" borderId="12" xfId="0" applyFont="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ustomXml" Target="../customXml/item2.xml"/><Relationship Id="rId21" Type="http://schemas.openxmlformats.org/officeDocument/2006/relationships/customXml" Target="../customXml/item3.xml"/><Relationship Id="rId22" Type="http://schemas.microsoft.com/office/2006/relationships/vbaProject" Target="vbaProject.bin"/><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9"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CheckBox" fmlaLink="$B$3" lockText="1" noThreeD="1"/>
</file>

<file path=xl/ctrlProps/ctrlProp10.xml><?xml version="1.0" encoding="utf-8"?>
<formControlPr xmlns="http://schemas.microsoft.com/office/spreadsheetml/2009/9/main" objectType="CheckBox" fmlaLink="$I$18" lockText="1" noThreeD="1"/>
</file>

<file path=xl/ctrlProps/ctrlProp11.xml><?xml version="1.0" encoding="utf-8"?>
<formControlPr xmlns="http://schemas.microsoft.com/office/spreadsheetml/2009/9/main" objectType="CheckBox" fmlaLink="$I$19" lockText="1" noThreeD="1"/>
</file>

<file path=xl/ctrlProps/ctrlProp12.xml><?xml version="1.0" encoding="utf-8"?>
<formControlPr xmlns="http://schemas.microsoft.com/office/spreadsheetml/2009/9/main" objectType="CheckBox" fmlaLink="$I$20" lockText="1" noThreeD="1"/>
</file>

<file path=xl/ctrlProps/ctrlProp13.xml><?xml version="1.0" encoding="utf-8"?>
<formControlPr xmlns="http://schemas.microsoft.com/office/spreadsheetml/2009/9/main" objectType="CheckBox" fmlaLink="$I$21" lockText="1" noThreeD="1"/>
</file>

<file path=xl/ctrlProps/ctrlProp14.xml><?xml version="1.0" encoding="utf-8"?>
<formControlPr xmlns="http://schemas.microsoft.com/office/spreadsheetml/2009/9/main" objectType="CheckBox" fmlaLink="$I$22" lockText="1" noThreeD="1"/>
</file>

<file path=xl/ctrlProps/ctrlProp15.xml><?xml version="1.0" encoding="utf-8"?>
<formControlPr xmlns="http://schemas.microsoft.com/office/spreadsheetml/2009/9/main" objectType="CheckBox" fmlaLink="$I$23" lockText="1" noThreeD="1"/>
</file>

<file path=xl/ctrlProps/ctrlProp16.xml><?xml version="1.0" encoding="utf-8"?>
<formControlPr xmlns="http://schemas.microsoft.com/office/spreadsheetml/2009/9/main" objectType="CheckBox" fmlaLink="$B$10" lockText="1" noThreeD="1"/>
</file>

<file path=xl/ctrlProps/ctrlProp17.xml><?xml version="1.0" encoding="utf-8"?>
<formControlPr xmlns="http://schemas.microsoft.com/office/spreadsheetml/2009/9/main" objectType="CheckBox" fmlaLink="$B$11" lockText="1" noThreeD="1"/>
</file>

<file path=xl/ctrlProps/ctrlProp18.xml><?xml version="1.0" encoding="utf-8"?>
<formControlPr xmlns="http://schemas.microsoft.com/office/spreadsheetml/2009/9/main" objectType="CheckBox" fmlaLink="$J$60" noThreeD="1"/>
</file>

<file path=xl/ctrlProps/ctrlProp19.xml><?xml version="1.0" encoding="utf-8"?>
<formControlPr xmlns="http://schemas.microsoft.com/office/spreadsheetml/2009/9/main" objectType="CheckBox" fmlaLink="$J$61" noThreeD="1"/>
</file>

<file path=xl/ctrlProps/ctrlProp2.xml><?xml version="1.0" encoding="utf-8"?>
<formControlPr xmlns="http://schemas.microsoft.com/office/spreadsheetml/2009/9/main" objectType="CheckBox" fmlaLink="$K$25" lockText="1" noThreeD="1"/>
</file>

<file path=xl/ctrlProps/ctrlProp20.xml><?xml version="1.0" encoding="utf-8"?>
<formControlPr xmlns="http://schemas.microsoft.com/office/spreadsheetml/2009/9/main" objectType="CheckBox" fmlaLink="$J$63" noThreeD="1"/>
</file>

<file path=xl/ctrlProps/ctrlProp21.xml><?xml version="1.0" encoding="utf-8"?>
<formControlPr xmlns="http://schemas.microsoft.com/office/spreadsheetml/2009/9/main" objectType="CheckBox" fmlaLink="$J$64" noThreeD="1"/>
</file>

<file path=xl/ctrlProps/ctrlProp22.xml><?xml version="1.0" encoding="utf-8"?>
<formControlPr xmlns="http://schemas.microsoft.com/office/spreadsheetml/2009/9/main" objectType="CheckBox" checked="Checked" fmlaLink="$K$61" noThreeD="1"/>
</file>

<file path=xl/ctrlProps/ctrlProp23.xml><?xml version="1.0" encoding="utf-8"?>
<formControlPr xmlns="http://schemas.microsoft.com/office/spreadsheetml/2009/9/main" objectType="CheckBox" checked="Checked" fmlaLink="$K$63" noThreeD="1"/>
</file>

<file path=xl/ctrlProps/ctrlProp24.xml><?xml version="1.0" encoding="utf-8"?>
<formControlPr xmlns="http://schemas.microsoft.com/office/spreadsheetml/2009/9/main" objectType="CheckBox" checked="Checked" fmlaLink="$K$64" noThreeD="1"/>
</file>

<file path=xl/ctrlProps/ctrlProp25.xml><?xml version="1.0" encoding="utf-8"?>
<formControlPr xmlns="http://schemas.microsoft.com/office/spreadsheetml/2009/9/main" objectType="CheckBox" fmlaLink="K26" lockText="1" noThreeD="1"/>
</file>

<file path=xl/ctrlProps/ctrlProp26.xml><?xml version="1.0" encoding="utf-8"?>
<formControlPr xmlns="http://schemas.microsoft.com/office/spreadsheetml/2009/9/main" objectType="CheckBox" fmlaLink="$C$2" noThreeD="1"/>
</file>

<file path=xl/ctrlProps/ctrlProp27.xml><?xml version="1.0" encoding="utf-8"?>
<formControlPr xmlns="http://schemas.microsoft.com/office/spreadsheetml/2009/9/main" objectType="CheckBox" fmlaLink="$D$2" noThreeD="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CheckBox" fmlaLink="$K$27" lockText="1" noThreeD="1"/>
</file>

<file path=xl/ctrlProps/ctrlProp30.xml><?xml version="1.0" encoding="utf-8"?>
<formControlPr xmlns="http://schemas.microsoft.com/office/spreadsheetml/2009/9/main" objectType="CheckBox" fmlaLink="$F$38" lockText="1" noThreeD="1"/>
</file>

<file path=xl/ctrlProps/ctrlProp31.xml><?xml version="1.0" encoding="utf-8"?>
<formControlPr xmlns="http://schemas.microsoft.com/office/spreadsheetml/2009/9/main" objectType="CheckBox" fmlaLink="$F$39" lockText="1" noThreeD="1"/>
</file>

<file path=xl/ctrlProps/ctrlProp32.xml><?xml version="1.0" encoding="utf-8"?>
<formControlPr xmlns="http://schemas.microsoft.com/office/spreadsheetml/2009/9/main" objectType="CheckBox" fmlaLink="$F$40" lockText="1" noThreeD="1"/>
</file>

<file path=xl/ctrlProps/ctrlProp33.xml><?xml version="1.0" encoding="utf-8"?>
<formControlPr xmlns="http://schemas.microsoft.com/office/spreadsheetml/2009/9/main" objectType="CheckBox" fmlaLink="$F$41" lockText="1" noThreeD="1"/>
</file>

<file path=xl/ctrlProps/ctrlProp34.xml><?xml version="1.0" encoding="utf-8"?>
<formControlPr xmlns="http://schemas.microsoft.com/office/spreadsheetml/2009/9/main" objectType="CheckBox" fmlaLink="$F$42" lockText="1" noThreeD="1"/>
</file>

<file path=xl/ctrlProps/ctrlProp35.xml><?xml version="1.0" encoding="utf-8"?>
<formControlPr xmlns="http://schemas.microsoft.com/office/spreadsheetml/2009/9/main" objectType="CheckBox" fmlaLink="$F$43" lockText="1" noThreeD="1"/>
</file>

<file path=xl/ctrlProps/ctrlProp36.xml><?xml version="1.0" encoding="utf-8"?>
<formControlPr xmlns="http://schemas.microsoft.com/office/spreadsheetml/2009/9/main" objectType="CheckBox" fmlaLink="$G$38" lockText="1" noThreeD="1"/>
</file>

<file path=xl/ctrlProps/ctrlProp37.xml><?xml version="1.0" encoding="utf-8"?>
<formControlPr xmlns="http://schemas.microsoft.com/office/spreadsheetml/2009/9/main" objectType="CheckBox" fmlaLink="$G$39" lockText="1" noThreeD="1"/>
</file>

<file path=xl/ctrlProps/ctrlProp38.xml><?xml version="1.0" encoding="utf-8"?>
<formControlPr xmlns="http://schemas.microsoft.com/office/spreadsheetml/2009/9/main" objectType="CheckBox" fmlaLink="$G$40" lockText="1" noThreeD="1"/>
</file>

<file path=xl/ctrlProps/ctrlProp39.xml><?xml version="1.0" encoding="utf-8"?>
<formControlPr xmlns="http://schemas.microsoft.com/office/spreadsheetml/2009/9/main" objectType="CheckBox" fmlaLink="$G$41" lockText="1" noThreeD="1"/>
</file>

<file path=xl/ctrlProps/ctrlProp4.xml><?xml version="1.0" encoding="utf-8"?>
<formControlPr xmlns="http://schemas.microsoft.com/office/spreadsheetml/2009/9/main" objectType="CheckBox" fmlaLink="$C$18" lockText="1" noThreeD="1"/>
</file>

<file path=xl/ctrlProps/ctrlProp40.xml><?xml version="1.0" encoding="utf-8"?>
<formControlPr xmlns="http://schemas.microsoft.com/office/spreadsheetml/2009/9/main" objectType="CheckBox" fmlaLink="$G$42" lockText="1" noThreeD="1"/>
</file>

<file path=xl/ctrlProps/ctrlProp41.xml><?xml version="1.0" encoding="utf-8"?>
<formControlPr xmlns="http://schemas.microsoft.com/office/spreadsheetml/2009/9/main" objectType="CheckBox" fmlaLink="$G$43" lockText="1" noThreeD="1"/>
</file>

<file path=xl/ctrlProps/ctrlProp42.xml><?xml version="1.0" encoding="utf-8"?>
<formControlPr xmlns="http://schemas.microsoft.com/office/spreadsheetml/2009/9/main" objectType="CheckBox" fmlaLink="$E$44" lockText="1" noThreeD="1"/>
</file>

<file path=xl/ctrlProps/ctrlProp43.xml><?xml version="1.0" encoding="utf-8"?>
<formControlPr xmlns="http://schemas.microsoft.com/office/spreadsheetml/2009/9/main" objectType="Button" lockText="1"/>
</file>

<file path=xl/ctrlProps/ctrlProp44.xml><?xml version="1.0" encoding="utf-8"?>
<formControlPr xmlns="http://schemas.microsoft.com/office/spreadsheetml/2009/9/main" objectType="CheckBox" fmlaLink="$B$6" lockText="1" noThreeD="1"/>
</file>

<file path=xl/ctrlProps/ctrlProp45.xml><?xml version="1.0" encoding="utf-8"?>
<formControlPr xmlns="http://schemas.microsoft.com/office/spreadsheetml/2009/9/main" objectType="CheckBox" fmlaLink="$B$12" lockText="1" noThreeD="1"/>
</file>

<file path=xl/ctrlProps/ctrlProp46.xml><?xml version="1.0" encoding="utf-8"?>
<formControlPr xmlns="http://schemas.microsoft.com/office/spreadsheetml/2009/9/main" objectType="CheckBox" fmlaLink="$B$31" lockText="1" noThreeD="1"/>
</file>

<file path=xl/ctrlProps/ctrlProp5.xml><?xml version="1.0" encoding="utf-8"?>
<formControlPr xmlns="http://schemas.microsoft.com/office/spreadsheetml/2009/9/main" objectType="CheckBox" fmlaLink="$C$19" lockText="1" noThreeD="1"/>
</file>

<file path=xl/ctrlProps/ctrlProp6.xml><?xml version="1.0" encoding="utf-8"?>
<formControlPr xmlns="http://schemas.microsoft.com/office/spreadsheetml/2009/9/main" objectType="CheckBox" fmlaLink="$C$20" lockText="1" noThreeD="1"/>
</file>

<file path=xl/ctrlProps/ctrlProp7.xml><?xml version="1.0" encoding="utf-8"?>
<formControlPr xmlns="http://schemas.microsoft.com/office/spreadsheetml/2009/9/main" objectType="CheckBox" fmlaLink="$C$21" lockText="1" noThreeD="1"/>
</file>

<file path=xl/ctrlProps/ctrlProp8.xml><?xml version="1.0" encoding="utf-8"?>
<formControlPr xmlns="http://schemas.microsoft.com/office/spreadsheetml/2009/9/main" objectType="CheckBox" fmlaLink="$C$22" lockText="1" noThreeD="1"/>
</file>

<file path=xl/ctrlProps/ctrlProp9.xml><?xml version="1.0" encoding="utf-8"?>
<formControlPr xmlns="http://schemas.microsoft.com/office/spreadsheetml/2009/9/main" objectType="CheckBox" fmlaLink="$C$23"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5200650</xdr:colOff>
      <xdr:row>64</xdr:row>
      <xdr:rowOff>152400</xdr:rowOff>
    </xdr:from>
    <xdr:to>
      <xdr:col>3</xdr:col>
      <xdr:colOff>5438775</xdr:colOff>
      <xdr:row>65</xdr:row>
      <xdr:rowOff>180975</xdr:rowOff>
    </xdr:to>
    <xdr:pic>
      <xdr:nvPicPr>
        <xdr:cNvPr id="26995" name="Picture 38"/>
        <xdr:cNvPicPr>
          <a:picLocks noChangeAspect="1" noChangeArrowheads="1"/>
        </xdr:cNvPicPr>
      </xdr:nvPicPr>
      <xdr:blipFill>
        <a:blip xmlns:r="http://schemas.openxmlformats.org/officeDocument/2006/relationships" r:embed="rId1" cstate="print"/>
        <a:srcRect/>
        <a:stretch>
          <a:fillRect/>
        </a:stretch>
      </xdr:blipFill>
      <xdr:spPr bwMode="auto">
        <a:xfrm>
          <a:off x="6238875" y="23955375"/>
          <a:ext cx="238125" cy="190500"/>
        </a:xfrm>
        <a:prstGeom prst="rect">
          <a:avLst/>
        </a:prstGeom>
        <a:noFill/>
        <a:ln w="9525">
          <a:noFill/>
          <a:miter lim="800000"/>
          <a:headEnd/>
          <a:tailEnd/>
        </a:ln>
      </xdr:spPr>
    </xdr:pic>
    <xdr:clientData/>
  </xdr:twoCellAnchor>
  <xdr:twoCellAnchor>
    <xdr:from>
      <xdr:col>3</xdr:col>
      <xdr:colOff>1095375</xdr:colOff>
      <xdr:row>92</xdr:row>
      <xdr:rowOff>9525</xdr:rowOff>
    </xdr:from>
    <xdr:to>
      <xdr:col>3</xdr:col>
      <xdr:colOff>2066925</xdr:colOff>
      <xdr:row>93</xdr:row>
      <xdr:rowOff>9525</xdr:rowOff>
    </xdr:to>
    <xdr:pic>
      <xdr:nvPicPr>
        <xdr:cNvPr id="26996" name="Picture 32"/>
        <xdr:cNvPicPr>
          <a:picLocks noChangeAspect="1" noChangeArrowheads="1"/>
        </xdr:cNvPicPr>
      </xdr:nvPicPr>
      <xdr:blipFill>
        <a:blip xmlns:r="http://schemas.openxmlformats.org/officeDocument/2006/relationships" r:embed="rId2" cstate="print"/>
        <a:srcRect/>
        <a:stretch>
          <a:fillRect/>
        </a:stretch>
      </xdr:blipFill>
      <xdr:spPr bwMode="auto">
        <a:xfrm>
          <a:off x="2133600" y="31794450"/>
          <a:ext cx="971550" cy="247650"/>
        </a:xfrm>
        <a:prstGeom prst="rect">
          <a:avLst/>
        </a:prstGeom>
        <a:noFill/>
        <a:ln w="9525">
          <a:noFill/>
          <a:miter lim="800000"/>
          <a:headEnd/>
          <a:tailEnd/>
        </a:ln>
      </xdr:spPr>
    </xdr:pic>
    <xdr:clientData/>
  </xdr:twoCellAnchor>
  <xdr:twoCellAnchor editAs="oneCell">
    <xdr:from>
      <xdr:col>3</xdr:col>
      <xdr:colOff>6219825</xdr:colOff>
      <xdr:row>8</xdr:row>
      <xdr:rowOff>752475</xdr:rowOff>
    </xdr:from>
    <xdr:to>
      <xdr:col>3</xdr:col>
      <xdr:colOff>6781800</xdr:colOff>
      <xdr:row>10</xdr:row>
      <xdr:rowOff>19050</xdr:rowOff>
    </xdr:to>
    <xdr:pic>
      <xdr:nvPicPr>
        <xdr:cNvPr id="26997" name="Picture 45"/>
        <xdr:cNvPicPr>
          <a:picLocks noChangeAspect="1" noChangeArrowheads="1"/>
        </xdr:cNvPicPr>
      </xdr:nvPicPr>
      <xdr:blipFill>
        <a:blip xmlns:r="http://schemas.openxmlformats.org/officeDocument/2006/relationships" r:embed="rId3" cstate="print"/>
        <a:srcRect/>
        <a:stretch>
          <a:fillRect/>
        </a:stretch>
      </xdr:blipFill>
      <xdr:spPr bwMode="auto">
        <a:xfrm>
          <a:off x="7258050" y="2409825"/>
          <a:ext cx="561975" cy="276225"/>
        </a:xfrm>
        <a:prstGeom prst="rect">
          <a:avLst/>
        </a:prstGeom>
        <a:noFill/>
        <a:ln w="9525">
          <a:noFill/>
          <a:miter lim="800000"/>
          <a:headEnd/>
          <a:tailEnd/>
        </a:ln>
      </xdr:spPr>
    </xdr:pic>
    <xdr:clientData/>
  </xdr:twoCellAnchor>
  <xdr:twoCellAnchor>
    <xdr:from>
      <xdr:col>3</xdr:col>
      <xdr:colOff>314325</xdr:colOff>
      <xdr:row>86</xdr:row>
      <xdr:rowOff>47625</xdr:rowOff>
    </xdr:from>
    <xdr:to>
      <xdr:col>3</xdr:col>
      <xdr:colOff>1162050</xdr:colOff>
      <xdr:row>86</xdr:row>
      <xdr:rowOff>219075</xdr:rowOff>
    </xdr:to>
    <xdr:pic>
      <xdr:nvPicPr>
        <xdr:cNvPr id="24708" name="Picture 48" descr="clip_image001"/>
        <xdr:cNvPicPr preferRelativeResize="0">
          <a:picLocks noRot="1" noChangeArrowheads="1" noChangeShapeType="1"/>
        </xdr:cNvPicPr>
      </xdr:nvPicPr>
      <xdr:blipFill>
        <a:blip xmlns:r="http://schemas.openxmlformats.org/officeDocument/2006/relationships" r:embed="rId4" cstate="print"/>
        <a:srcRect/>
        <a:stretch>
          <a:fillRect/>
        </a:stretch>
      </xdr:blipFill>
      <xdr:spPr bwMode="auto">
        <a:xfrm>
          <a:off x="1352550" y="26765250"/>
          <a:ext cx="847725" cy="171450"/>
        </a:xfrm>
        <a:prstGeom prst="rect">
          <a:avLst/>
        </a:prstGeom>
        <a:noFill/>
        <a:ln>
          <a:noFill/>
        </a:ln>
        <a:effectLst>
          <a:outerShdw dist="35921" dir="2700000" algn="ctr" rotWithShape="0">
            <a:srgbClr val="000000"/>
          </a:outerShdw>
        </a:effectLst>
        <a:extLst/>
      </xdr:spPr>
    </xdr:pic>
    <xdr:clientData/>
  </xdr:twoCellAnchor>
  <xdr:twoCellAnchor>
    <xdr:from>
      <xdr:col>3</xdr:col>
      <xdr:colOff>2371725</xdr:colOff>
      <xdr:row>42</xdr:row>
      <xdr:rowOff>123825</xdr:rowOff>
    </xdr:from>
    <xdr:to>
      <xdr:col>3</xdr:col>
      <xdr:colOff>2609850</xdr:colOff>
      <xdr:row>43</xdr:row>
      <xdr:rowOff>0</xdr:rowOff>
    </xdr:to>
    <xdr:pic>
      <xdr:nvPicPr>
        <xdr:cNvPr id="26999" name="Picture 39"/>
        <xdr:cNvPicPr>
          <a:picLocks noChangeAspect="1" noChangeArrowheads="1"/>
        </xdr:cNvPicPr>
      </xdr:nvPicPr>
      <xdr:blipFill>
        <a:blip xmlns:r="http://schemas.openxmlformats.org/officeDocument/2006/relationships" r:embed="rId1" cstate="print"/>
        <a:srcRect/>
        <a:stretch>
          <a:fillRect/>
        </a:stretch>
      </xdr:blipFill>
      <xdr:spPr bwMode="auto">
        <a:xfrm>
          <a:off x="3409950" y="14973300"/>
          <a:ext cx="238125" cy="161925"/>
        </a:xfrm>
        <a:prstGeom prst="rect">
          <a:avLst/>
        </a:prstGeom>
        <a:noFill/>
        <a:ln w="9525">
          <a:noFill/>
          <a:miter lim="800000"/>
          <a:headEnd/>
          <a:tailEnd/>
        </a:ln>
      </xdr:spPr>
    </xdr:pic>
    <xdr:clientData/>
  </xdr:twoCellAnchor>
  <xdr:twoCellAnchor>
    <xdr:from>
      <xdr:col>3</xdr:col>
      <xdr:colOff>1257300</xdr:colOff>
      <xdr:row>47</xdr:row>
      <xdr:rowOff>219075</xdr:rowOff>
    </xdr:from>
    <xdr:to>
      <xdr:col>3</xdr:col>
      <xdr:colOff>3981450</xdr:colOff>
      <xdr:row>49</xdr:row>
      <xdr:rowOff>38100</xdr:rowOff>
    </xdr:to>
    <xdr:pic>
      <xdr:nvPicPr>
        <xdr:cNvPr id="27000" name="Picture 3"/>
        <xdr:cNvPicPr>
          <a:picLocks noChangeAspect="1" noChangeArrowheads="1"/>
        </xdr:cNvPicPr>
      </xdr:nvPicPr>
      <xdr:blipFill>
        <a:blip xmlns:r="http://schemas.openxmlformats.org/officeDocument/2006/relationships" r:embed="rId5" cstate="print"/>
        <a:srcRect/>
        <a:stretch>
          <a:fillRect/>
        </a:stretch>
      </xdr:blipFill>
      <xdr:spPr bwMode="auto">
        <a:xfrm>
          <a:off x="2295525" y="16154400"/>
          <a:ext cx="2724150" cy="238125"/>
        </a:xfrm>
        <a:prstGeom prst="rect">
          <a:avLst/>
        </a:prstGeom>
        <a:noFill/>
        <a:ln w="9525">
          <a:noFill/>
          <a:miter lim="800000"/>
          <a:headEnd/>
          <a:tailEnd/>
        </a:ln>
      </xdr:spPr>
    </xdr:pic>
    <xdr:clientData/>
  </xdr:twoCellAnchor>
  <xdr:twoCellAnchor editAs="oneCell">
    <xdr:from>
      <xdr:col>3</xdr:col>
      <xdr:colOff>838200</xdr:colOff>
      <xdr:row>52</xdr:row>
      <xdr:rowOff>1219200</xdr:rowOff>
    </xdr:from>
    <xdr:to>
      <xdr:col>3</xdr:col>
      <xdr:colOff>4057650</xdr:colOff>
      <xdr:row>53</xdr:row>
      <xdr:rowOff>19050</xdr:rowOff>
    </xdr:to>
    <xdr:pic>
      <xdr:nvPicPr>
        <xdr:cNvPr id="27001" name="Picture 12"/>
        <xdr:cNvPicPr>
          <a:picLocks noChangeAspect="1" noChangeArrowheads="1"/>
        </xdr:cNvPicPr>
      </xdr:nvPicPr>
      <xdr:blipFill>
        <a:blip xmlns:r="http://schemas.openxmlformats.org/officeDocument/2006/relationships" r:embed="rId6" cstate="print"/>
        <a:srcRect/>
        <a:stretch>
          <a:fillRect/>
        </a:stretch>
      </xdr:blipFill>
      <xdr:spPr bwMode="auto">
        <a:xfrm>
          <a:off x="1876425" y="18345150"/>
          <a:ext cx="3219450" cy="219075"/>
        </a:xfrm>
        <a:prstGeom prst="rect">
          <a:avLst/>
        </a:prstGeom>
        <a:noFill/>
        <a:ln w="9525">
          <a:noFill/>
          <a:miter lim="800000"/>
          <a:headEnd/>
          <a:tailEnd/>
        </a:ln>
      </xdr:spPr>
    </xdr:pic>
    <xdr:clientData/>
  </xdr:twoCellAnchor>
  <xdr:twoCellAnchor editAs="oneCell">
    <xdr:from>
      <xdr:col>3</xdr:col>
      <xdr:colOff>723900</xdr:colOff>
      <xdr:row>56</xdr:row>
      <xdr:rowOff>1200150</xdr:rowOff>
    </xdr:from>
    <xdr:to>
      <xdr:col>3</xdr:col>
      <xdr:colOff>3943350</xdr:colOff>
      <xdr:row>56</xdr:row>
      <xdr:rowOff>1200150</xdr:rowOff>
    </xdr:to>
    <xdr:pic>
      <xdr:nvPicPr>
        <xdr:cNvPr id="27002" name="Picture 12"/>
        <xdr:cNvPicPr>
          <a:picLocks noChangeAspect="1" noChangeArrowheads="1"/>
        </xdr:cNvPicPr>
      </xdr:nvPicPr>
      <xdr:blipFill>
        <a:blip xmlns:r="http://schemas.openxmlformats.org/officeDocument/2006/relationships" r:embed="rId6"/>
        <a:srcRect/>
        <a:stretch>
          <a:fillRect/>
        </a:stretch>
      </xdr:blipFill>
      <xdr:spPr bwMode="auto">
        <a:xfrm>
          <a:off x="1762125" y="20516850"/>
          <a:ext cx="3219450" cy="0"/>
        </a:xfrm>
        <a:prstGeom prst="rect">
          <a:avLst/>
        </a:prstGeom>
        <a:noFill/>
        <a:ln w="9525">
          <a:noFill/>
          <a:miter lim="800000"/>
          <a:headEnd/>
          <a:tailEnd/>
        </a:ln>
      </xdr:spPr>
    </xdr:pic>
    <xdr:clientData/>
  </xdr:twoCellAnchor>
  <xdr:twoCellAnchor editAs="oneCell">
    <xdr:from>
      <xdr:col>3</xdr:col>
      <xdr:colOff>342900</xdr:colOff>
      <xdr:row>56</xdr:row>
      <xdr:rowOff>876300</xdr:rowOff>
    </xdr:from>
    <xdr:to>
      <xdr:col>3</xdr:col>
      <xdr:colOff>6134100</xdr:colOff>
      <xdr:row>56</xdr:row>
      <xdr:rowOff>1171575</xdr:rowOff>
    </xdr:to>
    <xdr:pic>
      <xdr:nvPicPr>
        <xdr:cNvPr id="10" name="Picture 9"/>
        <xdr:cNvPicPr/>
      </xdr:nvPicPr>
      <xdr:blipFill>
        <a:blip xmlns:r="http://schemas.openxmlformats.org/officeDocument/2006/relationships" r:embed="rId7" cstate="print"/>
        <a:srcRect/>
        <a:stretch>
          <a:fillRect/>
        </a:stretch>
      </xdr:blipFill>
      <xdr:spPr bwMode="auto">
        <a:xfrm>
          <a:off x="1381125" y="20002500"/>
          <a:ext cx="5791200" cy="29527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3</xdr:col>
      <xdr:colOff>342900</xdr:colOff>
      <xdr:row>56</xdr:row>
      <xdr:rowOff>1343025</xdr:rowOff>
    </xdr:from>
    <xdr:to>
      <xdr:col>3</xdr:col>
      <xdr:colOff>6286500</xdr:colOff>
      <xdr:row>56</xdr:row>
      <xdr:rowOff>1598502</xdr:rowOff>
    </xdr:to>
    <xdr:pic>
      <xdr:nvPicPr>
        <xdr:cNvPr id="11" name="Picture 10"/>
        <xdr:cNvPicPr/>
      </xdr:nvPicPr>
      <xdr:blipFill>
        <a:blip xmlns:r="http://schemas.openxmlformats.org/officeDocument/2006/relationships" r:embed="rId8" cstate="print"/>
        <a:srcRect/>
        <a:stretch>
          <a:fillRect/>
        </a:stretch>
      </xdr:blipFill>
      <xdr:spPr bwMode="auto">
        <a:xfrm>
          <a:off x="1381125" y="20469225"/>
          <a:ext cx="5943600" cy="255477"/>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5038725</xdr:colOff>
      <xdr:row>64</xdr:row>
      <xdr:rowOff>152400</xdr:rowOff>
    </xdr:from>
    <xdr:to>
      <xdr:col>3</xdr:col>
      <xdr:colOff>5276850</xdr:colOff>
      <xdr:row>65</xdr:row>
      <xdr:rowOff>180975</xdr:rowOff>
    </xdr:to>
    <xdr:pic>
      <xdr:nvPicPr>
        <xdr:cNvPr id="12" name="Picture 3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76950" y="22259925"/>
          <a:ext cx="2381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4295775</xdr:colOff>
      <xdr:row>90</xdr:row>
      <xdr:rowOff>390525</xdr:rowOff>
    </xdr:from>
    <xdr:to>
      <xdr:col>3</xdr:col>
      <xdr:colOff>5267325</xdr:colOff>
      <xdr:row>91</xdr:row>
      <xdr:rowOff>66675</xdr:rowOff>
    </xdr:to>
    <xdr:pic>
      <xdr:nvPicPr>
        <xdr:cNvPr id="13" name="Picture 3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34000" y="30718125"/>
          <a:ext cx="97155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2867025</xdr:colOff>
      <xdr:row>8</xdr:row>
      <xdr:rowOff>990600</xdr:rowOff>
    </xdr:from>
    <xdr:to>
      <xdr:col>3</xdr:col>
      <xdr:colOff>3643086</xdr:colOff>
      <xdr:row>9</xdr:row>
      <xdr:rowOff>9525</xdr:rowOff>
    </xdr:to>
    <xdr:pic>
      <xdr:nvPicPr>
        <xdr:cNvPr id="14" name="Picture 4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905250" y="2647950"/>
          <a:ext cx="776061"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838200</xdr:colOff>
      <xdr:row>86</xdr:row>
      <xdr:rowOff>419100</xdr:rowOff>
    </xdr:from>
    <xdr:to>
      <xdr:col>3</xdr:col>
      <xdr:colOff>1685925</xdr:colOff>
      <xdr:row>86</xdr:row>
      <xdr:rowOff>590550</xdr:rowOff>
    </xdr:to>
    <xdr:pic>
      <xdr:nvPicPr>
        <xdr:cNvPr id="15" name="Picture 48" descr="clip_image001"/>
        <xdr:cNvPicPr preferRelativeResize="0">
          <a:picLocks noRot="1" noChangeArrowheads="1" noChangeShapeType="1"/>
        </xdr:cNvPicPr>
      </xdr:nvPicPr>
      <xdr:blipFill>
        <a:blip xmlns:r="http://schemas.openxmlformats.org/officeDocument/2006/relationships" r:embed="rId4" cstate="print"/>
        <a:srcRect/>
        <a:stretch>
          <a:fillRect/>
        </a:stretch>
      </xdr:blipFill>
      <xdr:spPr bwMode="auto">
        <a:xfrm>
          <a:off x="1876425" y="29651325"/>
          <a:ext cx="847725" cy="171450"/>
        </a:xfrm>
        <a:prstGeom prst="rect">
          <a:avLst/>
        </a:prstGeom>
        <a:noFill/>
        <a:ln>
          <a:noFill/>
        </a:ln>
        <a:effectLst>
          <a:outerShdw dist="35921" dir="2700000" algn="ctr" rotWithShape="0">
            <a:srgbClr val="000000"/>
          </a:outerShdw>
        </a:effectLst>
        <a:extLst/>
      </xdr:spPr>
    </xdr:pic>
    <xdr:clientData/>
  </xdr:twoCellAnchor>
  <xdr:twoCellAnchor>
    <xdr:from>
      <xdr:col>3</xdr:col>
      <xdr:colOff>3000375</xdr:colOff>
      <xdr:row>41</xdr:row>
      <xdr:rowOff>104775</xdr:rowOff>
    </xdr:from>
    <xdr:to>
      <xdr:col>3</xdr:col>
      <xdr:colOff>3238500</xdr:colOff>
      <xdr:row>42</xdr:row>
      <xdr:rowOff>142875</xdr:rowOff>
    </xdr:to>
    <xdr:pic>
      <xdr:nvPicPr>
        <xdr:cNvPr id="16" name="Picture 3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38600" y="12801600"/>
          <a:ext cx="23812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847725</xdr:colOff>
      <xdr:row>48</xdr:row>
      <xdr:rowOff>9525</xdr:rowOff>
    </xdr:from>
    <xdr:to>
      <xdr:col>3</xdr:col>
      <xdr:colOff>3571875</xdr:colOff>
      <xdr:row>49</xdr:row>
      <xdr:rowOff>57150</xdr:rowOff>
    </xdr:to>
    <xdr:pic>
      <xdr:nvPicPr>
        <xdr:cNvPr id="17" name="Picture 3"/>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885950" y="14068425"/>
          <a:ext cx="2724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1228725</xdr:colOff>
      <xdr:row>52</xdr:row>
      <xdr:rowOff>1781175</xdr:rowOff>
    </xdr:from>
    <xdr:ext cx="3219450" cy="219075"/>
    <xdr:pic>
      <xdr:nvPicPr>
        <xdr:cNvPr id="18" name="Picture 12"/>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66950" y="16868775"/>
          <a:ext cx="32194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723900</xdr:colOff>
      <xdr:row>56</xdr:row>
      <xdr:rowOff>1200150</xdr:rowOff>
    </xdr:from>
    <xdr:ext cx="3219450" cy="0"/>
    <xdr:pic>
      <xdr:nvPicPr>
        <xdr:cNvPr id="19" name="Picture 1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62125" y="19697700"/>
          <a:ext cx="3219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742950</xdr:colOff>
      <xdr:row>56</xdr:row>
      <xdr:rowOff>1123950</xdr:rowOff>
    </xdr:from>
    <xdr:ext cx="5791200" cy="295275"/>
    <xdr:pic>
      <xdr:nvPicPr>
        <xdr:cNvPr id="20" name="Picture 19"/>
        <xdr:cNvPicPr/>
      </xdr:nvPicPr>
      <xdr:blipFill>
        <a:blip xmlns:r="http://schemas.openxmlformats.org/officeDocument/2006/relationships" r:embed="rId7" cstate="print"/>
        <a:srcRect/>
        <a:stretch>
          <a:fillRect/>
        </a:stretch>
      </xdr:blipFill>
      <xdr:spPr bwMode="auto">
        <a:xfrm>
          <a:off x="1781175" y="19621500"/>
          <a:ext cx="5791200" cy="29527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oneCellAnchor>
  <xdr:oneCellAnchor>
    <xdr:from>
      <xdr:col>3</xdr:col>
      <xdr:colOff>733425</xdr:colOff>
      <xdr:row>56</xdr:row>
      <xdr:rowOff>1533525</xdr:rowOff>
    </xdr:from>
    <xdr:ext cx="5943600" cy="255477"/>
    <xdr:pic>
      <xdr:nvPicPr>
        <xdr:cNvPr id="21" name="Picture 20"/>
        <xdr:cNvPicPr/>
      </xdr:nvPicPr>
      <xdr:blipFill>
        <a:blip xmlns:r="http://schemas.openxmlformats.org/officeDocument/2006/relationships" r:embed="rId8" cstate="print"/>
        <a:srcRect/>
        <a:stretch>
          <a:fillRect/>
        </a:stretch>
      </xdr:blipFill>
      <xdr:spPr bwMode="auto">
        <a:xfrm>
          <a:off x="1771650" y="19545300"/>
          <a:ext cx="5943600" cy="255477"/>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one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88900</xdr:colOff>
          <xdr:row>2</xdr:row>
          <xdr:rowOff>38100</xdr:rowOff>
        </xdr:from>
        <xdr:to>
          <xdr:col>1</xdr:col>
          <xdr:colOff>330200</xdr:colOff>
          <xdr:row>2</xdr:row>
          <xdr:rowOff>215900</xdr:rowOff>
        </xdr:to>
        <xdr:sp macro="" textlink="">
          <xdr:nvSpPr>
            <xdr:cNvPr id="5482" name="Check Box 362" hidden="1">
              <a:extLst>
                <a:ext uri="{63B3BB69-23CF-44E3-9099-C40C66FF867C}">
                  <a14:compatExt spid="_x0000_s5482"/>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635000</xdr:colOff>
          <xdr:row>24</xdr:row>
          <xdr:rowOff>63500</xdr:rowOff>
        </xdr:from>
        <xdr:to>
          <xdr:col>10</xdr:col>
          <xdr:colOff>889000</xdr:colOff>
          <xdr:row>24</xdr:row>
          <xdr:rowOff>254000</xdr:rowOff>
        </xdr:to>
        <xdr:sp macro="" textlink="">
          <xdr:nvSpPr>
            <xdr:cNvPr id="5483" name="Check Box 363" hidden="1">
              <a:extLst>
                <a:ext uri="{63B3BB69-23CF-44E3-9099-C40C66FF867C}">
                  <a14:compatExt spid="_x0000_s5483"/>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635000</xdr:colOff>
          <xdr:row>26</xdr:row>
          <xdr:rowOff>63500</xdr:rowOff>
        </xdr:from>
        <xdr:to>
          <xdr:col>10</xdr:col>
          <xdr:colOff>889000</xdr:colOff>
          <xdr:row>26</xdr:row>
          <xdr:rowOff>254000</xdr:rowOff>
        </xdr:to>
        <xdr:sp macro="" textlink="">
          <xdr:nvSpPr>
            <xdr:cNvPr id="5485" name="Check Box 365" hidden="1">
              <a:extLst>
                <a:ext uri="{63B3BB69-23CF-44E3-9099-C40C66FF867C}">
                  <a14:compatExt spid="_x0000_s5485"/>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17</xdr:row>
          <xdr:rowOff>63500</xdr:rowOff>
        </xdr:from>
        <xdr:to>
          <xdr:col>2</xdr:col>
          <xdr:colOff>342900</xdr:colOff>
          <xdr:row>17</xdr:row>
          <xdr:rowOff>254000</xdr:rowOff>
        </xdr:to>
        <xdr:sp macro="" textlink="">
          <xdr:nvSpPr>
            <xdr:cNvPr id="5487" name="Check Box 367" hidden="1">
              <a:extLst>
                <a:ext uri="{63B3BB69-23CF-44E3-9099-C40C66FF867C}">
                  <a14:compatExt spid="_x0000_s5487"/>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18</xdr:row>
          <xdr:rowOff>63500</xdr:rowOff>
        </xdr:from>
        <xdr:to>
          <xdr:col>2</xdr:col>
          <xdr:colOff>368300</xdr:colOff>
          <xdr:row>18</xdr:row>
          <xdr:rowOff>241300</xdr:rowOff>
        </xdr:to>
        <xdr:sp macro="" textlink="">
          <xdr:nvSpPr>
            <xdr:cNvPr id="5488" name="Check Box 368" hidden="1">
              <a:extLst>
                <a:ext uri="{63B3BB69-23CF-44E3-9099-C40C66FF867C}">
                  <a14:compatExt spid="_x0000_s5488"/>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19</xdr:row>
          <xdr:rowOff>63500</xdr:rowOff>
        </xdr:from>
        <xdr:to>
          <xdr:col>2</xdr:col>
          <xdr:colOff>368300</xdr:colOff>
          <xdr:row>19</xdr:row>
          <xdr:rowOff>254000</xdr:rowOff>
        </xdr:to>
        <xdr:sp macro="" textlink="">
          <xdr:nvSpPr>
            <xdr:cNvPr id="5489" name="Check Box 369" hidden="1">
              <a:extLst>
                <a:ext uri="{63B3BB69-23CF-44E3-9099-C40C66FF867C}">
                  <a14:compatExt spid="_x0000_s5489"/>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127000</xdr:colOff>
          <xdr:row>20</xdr:row>
          <xdr:rowOff>63500</xdr:rowOff>
        </xdr:from>
        <xdr:to>
          <xdr:col>2</xdr:col>
          <xdr:colOff>368300</xdr:colOff>
          <xdr:row>20</xdr:row>
          <xdr:rowOff>241300</xdr:rowOff>
        </xdr:to>
        <xdr:sp macro="" textlink="">
          <xdr:nvSpPr>
            <xdr:cNvPr id="5490" name="Check Box 370" hidden="1">
              <a:extLst>
                <a:ext uri="{63B3BB69-23CF-44E3-9099-C40C66FF867C}">
                  <a14:compatExt spid="_x0000_s5490"/>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139700</xdr:colOff>
          <xdr:row>21</xdr:row>
          <xdr:rowOff>63500</xdr:rowOff>
        </xdr:from>
        <xdr:to>
          <xdr:col>2</xdr:col>
          <xdr:colOff>368300</xdr:colOff>
          <xdr:row>21</xdr:row>
          <xdr:rowOff>241300</xdr:rowOff>
        </xdr:to>
        <xdr:sp macro="" textlink="">
          <xdr:nvSpPr>
            <xdr:cNvPr id="5491" name="Check Box 371" hidden="1">
              <a:extLst>
                <a:ext uri="{63B3BB69-23CF-44E3-9099-C40C66FF867C}">
                  <a14:compatExt spid="_x0000_s5491"/>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139700</xdr:colOff>
          <xdr:row>22</xdr:row>
          <xdr:rowOff>63500</xdr:rowOff>
        </xdr:from>
        <xdr:to>
          <xdr:col>2</xdr:col>
          <xdr:colOff>368300</xdr:colOff>
          <xdr:row>22</xdr:row>
          <xdr:rowOff>241300</xdr:rowOff>
        </xdr:to>
        <xdr:sp macro="" textlink="">
          <xdr:nvSpPr>
            <xdr:cNvPr id="5492" name="Check Box 372" hidden="1">
              <a:extLst>
                <a:ext uri="{63B3BB69-23CF-44E3-9099-C40C66FF867C}">
                  <a14:compatExt spid="_x0000_s5492"/>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101600</xdr:colOff>
          <xdr:row>17</xdr:row>
          <xdr:rowOff>63500</xdr:rowOff>
        </xdr:from>
        <xdr:to>
          <xdr:col>8</xdr:col>
          <xdr:colOff>342900</xdr:colOff>
          <xdr:row>17</xdr:row>
          <xdr:rowOff>241300</xdr:rowOff>
        </xdr:to>
        <xdr:sp macro="" textlink="">
          <xdr:nvSpPr>
            <xdr:cNvPr id="5493" name="Check Box 373" hidden="1">
              <a:extLst>
                <a:ext uri="{63B3BB69-23CF-44E3-9099-C40C66FF867C}">
                  <a14:compatExt spid="_x0000_s5493"/>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101600</xdr:colOff>
          <xdr:row>18</xdr:row>
          <xdr:rowOff>63500</xdr:rowOff>
        </xdr:from>
        <xdr:to>
          <xdr:col>8</xdr:col>
          <xdr:colOff>342900</xdr:colOff>
          <xdr:row>18</xdr:row>
          <xdr:rowOff>241300</xdr:rowOff>
        </xdr:to>
        <xdr:sp macro="" textlink="">
          <xdr:nvSpPr>
            <xdr:cNvPr id="5494" name="Check Box 374" hidden="1">
              <a:extLst>
                <a:ext uri="{63B3BB69-23CF-44E3-9099-C40C66FF867C}">
                  <a14:compatExt spid="_x0000_s5494"/>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19</xdr:row>
          <xdr:rowOff>63500</xdr:rowOff>
        </xdr:from>
        <xdr:to>
          <xdr:col>8</xdr:col>
          <xdr:colOff>368300</xdr:colOff>
          <xdr:row>19</xdr:row>
          <xdr:rowOff>254000</xdr:rowOff>
        </xdr:to>
        <xdr:sp macro="" textlink="">
          <xdr:nvSpPr>
            <xdr:cNvPr id="5495" name="Check Box 375" hidden="1">
              <a:extLst>
                <a:ext uri="{63B3BB69-23CF-44E3-9099-C40C66FF867C}">
                  <a14:compatExt spid="_x0000_s5495"/>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20</xdr:row>
          <xdr:rowOff>63500</xdr:rowOff>
        </xdr:from>
        <xdr:to>
          <xdr:col>8</xdr:col>
          <xdr:colOff>368300</xdr:colOff>
          <xdr:row>20</xdr:row>
          <xdr:rowOff>241300</xdr:rowOff>
        </xdr:to>
        <xdr:sp macro="" textlink="">
          <xdr:nvSpPr>
            <xdr:cNvPr id="5496" name="Check Box 376" hidden="1">
              <a:extLst>
                <a:ext uri="{63B3BB69-23CF-44E3-9099-C40C66FF867C}">
                  <a14:compatExt spid="_x0000_s5496"/>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127000</xdr:colOff>
          <xdr:row>21</xdr:row>
          <xdr:rowOff>63500</xdr:rowOff>
        </xdr:from>
        <xdr:to>
          <xdr:col>8</xdr:col>
          <xdr:colOff>368300</xdr:colOff>
          <xdr:row>21</xdr:row>
          <xdr:rowOff>228600</xdr:rowOff>
        </xdr:to>
        <xdr:sp macro="" textlink="">
          <xdr:nvSpPr>
            <xdr:cNvPr id="5497" name="Check Box 377" hidden="1">
              <a:extLst>
                <a:ext uri="{63B3BB69-23CF-44E3-9099-C40C66FF867C}">
                  <a14:compatExt spid="_x0000_s5497"/>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127000</xdr:colOff>
          <xdr:row>22</xdr:row>
          <xdr:rowOff>63500</xdr:rowOff>
        </xdr:from>
        <xdr:to>
          <xdr:col>8</xdr:col>
          <xdr:colOff>368300</xdr:colOff>
          <xdr:row>22</xdr:row>
          <xdr:rowOff>254000</xdr:rowOff>
        </xdr:to>
        <xdr:sp macro="" textlink="">
          <xdr:nvSpPr>
            <xdr:cNvPr id="5498" name="Check Box 378" hidden="1">
              <a:extLst>
                <a:ext uri="{63B3BB69-23CF-44E3-9099-C40C66FF867C}">
                  <a14:compatExt spid="_x0000_s5498"/>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139700</xdr:colOff>
          <xdr:row>9</xdr:row>
          <xdr:rowOff>88900</xdr:rowOff>
        </xdr:from>
        <xdr:to>
          <xdr:col>1</xdr:col>
          <xdr:colOff>368300</xdr:colOff>
          <xdr:row>9</xdr:row>
          <xdr:rowOff>254000</xdr:rowOff>
        </xdr:to>
        <xdr:sp macro="" textlink="">
          <xdr:nvSpPr>
            <xdr:cNvPr id="5500" name="Check Box 380" hidden="1">
              <a:extLst>
                <a:ext uri="{63B3BB69-23CF-44E3-9099-C40C66FF867C}">
                  <a14:compatExt spid="_x0000_s5500"/>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139700</xdr:colOff>
          <xdr:row>10</xdr:row>
          <xdr:rowOff>88900</xdr:rowOff>
        </xdr:from>
        <xdr:to>
          <xdr:col>1</xdr:col>
          <xdr:colOff>368300</xdr:colOff>
          <xdr:row>10</xdr:row>
          <xdr:rowOff>254000</xdr:rowOff>
        </xdr:to>
        <xdr:sp macro="" textlink="">
          <xdr:nvSpPr>
            <xdr:cNvPr id="5501" name="Check Box 381" hidden="1">
              <a:extLst>
                <a:ext uri="{63B3BB69-23CF-44E3-9099-C40C66FF867C}">
                  <a14:compatExt spid="_x0000_s5501"/>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520700</xdr:colOff>
          <xdr:row>59</xdr:row>
          <xdr:rowOff>63500</xdr:rowOff>
        </xdr:from>
        <xdr:to>
          <xdr:col>9</xdr:col>
          <xdr:colOff>774700</xdr:colOff>
          <xdr:row>59</xdr:row>
          <xdr:rowOff>228600</xdr:rowOff>
        </xdr:to>
        <xdr:sp macro="" textlink="">
          <xdr:nvSpPr>
            <xdr:cNvPr id="5505" name="Check Box 385" hidden="1">
              <a:extLst>
                <a:ext uri="{63B3BB69-23CF-44E3-9099-C40C66FF867C}">
                  <a14:compatExt spid="_x0000_s5505"/>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520700</xdr:colOff>
          <xdr:row>60</xdr:row>
          <xdr:rowOff>63500</xdr:rowOff>
        </xdr:from>
        <xdr:to>
          <xdr:col>9</xdr:col>
          <xdr:colOff>774700</xdr:colOff>
          <xdr:row>60</xdr:row>
          <xdr:rowOff>228600</xdr:rowOff>
        </xdr:to>
        <xdr:sp macro="" textlink="">
          <xdr:nvSpPr>
            <xdr:cNvPr id="5506" name="Check Box 386" hidden="1">
              <a:extLst>
                <a:ext uri="{63B3BB69-23CF-44E3-9099-C40C66FF867C}">
                  <a14:compatExt spid="_x0000_s5506"/>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520700</xdr:colOff>
          <xdr:row>62</xdr:row>
          <xdr:rowOff>63500</xdr:rowOff>
        </xdr:from>
        <xdr:to>
          <xdr:col>9</xdr:col>
          <xdr:colOff>774700</xdr:colOff>
          <xdr:row>62</xdr:row>
          <xdr:rowOff>228600</xdr:rowOff>
        </xdr:to>
        <xdr:sp macro="" textlink="">
          <xdr:nvSpPr>
            <xdr:cNvPr id="5508" name="Check Box 388" hidden="1">
              <a:extLst>
                <a:ext uri="{63B3BB69-23CF-44E3-9099-C40C66FF867C}">
                  <a14:compatExt spid="_x0000_s5508"/>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520700</xdr:colOff>
          <xdr:row>63</xdr:row>
          <xdr:rowOff>63500</xdr:rowOff>
        </xdr:from>
        <xdr:to>
          <xdr:col>9</xdr:col>
          <xdr:colOff>774700</xdr:colOff>
          <xdr:row>63</xdr:row>
          <xdr:rowOff>228600</xdr:rowOff>
        </xdr:to>
        <xdr:sp macro="" textlink="">
          <xdr:nvSpPr>
            <xdr:cNvPr id="5509" name="Check Box 389" hidden="1">
              <a:extLst>
                <a:ext uri="{63B3BB69-23CF-44E3-9099-C40C66FF867C}">
                  <a14:compatExt spid="_x0000_s5509"/>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520700</xdr:colOff>
          <xdr:row>60</xdr:row>
          <xdr:rowOff>63500</xdr:rowOff>
        </xdr:from>
        <xdr:to>
          <xdr:col>10</xdr:col>
          <xdr:colOff>774700</xdr:colOff>
          <xdr:row>60</xdr:row>
          <xdr:rowOff>228600</xdr:rowOff>
        </xdr:to>
        <xdr:sp macro="" textlink="">
          <xdr:nvSpPr>
            <xdr:cNvPr id="5510" name="Check Box 390" hidden="1">
              <a:extLst>
                <a:ext uri="{63B3BB69-23CF-44E3-9099-C40C66FF867C}">
                  <a14:compatExt spid="_x0000_s5510"/>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520700</xdr:colOff>
          <xdr:row>62</xdr:row>
          <xdr:rowOff>63500</xdr:rowOff>
        </xdr:from>
        <xdr:to>
          <xdr:col>10</xdr:col>
          <xdr:colOff>774700</xdr:colOff>
          <xdr:row>62</xdr:row>
          <xdr:rowOff>228600</xdr:rowOff>
        </xdr:to>
        <xdr:sp macro="" textlink="">
          <xdr:nvSpPr>
            <xdr:cNvPr id="5511" name="Check Box 391" hidden="1">
              <a:extLst>
                <a:ext uri="{63B3BB69-23CF-44E3-9099-C40C66FF867C}">
                  <a14:compatExt spid="_x0000_s5511"/>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520700</xdr:colOff>
          <xdr:row>63</xdr:row>
          <xdr:rowOff>63500</xdr:rowOff>
        </xdr:from>
        <xdr:to>
          <xdr:col>10</xdr:col>
          <xdr:colOff>774700</xdr:colOff>
          <xdr:row>63</xdr:row>
          <xdr:rowOff>228600</xdr:rowOff>
        </xdr:to>
        <xdr:sp macro="" textlink="">
          <xdr:nvSpPr>
            <xdr:cNvPr id="5512" name="Check Box 392" hidden="1">
              <a:extLst>
                <a:ext uri="{63B3BB69-23CF-44E3-9099-C40C66FF867C}">
                  <a14:compatExt spid="_x0000_s5512"/>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635000</xdr:colOff>
          <xdr:row>25</xdr:row>
          <xdr:rowOff>63500</xdr:rowOff>
        </xdr:from>
        <xdr:to>
          <xdr:col>10</xdr:col>
          <xdr:colOff>889000</xdr:colOff>
          <xdr:row>25</xdr:row>
          <xdr:rowOff>254000</xdr:rowOff>
        </xdr:to>
        <xdr:sp macro="" textlink="">
          <xdr:nvSpPr>
            <xdr:cNvPr id="5519" name="Check Box 399" hidden="1">
              <a:extLst>
                <a:ext uri="{63B3BB69-23CF-44E3-9099-C40C66FF867C}">
                  <a14:compatExt spid="_x0000_s5519"/>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787400</xdr:colOff>
          <xdr:row>1</xdr:row>
          <xdr:rowOff>215900</xdr:rowOff>
        </xdr:from>
        <xdr:to>
          <xdr:col>2</xdr:col>
          <xdr:colOff>1041400</xdr:colOff>
          <xdr:row>1</xdr:row>
          <xdr:rowOff>393700</xdr:rowOff>
        </xdr:to>
        <xdr:sp macro="" textlink="">
          <xdr:nvSpPr>
            <xdr:cNvPr id="6253" name="Check Box 109" hidden="1">
              <a:extLst>
                <a:ext uri="{63B3BB69-23CF-44E3-9099-C40C66FF867C}">
                  <a14:compatExt spid="_x0000_s6253"/>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787400</xdr:colOff>
          <xdr:row>1</xdr:row>
          <xdr:rowOff>215900</xdr:rowOff>
        </xdr:from>
        <xdr:to>
          <xdr:col>3</xdr:col>
          <xdr:colOff>1041400</xdr:colOff>
          <xdr:row>1</xdr:row>
          <xdr:rowOff>393700</xdr:rowOff>
        </xdr:to>
        <xdr:sp macro="" textlink="">
          <xdr:nvSpPr>
            <xdr:cNvPr id="6254" name="Check Box 110" hidden="1">
              <a:extLst>
                <a:ext uri="{63B3BB69-23CF-44E3-9099-C40C66FF867C}">
                  <a14:compatExt spid="_x0000_s6254"/>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2654300</xdr:colOff>
          <xdr:row>7</xdr:row>
          <xdr:rowOff>25400</xdr:rowOff>
        </xdr:from>
        <xdr:to>
          <xdr:col>1</xdr:col>
          <xdr:colOff>5054600</xdr:colOff>
          <xdr:row>7</xdr:row>
          <xdr:rowOff>381000</xdr:rowOff>
        </xdr:to>
        <xdr:sp macro="" textlink="">
          <xdr:nvSpPr>
            <xdr:cNvPr id="6255" name="Button 111" hidden="1">
              <a:extLst>
                <a:ext uri="{63B3BB69-23CF-44E3-9099-C40C66FF867C}">
                  <a14:compatExt spid="_x0000_s6255"/>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18288" rIns="27432" bIns="18288" anchor="ctr" upright="1"/>
            <a:lstStyle/>
            <a:p>
              <a:pPr algn="ctr" rtl="0">
                <a:defRPr sz="1000"/>
              </a:pPr>
              <a:r>
                <a:rPr lang="en-US" sz="1100" b="0" i="0" u="none" strike="noStrike" baseline="0">
                  <a:solidFill>
                    <a:srgbClr val="0000FF"/>
                  </a:solidFill>
                  <a:latin typeface="Arial"/>
                  <a:ea typeface="Arial"/>
                  <a:cs typeface="Arial"/>
                </a:rPr>
                <a:t>Use Self-Employment Calculator</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3606800</xdr:colOff>
          <xdr:row>46</xdr:row>
          <xdr:rowOff>63500</xdr:rowOff>
        </xdr:from>
        <xdr:to>
          <xdr:col>1</xdr:col>
          <xdr:colOff>6769100</xdr:colOff>
          <xdr:row>46</xdr:row>
          <xdr:rowOff>368300</xdr:rowOff>
        </xdr:to>
        <xdr:sp macro="" textlink="">
          <xdr:nvSpPr>
            <xdr:cNvPr id="20486" name="Button 6" hidden="1">
              <a:extLst>
                <a:ext uri="{63B3BB69-23CF-44E3-9099-C40C66FF867C}">
                  <a14:compatExt spid="_x0000_s20486"/>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200" b="1" i="0" u="none" strike="noStrike" baseline="0">
                  <a:solidFill>
                    <a:srgbClr val="0000FF"/>
                  </a:solidFill>
                  <a:latin typeface="Arial"/>
                  <a:ea typeface="Arial"/>
                  <a:cs typeface="Arial"/>
                </a:rPr>
                <a:t>Apply Self-Employment Calculation</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393700</xdr:colOff>
          <xdr:row>37</xdr:row>
          <xdr:rowOff>25400</xdr:rowOff>
        </xdr:from>
        <xdr:to>
          <xdr:col>5</xdr:col>
          <xdr:colOff>635000</xdr:colOff>
          <xdr:row>37</xdr:row>
          <xdr:rowOff>190500</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38</xdr:row>
          <xdr:rowOff>25400</xdr:rowOff>
        </xdr:from>
        <xdr:to>
          <xdr:col>5</xdr:col>
          <xdr:colOff>635000</xdr:colOff>
          <xdr:row>38</xdr:row>
          <xdr:rowOff>203200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39</xdr:row>
          <xdr:rowOff>25400</xdr:rowOff>
        </xdr:from>
        <xdr:to>
          <xdr:col>5</xdr:col>
          <xdr:colOff>635000</xdr:colOff>
          <xdr:row>39</xdr:row>
          <xdr:rowOff>203200</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40</xdr:row>
          <xdr:rowOff>25400</xdr:rowOff>
        </xdr:from>
        <xdr:to>
          <xdr:col>5</xdr:col>
          <xdr:colOff>635000</xdr:colOff>
          <xdr:row>40</xdr:row>
          <xdr:rowOff>190500</xdr:rowOff>
        </xdr:to>
        <xdr:sp macro="" textlink="">
          <xdr:nvSpPr>
            <xdr:cNvPr id="1124" name="Check Box 100" hidden="1">
              <a:extLst>
                <a:ext uri="{63B3BB69-23CF-44E3-9099-C40C66FF867C}">
                  <a14:compatExt spid="_x0000_s1124"/>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41</xdr:row>
          <xdr:rowOff>25400</xdr:rowOff>
        </xdr:from>
        <xdr:to>
          <xdr:col>5</xdr:col>
          <xdr:colOff>635000</xdr:colOff>
          <xdr:row>41</xdr:row>
          <xdr:rowOff>203200</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42</xdr:row>
          <xdr:rowOff>25400</xdr:rowOff>
        </xdr:from>
        <xdr:to>
          <xdr:col>5</xdr:col>
          <xdr:colOff>635000</xdr:colOff>
          <xdr:row>42</xdr:row>
          <xdr:rowOff>203200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37</xdr:row>
          <xdr:rowOff>25400</xdr:rowOff>
        </xdr:from>
        <xdr:to>
          <xdr:col>6</xdr:col>
          <xdr:colOff>635000</xdr:colOff>
          <xdr:row>37</xdr:row>
          <xdr:rowOff>215900</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38</xdr:row>
          <xdr:rowOff>25400</xdr:rowOff>
        </xdr:from>
        <xdr:to>
          <xdr:col>6</xdr:col>
          <xdr:colOff>635000</xdr:colOff>
          <xdr:row>38</xdr:row>
          <xdr:rowOff>203200</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39</xdr:row>
          <xdr:rowOff>25400</xdr:rowOff>
        </xdr:from>
        <xdr:to>
          <xdr:col>6</xdr:col>
          <xdr:colOff>635000</xdr:colOff>
          <xdr:row>39</xdr:row>
          <xdr:rowOff>215900</xdr:rowOff>
        </xdr:to>
        <xdr:sp macro="" textlink="">
          <xdr:nvSpPr>
            <xdr:cNvPr id="1129" name="Check Box 105" hidden="1">
              <a:extLst>
                <a:ext uri="{63B3BB69-23CF-44E3-9099-C40C66FF867C}">
                  <a14:compatExt spid="_x0000_s1129"/>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40</xdr:row>
          <xdr:rowOff>25400</xdr:rowOff>
        </xdr:from>
        <xdr:to>
          <xdr:col>6</xdr:col>
          <xdr:colOff>635000</xdr:colOff>
          <xdr:row>40</xdr:row>
          <xdr:rowOff>215900</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41</xdr:row>
          <xdr:rowOff>25400</xdr:rowOff>
        </xdr:from>
        <xdr:to>
          <xdr:col>6</xdr:col>
          <xdr:colOff>635000</xdr:colOff>
          <xdr:row>41</xdr:row>
          <xdr:rowOff>203200</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42</xdr:row>
          <xdr:rowOff>25400</xdr:rowOff>
        </xdr:from>
        <xdr:to>
          <xdr:col>6</xdr:col>
          <xdr:colOff>635000</xdr:colOff>
          <xdr:row>42</xdr:row>
          <xdr:rowOff>203200</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368300</xdr:colOff>
          <xdr:row>43</xdr:row>
          <xdr:rowOff>165100</xdr:rowOff>
        </xdr:from>
        <xdr:to>
          <xdr:col>4</xdr:col>
          <xdr:colOff>609600</xdr:colOff>
          <xdr:row>43</xdr:row>
          <xdr:rowOff>330200</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88900</xdr:rowOff>
        </xdr:from>
        <xdr:to>
          <xdr:col>0</xdr:col>
          <xdr:colOff>0</xdr:colOff>
          <xdr:row>1</xdr:row>
          <xdr:rowOff>444500</xdr:rowOff>
        </xdr:to>
        <xdr:sp macro="" textlink="">
          <xdr:nvSpPr>
            <xdr:cNvPr id="2049" name="Button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ea typeface="Arial"/>
                  <a:cs typeface="Arial"/>
                </a:rPr>
                <a:t>Clear Schedule D</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139700</xdr:colOff>
          <xdr:row>5</xdr:row>
          <xdr:rowOff>241300</xdr:rowOff>
        </xdr:from>
        <xdr:to>
          <xdr:col>1</xdr:col>
          <xdr:colOff>393700</xdr:colOff>
          <xdr:row>5</xdr:row>
          <xdr:rowOff>406400</xdr:rowOff>
        </xdr:to>
        <xdr:sp macro="" textlink="">
          <xdr:nvSpPr>
            <xdr:cNvPr id="3344" name="low_income_chk" hidden="1">
              <a:extLst>
                <a:ext uri="{63B3BB69-23CF-44E3-9099-C40C66FF867C}">
                  <a14:compatExt spid="_x0000_s3344"/>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11</xdr:row>
          <xdr:rowOff>165100</xdr:rowOff>
        </xdr:from>
        <xdr:to>
          <xdr:col>1</xdr:col>
          <xdr:colOff>406400</xdr:colOff>
          <xdr:row>11</xdr:row>
          <xdr:rowOff>330200</xdr:rowOff>
        </xdr:to>
        <xdr:sp macro="" textlink="">
          <xdr:nvSpPr>
            <xdr:cNvPr id="3345" name="Check Box 273" hidden="1">
              <a:extLst>
                <a:ext uri="{63B3BB69-23CF-44E3-9099-C40C66FF867C}">
                  <a14:compatExt spid="_x0000_s3345"/>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177800</xdr:colOff>
          <xdr:row>30</xdr:row>
          <xdr:rowOff>165100</xdr:rowOff>
        </xdr:from>
        <xdr:to>
          <xdr:col>1</xdr:col>
          <xdr:colOff>419100</xdr:colOff>
          <xdr:row>30</xdr:row>
          <xdr:rowOff>330200</xdr:rowOff>
        </xdr:to>
        <xdr:sp macro="" textlink="">
          <xdr:nvSpPr>
            <xdr:cNvPr id="3348" name="Check Box 276" hidden="1">
              <a:extLst>
                <a:ext uri="{63B3BB69-23CF-44E3-9099-C40C66FF867C}">
                  <a14:compatExt spid="_x0000_s3348"/>
                </a:ext>
              </a:extLst>
            </xdr:cNvPr>
            <xdr:cNvSpPr/>
          </xdr:nvSpPr>
          <xdr:spPr bwMode="auto">
            <a:xfrm>
              <a:off x="0" y="0"/>
              <a:ext cx="0" cy="0"/>
            </a:xfrm>
            <a:prstGeom prst="rect">
              <a:avLst/>
            </a:prstGeom>
            <a:noFill/>
            <a:ln>
              <a:noFill/>
            </a:ln>
            <a:effectLst/>
            <a:extLst>
              <a:ext uri="{909E8E84-426E-40DD-AFC4-6F175D3DCCD1}">
                <a14:hiddenFill>
                  <a:solidFill>
                    <a:srgbClr val="FFFF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fLock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4" Type="http://schemas.openxmlformats.org/officeDocument/2006/relationships/ctrlProp" Target="../ctrlProps/ctrlProp44.xml"/><Relationship Id="rId5" Type="http://schemas.openxmlformats.org/officeDocument/2006/relationships/ctrlProp" Target="../ctrlProps/ctrlProp45.xml"/><Relationship Id="rId6" Type="http://schemas.openxmlformats.org/officeDocument/2006/relationships/ctrlProp" Target="../ctrlProps/ctrlProp46.xml"/><Relationship Id="rId7" Type="http://schemas.openxmlformats.org/officeDocument/2006/relationships/comments" Target="../comments7.xml"/><Relationship Id="rId1" Type="http://schemas.openxmlformats.org/officeDocument/2006/relationships/printerSettings" Target="../printerSettings/printerSettings10.bin"/><Relationship Id="rId2"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 Id="rId2" Type="http://schemas.openxmlformats.org/officeDocument/2006/relationships/vmlDrawing" Target="../drawings/vmlDrawing8.vml"/><Relationship Id="rId3"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9" Type="http://schemas.openxmlformats.org/officeDocument/2006/relationships/ctrlProp" Target="../ctrlProps/ctrlProp6.xml"/><Relationship Id="rId20" Type="http://schemas.openxmlformats.org/officeDocument/2006/relationships/ctrlProp" Target="../ctrlProps/ctrlProp17.xml"/><Relationship Id="rId21" Type="http://schemas.openxmlformats.org/officeDocument/2006/relationships/ctrlProp" Target="../ctrlProps/ctrlProp18.xml"/><Relationship Id="rId22" Type="http://schemas.openxmlformats.org/officeDocument/2006/relationships/ctrlProp" Target="../ctrlProps/ctrlProp19.xml"/><Relationship Id="rId23" Type="http://schemas.openxmlformats.org/officeDocument/2006/relationships/ctrlProp" Target="../ctrlProps/ctrlProp20.xml"/><Relationship Id="rId24" Type="http://schemas.openxmlformats.org/officeDocument/2006/relationships/ctrlProp" Target="../ctrlProps/ctrlProp21.xml"/><Relationship Id="rId25" Type="http://schemas.openxmlformats.org/officeDocument/2006/relationships/ctrlProp" Target="../ctrlProps/ctrlProp22.xml"/><Relationship Id="rId26" Type="http://schemas.openxmlformats.org/officeDocument/2006/relationships/ctrlProp" Target="../ctrlProps/ctrlProp23.xml"/><Relationship Id="rId27" Type="http://schemas.openxmlformats.org/officeDocument/2006/relationships/ctrlProp" Target="../ctrlProps/ctrlProp24.xml"/><Relationship Id="rId28" Type="http://schemas.openxmlformats.org/officeDocument/2006/relationships/ctrlProp" Target="../ctrlProps/ctrlProp25.xml"/><Relationship Id="rId29" Type="http://schemas.openxmlformats.org/officeDocument/2006/relationships/comments" Target="../comments1.xml"/><Relationship Id="rId10" Type="http://schemas.openxmlformats.org/officeDocument/2006/relationships/ctrlProp" Target="../ctrlProps/ctrlProp7.xml"/><Relationship Id="rId11" Type="http://schemas.openxmlformats.org/officeDocument/2006/relationships/ctrlProp" Target="../ctrlProps/ctrlProp8.xml"/><Relationship Id="rId12" Type="http://schemas.openxmlformats.org/officeDocument/2006/relationships/ctrlProp" Target="../ctrlProps/ctrlProp9.xml"/><Relationship Id="rId13" Type="http://schemas.openxmlformats.org/officeDocument/2006/relationships/ctrlProp" Target="../ctrlProps/ctrlProp10.xml"/><Relationship Id="rId14" Type="http://schemas.openxmlformats.org/officeDocument/2006/relationships/ctrlProp" Target="../ctrlProps/ctrlProp11.xml"/><Relationship Id="rId15" Type="http://schemas.openxmlformats.org/officeDocument/2006/relationships/ctrlProp" Target="../ctrlProps/ctrlProp12.xml"/><Relationship Id="rId16" Type="http://schemas.openxmlformats.org/officeDocument/2006/relationships/ctrlProp" Target="../ctrlProps/ctrlProp13.xml"/><Relationship Id="rId17" Type="http://schemas.openxmlformats.org/officeDocument/2006/relationships/ctrlProp" Target="../ctrlProps/ctrlProp14.xml"/><Relationship Id="rId18" Type="http://schemas.openxmlformats.org/officeDocument/2006/relationships/ctrlProp" Target="../ctrlProps/ctrlProp15.xml"/><Relationship Id="rId19" Type="http://schemas.openxmlformats.org/officeDocument/2006/relationships/ctrlProp" Target="../ctrlProps/ctrlProp16.xml"/><Relationship Id="rId1" Type="http://schemas.openxmlformats.org/officeDocument/2006/relationships/printerSettings" Target="../printerSettings/printerSettings3.bin"/><Relationship Id="rId2" Type="http://schemas.openxmlformats.org/officeDocument/2006/relationships/drawing" Target="../drawings/drawing3.xml"/><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4" Type="http://schemas.openxmlformats.org/officeDocument/2006/relationships/ctrlProp" Target="../ctrlProps/ctrlProp26.xml"/><Relationship Id="rId5" Type="http://schemas.openxmlformats.org/officeDocument/2006/relationships/ctrlProp" Target="../ctrlProps/ctrlProp27.xml"/><Relationship Id="rId6" Type="http://schemas.openxmlformats.org/officeDocument/2006/relationships/ctrlProp" Target="../ctrlProps/ctrlProp28.xml"/><Relationship Id="rId7" Type="http://schemas.openxmlformats.org/officeDocument/2006/relationships/comments" Target="../comments2.xml"/><Relationship Id="rId1" Type="http://schemas.openxmlformats.org/officeDocument/2006/relationships/printerSettings" Target="../printerSettings/printerSettings4.bin"/><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4" Type="http://schemas.openxmlformats.org/officeDocument/2006/relationships/ctrlProp" Target="../ctrlProps/ctrlProp29.xml"/><Relationship Id="rId5" Type="http://schemas.openxmlformats.org/officeDocument/2006/relationships/comments" Target="../comments3.xml"/><Relationship Id="rId1" Type="http://schemas.openxmlformats.org/officeDocument/2006/relationships/printerSettings" Target="../printerSettings/printerSettings5.bin"/><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ctrlProp" Target="../ctrlProps/ctrlProp37.xml"/><Relationship Id="rId12" Type="http://schemas.openxmlformats.org/officeDocument/2006/relationships/ctrlProp" Target="../ctrlProps/ctrlProp38.xml"/><Relationship Id="rId13" Type="http://schemas.openxmlformats.org/officeDocument/2006/relationships/ctrlProp" Target="../ctrlProps/ctrlProp39.xml"/><Relationship Id="rId14" Type="http://schemas.openxmlformats.org/officeDocument/2006/relationships/ctrlProp" Target="../ctrlProps/ctrlProp40.xml"/><Relationship Id="rId15" Type="http://schemas.openxmlformats.org/officeDocument/2006/relationships/ctrlProp" Target="../ctrlProps/ctrlProp41.xml"/><Relationship Id="rId16" Type="http://schemas.openxmlformats.org/officeDocument/2006/relationships/ctrlProp" Target="../ctrlProps/ctrlProp42.xml"/><Relationship Id="rId17" Type="http://schemas.openxmlformats.org/officeDocument/2006/relationships/comments" Target="../comments4.xml"/><Relationship Id="rId1" Type="http://schemas.openxmlformats.org/officeDocument/2006/relationships/printerSettings" Target="../printerSettings/printerSettings6.bin"/><Relationship Id="rId2" Type="http://schemas.openxmlformats.org/officeDocument/2006/relationships/drawing" Target="../drawings/drawing6.xml"/><Relationship Id="rId3" Type="http://schemas.openxmlformats.org/officeDocument/2006/relationships/vmlDrawing" Target="../drawings/vmlDrawing4.vml"/><Relationship Id="rId4" Type="http://schemas.openxmlformats.org/officeDocument/2006/relationships/ctrlProp" Target="../ctrlProps/ctrlProp30.xml"/><Relationship Id="rId5" Type="http://schemas.openxmlformats.org/officeDocument/2006/relationships/ctrlProp" Target="../ctrlProps/ctrlProp31.xml"/><Relationship Id="rId6" Type="http://schemas.openxmlformats.org/officeDocument/2006/relationships/ctrlProp" Target="../ctrlProps/ctrlProp32.xml"/><Relationship Id="rId7" Type="http://schemas.openxmlformats.org/officeDocument/2006/relationships/ctrlProp" Target="../ctrlProps/ctrlProp33.xml"/><Relationship Id="rId8" Type="http://schemas.openxmlformats.org/officeDocument/2006/relationships/ctrlProp" Target="../ctrlProps/ctrlProp34.xml"/><Relationship Id="rId9" Type="http://schemas.openxmlformats.org/officeDocument/2006/relationships/ctrlProp" Target="../ctrlProps/ctrlProp35.xml"/><Relationship Id="rId10" Type="http://schemas.openxmlformats.org/officeDocument/2006/relationships/ctrlProp" Target="../ctrlProps/ctrlProp3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4" Type="http://schemas.openxmlformats.org/officeDocument/2006/relationships/ctrlProp" Target="../ctrlProps/ctrlProp43.xml"/><Relationship Id="rId5" Type="http://schemas.openxmlformats.org/officeDocument/2006/relationships/comments" Target="../comments5.xml"/><Relationship Id="rId1" Type="http://schemas.openxmlformats.org/officeDocument/2006/relationships/printerSettings" Target="../printerSettings/printerSettings8.bin"/><Relationship Id="rId2"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A1:G167"/>
  <sheetViews>
    <sheetView showGridLines="0" showRowColHeaders="0" tabSelected="1" topLeftCell="A115" workbookViewId="0">
      <selection activeCell="B2" sqref="B2:D2"/>
    </sheetView>
  </sheetViews>
  <sheetFormatPr baseColWidth="10" defaultColWidth="0" defaultRowHeight="13" x14ac:dyDescent="0.15"/>
  <cols>
    <col min="1" max="1" width="2.6640625" customWidth="1"/>
    <col min="2" max="3" width="6.5" customWidth="1"/>
    <col min="4" max="4" width="124.83203125" customWidth="1"/>
    <col min="5" max="5" width="2.6640625" customWidth="1"/>
    <col min="6" max="7" width="6.83203125" hidden="1" customWidth="1"/>
  </cols>
  <sheetData>
    <row r="1" spans="2:6" x14ac:dyDescent="0.15">
      <c r="F1" s="11"/>
    </row>
    <row r="2" spans="2:6" ht="20" x14ac:dyDescent="0.2">
      <c r="B2" s="641" t="s">
        <v>857</v>
      </c>
      <c r="C2" s="642"/>
      <c r="D2" s="642"/>
      <c r="F2" s="11"/>
    </row>
    <row r="3" spans="2:6" x14ac:dyDescent="0.15">
      <c r="B3" s="485"/>
      <c r="F3" s="11"/>
    </row>
    <row r="4" spans="2:6" ht="18" x14ac:dyDescent="0.2">
      <c r="B4" s="643" t="s">
        <v>543</v>
      </c>
      <c r="C4" s="644"/>
      <c r="D4" s="644"/>
      <c r="F4" s="11"/>
    </row>
    <row r="5" spans="2:6" ht="18" x14ac:dyDescent="0.2">
      <c r="B5" s="645" t="s">
        <v>562</v>
      </c>
      <c r="C5" s="646"/>
      <c r="D5" s="646"/>
      <c r="F5" s="11"/>
    </row>
    <row r="6" spans="2:6" ht="18" x14ac:dyDescent="0.2">
      <c r="B6" s="643" t="s">
        <v>544</v>
      </c>
      <c r="C6" s="644"/>
      <c r="D6" s="644"/>
      <c r="F6" s="11"/>
    </row>
    <row r="7" spans="2:6" x14ac:dyDescent="0.15">
      <c r="B7" s="485"/>
      <c r="F7" s="11"/>
    </row>
    <row r="8" spans="2:6" ht="18" x14ac:dyDescent="0.2">
      <c r="B8" s="502" t="s">
        <v>563</v>
      </c>
      <c r="F8" s="11"/>
    </row>
    <row r="9" spans="2:6" ht="62.25" customHeight="1" x14ac:dyDescent="0.2">
      <c r="B9" s="647" t="s">
        <v>355</v>
      </c>
      <c r="C9" s="637"/>
      <c r="D9" s="637"/>
      <c r="F9" s="11"/>
    </row>
    <row r="10" spans="2:6" ht="17.25" customHeight="1" x14ac:dyDescent="0.2">
      <c r="B10" s="637" t="s">
        <v>356</v>
      </c>
      <c r="C10" s="637"/>
      <c r="D10" s="637"/>
      <c r="F10" s="11"/>
    </row>
    <row r="11" spans="2:6" ht="111" customHeight="1" x14ac:dyDescent="0.2">
      <c r="B11" s="636" t="s">
        <v>760</v>
      </c>
      <c r="C11" s="637"/>
      <c r="D11" s="637"/>
      <c r="F11" s="11"/>
    </row>
    <row r="12" spans="2:6" x14ac:dyDescent="0.15">
      <c r="B12" s="486"/>
      <c r="F12" s="11"/>
    </row>
    <row r="13" spans="2:6" ht="18" x14ac:dyDescent="0.2">
      <c r="B13" s="503" t="s">
        <v>545</v>
      </c>
      <c r="F13" s="11"/>
    </row>
    <row r="14" spans="2:6" x14ac:dyDescent="0.15">
      <c r="B14" s="487"/>
      <c r="F14" s="11"/>
    </row>
    <row r="15" spans="2:6" ht="30" customHeight="1" x14ac:dyDescent="0.2">
      <c r="B15" s="633" t="s">
        <v>784</v>
      </c>
      <c r="C15" s="634"/>
      <c r="D15" s="635"/>
      <c r="F15" s="11"/>
    </row>
    <row r="16" spans="2:6" ht="30" customHeight="1" x14ac:dyDescent="0.2">
      <c r="B16" s="626" t="s">
        <v>565</v>
      </c>
      <c r="C16" s="627"/>
      <c r="D16" s="628"/>
      <c r="F16" s="11"/>
    </row>
    <row r="17" spans="2:6" ht="30" customHeight="1" x14ac:dyDescent="0.2">
      <c r="B17" s="629" t="s">
        <v>592</v>
      </c>
      <c r="C17" s="630"/>
      <c r="D17" s="631"/>
      <c r="F17" s="11"/>
    </row>
    <row r="18" spans="2:6" x14ac:dyDescent="0.15">
      <c r="B18" s="486"/>
      <c r="F18" s="11"/>
    </row>
    <row r="19" spans="2:6" ht="18" x14ac:dyDescent="0.2">
      <c r="B19" s="502" t="s">
        <v>564</v>
      </c>
      <c r="F19" s="11"/>
    </row>
    <row r="20" spans="2:6" ht="35.25" customHeight="1" x14ac:dyDescent="0.2">
      <c r="B20" s="637" t="s">
        <v>11</v>
      </c>
      <c r="C20" s="608"/>
      <c r="D20" s="608"/>
      <c r="F20" s="11"/>
    </row>
    <row r="21" spans="2:6" x14ac:dyDescent="0.15">
      <c r="B21" s="486"/>
      <c r="F21" s="11"/>
    </row>
    <row r="22" spans="2:6" ht="16" x14ac:dyDescent="0.2">
      <c r="B22" s="504" t="s">
        <v>595</v>
      </c>
      <c r="C22" s="506" t="s">
        <v>623</v>
      </c>
      <c r="D22" s="518" t="s">
        <v>610</v>
      </c>
      <c r="F22" s="11"/>
    </row>
    <row r="23" spans="2:6" ht="16" x14ac:dyDescent="0.2">
      <c r="B23" s="504" t="s">
        <v>226</v>
      </c>
      <c r="C23" s="506" t="s">
        <v>624</v>
      </c>
      <c r="D23" s="518" t="s">
        <v>611</v>
      </c>
      <c r="F23" s="11"/>
    </row>
    <row r="24" spans="2:6" ht="16" x14ac:dyDescent="0.2">
      <c r="B24" s="504" t="s">
        <v>227</v>
      </c>
      <c r="C24" s="506" t="s">
        <v>625</v>
      </c>
      <c r="D24" s="518" t="s">
        <v>612</v>
      </c>
      <c r="F24" s="11"/>
    </row>
    <row r="25" spans="2:6" ht="16" x14ac:dyDescent="0.2">
      <c r="B25" s="504" t="s">
        <v>228</v>
      </c>
      <c r="C25" s="506" t="s">
        <v>626</v>
      </c>
      <c r="D25" s="518" t="s">
        <v>613</v>
      </c>
      <c r="F25" s="11"/>
    </row>
    <row r="26" spans="2:6" ht="16" x14ac:dyDescent="0.2">
      <c r="B26" s="504" t="s">
        <v>229</v>
      </c>
      <c r="C26" s="506" t="s">
        <v>627</v>
      </c>
      <c r="D26" s="518" t="s">
        <v>614</v>
      </c>
      <c r="F26" s="11"/>
    </row>
    <row r="27" spans="2:6" ht="16" x14ac:dyDescent="0.2">
      <c r="B27" s="504" t="s">
        <v>230</v>
      </c>
      <c r="C27" s="506" t="s">
        <v>628</v>
      </c>
      <c r="D27" s="518" t="s">
        <v>615</v>
      </c>
      <c r="F27" s="11"/>
    </row>
    <row r="28" spans="2:6" ht="16" x14ac:dyDescent="0.2">
      <c r="B28" s="504" t="s">
        <v>231</v>
      </c>
      <c r="C28" s="506" t="s">
        <v>629</v>
      </c>
      <c r="D28" s="518" t="s">
        <v>616</v>
      </c>
      <c r="F28" s="11"/>
    </row>
    <row r="29" spans="2:6" ht="16" x14ac:dyDescent="0.2">
      <c r="B29" s="504" t="s">
        <v>232</v>
      </c>
      <c r="C29" s="506" t="s">
        <v>630</v>
      </c>
      <c r="D29" s="518" t="s">
        <v>617</v>
      </c>
      <c r="F29" s="11"/>
    </row>
    <row r="30" spans="2:6" ht="16" x14ac:dyDescent="0.2">
      <c r="B30" s="504" t="s">
        <v>233</v>
      </c>
      <c r="C30" s="506" t="s">
        <v>631</v>
      </c>
      <c r="D30" s="518" t="s">
        <v>618</v>
      </c>
      <c r="F30" s="11"/>
    </row>
    <row r="31" spans="2:6" ht="16" x14ac:dyDescent="0.2">
      <c r="B31" s="504" t="s">
        <v>234</v>
      </c>
      <c r="C31" s="506" t="s">
        <v>632</v>
      </c>
      <c r="D31" s="518" t="s">
        <v>619</v>
      </c>
      <c r="F31" s="11"/>
    </row>
    <row r="32" spans="2:6" ht="16" x14ac:dyDescent="0.2">
      <c r="B32" s="504" t="s">
        <v>235</v>
      </c>
      <c r="C32" s="506" t="s">
        <v>633</v>
      </c>
      <c r="D32" s="518" t="s">
        <v>620</v>
      </c>
      <c r="F32" s="11"/>
    </row>
    <row r="33" spans="1:6" ht="16" x14ac:dyDescent="0.2">
      <c r="B33" s="504" t="s">
        <v>236</v>
      </c>
      <c r="C33" s="506" t="s">
        <v>634</v>
      </c>
      <c r="D33" s="518" t="s">
        <v>621</v>
      </c>
      <c r="F33" s="11"/>
    </row>
    <row r="34" spans="1:6" ht="16" x14ac:dyDescent="0.2">
      <c r="B34" s="504" t="s">
        <v>237</v>
      </c>
      <c r="C34" s="506" t="s">
        <v>635</v>
      </c>
      <c r="D34" s="518" t="s">
        <v>622</v>
      </c>
      <c r="F34" s="11"/>
    </row>
    <row r="35" spans="1:6" x14ac:dyDescent="0.15">
      <c r="B35" s="486"/>
      <c r="F35" s="11"/>
    </row>
    <row r="36" spans="1:6" ht="36" customHeight="1" x14ac:dyDescent="0.2">
      <c r="B36" s="638" t="s">
        <v>591</v>
      </c>
      <c r="C36" s="639"/>
      <c r="D36" s="640"/>
      <c r="F36" s="11"/>
    </row>
    <row r="37" spans="1:6" x14ac:dyDescent="0.15">
      <c r="B37" s="486"/>
      <c r="F37" s="11"/>
    </row>
    <row r="38" spans="1:6" ht="18" x14ac:dyDescent="0.2">
      <c r="B38" s="502" t="s">
        <v>636</v>
      </c>
      <c r="F38" s="11"/>
    </row>
    <row r="39" spans="1:6" ht="30" customHeight="1" x14ac:dyDescent="0.2">
      <c r="B39" s="610" t="s">
        <v>858</v>
      </c>
      <c r="C39" s="610"/>
      <c r="D39" s="610"/>
      <c r="F39" s="11"/>
    </row>
    <row r="40" spans="1:6" ht="33" customHeight="1" x14ac:dyDescent="0.2">
      <c r="B40" s="632" t="s">
        <v>238</v>
      </c>
      <c r="C40" s="614"/>
      <c r="D40" s="614"/>
      <c r="F40" s="11"/>
    </row>
    <row r="41" spans="1:6" x14ac:dyDescent="0.15">
      <c r="B41" s="488"/>
      <c r="F41" s="11"/>
    </row>
    <row r="42" spans="1:6" ht="30" customHeight="1" x14ac:dyDescent="0.2">
      <c r="B42" s="505" t="s">
        <v>785</v>
      </c>
      <c r="C42" s="613" t="s">
        <v>262</v>
      </c>
      <c r="D42" s="614"/>
      <c r="F42" s="11"/>
    </row>
    <row r="43" spans="1:6" ht="22.5" customHeight="1" x14ac:dyDescent="0.2">
      <c r="A43" s="506"/>
      <c r="B43" s="507"/>
      <c r="C43" s="561" t="s">
        <v>754</v>
      </c>
      <c r="D43" s="562"/>
      <c r="F43" s="11"/>
    </row>
    <row r="44" spans="1:6" ht="15.75" customHeight="1" x14ac:dyDescent="0.2">
      <c r="A44" s="506"/>
      <c r="B44" s="507"/>
      <c r="C44" s="563" t="s">
        <v>755</v>
      </c>
      <c r="D44" s="562"/>
      <c r="F44" s="11"/>
    </row>
    <row r="45" spans="1:6" ht="15.75" customHeight="1" x14ac:dyDescent="0.2">
      <c r="A45" s="506"/>
      <c r="B45" s="507"/>
      <c r="C45" s="563" t="s">
        <v>756</v>
      </c>
      <c r="D45" s="562"/>
      <c r="F45" s="11"/>
    </row>
    <row r="46" spans="1:6" ht="15.75" customHeight="1" x14ac:dyDescent="0.2">
      <c r="A46" s="506"/>
      <c r="B46" s="507"/>
      <c r="C46" s="561" t="s">
        <v>787</v>
      </c>
      <c r="D46" s="562"/>
      <c r="F46" s="11"/>
    </row>
    <row r="47" spans="1:6" ht="15.75" customHeight="1" x14ac:dyDescent="0.2">
      <c r="A47" s="506"/>
      <c r="B47" s="507"/>
      <c r="C47" s="561" t="s">
        <v>757</v>
      </c>
      <c r="D47" s="562"/>
      <c r="F47" s="11"/>
    </row>
    <row r="48" spans="1:6" ht="18" customHeight="1" x14ac:dyDescent="0.2">
      <c r="A48" s="506"/>
      <c r="B48" s="507"/>
      <c r="C48" s="561" t="s">
        <v>788</v>
      </c>
      <c r="D48" s="562"/>
      <c r="F48" s="11"/>
    </row>
    <row r="49" spans="1:6" ht="15" customHeight="1" x14ac:dyDescent="0.2">
      <c r="A49" s="506"/>
      <c r="B49" s="565" t="s">
        <v>758</v>
      </c>
      <c r="C49" s="564"/>
      <c r="D49" s="562"/>
      <c r="F49" s="11"/>
    </row>
    <row r="50" spans="1:6" ht="15" customHeight="1" x14ac:dyDescent="0.2">
      <c r="A50" s="506"/>
      <c r="B50" s="565"/>
      <c r="C50" s="564"/>
      <c r="D50" s="562"/>
      <c r="F50" s="11"/>
    </row>
    <row r="51" spans="1:6" ht="30.75" customHeight="1" x14ac:dyDescent="0.2">
      <c r="A51" s="506"/>
      <c r="B51" s="566" t="s">
        <v>786</v>
      </c>
      <c r="C51" s="617" t="s">
        <v>859</v>
      </c>
      <c r="D51" s="617"/>
      <c r="F51" s="11"/>
    </row>
    <row r="52" spans="1:6" ht="15" customHeight="1" x14ac:dyDescent="0.2">
      <c r="A52" s="506"/>
      <c r="B52" s="565"/>
      <c r="C52" s="564"/>
      <c r="D52" s="562"/>
      <c r="F52" s="11"/>
    </row>
    <row r="53" spans="1:6" ht="111.75" customHeight="1" x14ac:dyDescent="0.2">
      <c r="A53" s="506"/>
      <c r="B53" s="565"/>
      <c r="C53" s="615" t="s">
        <v>766</v>
      </c>
      <c r="D53" s="616"/>
      <c r="F53" s="11"/>
    </row>
    <row r="54" spans="1:6" ht="15" customHeight="1" x14ac:dyDescent="0.2">
      <c r="A54" s="506"/>
      <c r="B54" s="565"/>
      <c r="C54" s="570"/>
      <c r="D54" s="571"/>
      <c r="F54" s="11"/>
    </row>
    <row r="55" spans="1:6" ht="30.75" customHeight="1" x14ac:dyDescent="0.2">
      <c r="A55" s="506"/>
      <c r="B55" s="566" t="s">
        <v>759</v>
      </c>
      <c r="C55" s="617" t="s">
        <v>860</v>
      </c>
      <c r="D55" s="617"/>
      <c r="F55" s="11"/>
    </row>
    <row r="56" spans="1:6" ht="15" customHeight="1" x14ac:dyDescent="0.2">
      <c r="A56" s="506"/>
      <c r="B56" s="566"/>
      <c r="C56" s="569"/>
      <c r="D56" s="568"/>
      <c r="F56" s="11"/>
    </row>
    <row r="57" spans="1:6" ht="132.75" customHeight="1" x14ac:dyDescent="0.2">
      <c r="A57" s="506"/>
      <c r="B57" s="566"/>
      <c r="C57" s="618" t="s">
        <v>765</v>
      </c>
      <c r="D57" s="619"/>
      <c r="F57" s="11"/>
    </row>
    <row r="58" spans="1:6" ht="15" customHeight="1" x14ac:dyDescent="0.2">
      <c r="A58" s="506"/>
      <c r="B58" s="565"/>
      <c r="D58" s="562"/>
      <c r="F58" s="11"/>
    </row>
    <row r="59" spans="1:6" ht="30" customHeight="1" x14ac:dyDescent="0.2">
      <c r="B59" s="621" t="s">
        <v>475</v>
      </c>
      <c r="C59" s="622"/>
      <c r="D59" s="623"/>
      <c r="F59" s="11"/>
    </row>
    <row r="60" spans="1:6" x14ac:dyDescent="0.15">
      <c r="B60" s="486"/>
      <c r="F60" s="11"/>
    </row>
    <row r="61" spans="1:6" ht="18" x14ac:dyDescent="0.2">
      <c r="B61" s="502" t="s">
        <v>637</v>
      </c>
      <c r="F61" s="11"/>
    </row>
    <row r="62" spans="1:6" ht="30" customHeight="1" x14ac:dyDescent="0.2">
      <c r="B62" s="620" t="s">
        <v>601</v>
      </c>
      <c r="C62" s="610"/>
      <c r="D62" s="610"/>
      <c r="F62" s="11"/>
    </row>
    <row r="63" spans="1:6" x14ac:dyDescent="0.15">
      <c r="B63" s="491"/>
      <c r="F63" s="11"/>
    </row>
    <row r="64" spans="1:6" ht="16" x14ac:dyDescent="0.2">
      <c r="B64" s="508" t="s">
        <v>476</v>
      </c>
      <c r="F64" s="11"/>
    </row>
    <row r="65" spans="2:6" x14ac:dyDescent="0.15">
      <c r="B65" s="490"/>
      <c r="F65" s="11"/>
    </row>
    <row r="66" spans="2:6" ht="16" x14ac:dyDescent="0.2">
      <c r="B66" s="489"/>
      <c r="C66" s="609" t="s">
        <v>341</v>
      </c>
      <c r="D66" s="610"/>
      <c r="F66" s="11"/>
    </row>
    <row r="67" spans="2:6" ht="45" customHeight="1" x14ac:dyDescent="0.15">
      <c r="B67" s="489"/>
      <c r="C67" s="611" t="s">
        <v>789</v>
      </c>
      <c r="D67" s="612"/>
      <c r="F67" s="11"/>
    </row>
    <row r="68" spans="2:6" ht="16" x14ac:dyDescent="0.2">
      <c r="B68" s="508" t="s">
        <v>763</v>
      </c>
      <c r="F68" s="11"/>
    </row>
    <row r="69" spans="2:6" x14ac:dyDescent="0.15">
      <c r="B69" s="491"/>
      <c r="F69" s="11"/>
    </row>
    <row r="70" spans="2:6" ht="45" customHeight="1" x14ac:dyDescent="0.15">
      <c r="B70" s="491"/>
      <c r="C70" s="611" t="s">
        <v>790</v>
      </c>
      <c r="D70" s="612"/>
      <c r="F70" s="11"/>
    </row>
    <row r="71" spans="2:6" x14ac:dyDescent="0.15">
      <c r="B71" s="491"/>
      <c r="F71" s="11"/>
    </row>
    <row r="72" spans="2:6" ht="16" x14ac:dyDescent="0.2">
      <c r="B72" s="508" t="s">
        <v>764</v>
      </c>
      <c r="F72" s="11"/>
    </row>
    <row r="73" spans="2:6" x14ac:dyDescent="0.15">
      <c r="B73" s="491"/>
      <c r="F73" s="11"/>
    </row>
    <row r="74" spans="2:6" s="578" customFormat="1" ht="30" customHeight="1" x14ac:dyDescent="0.15">
      <c r="B74" s="579"/>
      <c r="C74" s="611" t="s">
        <v>791</v>
      </c>
      <c r="D74" s="612"/>
      <c r="F74" s="580"/>
    </row>
    <row r="75" spans="2:6" ht="16" x14ac:dyDescent="0.2">
      <c r="B75" s="508"/>
      <c r="F75" s="11"/>
    </row>
    <row r="76" spans="2:6" ht="16" x14ac:dyDescent="0.2">
      <c r="B76" s="508" t="s">
        <v>762</v>
      </c>
      <c r="F76" s="11"/>
    </row>
    <row r="77" spans="2:6" x14ac:dyDescent="0.15">
      <c r="B77" s="491"/>
      <c r="F77" s="11"/>
    </row>
    <row r="78" spans="2:6" s="578" customFormat="1" ht="78.75" customHeight="1" x14ac:dyDescent="0.15">
      <c r="B78" s="579"/>
      <c r="C78" s="611" t="s">
        <v>792</v>
      </c>
      <c r="D78" s="612"/>
      <c r="F78" s="580"/>
    </row>
    <row r="79" spans="2:6" ht="18" x14ac:dyDescent="0.2">
      <c r="B79" s="509" t="s">
        <v>638</v>
      </c>
      <c r="F79" s="11"/>
    </row>
    <row r="80" spans="2:6" x14ac:dyDescent="0.15">
      <c r="B80" s="486"/>
      <c r="F80" s="11"/>
    </row>
    <row r="81" spans="2:6" ht="18" x14ac:dyDescent="0.2">
      <c r="B81" s="509" t="s">
        <v>639</v>
      </c>
      <c r="F81" s="11"/>
    </row>
    <row r="82" spans="2:6" ht="45" customHeight="1" x14ac:dyDescent="0.2">
      <c r="B82" s="493"/>
      <c r="C82" s="602" t="s">
        <v>342</v>
      </c>
      <c r="D82" s="603"/>
      <c r="F82" s="11"/>
    </row>
    <row r="83" spans="2:6" ht="30" customHeight="1" x14ac:dyDescent="0.15">
      <c r="B83" s="493"/>
      <c r="C83" s="624" t="s">
        <v>861</v>
      </c>
      <c r="D83" s="625"/>
      <c r="F83" s="11"/>
    </row>
    <row r="84" spans="2:6" ht="18" x14ac:dyDescent="0.2">
      <c r="B84" s="509" t="s">
        <v>640</v>
      </c>
      <c r="F84" s="11"/>
    </row>
    <row r="85" spans="2:6" ht="16" x14ac:dyDescent="0.2">
      <c r="B85" s="493"/>
      <c r="C85" s="602" t="s">
        <v>343</v>
      </c>
      <c r="D85" s="603"/>
      <c r="F85" s="11"/>
    </row>
    <row r="86" spans="2:6" ht="16" x14ac:dyDescent="0.2">
      <c r="B86" s="493"/>
      <c r="C86" s="602" t="s">
        <v>344</v>
      </c>
      <c r="D86" s="603"/>
      <c r="F86" s="11"/>
    </row>
    <row r="87" spans="2:6" ht="19.5" customHeight="1" x14ac:dyDescent="0.2">
      <c r="B87" s="494"/>
      <c r="C87" s="607" t="s">
        <v>345</v>
      </c>
      <c r="D87" s="608"/>
      <c r="F87" s="11"/>
    </row>
    <row r="88" spans="2:6" ht="33" customHeight="1" x14ac:dyDescent="0.2">
      <c r="B88" s="493"/>
      <c r="C88" s="602" t="s">
        <v>862</v>
      </c>
      <c r="D88" s="603"/>
      <c r="F88" s="11"/>
    </row>
    <row r="89" spans="2:6" x14ac:dyDescent="0.15">
      <c r="B89" s="486"/>
      <c r="F89" s="11"/>
    </row>
    <row r="90" spans="2:6" ht="18" x14ac:dyDescent="0.2">
      <c r="B90" s="509" t="s">
        <v>641</v>
      </c>
      <c r="F90" s="11"/>
    </row>
    <row r="91" spans="2:6" ht="16" x14ac:dyDescent="0.2">
      <c r="B91" s="492"/>
      <c r="C91" s="602" t="s">
        <v>346</v>
      </c>
      <c r="D91" s="603"/>
      <c r="F91" s="11"/>
    </row>
    <row r="92" spans="2:6" ht="18.75" customHeight="1" x14ac:dyDescent="0.2">
      <c r="B92" s="493"/>
      <c r="C92" s="609" t="s">
        <v>793</v>
      </c>
      <c r="D92" s="610"/>
      <c r="F92" s="11"/>
    </row>
    <row r="93" spans="2:6" ht="19.5" customHeight="1" x14ac:dyDescent="0.2">
      <c r="B93" s="489"/>
      <c r="C93" s="609" t="s">
        <v>794</v>
      </c>
      <c r="D93" s="610"/>
      <c r="F93" s="11"/>
    </row>
    <row r="94" spans="2:6" x14ac:dyDescent="0.15">
      <c r="B94" s="486"/>
      <c r="F94" s="11"/>
    </row>
    <row r="95" spans="2:6" ht="18" x14ac:dyDescent="0.2">
      <c r="B95" s="509" t="s">
        <v>642</v>
      </c>
      <c r="F95" s="11"/>
    </row>
    <row r="96" spans="2:6" ht="16" x14ac:dyDescent="0.2">
      <c r="B96" s="493"/>
      <c r="C96" s="602" t="s">
        <v>347</v>
      </c>
      <c r="D96" s="603"/>
      <c r="F96" s="11"/>
    </row>
    <row r="97" spans="2:6" ht="30" customHeight="1" x14ac:dyDescent="0.2">
      <c r="B97" s="493"/>
      <c r="C97" s="602" t="s">
        <v>348</v>
      </c>
      <c r="D97" s="603"/>
      <c r="F97" s="11"/>
    </row>
    <row r="98" spans="2:6" x14ac:dyDescent="0.15">
      <c r="B98" s="486"/>
      <c r="F98" s="11"/>
    </row>
    <row r="99" spans="2:6" ht="18" x14ac:dyDescent="0.2">
      <c r="B99" s="502" t="s">
        <v>643</v>
      </c>
      <c r="F99" s="11"/>
    </row>
    <row r="100" spans="2:6" ht="16" x14ac:dyDescent="0.2">
      <c r="B100" s="493"/>
      <c r="C100" s="602" t="s">
        <v>349</v>
      </c>
      <c r="D100" s="603"/>
      <c r="F100" s="11"/>
    </row>
    <row r="101" spans="2:6" x14ac:dyDescent="0.15">
      <c r="B101" s="486"/>
      <c r="F101" s="11"/>
    </row>
    <row r="102" spans="2:6" ht="18" x14ac:dyDescent="0.2">
      <c r="B102" s="502" t="s">
        <v>644</v>
      </c>
      <c r="F102" s="11"/>
    </row>
    <row r="103" spans="2:6" ht="16" x14ac:dyDescent="0.2">
      <c r="B103" s="493"/>
      <c r="C103" s="602" t="s">
        <v>350</v>
      </c>
      <c r="D103" s="603"/>
      <c r="F103" s="11"/>
    </row>
    <row r="104" spans="2:6" ht="16" x14ac:dyDescent="0.2">
      <c r="B104" s="495"/>
      <c r="C104" s="602" t="s">
        <v>269</v>
      </c>
      <c r="D104" s="603"/>
      <c r="F104" s="11"/>
    </row>
    <row r="105" spans="2:6" x14ac:dyDescent="0.15">
      <c r="B105" s="486"/>
      <c r="F105" s="11"/>
    </row>
    <row r="106" spans="2:6" ht="18" x14ac:dyDescent="0.2">
      <c r="B106" s="509" t="s">
        <v>645</v>
      </c>
      <c r="F106" s="11"/>
    </row>
    <row r="107" spans="2:6" ht="16" x14ac:dyDescent="0.2">
      <c r="B107" s="493"/>
      <c r="C107" s="602" t="s">
        <v>351</v>
      </c>
      <c r="D107" s="603"/>
      <c r="F107" s="11"/>
    </row>
    <row r="108" spans="2:6" x14ac:dyDescent="0.15">
      <c r="B108" s="486"/>
      <c r="F108" s="11"/>
    </row>
    <row r="109" spans="2:6" ht="18" x14ac:dyDescent="0.2">
      <c r="B109" s="509" t="s">
        <v>646</v>
      </c>
      <c r="F109" s="11"/>
    </row>
    <row r="110" spans="2:6" ht="29.25" customHeight="1" x14ac:dyDescent="0.2">
      <c r="B110" s="493"/>
      <c r="C110" s="602" t="s">
        <v>213</v>
      </c>
      <c r="D110" s="603"/>
      <c r="F110" s="11"/>
    </row>
    <row r="111" spans="2:6" ht="32.25" customHeight="1" x14ac:dyDescent="0.2">
      <c r="B111" s="493"/>
      <c r="C111" s="602" t="s">
        <v>270</v>
      </c>
      <c r="D111" s="603"/>
      <c r="F111" s="11"/>
    </row>
    <row r="112" spans="2:6" x14ac:dyDescent="0.15">
      <c r="B112" s="486"/>
      <c r="F112" s="11"/>
    </row>
    <row r="113" spans="2:6" ht="18" x14ac:dyDescent="0.2">
      <c r="B113" s="509" t="s">
        <v>647</v>
      </c>
      <c r="F113" s="11"/>
    </row>
    <row r="114" spans="2:6" ht="16" x14ac:dyDescent="0.2">
      <c r="B114" s="493"/>
      <c r="C114" s="602" t="s">
        <v>351</v>
      </c>
      <c r="D114" s="603"/>
      <c r="F114" s="11"/>
    </row>
    <row r="115" spans="2:6" x14ac:dyDescent="0.15">
      <c r="B115" s="496"/>
      <c r="F115" s="11"/>
    </row>
    <row r="116" spans="2:6" ht="18" x14ac:dyDescent="0.2">
      <c r="B116" s="509" t="s">
        <v>648</v>
      </c>
      <c r="F116" s="11"/>
    </row>
    <row r="117" spans="2:6" ht="51.75" customHeight="1" x14ac:dyDescent="0.2">
      <c r="B117" s="493"/>
      <c r="C117" s="602" t="s">
        <v>371</v>
      </c>
      <c r="D117" s="603"/>
      <c r="F117" s="11"/>
    </row>
    <row r="118" spans="2:6" x14ac:dyDescent="0.15">
      <c r="B118" s="496"/>
      <c r="C118" t="s">
        <v>478</v>
      </c>
      <c r="F118" s="11"/>
    </row>
    <row r="119" spans="2:6" ht="18" x14ac:dyDescent="0.2">
      <c r="B119" s="509" t="s">
        <v>649</v>
      </c>
      <c r="F119" s="11"/>
    </row>
    <row r="120" spans="2:6" ht="16" x14ac:dyDescent="0.2">
      <c r="B120" s="493"/>
      <c r="C120" s="602" t="s">
        <v>372</v>
      </c>
      <c r="D120" s="603"/>
      <c r="F120" s="11"/>
    </row>
    <row r="121" spans="2:6" x14ac:dyDescent="0.15">
      <c r="B121" s="496"/>
      <c r="F121" s="11"/>
    </row>
    <row r="122" spans="2:6" ht="18" x14ac:dyDescent="0.2">
      <c r="B122" s="509" t="s">
        <v>650</v>
      </c>
      <c r="F122" s="11"/>
    </row>
    <row r="123" spans="2:6" ht="63.75" customHeight="1" x14ac:dyDescent="0.2">
      <c r="B123" s="493"/>
      <c r="C123" s="602" t="s">
        <v>352</v>
      </c>
      <c r="D123" s="603"/>
      <c r="F123" s="11"/>
    </row>
    <row r="124" spans="2:6" x14ac:dyDescent="0.15">
      <c r="B124" s="496"/>
      <c r="F124" s="11"/>
    </row>
    <row r="125" spans="2:6" ht="18" x14ac:dyDescent="0.2">
      <c r="B125" s="502" t="s">
        <v>477</v>
      </c>
      <c r="F125" s="11"/>
    </row>
    <row r="126" spans="2:6" x14ac:dyDescent="0.15">
      <c r="B126" s="486"/>
      <c r="F126" s="11"/>
    </row>
    <row r="127" spans="2:6" ht="132.75" customHeight="1" x14ac:dyDescent="0.15">
      <c r="B127" s="604" t="s">
        <v>651</v>
      </c>
      <c r="C127" s="605"/>
      <c r="D127" s="606"/>
      <c r="F127" s="11"/>
    </row>
    <row r="128" spans="2:6" x14ac:dyDescent="0.15">
      <c r="F128" s="11"/>
    </row>
    <row r="129" spans="6:6" x14ac:dyDescent="0.15">
      <c r="F129" s="11"/>
    </row>
    <row r="130" spans="6:6" x14ac:dyDescent="0.15">
      <c r="F130" s="11"/>
    </row>
    <row r="131" spans="6:6" x14ac:dyDescent="0.15">
      <c r="F131" s="11"/>
    </row>
    <row r="132" spans="6:6" x14ac:dyDescent="0.15">
      <c r="F132" s="11"/>
    </row>
    <row r="133" spans="6:6" x14ac:dyDescent="0.15">
      <c r="F133" s="11"/>
    </row>
    <row r="134" spans="6:6" x14ac:dyDescent="0.15">
      <c r="F134" s="11"/>
    </row>
    <row r="135" spans="6:6" x14ac:dyDescent="0.15">
      <c r="F135" s="11"/>
    </row>
    <row r="136" spans="6:6" x14ac:dyDescent="0.15">
      <c r="F136" s="11"/>
    </row>
    <row r="137" spans="6:6" x14ac:dyDescent="0.15">
      <c r="F137" s="11"/>
    </row>
    <row r="138" spans="6:6" x14ac:dyDescent="0.15">
      <c r="F138" s="11"/>
    </row>
    <row r="139" spans="6:6" x14ac:dyDescent="0.15">
      <c r="F139" s="11"/>
    </row>
    <row r="140" spans="6:6" x14ac:dyDescent="0.15">
      <c r="F140" s="11"/>
    </row>
    <row r="141" spans="6:6" x14ac:dyDescent="0.15">
      <c r="F141" s="11"/>
    </row>
    <row r="142" spans="6:6" x14ac:dyDescent="0.15">
      <c r="F142" s="11"/>
    </row>
    <row r="143" spans="6:6" x14ac:dyDescent="0.15">
      <c r="F143" s="11"/>
    </row>
    <row r="144" spans="6:6" x14ac:dyDescent="0.15">
      <c r="F144" s="11"/>
    </row>
    <row r="145" spans="6:6" x14ac:dyDescent="0.15">
      <c r="F145" s="11"/>
    </row>
    <row r="146" spans="6:6" x14ac:dyDescent="0.15">
      <c r="F146" s="11"/>
    </row>
    <row r="147" spans="6:6" x14ac:dyDescent="0.15">
      <c r="F147" s="11"/>
    </row>
    <row r="148" spans="6:6" x14ac:dyDescent="0.15">
      <c r="F148" s="11"/>
    </row>
    <row r="149" spans="6:6" x14ac:dyDescent="0.15">
      <c r="F149" s="11"/>
    </row>
    <row r="150" spans="6:6" x14ac:dyDescent="0.15">
      <c r="F150" s="11"/>
    </row>
    <row r="151" spans="6:6" x14ac:dyDescent="0.15">
      <c r="F151" s="11"/>
    </row>
    <row r="152" spans="6:6" x14ac:dyDescent="0.15">
      <c r="F152" s="11"/>
    </row>
    <row r="153" spans="6:6" x14ac:dyDescent="0.15">
      <c r="F153" s="11"/>
    </row>
    <row r="154" spans="6:6" x14ac:dyDescent="0.15">
      <c r="F154" s="11"/>
    </row>
    <row r="155" spans="6:6" x14ac:dyDescent="0.15">
      <c r="F155" s="11"/>
    </row>
    <row r="156" spans="6:6" x14ac:dyDescent="0.15">
      <c r="F156" s="11"/>
    </row>
    <row r="157" spans="6:6" x14ac:dyDescent="0.15">
      <c r="F157" s="11"/>
    </row>
    <row r="158" spans="6:6" x14ac:dyDescent="0.15">
      <c r="F158" s="11"/>
    </row>
    <row r="159" spans="6:6" x14ac:dyDescent="0.15">
      <c r="F159" s="11"/>
    </row>
    <row r="160" spans="6:6" x14ac:dyDescent="0.15">
      <c r="F160" s="11"/>
    </row>
    <row r="161" spans="6:6" x14ac:dyDescent="0.15">
      <c r="F161" s="11"/>
    </row>
    <row r="162" spans="6:6" x14ac:dyDescent="0.15">
      <c r="F162" s="11"/>
    </row>
    <row r="163" spans="6:6" x14ac:dyDescent="0.15">
      <c r="F163" s="11"/>
    </row>
    <row r="164" spans="6:6" x14ac:dyDescent="0.15">
      <c r="F164" s="11"/>
    </row>
    <row r="165" spans="6:6" x14ac:dyDescent="0.15">
      <c r="F165" s="11"/>
    </row>
    <row r="166" spans="6:6" x14ac:dyDescent="0.15">
      <c r="F166" s="11"/>
    </row>
    <row r="167" spans="6:6" x14ac:dyDescent="0.15">
      <c r="F167" s="11"/>
    </row>
  </sheetData>
  <sheetProtection password="F635" sheet="1" objects="1" scenarios="1" selectLockedCells="1"/>
  <dataConsolidate/>
  <mergeCells count="48">
    <mergeCell ref="B2:D2"/>
    <mergeCell ref="B4:D4"/>
    <mergeCell ref="B5:D5"/>
    <mergeCell ref="B6:D6"/>
    <mergeCell ref="B10:D10"/>
    <mergeCell ref="B9:D9"/>
    <mergeCell ref="B16:D16"/>
    <mergeCell ref="B17:D17"/>
    <mergeCell ref="B40:D40"/>
    <mergeCell ref="B15:D15"/>
    <mergeCell ref="B11:D11"/>
    <mergeCell ref="B20:D20"/>
    <mergeCell ref="B36:D36"/>
    <mergeCell ref="B39:D39"/>
    <mergeCell ref="C97:D97"/>
    <mergeCell ref="C66:D66"/>
    <mergeCell ref="C70:D70"/>
    <mergeCell ref="C74:D74"/>
    <mergeCell ref="C42:D42"/>
    <mergeCell ref="C53:D53"/>
    <mergeCell ref="C51:D51"/>
    <mergeCell ref="C55:D55"/>
    <mergeCell ref="C57:D57"/>
    <mergeCell ref="C67:D67"/>
    <mergeCell ref="C82:D82"/>
    <mergeCell ref="B62:D62"/>
    <mergeCell ref="B59:D59"/>
    <mergeCell ref="C91:D91"/>
    <mergeCell ref="C78:D78"/>
    <mergeCell ref="C83:D83"/>
    <mergeCell ref="C85:D85"/>
    <mergeCell ref="C86:D86"/>
    <mergeCell ref="C87:D87"/>
    <mergeCell ref="C96:D96"/>
    <mergeCell ref="C92:D92"/>
    <mergeCell ref="C88:D88"/>
    <mergeCell ref="C93:D93"/>
    <mergeCell ref="C100:D100"/>
    <mergeCell ref="B127:D127"/>
    <mergeCell ref="C114:D114"/>
    <mergeCell ref="C117:D117"/>
    <mergeCell ref="C120:D120"/>
    <mergeCell ref="C123:D123"/>
    <mergeCell ref="C110:D110"/>
    <mergeCell ref="C111:D111"/>
    <mergeCell ref="C104:D104"/>
    <mergeCell ref="C107:D107"/>
    <mergeCell ref="C103:D103"/>
  </mergeCells>
  <phoneticPr fontId="6" type="noConversion"/>
  <pageMargins left="0.75" right="0.75" top="1" bottom="1" header="0.5" footer="0.5"/>
  <pageSetup scale="63" orientation="portrait" r:id="rId1"/>
  <headerFooter alignWithMargins="0">
    <oddFooter>&amp;LGEORGIA&amp;R&amp;"Arial,Bold"Start Here - CSC Standard Form&amp;"Arial,Regular"
&amp;F&amp;  2015v9.2
Page &amp;P of &amp;N</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dimension ref="A1:N108"/>
  <sheetViews>
    <sheetView showGridLines="0" showRowColHeaders="0" zoomScale="60" zoomScaleNormal="60" zoomScalePageLayoutView="60" workbookViewId="0">
      <selection activeCell="B12" sqref="B12"/>
    </sheetView>
  </sheetViews>
  <sheetFormatPr baseColWidth="10" defaultColWidth="0" defaultRowHeight="13" zeroHeight="1" x14ac:dyDescent="0.15"/>
  <cols>
    <col min="1" max="1" width="9.1640625" style="11" customWidth="1"/>
    <col min="2" max="2" width="9.5" style="11" customWidth="1"/>
    <col min="3" max="3" width="8.83203125" style="41" customWidth="1"/>
    <col min="4" max="4" width="69.83203125" style="11" customWidth="1"/>
    <col min="5" max="5" width="24" style="11" customWidth="1"/>
    <col min="6" max="8" width="19.6640625" style="11" customWidth="1"/>
    <col min="9" max="10" width="25.1640625" style="11" customWidth="1"/>
    <col min="11" max="11" width="6" style="11" customWidth="1"/>
    <col min="12" max="12" width="21.33203125" style="11" hidden="1" customWidth="1"/>
    <col min="13" max="14" width="9.83203125" style="11" hidden="1" customWidth="1"/>
    <col min="15" max="16384" width="9.1640625" style="11" hidden="1"/>
  </cols>
  <sheetData>
    <row r="1" spans="1:13" s="111" customFormat="1" ht="36.75" customHeight="1" x14ac:dyDescent="0.2">
      <c r="B1" s="1012" t="s">
        <v>474</v>
      </c>
      <c r="C1" s="959"/>
      <c r="D1" s="959"/>
      <c r="E1" s="959"/>
      <c r="F1" s="959"/>
      <c r="G1" s="959"/>
      <c r="H1" s="959"/>
      <c r="I1" s="959"/>
      <c r="J1" s="960"/>
      <c r="K1" s="108"/>
    </row>
    <row r="2" spans="1:13" s="111" customFormat="1" ht="50.25" customHeight="1" x14ac:dyDescent="0.2">
      <c r="B2" s="1009" t="s">
        <v>402</v>
      </c>
      <c r="C2" s="1010"/>
      <c r="D2" s="1010"/>
      <c r="E2" s="1010"/>
      <c r="F2" s="1010"/>
      <c r="G2" s="1010"/>
      <c r="H2" s="1010"/>
      <c r="I2" s="1010"/>
      <c r="J2" s="1011"/>
      <c r="K2" s="108"/>
    </row>
    <row r="3" spans="1:13" s="111" customFormat="1" ht="67.5" customHeight="1" x14ac:dyDescent="0.2">
      <c r="B3" s="1020" t="s">
        <v>873</v>
      </c>
      <c r="C3" s="1021"/>
      <c r="D3" s="1021"/>
      <c r="E3" s="1021"/>
      <c r="F3" s="1021"/>
      <c r="G3" s="1021"/>
      <c r="H3" s="1021"/>
      <c r="I3" s="1021"/>
      <c r="J3" s="1022"/>
      <c r="K3" s="108"/>
    </row>
    <row r="4" spans="1:13" s="111" customFormat="1" ht="231.75" customHeight="1" x14ac:dyDescent="0.2">
      <c r="A4" s="537"/>
      <c r="B4" s="1026" t="s">
        <v>874</v>
      </c>
      <c r="C4" s="1027"/>
      <c r="D4" s="1027"/>
      <c r="E4" s="1027"/>
      <c r="F4" s="1027"/>
      <c r="G4" s="1027"/>
      <c r="H4" s="1027"/>
      <c r="I4" s="1027"/>
      <c r="J4" s="1028"/>
      <c r="K4" s="108"/>
    </row>
    <row r="5" spans="1:13" s="111" customFormat="1" ht="67.5" customHeight="1" x14ac:dyDescent="0.2">
      <c r="A5" s="548"/>
      <c r="B5" s="1029" t="s">
        <v>353</v>
      </c>
      <c r="C5" s="703"/>
      <c r="D5" s="703"/>
      <c r="E5" s="703"/>
      <c r="F5" s="703"/>
      <c r="G5" s="805"/>
      <c r="H5" s="1030" t="s">
        <v>701</v>
      </c>
      <c r="I5" s="1031"/>
      <c r="J5" s="538"/>
      <c r="K5" s="108"/>
    </row>
    <row r="6" spans="1:13" s="111" customFormat="1" ht="64.5" customHeight="1" x14ac:dyDescent="0.2">
      <c r="B6" s="522" t="b">
        <v>0</v>
      </c>
      <c r="C6" s="1032" t="s">
        <v>57</v>
      </c>
      <c r="D6" s="1033"/>
      <c r="E6" s="1033"/>
      <c r="F6" s="539" t="s">
        <v>151</v>
      </c>
      <c r="G6" s="539" t="s">
        <v>152</v>
      </c>
      <c r="H6" s="539" t="s">
        <v>702</v>
      </c>
      <c r="I6" s="539" t="s">
        <v>703</v>
      </c>
      <c r="J6" s="542"/>
      <c r="K6" s="108"/>
    </row>
    <row r="7" spans="1:13" s="111" customFormat="1" ht="58.5" customHeight="1" x14ac:dyDescent="0.2">
      <c r="B7" s="540" t="s">
        <v>704</v>
      </c>
      <c r="C7" s="1023" t="s">
        <v>705</v>
      </c>
      <c r="D7" s="1024"/>
      <c r="E7" s="1025"/>
      <c r="F7" s="544">
        <v>0</v>
      </c>
      <c r="G7" s="544">
        <v>0</v>
      </c>
      <c r="H7" s="544">
        <v>0</v>
      </c>
      <c r="I7" s="544">
        <v>0</v>
      </c>
      <c r="J7" s="457"/>
      <c r="K7" s="108"/>
      <c r="M7" s="549"/>
    </row>
    <row r="8" spans="1:13" s="111" customFormat="1" ht="127.5" customHeight="1" x14ac:dyDescent="0.2">
      <c r="B8" s="541" t="s">
        <v>706</v>
      </c>
      <c r="C8" s="1015" t="s">
        <v>875</v>
      </c>
      <c r="D8" s="1016"/>
      <c r="E8" s="1017"/>
      <c r="F8" s="544">
        <v>0</v>
      </c>
      <c r="G8" s="544">
        <v>0</v>
      </c>
      <c r="H8" s="544">
        <v>0</v>
      </c>
      <c r="I8" s="544">
        <v>0</v>
      </c>
      <c r="J8" s="458"/>
      <c r="K8" s="108"/>
    </row>
    <row r="9" spans="1:13" s="111" customFormat="1" ht="50" hidden="1" customHeight="1" x14ac:dyDescent="0.2">
      <c r="B9" s="136"/>
      <c r="C9" s="981"/>
      <c r="D9" s="851"/>
      <c r="E9" s="851"/>
      <c r="F9" s="145"/>
      <c r="G9" s="145"/>
      <c r="H9" s="429"/>
      <c r="I9" s="430"/>
      <c r="J9" s="458"/>
      <c r="K9" s="108"/>
    </row>
    <row r="10" spans="1:13" s="111" customFormat="1" ht="39" hidden="1" customHeight="1" x14ac:dyDescent="0.2">
      <c r="B10" s="130"/>
      <c r="C10" s="994"/>
      <c r="D10" s="703"/>
      <c r="E10" s="703"/>
      <c r="F10" s="162"/>
      <c r="G10" s="162"/>
      <c r="H10" s="429"/>
      <c r="I10" s="176"/>
      <c r="J10" s="458"/>
      <c r="K10" s="108"/>
    </row>
    <row r="11" spans="1:13" s="111" customFormat="1" ht="148" hidden="1" customHeight="1" x14ac:dyDescent="0.2">
      <c r="B11" s="136"/>
      <c r="C11" s="981"/>
      <c r="D11" s="851"/>
      <c r="E11" s="851"/>
      <c r="F11" s="145"/>
      <c r="G11" s="145"/>
      <c r="H11" s="429"/>
      <c r="I11" s="430"/>
      <c r="J11" s="458"/>
      <c r="K11" s="108"/>
    </row>
    <row r="12" spans="1:13" s="111" customFormat="1" ht="47" customHeight="1" x14ac:dyDescent="0.2">
      <c r="B12" s="567" t="b">
        <v>0</v>
      </c>
      <c r="C12" s="1034" t="s">
        <v>876</v>
      </c>
      <c r="D12" s="1035"/>
      <c r="E12" s="1035"/>
      <c r="F12" s="1035"/>
      <c r="G12" s="1035"/>
      <c r="H12" s="1035"/>
      <c r="I12" s="1035"/>
      <c r="J12" s="543"/>
      <c r="K12" s="108"/>
    </row>
    <row r="13" spans="1:13" s="111" customFormat="1" ht="52.5" customHeight="1" x14ac:dyDescent="0.2">
      <c r="B13" s="1042" t="s">
        <v>707</v>
      </c>
      <c r="C13" s="1043"/>
      <c r="D13" s="1043"/>
      <c r="E13" s="1043"/>
      <c r="F13" s="1043"/>
      <c r="G13" s="1043"/>
      <c r="H13" s="1043"/>
      <c r="I13" s="1043"/>
      <c r="J13" s="1044"/>
      <c r="K13" s="108"/>
    </row>
    <row r="14" spans="1:13" s="111" customFormat="1" ht="96.75" customHeight="1" x14ac:dyDescent="0.2">
      <c r="B14" s="1045"/>
      <c r="C14" s="832"/>
      <c r="D14" s="832"/>
      <c r="E14" s="832"/>
      <c r="F14" s="832"/>
      <c r="G14" s="832"/>
      <c r="H14" s="832"/>
      <c r="I14" s="832"/>
      <c r="J14" s="833"/>
      <c r="K14" s="108"/>
    </row>
    <row r="15" spans="1:13" s="111" customFormat="1" ht="45" hidden="1" customHeight="1" x14ac:dyDescent="0.25">
      <c r="B15" s="554"/>
      <c r="C15" s="1046"/>
      <c r="D15" s="851"/>
      <c r="E15" s="851"/>
      <c r="F15" s="851"/>
      <c r="G15" s="851"/>
      <c r="H15" s="851"/>
      <c r="I15" s="851"/>
      <c r="J15" s="553"/>
      <c r="K15" s="108"/>
    </row>
    <row r="16" spans="1:13" s="111" customFormat="1" ht="78.75" customHeight="1" x14ac:dyDescent="0.2">
      <c r="B16" s="1047" t="s">
        <v>877</v>
      </c>
      <c r="C16" s="789"/>
      <c r="D16" s="789"/>
      <c r="E16" s="789"/>
      <c r="F16" s="789"/>
      <c r="G16" s="789"/>
      <c r="H16" s="789"/>
      <c r="I16" s="789"/>
      <c r="J16" s="552"/>
      <c r="K16" s="108"/>
    </row>
    <row r="17" spans="2:11" s="111" customFormat="1" ht="39" hidden="1" customHeight="1" x14ac:dyDescent="0.2">
      <c r="B17" s="136"/>
      <c r="C17" s="981"/>
      <c r="D17" s="851"/>
      <c r="E17" s="851"/>
      <c r="F17" s="145"/>
      <c r="G17" s="145"/>
      <c r="H17" s="429"/>
      <c r="I17" s="430"/>
      <c r="J17" s="458"/>
      <c r="K17" s="108"/>
    </row>
    <row r="18" spans="2:11" s="111" customFormat="1" ht="45" customHeight="1" x14ac:dyDescent="0.2">
      <c r="B18" s="134" t="s">
        <v>448</v>
      </c>
      <c r="C18" s="984" t="s">
        <v>690</v>
      </c>
      <c r="D18" s="744"/>
      <c r="E18" s="744"/>
      <c r="F18" s="744"/>
      <c r="G18" s="431">
        <f>IF('CS Worksheet'!M31&gt;30000,'CS Worksheet'!M31-30000,0)</f>
        <v>0</v>
      </c>
      <c r="H18" s="241"/>
      <c r="I18" s="241"/>
      <c r="J18" s="461"/>
      <c r="K18" s="108"/>
    </row>
    <row r="19" spans="2:11" s="111" customFormat="1" ht="45" customHeight="1" x14ac:dyDescent="0.2">
      <c r="B19" s="1036" t="s">
        <v>878</v>
      </c>
      <c r="C19" s="1037"/>
      <c r="D19" s="1037"/>
      <c r="E19" s="1038"/>
      <c r="F19" s="432"/>
      <c r="G19" s="433"/>
      <c r="H19" s="1055" t="s">
        <v>365</v>
      </c>
      <c r="I19" s="960"/>
      <c r="J19" s="461"/>
      <c r="K19" s="108"/>
    </row>
    <row r="20" spans="2:11" s="111" customFormat="1" ht="70.5" customHeight="1" x14ac:dyDescent="0.2">
      <c r="B20" s="1039"/>
      <c r="C20" s="1040"/>
      <c r="D20" s="1040"/>
      <c r="E20" s="1041"/>
      <c r="F20" s="434" t="s">
        <v>151</v>
      </c>
      <c r="G20" s="434" t="s">
        <v>152</v>
      </c>
      <c r="H20" s="434" t="s">
        <v>363</v>
      </c>
      <c r="I20" s="434" t="s">
        <v>364</v>
      </c>
      <c r="J20" s="461"/>
      <c r="K20" s="108"/>
    </row>
    <row r="21" spans="2:11" s="111" customFormat="1" ht="40" customHeight="1" x14ac:dyDescent="0.2">
      <c r="B21" s="136" t="s">
        <v>449</v>
      </c>
      <c r="C21" s="834" t="s">
        <v>177</v>
      </c>
      <c r="D21" s="1018"/>
      <c r="E21" s="1019"/>
      <c r="F21" s="146">
        <v>0</v>
      </c>
      <c r="G21" s="146">
        <v>0</v>
      </c>
      <c r="H21" s="156">
        <v>0</v>
      </c>
      <c r="I21" s="156">
        <v>0</v>
      </c>
      <c r="J21" s="461"/>
      <c r="K21" s="108"/>
    </row>
    <row r="22" spans="2:11" s="111" customFormat="1" ht="40" customHeight="1" x14ac:dyDescent="0.2">
      <c r="B22" s="136" t="s">
        <v>141</v>
      </c>
      <c r="C22" s="834" t="s">
        <v>674</v>
      </c>
      <c r="D22" s="695"/>
      <c r="E22" s="696"/>
      <c r="F22" s="146">
        <v>0</v>
      </c>
      <c r="G22" s="146">
        <v>0</v>
      </c>
      <c r="H22" s="146">
        <v>0</v>
      </c>
      <c r="I22" s="146">
        <v>0</v>
      </c>
      <c r="J22" s="461"/>
      <c r="K22" s="108"/>
    </row>
    <row r="23" spans="2:11" s="111" customFormat="1" ht="40" customHeight="1" x14ac:dyDescent="0.2">
      <c r="B23" s="462" t="s">
        <v>142</v>
      </c>
      <c r="C23" s="834" t="s">
        <v>161</v>
      </c>
      <c r="D23" s="695"/>
      <c r="E23" s="696"/>
      <c r="F23" s="146">
        <v>0</v>
      </c>
      <c r="G23" s="146">
        <v>0</v>
      </c>
      <c r="H23" s="146">
        <v>0</v>
      </c>
      <c r="I23" s="146">
        <v>0</v>
      </c>
      <c r="J23" s="461"/>
      <c r="K23" s="108"/>
    </row>
    <row r="24" spans="2:11" s="111" customFormat="1" ht="40" customHeight="1" x14ac:dyDescent="0.2">
      <c r="B24" s="136" t="s">
        <v>147</v>
      </c>
      <c r="C24" s="834" t="s">
        <v>154</v>
      </c>
      <c r="D24" s="695"/>
      <c r="E24" s="696"/>
      <c r="F24" s="146">
        <v>0</v>
      </c>
      <c r="G24" s="146">
        <v>0</v>
      </c>
      <c r="H24" s="146">
        <v>0</v>
      </c>
      <c r="I24" s="146">
        <v>0</v>
      </c>
      <c r="J24" s="461"/>
      <c r="K24" s="108"/>
    </row>
    <row r="25" spans="2:11" s="111" customFormat="1" ht="40" customHeight="1" x14ac:dyDescent="0.2">
      <c r="B25" s="136" t="s">
        <v>157</v>
      </c>
      <c r="C25" s="834" t="s">
        <v>155</v>
      </c>
      <c r="D25" s="695"/>
      <c r="E25" s="696"/>
      <c r="F25" s="146">
        <v>0</v>
      </c>
      <c r="G25" s="146">
        <v>0</v>
      </c>
      <c r="H25" s="146">
        <v>0</v>
      </c>
      <c r="I25" s="146">
        <v>0</v>
      </c>
      <c r="J25" s="461"/>
      <c r="K25" s="108"/>
    </row>
    <row r="26" spans="2:11" s="201" customFormat="1" ht="40" customHeight="1" x14ac:dyDescent="0.2">
      <c r="B26" s="136" t="s">
        <v>158</v>
      </c>
      <c r="C26" s="1049" t="s">
        <v>156</v>
      </c>
      <c r="D26" s="1050"/>
      <c r="E26" s="1051"/>
      <c r="F26" s="146">
        <v>0</v>
      </c>
      <c r="G26" s="146">
        <v>0</v>
      </c>
      <c r="H26" s="146">
        <v>0</v>
      </c>
      <c r="I26" s="146">
        <v>0</v>
      </c>
      <c r="J26" s="463"/>
      <c r="K26" s="454"/>
    </row>
    <row r="27" spans="2:11" s="111" customFormat="1" ht="40" customHeight="1" x14ac:dyDescent="0.2">
      <c r="B27" s="136" t="s">
        <v>160</v>
      </c>
      <c r="C27" s="1049" t="s">
        <v>280</v>
      </c>
      <c r="D27" s="1050"/>
      <c r="E27" s="1051"/>
      <c r="F27" s="146">
        <v>0</v>
      </c>
      <c r="G27" s="146">
        <v>0</v>
      </c>
      <c r="H27" s="146">
        <v>0</v>
      </c>
      <c r="I27" s="146">
        <v>0</v>
      </c>
      <c r="J27" s="461"/>
      <c r="K27" s="108"/>
    </row>
    <row r="28" spans="2:11" s="111" customFormat="1" ht="40" customHeight="1" x14ac:dyDescent="0.2">
      <c r="B28" s="462" t="s">
        <v>165</v>
      </c>
      <c r="C28" s="1049" t="s">
        <v>159</v>
      </c>
      <c r="D28" s="1050"/>
      <c r="E28" s="1051"/>
      <c r="F28" s="146">
        <v>0</v>
      </c>
      <c r="G28" s="146">
        <v>0</v>
      </c>
      <c r="H28" s="146">
        <v>0</v>
      </c>
      <c r="I28" s="146">
        <v>0</v>
      </c>
      <c r="J28" s="461"/>
      <c r="K28" s="108"/>
    </row>
    <row r="29" spans="2:11" s="111" customFormat="1" ht="40" customHeight="1" x14ac:dyDescent="0.2">
      <c r="B29" s="464" t="s">
        <v>162</v>
      </c>
      <c r="C29" s="1049" t="s">
        <v>378</v>
      </c>
      <c r="D29" s="1050"/>
      <c r="E29" s="1051"/>
      <c r="F29" s="146">
        <v>0</v>
      </c>
      <c r="G29" s="146">
        <v>0</v>
      </c>
      <c r="H29" s="146">
        <v>0</v>
      </c>
      <c r="I29" s="146">
        <v>0</v>
      </c>
      <c r="J29" s="461"/>
      <c r="K29" s="108"/>
    </row>
    <row r="30" spans="2:11" s="111" customFormat="1" ht="54" customHeight="1" x14ac:dyDescent="0.2">
      <c r="B30" s="465" t="s">
        <v>166</v>
      </c>
      <c r="C30" s="981" t="s">
        <v>655</v>
      </c>
      <c r="D30" s="851"/>
      <c r="E30" s="1014"/>
      <c r="F30" s="199">
        <f>SUM(F21:F29)</f>
        <v>0</v>
      </c>
      <c r="G30" s="199">
        <f>SUM(G21:G29)</f>
        <v>0</v>
      </c>
      <c r="H30" s="199">
        <f>SUM(H21:H29)</f>
        <v>0</v>
      </c>
      <c r="I30" s="199">
        <f>SUM(I21:I29)</f>
        <v>0</v>
      </c>
      <c r="J30" s="461"/>
      <c r="K30" s="108"/>
    </row>
    <row r="31" spans="2:11" s="111" customFormat="1" ht="63.75" customHeight="1" thickBot="1" x14ac:dyDescent="0.25">
      <c r="B31" s="530" t="b">
        <v>0</v>
      </c>
      <c r="C31" s="1053" t="s">
        <v>56</v>
      </c>
      <c r="D31" s="851"/>
      <c r="E31" s="1014"/>
      <c r="F31" s="435"/>
      <c r="G31" s="436"/>
      <c r="H31" s="436"/>
      <c r="I31" s="436"/>
      <c r="J31" s="478"/>
      <c r="K31" s="108"/>
    </row>
    <row r="32" spans="2:11" s="112" customFormat="1" ht="60" customHeight="1" x14ac:dyDescent="0.2">
      <c r="B32" s="1054" t="s">
        <v>143</v>
      </c>
      <c r="C32" s="784"/>
      <c r="D32" s="784"/>
      <c r="E32" s="784"/>
      <c r="F32" s="434" t="s">
        <v>151</v>
      </c>
      <c r="G32" s="434" t="s">
        <v>152</v>
      </c>
      <c r="H32" s="434" t="s">
        <v>599</v>
      </c>
      <c r="I32" s="434" t="s">
        <v>600</v>
      </c>
      <c r="J32" s="466"/>
      <c r="K32" s="118"/>
    </row>
    <row r="33" spans="2:13" s="112" customFormat="1" ht="40" customHeight="1" x14ac:dyDescent="0.2">
      <c r="B33" s="958" t="s">
        <v>189</v>
      </c>
      <c r="C33" s="789"/>
      <c r="D33" s="789"/>
      <c r="E33" s="789"/>
      <c r="F33" s="789"/>
      <c r="G33" s="789"/>
      <c r="H33" s="789"/>
      <c r="I33" s="790"/>
      <c r="J33" s="460"/>
      <c r="K33" s="118"/>
    </row>
    <row r="34" spans="2:13" s="112" customFormat="1" ht="110" customHeight="1" x14ac:dyDescent="0.2">
      <c r="B34" s="467" t="s">
        <v>50</v>
      </c>
      <c r="C34" s="1052" t="s">
        <v>285</v>
      </c>
      <c r="D34" s="744"/>
      <c r="E34" s="745"/>
      <c r="F34" s="147">
        <f>J65+'Schedule E Supplemental Tables'!I13+'Schedule E Supplemental Tables'!I50+'Schedule E Supplemental Tables'!I87</f>
        <v>0</v>
      </c>
      <c r="G34" s="147">
        <f>J66+'Schedule E Supplemental Tables'!I14+'Schedule E Supplemental Tables'!I51+'Schedule E Supplemental Tables'!I88</f>
        <v>0</v>
      </c>
      <c r="H34" s="147">
        <f>J67+'Schedule E Supplemental Tables'!I15+'Schedule E Supplemental Tables'!I52+'Schedule E Supplemental Tables'!I89</f>
        <v>0</v>
      </c>
      <c r="I34" s="222">
        <f>SUM(F34:H34)</f>
        <v>0</v>
      </c>
      <c r="J34" s="175"/>
      <c r="K34" s="118"/>
    </row>
    <row r="35" spans="2:13" s="112" customFormat="1" ht="110" customHeight="1" x14ac:dyDescent="0.2">
      <c r="B35" s="468" t="s">
        <v>51</v>
      </c>
      <c r="C35" s="1013" t="s">
        <v>374</v>
      </c>
      <c r="D35" s="851"/>
      <c r="E35" s="1014"/>
      <c r="F35" s="148">
        <f>J74+'Schedule E Supplemental Tables'!I22+'Schedule E Supplemental Tables'!I59+'Schedule E Supplemental Tables'!I96</f>
        <v>0</v>
      </c>
      <c r="G35" s="148">
        <f>J75+'Schedule E Supplemental Tables'!I23+'Schedule E Supplemental Tables'!I60+'Schedule E Supplemental Tables'!I97</f>
        <v>0</v>
      </c>
      <c r="H35" s="148">
        <f>J76+'Schedule E Supplemental Tables'!I24+'Schedule E Supplemental Tables'!I61+'Schedule E Supplemental Tables'!I98</f>
        <v>0</v>
      </c>
      <c r="I35" s="199">
        <f>SUM(F35:H35)</f>
        <v>0</v>
      </c>
      <c r="J35" s="175"/>
      <c r="K35" s="118"/>
    </row>
    <row r="36" spans="2:13" s="112" customFormat="1" ht="110" customHeight="1" x14ac:dyDescent="0.2">
      <c r="B36" s="468" t="s">
        <v>52</v>
      </c>
      <c r="C36" s="1013" t="s">
        <v>223</v>
      </c>
      <c r="D36" s="851"/>
      <c r="E36" s="1014"/>
      <c r="F36" s="148">
        <f>J95</f>
        <v>0</v>
      </c>
      <c r="G36" s="148">
        <f>J96</f>
        <v>0</v>
      </c>
      <c r="H36" s="148">
        <f>J97</f>
        <v>0</v>
      </c>
      <c r="I36" s="199">
        <f>SUM(F36:H36)</f>
        <v>0</v>
      </c>
      <c r="J36" s="175"/>
      <c r="K36" s="118"/>
    </row>
    <row r="37" spans="2:13" s="112" customFormat="1" ht="39.75" customHeight="1" x14ac:dyDescent="0.2">
      <c r="B37" s="468" t="s">
        <v>53</v>
      </c>
      <c r="C37" s="981" t="s">
        <v>286</v>
      </c>
      <c r="D37" s="851"/>
      <c r="E37" s="1014"/>
      <c r="F37" s="148">
        <f>SUM(F34:F36)</f>
        <v>0</v>
      </c>
      <c r="G37" s="148">
        <f>SUM(G34:G36)</f>
        <v>0</v>
      </c>
      <c r="H37" s="148">
        <f>SUM(H34:H36)</f>
        <v>0</v>
      </c>
      <c r="I37" s="199">
        <f>SUM(F37:H37)</f>
        <v>0</v>
      </c>
      <c r="J37" s="175"/>
      <c r="K37" s="118"/>
      <c r="L37" s="545">
        <f>MIN(F7,F8)</f>
        <v>0</v>
      </c>
      <c r="M37" s="112" t="s">
        <v>266</v>
      </c>
    </row>
    <row r="38" spans="2:13" s="112" customFormat="1" ht="39" customHeight="1" x14ac:dyDescent="0.2">
      <c r="B38" s="468" t="s">
        <v>54</v>
      </c>
      <c r="C38" s="981" t="s">
        <v>320</v>
      </c>
      <c r="D38" s="851"/>
      <c r="E38" s="1014"/>
      <c r="F38" s="149">
        <f>'CS Worksheet'!K34</f>
        <v>0</v>
      </c>
      <c r="G38" s="149">
        <f>'CS Worksheet'!L34</f>
        <v>0</v>
      </c>
      <c r="H38" s="174"/>
      <c r="I38" s="149">
        <f>SUM(F38:G38)</f>
        <v>0</v>
      </c>
      <c r="J38" s="175"/>
      <c r="K38" s="118"/>
      <c r="L38" s="545">
        <f>MIN(H7,H8)</f>
        <v>0</v>
      </c>
      <c r="M38" s="112" t="s">
        <v>266</v>
      </c>
    </row>
    <row r="39" spans="2:13" s="112" customFormat="1" ht="39" customHeight="1" x14ac:dyDescent="0.2">
      <c r="B39" s="469" t="s">
        <v>55</v>
      </c>
      <c r="C39" s="981" t="s">
        <v>710</v>
      </c>
      <c r="D39" s="851"/>
      <c r="E39" s="1014"/>
      <c r="F39" s="150">
        <f>tround(I37*F38)</f>
        <v>0</v>
      </c>
      <c r="G39" s="151">
        <f>(I37)-F39</f>
        <v>0</v>
      </c>
      <c r="H39" s="175"/>
      <c r="I39" s="199">
        <f>SUM(F39:H39)</f>
        <v>0</v>
      </c>
      <c r="J39" s="175"/>
      <c r="K39" s="118"/>
      <c r="L39" s="545">
        <f>MIN(G7,G8)</f>
        <v>0</v>
      </c>
      <c r="M39" s="112" t="s">
        <v>267</v>
      </c>
    </row>
    <row r="40" spans="2:13" s="113" customFormat="1" ht="37.5" customHeight="1" x14ac:dyDescent="0.2">
      <c r="B40" s="470" t="s">
        <v>725</v>
      </c>
      <c r="C40" s="994" t="s">
        <v>885</v>
      </c>
      <c r="D40" s="703"/>
      <c r="E40" s="805"/>
      <c r="F40" s="150">
        <f>F39-F37</f>
        <v>0</v>
      </c>
      <c r="G40" s="150">
        <f>G39-G37</f>
        <v>0</v>
      </c>
      <c r="H40" s="204"/>
      <c r="I40" s="239"/>
      <c r="J40" s="471"/>
      <c r="K40" s="455"/>
      <c r="L40" s="546">
        <f>MIN(I7,I8)</f>
        <v>0</v>
      </c>
      <c r="M40" s="113" t="s">
        <v>267</v>
      </c>
    </row>
    <row r="41" spans="2:13" s="112" customFormat="1" ht="40" customHeight="1" x14ac:dyDescent="0.2">
      <c r="B41" s="1048" t="s">
        <v>75</v>
      </c>
      <c r="C41" s="693"/>
      <c r="D41" s="693"/>
      <c r="E41" s="693"/>
      <c r="F41" s="693"/>
      <c r="G41" s="951"/>
      <c r="H41" s="951"/>
      <c r="I41" s="951"/>
      <c r="J41" s="952"/>
      <c r="K41" s="118"/>
      <c r="L41" s="547">
        <f>IF(AND(B6=TRUE,B12=FALSE),L37,IF(B6 = FALSE, 0, L38))</f>
        <v>0</v>
      </c>
    </row>
    <row r="42" spans="2:13" s="112" customFormat="1" ht="45" customHeight="1" x14ac:dyDescent="0.2">
      <c r="B42" s="954" t="s">
        <v>338</v>
      </c>
      <c r="C42" s="789"/>
      <c r="D42" s="789"/>
      <c r="E42" s="789"/>
      <c r="F42" s="789"/>
      <c r="G42" s="789"/>
      <c r="H42" s="789"/>
      <c r="I42" s="789"/>
      <c r="J42" s="790"/>
      <c r="K42" s="118"/>
      <c r="L42" s="112">
        <f>IF(AND(B6=TRUE,B12=FALSE),L39,IF(B6=FALSE,0,L40))</f>
        <v>0</v>
      </c>
    </row>
    <row r="43" spans="2:13" s="112" customFormat="1" ht="51" customHeight="1" x14ac:dyDescent="0.2">
      <c r="B43" s="383" t="s">
        <v>168</v>
      </c>
      <c r="C43" s="974" t="s">
        <v>37</v>
      </c>
      <c r="D43" s="966"/>
      <c r="E43" s="967"/>
      <c r="F43" s="150">
        <v>0</v>
      </c>
      <c r="G43" s="150">
        <v>0</v>
      </c>
      <c r="H43" s="971"/>
      <c r="I43" s="972"/>
      <c r="J43" s="973"/>
      <c r="K43" s="118"/>
    </row>
    <row r="44" spans="2:13" s="112" customFormat="1" ht="45" customHeight="1" x14ac:dyDescent="0.2">
      <c r="B44" s="958" t="s">
        <v>654</v>
      </c>
      <c r="C44" s="959"/>
      <c r="D44" s="959"/>
      <c r="E44" s="959"/>
      <c r="F44" s="959"/>
      <c r="G44" s="959"/>
      <c r="H44" s="959"/>
      <c r="I44" s="959"/>
      <c r="J44" s="960"/>
      <c r="K44" s="118"/>
    </row>
    <row r="45" spans="2:13" s="113" customFormat="1" ht="69" customHeight="1" x14ac:dyDescent="0.2">
      <c r="B45" s="383" t="s">
        <v>169</v>
      </c>
      <c r="C45" s="965" t="s">
        <v>783</v>
      </c>
      <c r="D45" s="966"/>
      <c r="E45" s="967"/>
      <c r="F45" s="184">
        <f>-L41+IF(B31=FALSE,F30,H30)+F40-F43</f>
        <v>0</v>
      </c>
      <c r="G45" s="184">
        <f>-L42+IF(B31=FALSE,G30,I30)+G40-G43</f>
        <v>0</v>
      </c>
      <c r="H45" s="203"/>
      <c r="I45" s="437"/>
      <c r="J45" s="472"/>
      <c r="K45" s="455"/>
    </row>
    <row r="46" spans="2:13" s="113" customFormat="1" ht="60" customHeight="1" x14ac:dyDescent="0.2">
      <c r="B46" s="961" t="s">
        <v>58</v>
      </c>
      <c r="C46" s="962"/>
      <c r="D46" s="962"/>
      <c r="E46" s="962"/>
      <c r="F46" s="962"/>
      <c r="G46" s="963"/>
      <c r="H46" s="437"/>
      <c r="I46" s="176"/>
      <c r="J46" s="472"/>
      <c r="K46" s="455"/>
    </row>
    <row r="47" spans="2:13" s="112" customFormat="1" ht="25" customHeight="1" x14ac:dyDescent="0.2">
      <c r="B47" s="955" t="s">
        <v>271</v>
      </c>
      <c r="C47" s="956"/>
      <c r="D47" s="956"/>
      <c r="E47" s="956"/>
      <c r="F47" s="956"/>
      <c r="G47" s="956"/>
      <c r="H47" s="956"/>
      <c r="I47" s="956"/>
      <c r="J47" s="957"/>
      <c r="K47" s="118"/>
    </row>
    <row r="48" spans="2:13" s="112" customFormat="1" ht="200" customHeight="1" x14ac:dyDescent="0.2">
      <c r="B48" s="725"/>
      <c r="C48" s="975"/>
      <c r="D48" s="975"/>
      <c r="E48" s="975"/>
      <c r="F48" s="975"/>
      <c r="G48" s="975"/>
      <c r="H48" s="975"/>
      <c r="I48" s="975"/>
      <c r="J48" s="976"/>
      <c r="K48" s="118"/>
    </row>
    <row r="49" spans="2:13" s="112" customFormat="1" ht="25" customHeight="1" x14ac:dyDescent="0.2">
      <c r="B49" s="1000" t="s">
        <v>401</v>
      </c>
      <c r="C49" s="1001"/>
      <c r="D49" s="1001"/>
      <c r="E49" s="1001"/>
      <c r="F49" s="1001"/>
      <c r="G49" s="1001"/>
      <c r="H49" s="1001"/>
      <c r="I49" s="1001"/>
      <c r="J49" s="1002"/>
      <c r="K49" s="118"/>
    </row>
    <row r="50" spans="2:13" s="112" customFormat="1" ht="200" customHeight="1" x14ac:dyDescent="0.2">
      <c r="B50" s="725"/>
      <c r="C50" s="975"/>
      <c r="D50" s="975"/>
      <c r="E50" s="975"/>
      <c r="F50" s="975"/>
      <c r="G50" s="975"/>
      <c r="H50" s="975"/>
      <c r="I50" s="975"/>
      <c r="J50" s="976"/>
      <c r="K50" s="118"/>
    </row>
    <row r="51" spans="2:13" s="112" customFormat="1" ht="50" customHeight="1" x14ac:dyDescent="0.2">
      <c r="B51" s="1003" t="s">
        <v>722</v>
      </c>
      <c r="C51" s="1004"/>
      <c r="D51" s="1004"/>
      <c r="E51" s="1004"/>
      <c r="F51" s="1004"/>
      <c r="G51" s="1004"/>
      <c r="H51" s="1004"/>
      <c r="I51" s="1004"/>
      <c r="J51" s="1005"/>
      <c r="K51" s="118"/>
    </row>
    <row r="52" spans="2:13" s="112" customFormat="1" ht="200" customHeight="1" thickBot="1" x14ac:dyDescent="0.25">
      <c r="B52" s="725"/>
      <c r="C52" s="975"/>
      <c r="D52" s="975"/>
      <c r="E52" s="975"/>
      <c r="F52" s="975"/>
      <c r="G52" s="975"/>
      <c r="H52" s="975"/>
      <c r="I52" s="975"/>
      <c r="J52" s="976"/>
      <c r="K52" s="118"/>
    </row>
    <row r="53" spans="2:13" s="55" customFormat="1" ht="43.5" customHeight="1" thickBot="1" x14ac:dyDescent="0.25">
      <c r="B53" s="1006" t="s">
        <v>215</v>
      </c>
      <c r="C53" s="1007"/>
      <c r="D53" s="1007"/>
      <c r="E53" s="1007"/>
      <c r="F53" s="1007"/>
      <c r="G53" s="1007"/>
      <c r="H53" s="1007"/>
      <c r="I53" s="1007"/>
      <c r="J53" s="1008"/>
      <c r="K53" s="456"/>
    </row>
    <row r="54" spans="2:13" s="55" customFormat="1" ht="20" customHeight="1" x14ac:dyDescent="0.2">
      <c r="B54" s="964" t="s">
        <v>139</v>
      </c>
      <c r="C54" s="994" t="s">
        <v>336</v>
      </c>
      <c r="D54" s="995"/>
      <c r="E54" s="995"/>
      <c r="F54" s="996"/>
      <c r="G54" s="438" t="s">
        <v>388</v>
      </c>
      <c r="H54" s="438" t="s">
        <v>389</v>
      </c>
      <c r="I54" s="438" t="s">
        <v>390</v>
      </c>
      <c r="J54" s="152"/>
      <c r="K54" s="287"/>
    </row>
    <row r="55" spans="2:13" s="55" customFormat="1" ht="40" customHeight="1" x14ac:dyDescent="0.2">
      <c r="B55" s="964"/>
      <c r="C55" s="997"/>
      <c r="D55" s="998"/>
      <c r="E55" s="998"/>
      <c r="F55" s="999"/>
      <c r="G55" s="535" t="str">
        <f>CONCATENATE('CS Worksheet'!$D$18)</f>
        <v/>
      </c>
      <c r="H55" s="535" t="str">
        <f>CONCATENATE('CS Worksheet'!$D$19)</f>
        <v/>
      </c>
      <c r="I55" s="535" t="str">
        <f>CONCATENATE('CS Worksheet'!$D$20)</f>
        <v/>
      </c>
      <c r="J55" s="473"/>
      <c r="K55" s="287"/>
    </row>
    <row r="56" spans="2:13" s="55" customFormat="1" ht="44.25" customHeight="1" x14ac:dyDescent="0.2">
      <c r="B56" s="968" t="s">
        <v>144</v>
      </c>
      <c r="C56" s="969"/>
      <c r="D56" s="969"/>
      <c r="E56" s="970"/>
      <c r="F56" s="419" t="s">
        <v>145</v>
      </c>
      <c r="G56" s="245"/>
      <c r="H56" s="245"/>
      <c r="I56" s="245"/>
      <c r="J56" s="419" t="s">
        <v>146</v>
      </c>
      <c r="K56" s="287"/>
    </row>
    <row r="57" spans="2:13" s="55" customFormat="1" ht="30" customHeight="1" x14ac:dyDescent="0.2">
      <c r="B57" s="134" t="s">
        <v>140</v>
      </c>
      <c r="C57" s="953" t="s">
        <v>504</v>
      </c>
      <c r="D57" s="953"/>
      <c r="E57" s="953"/>
      <c r="F57" s="154" t="s">
        <v>137</v>
      </c>
      <c r="G57" s="146"/>
      <c r="H57" s="146">
        <v>0</v>
      </c>
      <c r="I57" s="146">
        <v>0</v>
      </c>
      <c r="J57" s="123">
        <f>SUMIF('CS Worksheet'!$C$18,TRUE,G57)+SUMIF('CS Worksheet'!$C$19,TRUE,H57)+SUMIF('CS Worksheet'!$C$20,TRUE,I57)</f>
        <v>0</v>
      </c>
      <c r="K57" s="287"/>
      <c r="M57" s="114"/>
    </row>
    <row r="58" spans="2:13" s="55" customFormat="1" ht="30" customHeight="1" x14ac:dyDescent="0.2">
      <c r="B58" s="134" t="s">
        <v>141</v>
      </c>
      <c r="C58" s="950" t="s">
        <v>461</v>
      </c>
      <c r="D58" s="950"/>
      <c r="E58" s="950"/>
      <c r="F58" s="154" t="s">
        <v>137</v>
      </c>
      <c r="G58" s="146">
        <v>0</v>
      </c>
      <c r="H58" s="146">
        <v>0</v>
      </c>
      <c r="I58" s="146">
        <v>0</v>
      </c>
      <c r="J58" s="123">
        <f>SUMIF('CS Worksheet'!$C$18,TRUE,G58)+SUMIF('CS Worksheet'!$C$19,TRUE,H58)+SUMIF('CS Worksheet'!$C$20,TRUE,I58)</f>
        <v>0</v>
      </c>
      <c r="K58" s="287"/>
      <c r="M58" s="114"/>
    </row>
    <row r="59" spans="2:13" s="55" customFormat="1" ht="30" customHeight="1" x14ac:dyDescent="0.2">
      <c r="B59" s="134" t="s">
        <v>142</v>
      </c>
      <c r="C59" s="950" t="s">
        <v>504</v>
      </c>
      <c r="D59" s="950"/>
      <c r="E59" s="950"/>
      <c r="F59" s="154" t="s">
        <v>138</v>
      </c>
      <c r="G59" s="146">
        <v>0</v>
      </c>
      <c r="H59" s="146">
        <v>0</v>
      </c>
      <c r="I59" s="146">
        <v>0</v>
      </c>
      <c r="J59" s="123">
        <f>SUMIF('CS Worksheet'!$C$18,TRUE,G59)+SUMIF('CS Worksheet'!$C$19,TRUE,H59)+SUMIF('CS Worksheet'!$C$20,TRUE,I59)</f>
        <v>0</v>
      </c>
      <c r="K59" s="287"/>
      <c r="M59" s="114"/>
    </row>
    <row r="60" spans="2:13" s="55" customFormat="1" ht="30" customHeight="1" x14ac:dyDescent="0.2">
      <c r="B60" s="134" t="s">
        <v>147</v>
      </c>
      <c r="C60" s="950" t="s">
        <v>461</v>
      </c>
      <c r="D60" s="950"/>
      <c r="E60" s="950"/>
      <c r="F60" s="154" t="s">
        <v>138</v>
      </c>
      <c r="G60" s="146">
        <v>0</v>
      </c>
      <c r="H60" s="146">
        <v>0</v>
      </c>
      <c r="I60" s="146">
        <v>0</v>
      </c>
      <c r="J60" s="123">
        <f>SUMIF('CS Worksheet'!$C$18,TRUE,G60)+SUMIF('CS Worksheet'!$C$19,TRUE,H60)+SUMIF('CS Worksheet'!$C$20,TRUE,I60)</f>
        <v>0</v>
      </c>
      <c r="K60" s="287"/>
      <c r="M60" s="114"/>
    </row>
    <row r="61" spans="2:13" s="55" customFormat="1" ht="35" customHeight="1" x14ac:dyDescent="0.2">
      <c r="B61" s="134" t="s">
        <v>157</v>
      </c>
      <c r="C61" s="950" t="s">
        <v>504</v>
      </c>
      <c r="D61" s="950"/>
      <c r="E61" s="950"/>
      <c r="F61" s="231" t="s">
        <v>279</v>
      </c>
      <c r="G61" s="146">
        <v>0</v>
      </c>
      <c r="H61" s="146">
        <v>0</v>
      </c>
      <c r="I61" s="146">
        <v>0</v>
      </c>
      <c r="J61" s="123">
        <f>SUMIF('CS Worksheet'!$C$18,TRUE,G61)+SUMIF('CS Worksheet'!$C$19,TRUE,H61)+SUMIF('CS Worksheet'!$C$20,TRUE,I61)</f>
        <v>0</v>
      </c>
      <c r="K61" s="287"/>
      <c r="L61" s="114"/>
    </row>
    <row r="62" spans="2:13" s="55" customFormat="1" ht="35" customHeight="1" x14ac:dyDescent="0.2">
      <c r="B62" s="134" t="s">
        <v>158</v>
      </c>
      <c r="C62" s="950" t="s">
        <v>461</v>
      </c>
      <c r="D62" s="950"/>
      <c r="E62" s="950"/>
      <c r="F62" s="231" t="s">
        <v>279</v>
      </c>
      <c r="G62" s="146">
        <v>0</v>
      </c>
      <c r="H62" s="146">
        <v>0</v>
      </c>
      <c r="I62" s="146">
        <v>0</v>
      </c>
      <c r="J62" s="123">
        <f>SUMIF('CS Worksheet'!$C$18,TRUE,G62)+SUMIF('CS Worksheet'!$C$19,TRUE,H62)+SUMIF('CS Worksheet'!$C$20,TRUE,I62)</f>
        <v>0</v>
      </c>
      <c r="K62" s="287"/>
    </row>
    <row r="63" spans="2:13" s="55" customFormat="1" ht="30" customHeight="1" x14ac:dyDescent="0.2">
      <c r="B63" s="136" t="s">
        <v>160</v>
      </c>
      <c r="C63" s="950" t="s">
        <v>77</v>
      </c>
      <c r="D63" s="950"/>
      <c r="E63" s="950"/>
      <c r="F63" s="177"/>
      <c r="G63" s="141">
        <f>IF('CS Worksheet'!$C$18=TRUE,SUM(G57:G62),0)</f>
        <v>0</v>
      </c>
      <c r="H63" s="141">
        <f>IF('CS Worksheet'!$C$19=TRUE,SUM(H57:H62),0)</f>
        <v>0</v>
      </c>
      <c r="I63" s="141">
        <f>IF('CS Worksheet'!$C$20=TRUE,SUM(I57:I62),0)</f>
        <v>0</v>
      </c>
      <c r="J63" s="123">
        <f>SUM(G63:I63)</f>
        <v>0</v>
      </c>
      <c r="K63" s="287"/>
    </row>
    <row r="64" spans="2:13" s="55" customFormat="1" ht="30" customHeight="1" x14ac:dyDescent="0.2">
      <c r="B64" s="130" t="s">
        <v>165</v>
      </c>
      <c r="C64" s="950" t="s">
        <v>317</v>
      </c>
      <c r="D64" s="950"/>
      <c r="E64" s="950"/>
      <c r="F64" s="178"/>
      <c r="G64" s="141">
        <f>SROUND(G63)</f>
        <v>0</v>
      </c>
      <c r="H64" s="141">
        <f>SROUND(H63)</f>
        <v>0</v>
      </c>
      <c r="I64" s="141">
        <f>SROUND(I63)</f>
        <v>0</v>
      </c>
      <c r="J64" s="141">
        <f>SUM(J65:J67)</f>
        <v>0</v>
      </c>
      <c r="K64" s="287"/>
    </row>
    <row r="65" spans="2:11" s="55" customFormat="1" ht="30" customHeight="1" x14ac:dyDescent="0.2">
      <c r="B65" s="130" t="s">
        <v>382</v>
      </c>
      <c r="C65" s="950" t="s">
        <v>383</v>
      </c>
      <c r="D65" s="950"/>
      <c r="E65" s="950"/>
      <c r="F65" s="154" t="s">
        <v>137</v>
      </c>
      <c r="G65" s="141">
        <f>IF('CS Worksheet'!$C$18=TRUE,SROUND((G57+G58)),0)</f>
        <v>0</v>
      </c>
      <c r="H65" s="141">
        <f>IF('CS Worksheet'!$C$19=TRUE,SROUND((H57+H58)),0)</f>
        <v>0</v>
      </c>
      <c r="I65" s="141">
        <f>IF('CS Worksheet'!$C$20=TRUE,SROUND((I57+I58)),0)</f>
        <v>0</v>
      </c>
      <c r="J65" s="123">
        <f>SUM(G65:I65)</f>
        <v>0</v>
      </c>
      <c r="K65" s="287"/>
    </row>
    <row r="66" spans="2:11" s="55" customFormat="1" ht="30" customHeight="1" x14ac:dyDescent="0.2">
      <c r="B66" s="130" t="s">
        <v>384</v>
      </c>
      <c r="C66" s="950" t="s">
        <v>385</v>
      </c>
      <c r="D66" s="950"/>
      <c r="E66" s="950"/>
      <c r="F66" s="154" t="s">
        <v>138</v>
      </c>
      <c r="G66" s="141">
        <f>IF('CS Worksheet'!$C$18=TRUE,SROUND((G59+G60)),0)</f>
        <v>0</v>
      </c>
      <c r="H66" s="141">
        <f>IF('CS Worksheet'!$C$19=TRUE,SROUND((H59+H60)),0)</f>
        <v>0</v>
      </c>
      <c r="I66" s="141">
        <f>IF('CS Worksheet'!$C$20=TRUE,SROUND((I59+I60)),0)</f>
        <v>0</v>
      </c>
      <c r="J66" s="123">
        <f>SUM(G66:I66)</f>
        <v>0</v>
      </c>
      <c r="K66" s="287"/>
    </row>
    <row r="67" spans="2:11" s="55" customFormat="1" ht="35" customHeight="1" x14ac:dyDescent="0.2">
      <c r="B67" s="130" t="s">
        <v>386</v>
      </c>
      <c r="C67" s="990" t="s">
        <v>387</v>
      </c>
      <c r="D67" s="990"/>
      <c r="E67" s="990"/>
      <c r="F67" s="442" t="s">
        <v>279</v>
      </c>
      <c r="G67" s="140">
        <f>IF('CS Worksheet'!$C$18=TRUE,SROUND((G61+G62)),0)</f>
        <v>0</v>
      </c>
      <c r="H67" s="140">
        <f>IF('CS Worksheet'!$C$19=TRUE,SROUND((H61+H62)),0)</f>
        <v>0</v>
      </c>
      <c r="I67" s="140">
        <f>IF('CS Worksheet'!$C$20=TRUE,SROUND((I61+I62)),0)</f>
        <v>0</v>
      </c>
      <c r="J67" s="474">
        <f>SUM(G67:I67)</f>
        <v>0</v>
      </c>
      <c r="K67" s="287"/>
    </row>
    <row r="68" spans="2:11" s="55" customFormat="1" ht="39" customHeight="1" x14ac:dyDescent="0.2">
      <c r="B68" s="993" t="s">
        <v>164</v>
      </c>
      <c r="C68" s="993"/>
      <c r="D68" s="993"/>
      <c r="E68" s="993"/>
      <c r="F68" s="419" t="s">
        <v>145</v>
      </c>
      <c r="G68" s="439"/>
      <c r="H68" s="440"/>
      <c r="I68" s="441"/>
      <c r="J68" s="419" t="s">
        <v>146</v>
      </c>
      <c r="K68" s="287"/>
    </row>
    <row r="69" spans="2:11" s="55" customFormat="1" ht="30" customHeight="1" x14ac:dyDescent="0.2">
      <c r="B69" s="134" t="s">
        <v>162</v>
      </c>
      <c r="C69" s="953" t="s">
        <v>462</v>
      </c>
      <c r="D69" s="953"/>
      <c r="E69" s="953"/>
      <c r="F69" s="154" t="s">
        <v>137</v>
      </c>
      <c r="G69" s="156"/>
      <c r="H69" s="156">
        <v>0</v>
      </c>
      <c r="I69" s="156">
        <v>0</v>
      </c>
      <c r="J69" s="123">
        <f>SUMIF('CS Worksheet'!$C$18,TRUE,G69)+SUMIF('CS Worksheet'!$C$19,TRUE,H69)+SUMIF('CS Worksheet'!$C$20,TRUE,I69)</f>
        <v>0</v>
      </c>
      <c r="K69" s="287"/>
    </row>
    <row r="70" spans="2:11" s="55" customFormat="1" ht="30" customHeight="1" x14ac:dyDescent="0.2">
      <c r="B70" s="136" t="s">
        <v>166</v>
      </c>
      <c r="C70" s="950" t="s">
        <v>462</v>
      </c>
      <c r="D70" s="950"/>
      <c r="E70" s="950"/>
      <c r="F70" s="157" t="s">
        <v>138</v>
      </c>
      <c r="G70" s="156">
        <v>0</v>
      </c>
      <c r="H70" s="156">
        <v>0</v>
      </c>
      <c r="I70" s="156">
        <v>0</v>
      </c>
      <c r="J70" s="123">
        <f>SUMIF('CS Worksheet'!$C$18,TRUE,G70)+SUMIF('CS Worksheet'!$C$19,TRUE,H70)+SUMIF('CS Worksheet'!$C$20,TRUE,I70)</f>
        <v>0</v>
      </c>
      <c r="K70" s="287"/>
    </row>
    <row r="71" spans="2:11" s="55" customFormat="1" ht="35" customHeight="1" x14ac:dyDescent="0.2">
      <c r="B71" s="136" t="s">
        <v>167</v>
      </c>
      <c r="C71" s="950" t="s">
        <v>462</v>
      </c>
      <c r="D71" s="950"/>
      <c r="E71" s="950"/>
      <c r="F71" s="231" t="s">
        <v>279</v>
      </c>
      <c r="G71" s="156">
        <v>0</v>
      </c>
      <c r="H71" s="156">
        <v>0</v>
      </c>
      <c r="I71" s="156">
        <v>0</v>
      </c>
      <c r="J71" s="123">
        <f>SUMIF('CS Worksheet'!$C$18,TRUE,G71)+SUMIF('CS Worksheet'!$C$19,TRUE,H71)+SUMIF('CS Worksheet'!$C$20,TRUE,I71)</f>
        <v>0</v>
      </c>
      <c r="K71" s="287"/>
    </row>
    <row r="72" spans="2:11" s="55" customFormat="1" ht="30" customHeight="1" x14ac:dyDescent="0.2">
      <c r="B72" s="136" t="s">
        <v>168</v>
      </c>
      <c r="C72" s="950" t="s">
        <v>77</v>
      </c>
      <c r="D72" s="950"/>
      <c r="E72" s="950"/>
      <c r="F72" s="177"/>
      <c r="G72" s="141">
        <f>IF('CS Worksheet'!$C$18=TRUE,SUM(G69:G71),0)</f>
        <v>0</v>
      </c>
      <c r="H72" s="141">
        <f>IF('CS Worksheet'!$C$19=TRUE,SUM(H69:H71),0)</f>
        <v>0</v>
      </c>
      <c r="I72" s="141">
        <f>IF('CS Worksheet'!$C$20=TRUE,SUM(I69:I71),0)</f>
        <v>0</v>
      </c>
      <c r="J72" s="123">
        <f>SUM(G72:I72)</f>
        <v>0</v>
      </c>
      <c r="K72" s="287"/>
    </row>
    <row r="73" spans="2:11" s="55" customFormat="1" ht="30" customHeight="1" x14ac:dyDescent="0.2">
      <c r="B73" s="130" t="s">
        <v>169</v>
      </c>
      <c r="C73" s="950" t="s">
        <v>318</v>
      </c>
      <c r="D73" s="950"/>
      <c r="E73" s="950"/>
      <c r="F73" s="178"/>
      <c r="G73" s="140">
        <f>SROUND(G72)</f>
        <v>0</v>
      </c>
      <c r="H73" s="140">
        <f>SROUND(H72)</f>
        <v>0</v>
      </c>
      <c r="I73" s="140">
        <f>SROUND(I72)</f>
        <v>0</v>
      </c>
      <c r="J73" s="141">
        <f>SUM(J74:J76)</f>
        <v>0</v>
      </c>
      <c r="K73" s="287"/>
    </row>
    <row r="74" spans="2:11" s="55" customFormat="1" ht="30" customHeight="1" x14ac:dyDescent="0.2">
      <c r="B74" s="130" t="s">
        <v>682</v>
      </c>
      <c r="C74" s="950" t="s">
        <v>25</v>
      </c>
      <c r="D74" s="950"/>
      <c r="E74" s="950"/>
      <c r="F74" s="154" t="s">
        <v>137</v>
      </c>
      <c r="G74" s="141">
        <f>IF('CS Worksheet'!$C$18=TRUE,SROUND(G69),0)</f>
        <v>0</v>
      </c>
      <c r="H74" s="141">
        <f>IF('CS Worksheet'!$C$19=TRUE,SROUND(H69),0)</f>
        <v>0</v>
      </c>
      <c r="I74" s="141">
        <f>IF('CS Worksheet'!$C$20=TRUE,SROUND(I69),0)</f>
        <v>0</v>
      </c>
      <c r="J74" s="94">
        <f>SUM(G74:I74)</f>
        <v>0</v>
      </c>
      <c r="K74" s="287"/>
    </row>
    <row r="75" spans="2:11" s="55" customFormat="1" ht="30" customHeight="1" x14ac:dyDescent="0.2">
      <c r="B75" s="130" t="s">
        <v>683</v>
      </c>
      <c r="C75" s="950" t="s">
        <v>26</v>
      </c>
      <c r="D75" s="950"/>
      <c r="E75" s="950"/>
      <c r="F75" s="154" t="s">
        <v>138</v>
      </c>
      <c r="G75" s="141">
        <f>IF('CS Worksheet'!$C$18=TRUE,SROUND(G70),0)</f>
        <v>0</v>
      </c>
      <c r="H75" s="141">
        <f>IF('CS Worksheet'!$C$19=TRUE,SROUND(H70),0)</f>
        <v>0</v>
      </c>
      <c r="I75" s="141">
        <f>IF('CS Worksheet'!$C$20=TRUE,SROUND(I70),0)</f>
        <v>0</v>
      </c>
      <c r="J75" s="94">
        <f>SUM(G75:I75)</f>
        <v>0</v>
      </c>
      <c r="K75" s="287"/>
    </row>
    <row r="76" spans="2:11" s="55" customFormat="1" ht="38.25" customHeight="1" x14ac:dyDescent="0.2">
      <c r="B76" s="130" t="s">
        <v>684</v>
      </c>
      <c r="C76" s="990" t="s">
        <v>27</v>
      </c>
      <c r="D76" s="990"/>
      <c r="E76" s="990"/>
      <c r="F76" s="442" t="s">
        <v>279</v>
      </c>
      <c r="G76" s="140">
        <f>IF('CS Worksheet'!$C$18=TRUE,SROUND(G71),0)</f>
        <v>0</v>
      </c>
      <c r="H76" s="140">
        <f>IF('CS Worksheet'!$C$19=TRUE,SROUND(H71),0)</f>
        <v>0</v>
      </c>
      <c r="I76" s="140">
        <f>IF('CS Worksheet'!$C$19=TRUE,SROUND(I71),0)</f>
        <v>0</v>
      </c>
      <c r="J76" s="94">
        <f>SUM(G76:I76)</f>
        <v>0</v>
      </c>
      <c r="K76" s="287"/>
    </row>
    <row r="77" spans="2:11" s="115" customFormat="1" ht="39.75" customHeight="1" x14ac:dyDescent="0.2">
      <c r="B77" s="978" t="s">
        <v>536</v>
      </c>
      <c r="C77" s="979"/>
      <c r="D77" s="979"/>
      <c r="E77" s="980"/>
      <c r="F77" s="419" t="s">
        <v>145</v>
      </c>
      <c r="G77" s="439"/>
      <c r="H77" s="440"/>
      <c r="I77" s="441"/>
      <c r="J77" s="444" t="s">
        <v>146</v>
      </c>
      <c r="K77" s="443"/>
    </row>
    <row r="78" spans="2:11" s="55" customFormat="1" ht="25" customHeight="1" thickBot="1" x14ac:dyDescent="0.25">
      <c r="B78" s="991" t="s">
        <v>170</v>
      </c>
      <c r="C78" s="984" t="s">
        <v>28</v>
      </c>
      <c r="D78" s="916"/>
      <c r="E78" s="985"/>
      <c r="F78" s="948" t="s">
        <v>137</v>
      </c>
      <c r="G78" s="446"/>
      <c r="H78" s="446"/>
      <c r="I78" s="446"/>
      <c r="J78" s="943">
        <f>SUMIF('CS Worksheet'!$C$18,TRUE,G79)+SUMIF('CS Worksheet'!$C$19,TRUE,H79)+SUMIF('CS Worksheet'!$C$20,TRUE,I79)</f>
        <v>0</v>
      </c>
      <c r="K78" s="287"/>
    </row>
    <row r="79" spans="2:11" s="55" customFormat="1" ht="39" customHeight="1" x14ac:dyDescent="0.2">
      <c r="B79" s="992"/>
      <c r="C79" s="831"/>
      <c r="D79" s="832"/>
      <c r="E79" s="833"/>
      <c r="F79" s="949"/>
      <c r="G79" s="447">
        <v>0</v>
      </c>
      <c r="H79" s="447">
        <v>0</v>
      </c>
      <c r="I79" s="447">
        <v>0</v>
      </c>
      <c r="J79" s="944"/>
      <c r="K79" s="287"/>
    </row>
    <row r="80" spans="2:11" s="55" customFormat="1" ht="25" customHeight="1" x14ac:dyDescent="0.2">
      <c r="B80" s="964" t="s">
        <v>171</v>
      </c>
      <c r="C80" s="981" t="s">
        <v>28</v>
      </c>
      <c r="D80" s="982"/>
      <c r="E80" s="983"/>
      <c r="F80" s="947" t="s">
        <v>138</v>
      </c>
      <c r="G80" s="446"/>
      <c r="H80" s="446"/>
      <c r="I80" s="446"/>
      <c r="J80" s="943">
        <f>SUMIF('CS Worksheet'!$C$18,TRUE,G81)+SUMIF('CS Worksheet'!$C$19,TRUE,H81)+SUMIF('CS Worksheet'!$C$20,TRUE,I81)</f>
        <v>0</v>
      </c>
      <c r="K80" s="287"/>
    </row>
    <row r="81" spans="2:11" s="55" customFormat="1" ht="39" customHeight="1" x14ac:dyDescent="0.2">
      <c r="B81" s="964"/>
      <c r="C81" s="831"/>
      <c r="D81" s="832"/>
      <c r="E81" s="833"/>
      <c r="F81" s="946"/>
      <c r="G81" s="447">
        <v>0</v>
      </c>
      <c r="H81" s="447">
        <v>0</v>
      </c>
      <c r="I81" s="447">
        <v>0</v>
      </c>
      <c r="J81" s="944"/>
      <c r="K81" s="287"/>
    </row>
    <row r="82" spans="2:11" s="55" customFormat="1" ht="25" customHeight="1" x14ac:dyDescent="0.2">
      <c r="B82" s="964" t="s">
        <v>172</v>
      </c>
      <c r="C82" s="981" t="s">
        <v>28</v>
      </c>
      <c r="D82" s="982"/>
      <c r="E82" s="983"/>
      <c r="F82" s="945" t="s">
        <v>279</v>
      </c>
      <c r="G82" s="445"/>
      <c r="H82" s="445"/>
      <c r="I82" s="445"/>
      <c r="J82" s="943">
        <f>SUMIF('CS Worksheet'!$C$18,TRUE,G83)+SUMIF('CS Worksheet'!$C$19,TRUE,H83)+SUMIF('CS Worksheet'!$C$20,TRUE,I83)</f>
        <v>0</v>
      </c>
      <c r="K82" s="287"/>
    </row>
    <row r="83" spans="2:11" s="55" customFormat="1" ht="38.25" customHeight="1" x14ac:dyDescent="0.2">
      <c r="B83" s="964"/>
      <c r="C83" s="831"/>
      <c r="D83" s="832"/>
      <c r="E83" s="833"/>
      <c r="F83" s="946"/>
      <c r="G83" s="368">
        <v>0</v>
      </c>
      <c r="H83" s="368">
        <v>0</v>
      </c>
      <c r="I83" s="368">
        <v>0</v>
      </c>
      <c r="J83" s="944"/>
      <c r="K83" s="287"/>
    </row>
    <row r="84" spans="2:11" s="55" customFormat="1" ht="30" customHeight="1" x14ac:dyDescent="0.2">
      <c r="B84" s="384" t="s">
        <v>173</v>
      </c>
      <c r="C84" s="953" t="s">
        <v>319</v>
      </c>
      <c r="D84" s="953"/>
      <c r="E84" s="953"/>
      <c r="F84" s="179"/>
      <c r="G84" s="141">
        <f>IF('CS Worksheet'!$C$18=TRUE,SUM(G79:G83),0)</f>
        <v>0</v>
      </c>
      <c r="H84" s="141">
        <f>IF('CS Worksheet'!$C$19=TRUE,SUM(H79:H83),0)</f>
        <v>0</v>
      </c>
      <c r="I84" s="141">
        <f>IF('CS Worksheet'!$C$20=TRUE,SUM(I79:I83),0)</f>
        <v>0</v>
      </c>
      <c r="J84" s="94">
        <f>SUM(G84:I84)</f>
        <v>0</v>
      </c>
      <c r="K84" s="287"/>
    </row>
    <row r="85" spans="2:11" s="55" customFormat="1" ht="30" customHeight="1" x14ac:dyDescent="0.2">
      <c r="B85" s="459" t="s">
        <v>174</v>
      </c>
      <c r="C85" s="989" t="s">
        <v>358</v>
      </c>
      <c r="D85" s="989"/>
      <c r="E85" s="989"/>
      <c r="F85" s="449"/>
      <c r="G85" s="141">
        <f>SROUND(G84)</f>
        <v>0</v>
      </c>
      <c r="H85" s="141">
        <f>SROUND(H84)</f>
        <v>0</v>
      </c>
      <c r="I85" s="141">
        <f>SROUND(I84)</f>
        <v>0</v>
      </c>
      <c r="J85" s="141">
        <f>SROUND(J84)</f>
        <v>0</v>
      </c>
      <c r="K85" s="287"/>
    </row>
    <row r="86" spans="2:11" s="55" customFormat="1" ht="30" customHeight="1" x14ac:dyDescent="0.2">
      <c r="B86" s="986" t="s">
        <v>673</v>
      </c>
      <c r="C86" s="987"/>
      <c r="D86" s="987"/>
      <c r="E86" s="988"/>
      <c r="F86" s="419" t="s">
        <v>145</v>
      </c>
      <c r="G86" s="180"/>
      <c r="H86" s="180"/>
      <c r="I86" s="180"/>
      <c r="J86" s="448" t="s">
        <v>146</v>
      </c>
      <c r="K86" s="287"/>
    </row>
    <row r="87" spans="2:11" s="55" customFormat="1" ht="35" customHeight="1" x14ac:dyDescent="0.2">
      <c r="B87" s="385" t="s">
        <v>148</v>
      </c>
      <c r="C87" s="953" t="s">
        <v>406</v>
      </c>
      <c r="D87" s="953"/>
      <c r="E87" s="953"/>
      <c r="F87" s="450" t="s">
        <v>137</v>
      </c>
      <c r="G87" s="180"/>
      <c r="H87" s="180"/>
      <c r="I87" s="180"/>
      <c r="J87" s="452">
        <f>SUM(J78,'Schedule E Supplemental Tables'!I26,'Schedule E Supplemental Tables'!I63,'Schedule E Supplemental Tables'!I100)</f>
        <v>0</v>
      </c>
      <c r="K87" s="287"/>
    </row>
    <row r="88" spans="2:11" s="55" customFormat="1" ht="35" customHeight="1" x14ac:dyDescent="0.2">
      <c r="B88" s="384" t="s">
        <v>149</v>
      </c>
      <c r="C88" s="953" t="s">
        <v>407</v>
      </c>
      <c r="D88" s="953"/>
      <c r="E88" s="953"/>
      <c r="F88" s="450" t="s">
        <v>138</v>
      </c>
      <c r="G88" s="180"/>
      <c r="H88" s="180"/>
      <c r="I88" s="180"/>
      <c r="J88" s="452">
        <f>SUM(J80,'Schedule E Supplemental Tables'!I28,'Schedule E Supplemental Tables'!I65,'Schedule E Supplemental Tables'!I102)</f>
        <v>0</v>
      </c>
      <c r="K88" s="287"/>
    </row>
    <row r="89" spans="2:11" s="55" customFormat="1" ht="35" customHeight="1" x14ac:dyDescent="0.2">
      <c r="B89" s="384" t="s">
        <v>150</v>
      </c>
      <c r="C89" s="953" t="s">
        <v>408</v>
      </c>
      <c r="D89" s="953"/>
      <c r="E89" s="953"/>
      <c r="F89" s="451" t="s">
        <v>279</v>
      </c>
      <c r="G89" s="180"/>
      <c r="H89" s="180"/>
      <c r="I89" s="180"/>
      <c r="J89" s="452">
        <f>SUM(J82,'Schedule E Supplemental Tables'!I30,'Schedule E Supplemental Tables'!I67,'Schedule E Supplemental Tables'!I104)</f>
        <v>0</v>
      </c>
      <c r="K89" s="287"/>
    </row>
    <row r="90" spans="2:11" s="55" customFormat="1" ht="30" customHeight="1" x14ac:dyDescent="0.2">
      <c r="B90" s="384" t="s">
        <v>393</v>
      </c>
      <c r="C90" s="953" t="s">
        <v>409</v>
      </c>
      <c r="D90" s="953"/>
      <c r="E90" s="953"/>
      <c r="F90" s="180"/>
      <c r="G90" s="180"/>
      <c r="H90" s="180"/>
      <c r="I90" s="180"/>
      <c r="J90" s="94">
        <f>SUM(J87:J89)</f>
        <v>0</v>
      </c>
      <c r="K90" s="287"/>
    </row>
    <row r="91" spans="2:11" s="55" customFormat="1" ht="30" customHeight="1" x14ac:dyDescent="0.2">
      <c r="B91" s="384" t="s">
        <v>675</v>
      </c>
      <c r="C91" s="953" t="s">
        <v>410</v>
      </c>
      <c r="D91" s="953"/>
      <c r="E91" s="953"/>
      <c r="F91" s="180"/>
      <c r="G91" s="180"/>
      <c r="H91" s="180"/>
      <c r="I91" s="180"/>
      <c r="J91" s="94">
        <f>SROUND(J90)</f>
        <v>0</v>
      </c>
      <c r="K91" s="287"/>
    </row>
    <row r="92" spans="2:11" s="55" customFormat="1" ht="30" customHeight="1" x14ac:dyDescent="0.2">
      <c r="B92" s="384" t="s">
        <v>676</v>
      </c>
      <c r="C92" s="953" t="s">
        <v>323</v>
      </c>
      <c r="D92" s="953"/>
      <c r="E92" s="953"/>
      <c r="F92" s="180"/>
      <c r="G92" s="180"/>
      <c r="H92" s="180"/>
      <c r="I92" s="180"/>
      <c r="J92" s="94">
        <f>IF('CS Worksheet'!F25&gt;0,'CS Worksheet'!M35,0)</f>
        <v>0</v>
      </c>
      <c r="K92" s="287"/>
    </row>
    <row r="93" spans="2:11" s="55" customFormat="1" ht="30" customHeight="1" x14ac:dyDescent="0.2">
      <c r="B93" s="384" t="s">
        <v>677</v>
      </c>
      <c r="C93" s="950" t="s">
        <v>411</v>
      </c>
      <c r="D93" s="950"/>
      <c r="E93" s="950"/>
      <c r="F93" s="180"/>
      <c r="G93" s="180"/>
      <c r="H93" s="180"/>
      <c r="I93" s="180"/>
      <c r="J93" s="94">
        <f>tround(J92*0.07)</f>
        <v>0</v>
      </c>
      <c r="K93" s="287"/>
    </row>
    <row r="94" spans="2:11" s="55" customFormat="1" ht="39" customHeight="1" x14ac:dyDescent="0.2">
      <c r="B94" s="384" t="s">
        <v>678</v>
      </c>
      <c r="C94" s="950" t="s">
        <v>412</v>
      </c>
      <c r="D94" s="950"/>
      <c r="E94" s="950"/>
      <c r="F94" s="180"/>
      <c r="G94" s="180"/>
      <c r="H94" s="180"/>
      <c r="I94" s="180"/>
      <c r="J94" s="94">
        <f>IF(J91&gt;J93,J91-J93,0)</f>
        <v>0</v>
      </c>
      <c r="K94" s="287"/>
    </row>
    <row r="95" spans="2:11" s="55" customFormat="1" ht="39" customHeight="1" x14ac:dyDescent="0.2">
      <c r="B95" s="384" t="s">
        <v>679</v>
      </c>
      <c r="C95" s="977" t="s">
        <v>413</v>
      </c>
      <c r="D95" s="950"/>
      <c r="E95" s="950"/>
      <c r="F95" s="180"/>
      <c r="G95" s="180"/>
      <c r="H95" s="180"/>
      <c r="I95" s="180"/>
      <c r="J95" s="94">
        <f>IF(J90&gt;0,tround(J94*(CROUND(SUM(J78,'Schedule E Supplemental Tables'!I26,'Schedule E Supplemental Tables'!I63,'Schedule E Supplemental Tables'!I100)/J90))),0)</f>
        <v>0</v>
      </c>
      <c r="K95" s="287"/>
    </row>
    <row r="96" spans="2:11" s="55" customFormat="1" ht="39" customHeight="1" x14ac:dyDescent="0.2">
      <c r="B96" s="384" t="s">
        <v>680</v>
      </c>
      <c r="C96" s="977" t="s">
        <v>40</v>
      </c>
      <c r="D96" s="950"/>
      <c r="E96" s="950"/>
      <c r="F96" s="180"/>
      <c r="G96" s="180"/>
      <c r="H96" s="180"/>
      <c r="I96" s="180"/>
      <c r="J96" s="94">
        <f>IF(J91&gt;0,tround(J94*(CROUND(SUM(J80,'Schedule E Supplemental Tables'!I28,'Schedule E Supplemental Tables'!I65,'Schedule E Supplemental Tables'!I102)/J90))),0)</f>
        <v>0</v>
      </c>
      <c r="K96" s="287"/>
    </row>
    <row r="97" spans="2:11" s="55" customFormat="1" ht="39" customHeight="1" x14ac:dyDescent="0.2">
      <c r="B97" s="384" t="s">
        <v>681</v>
      </c>
      <c r="C97" s="977" t="s">
        <v>726</v>
      </c>
      <c r="D97" s="950"/>
      <c r="E97" s="950"/>
      <c r="F97" s="183"/>
      <c r="G97" s="475"/>
      <c r="H97" s="475"/>
      <c r="I97" s="476"/>
      <c r="J97" s="94">
        <f>IF(J91&gt;0,tround(J94*(CROUND(SUM(J82,'Schedule E Supplemental Tables'!I30,'Schedule E Supplemental Tables'!I67,'Schedule E Supplemental Tables'!I104)/J90))),0)</f>
        <v>0</v>
      </c>
      <c r="K97" s="287"/>
    </row>
    <row r="98" spans="2:11" s="55" customFormat="1" ht="35.25" customHeight="1" x14ac:dyDescent="0.2">
      <c r="B98" s="69" t="str">
        <f>CONCATENATE("Names of Parties:  ", LEFT('CS Worksheet'!$B$5,100),"    vs. ",'CS Worksheet'!$B$8)</f>
        <v xml:space="preserve">Names of Parties:      vs. </v>
      </c>
      <c r="C98" s="69"/>
      <c r="D98" s="69"/>
      <c r="E98" s="69"/>
      <c r="F98" s="69"/>
      <c r="G98" s="192"/>
      <c r="H98" s="453"/>
      <c r="I98" s="453"/>
      <c r="J98" s="477"/>
      <c r="K98" s="287"/>
    </row>
    <row r="99" spans="2:11" s="111" customFormat="1" ht="35.25" customHeight="1" x14ac:dyDescent="0.2">
      <c r="B99" s="69" t="str">
        <f>CONCATENATE("Submitted by:  ", 'CS Worksheet'!$F$27)</f>
        <v xml:space="preserve">Submitted by:  </v>
      </c>
      <c r="C99" s="69"/>
      <c r="D99" s="169"/>
      <c r="E99" s="66"/>
      <c r="G99" s="216"/>
      <c r="H99" s="194"/>
      <c r="I99" s="160"/>
      <c r="J99" s="216" t="str">
        <f ca="1">"Today's date: " &amp; TEXT(TODAY(),"mm/dd/yyyy")</f>
        <v>Today's date: 12/30/2016</v>
      </c>
      <c r="K99" s="286"/>
    </row>
    <row r="100" spans="2:11" s="111" customFormat="1" ht="35.25" customHeight="1" x14ac:dyDescent="0.2">
      <c r="B100" s="69" t="str">
        <f>"Case #: " &amp;  'CS Worksheet'!$K$4</f>
        <v xml:space="preserve">Case #: </v>
      </c>
      <c r="C100" s="170"/>
      <c r="D100" s="170"/>
      <c r="E100" s="69"/>
      <c r="F100" s="69"/>
      <c r="G100" s="69"/>
      <c r="H100" s="69"/>
      <c r="I100" s="69"/>
      <c r="J100" s="557" t="s">
        <v>886</v>
      </c>
      <c r="K100" s="108"/>
    </row>
    <row r="101" spans="2:11" ht="0.25" customHeight="1" x14ac:dyDescent="0.15"/>
    <row r="102" spans="2:11" hidden="1" x14ac:dyDescent="0.15"/>
    <row r="103" spans="2:11" x14ac:dyDescent="0.15"/>
    <row r="104" spans="2:11" x14ac:dyDescent="0.15"/>
    <row r="105" spans="2:11" x14ac:dyDescent="0.15"/>
    <row r="106" spans="2:11" x14ac:dyDescent="0.15"/>
    <row r="107" spans="2:11" x14ac:dyDescent="0.15"/>
    <row r="108" spans="2:11" x14ac:dyDescent="0.15"/>
  </sheetData>
  <sheetProtection algorithmName="SHA-512" hashValue="F/6b9XT1GZf7DjsRtDJJT4pWR0/LBV2wdiaP0yojMqlXO2Y1dVRATn0BMOOI6UGtW6aarWDT2QhFauk/PhjTfg==" saltValue="Qff7Y1ZZ9BLIP1hWrH8yzw==" spinCount="100000" sheet="1" objects="1" scenarios="1" selectLockedCells="1"/>
  <dataConsolidate/>
  <mergeCells count="109">
    <mergeCell ref="C12:I12"/>
    <mergeCell ref="B19:E20"/>
    <mergeCell ref="B13:J13"/>
    <mergeCell ref="B14:J14"/>
    <mergeCell ref="C15:I15"/>
    <mergeCell ref="B16:I16"/>
    <mergeCell ref="C11:E11"/>
    <mergeCell ref="B41:F41"/>
    <mergeCell ref="C27:E27"/>
    <mergeCell ref="C30:E30"/>
    <mergeCell ref="C34:E34"/>
    <mergeCell ref="C38:E38"/>
    <mergeCell ref="C40:E40"/>
    <mergeCell ref="C36:E36"/>
    <mergeCell ref="C37:E37"/>
    <mergeCell ref="C31:E31"/>
    <mergeCell ref="C39:E39"/>
    <mergeCell ref="C26:E26"/>
    <mergeCell ref="C29:E29"/>
    <mergeCell ref="B32:E32"/>
    <mergeCell ref="B33:I33"/>
    <mergeCell ref="H19:I19"/>
    <mergeCell ref="C28:E28"/>
    <mergeCell ref="C22:E22"/>
    <mergeCell ref="B52:J52"/>
    <mergeCell ref="C54:F55"/>
    <mergeCell ref="B50:J50"/>
    <mergeCell ref="B49:J49"/>
    <mergeCell ref="B51:J51"/>
    <mergeCell ref="B53:J53"/>
    <mergeCell ref="B2:J2"/>
    <mergeCell ref="B1:J1"/>
    <mergeCell ref="C17:E17"/>
    <mergeCell ref="C35:E35"/>
    <mergeCell ref="C18:F18"/>
    <mergeCell ref="C8:E8"/>
    <mergeCell ref="C21:E21"/>
    <mergeCell ref="C23:E23"/>
    <mergeCell ref="C25:E25"/>
    <mergeCell ref="C24:E24"/>
    <mergeCell ref="B3:J3"/>
    <mergeCell ref="C7:E7"/>
    <mergeCell ref="B4:J4"/>
    <mergeCell ref="B5:G5"/>
    <mergeCell ref="H5:I5"/>
    <mergeCell ref="C6:E6"/>
    <mergeCell ref="C9:E9"/>
    <mergeCell ref="C10:E10"/>
    <mergeCell ref="C85:E85"/>
    <mergeCell ref="C67:E67"/>
    <mergeCell ref="C76:E76"/>
    <mergeCell ref="C75:E75"/>
    <mergeCell ref="B80:B81"/>
    <mergeCell ref="B78:B79"/>
    <mergeCell ref="C57:E57"/>
    <mergeCell ref="C58:E58"/>
    <mergeCell ref="C66:E66"/>
    <mergeCell ref="B68:E68"/>
    <mergeCell ref="C59:E59"/>
    <mergeCell ref="C63:E63"/>
    <mergeCell ref="C64:E64"/>
    <mergeCell ref="C97:E97"/>
    <mergeCell ref="C96:E96"/>
    <mergeCell ref="C95:E95"/>
    <mergeCell ref="C94:E94"/>
    <mergeCell ref="C93:E93"/>
    <mergeCell ref="C92:E92"/>
    <mergeCell ref="C89:E89"/>
    <mergeCell ref="C87:E87"/>
    <mergeCell ref="C71:E71"/>
    <mergeCell ref="C79:E79"/>
    <mergeCell ref="B77:E77"/>
    <mergeCell ref="C72:E72"/>
    <mergeCell ref="C74:E74"/>
    <mergeCell ref="C73:E73"/>
    <mergeCell ref="C91:E91"/>
    <mergeCell ref="C90:E90"/>
    <mergeCell ref="C80:E80"/>
    <mergeCell ref="C78:E78"/>
    <mergeCell ref="C81:E81"/>
    <mergeCell ref="C88:E88"/>
    <mergeCell ref="C84:E84"/>
    <mergeCell ref="B86:E86"/>
    <mergeCell ref="C82:E82"/>
    <mergeCell ref="B82:B83"/>
    <mergeCell ref="J82:J83"/>
    <mergeCell ref="F82:F83"/>
    <mergeCell ref="J78:J79"/>
    <mergeCell ref="F80:F81"/>
    <mergeCell ref="J80:J81"/>
    <mergeCell ref="F78:F79"/>
    <mergeCell ref="C70:E70"/>
    <mergeCell ref="G41:J41"/>
    <mergeCell ref="C61:E61"/>
    <mergeCell ref="C62:E62"/>
    <mergeCell ref="C69:E69"/>
    <mergeCell ref="B42:J42"/>
    <mergeCell ref="B47:J47"/>
    <mergeCell ref="B44:J44"/>
    <mergeCell ref="B46:G46"/>
    <mergeCell ref="B54:B55"/>
    <mergeCell ref="C45:E45"/>
    <mergeCell ref="B56:E56"/>
    <mergeCell ref="C65:E65"/>
    <mergeCell ref="C60:E60"/>
    <mergeCell ref="C83:E83"/>
    <mergeCell ref="H43:J43"/>
    <mergeCell ref="C43:E43"/>
    <mergeCell ref="B48:J48"/>
  </mergeCells>
  <phoneticPr fontId="6" type="noConversion"/>
  <dataValidations count="4">
    <dataValidation allowBlank="1" showInputMessage="1" showErrorMessage="1" errorTitle="Enter Whole Numbers Only" error="No decimals" sqref="G57:I62 G78:I83 G69:I71"/>
    <dataValidation type="textLength" errorStyle="warning" operator="lessThanOrEqual" allowBlank="1" showInputMessage="1" showErrorMessage="1" errorTitle="Above Character Limit" error="This textbox is set to accept only 100 characters." promptTitle="Character Limit" prompt="This textbox is set to accept only 140 characters." sqref="C83:E83 C79:E79 C81:E81">
      <formula1>140</formula1>
    </dataValidation>
    <dataValidation type="decimal" operator="greaterThanOrEqual" allowBlank="1" showInputMessage="1" showErrorMessage="1" error="Negative entry not valid. Please reenter." sqref="F43:G43">
      <formula1>0</formula1>
    </dataValidation>
    <dataValidation type="textLength" operator="lessThanOrEqual" allowBlank="1" showInputMessage="1" showErrorMessage="1" prompt="This textbox is set to accept only 500 characters." sqref="B48:J48 B50:J50 B52:J52">
      <formula1>500</formula1>
    </dataValidation>
  </dataValidations>
  <pageMargins left="0.75" right="0.75" top="1" bottom="1" header="0.5" footer="0.5"/>
  <pageSetup scale="40" fitToHeight="99" orientation="portrait" r:id="rId1"/>
  <headerFooter alignWithMargins="0">
    <oddHeader>&amp;C&amp;"Arial,Bold"&amp;22CHILD SUPPORT SCHEDULE E
Deviation (Special Circumstances)</oddHeader>
    <oddFooter>&amp;L&amp;16GEORGIA&amp;R&amp;"Arial,Bold"&amp;16Child Support Schedule E - CSC Standard Form&amp;"Arial,Regular"
&amp;F &amp;  2015v9.2
Page &amp;P of &amp;N</oddFooter>
  </headerFooter>
  <rowBreaks count="2" manualBreakCount="2">
    <brk id="31" max="16383" man="1"/>
    <brk id="52" max="16383" man="1"/>
  </rowBreaks>
  <colBreaks count="1" manualBreakCount="1">
    <brk id="10" max="1048575" man="1"/>
  </colBreaks>
  <cellWatches>
    <cellWatch r="H67"/>
  </cellWatches>
  <ignoredErrors>
    <ignoredError sqref="D84:E85 B57:B67 B84:B85 B69:B73 B87:B97 B78:B83 B54" numberStoredAsText="1"/>
    <ignoredError sqref="J64 J7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344" r:id="rId4" name="low_income_chk">
              <controlPr locked="0" defaultSize="0" autoFill="0" autoLine="0" autoPict="0" macro="[0]!CheckBox272_Click">
                <anchor moveWithCells="1">
                  <from>
                    <xdr:col>1</xdr:col>
                    <xdr:colOff>139700</xdr:colOff>
                    <xdr:row>5</xdr:row>
                    <xdr:rowOff>241300</xdr:rowOff>
                  </from>
                  <to>
                    <xdr:col>1</xdr:col>
                    <xdr:colOff>393700</xdr:colOff>
                    <xdr:row>5</xdr:row>
                    <xdr:rowOff>406400</xdr:rowOff>
                  </to>
                </anchor>
              </controlPr>
            </control>
          </mc:Choice>
          <mc:Fallback/>
        </mc:AlternateContent>
        <mc:AlternateContent xmlns:mc="http://schemas.openxmlformats.org/markup-compatibility/2006">
          <mc:Choice Requires="x14">
            <control shapeId="3345" r:id="rId5" name="Check Box 273">
              <controlPr locked="0" defaultSize="0" autoFill="0" autoLine="0" autoPict="0" macro="[0]!CheckBox273_Click">
                <anchor moveWithCells="1">
                  <from>
                    <xdr:col>1</xdr:col>
                    <xdr:colOff>152400</xdr:colOff>
                    <xdr:row>11</xdr:row>
                    <xdr:rowOff>165100</xdr:rowOff>
                  </from>
                  <to>
                    <xdr:col>1</xdr:col>
                    <xdr:colOff>406400</xdr:colOff>
                    <xdr:row>11</xdr:row>
                    <xdr:rowOff>330200</xdr:rowOff>
                  </to>
                </anchor>
              </controlPr>
            </control>
          </mc:Choice>
          <mc:Fallback/>
        </mc:AlternateContent>
        <mc:AlternateContent xmlns:mc="http://schemas.openxmlformats.org/markup-compatibility/2006">
          <mc:Choice Requires="x14">
            <control shapeId="3348" r:id="rId6" name="Check Box 276">
              <controlPr locked="0" defaultSize="0" autoFill="0" autoLine="0" autoPict="0">
                <anchor moveWithCells="1">
                  <from>
                    <xdr:col>1</xdr:col>
                    <xdr:colOff>177800</xdr:colOff>
                    <xdr:row>30</xdr:row>
                    <xdr:rowOff>165100</xdr:rowOff>
                  </from>
                  <to>
                    <xdr:col>1</xdr:col>
                    <xdr:colOff>419100</xdr:colOff>
                    <xdr:row>30</xdr:row>
                    <xdr:rowOff>330200</xdr:rowOff>
                  </to>
                </anchor>
              </controlPr>
            </control>
          </mc:Choice>
          <mc:Fallback/>
        </mc:AlternateContent>
      </controls>
    </mc:Choice>
    <mc:Fallback/>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enableFormatConditionsCalculation="0"/>
  <dimension ref="A1:L155"/>
  <sheetViews>
    <sheetView showGridLines="0" showRowColHeaders="0" zoomScale="70" zoomScaleNormal="70" zoomScalePageLayoutView="70" workbookViewId="0">
      <selection activeCell="F5" sqref="F5"/>
    </sheetView>
  </sheetViews>
  <sheetFormatPr baseColWidth="10" defaultColWidth="0" defaultRowHeight="18" zeroHeight="1" x14ac:dyDescent="0.2"/>
  <cols>
    <col min="1" max="1" width="10" style="20" customWidth="1"/>
    <col min="2" max="2" width="7.1640625" style="100" customWidth="1"/>
    <col min="3" max="3" width="69.83203125" style="20" customWidth="1"/>
    <col min="4" max="4" width="24" style="20" customWidth="1"/>
    <col min="5" max="9" width="19.6640625" style="20" customWidth="1"/>
    <col min="10" max="10" width="0.83203125" style="11" customWidth="1"/>
    <col min="11" max="12" width="14.1640625" style="11" hidden="1" customWidth="1"/>
    <col min="13" max="16384" width="0" style="11" hidden="1"/>
  </cols>
  <sheetData>
    <row r="1" spans="1:9" s="55" customFormat="1" ht="45" customHeight="1" x14ac:dyDescent="0.2">
      <c r="A1" s="1063" t="s">
        <v>216</v>
      </c>
      <c r="B1" s="1064"/>
      <c r="C1" s="1064"/>
      <c r="D1" s="1064"/>
      <c r="E1" s="1064"/>
      <c r="F1" s="1064"/>
      <c r="G1" s="1064"/>
      <c r="H1" s="1064"/>
      <c r="I1" s="1065"/>
    </row>
    <row r="2" spans="1:9" s="55" customFormat="1" ht="30" customHeight="1" x14ac:dyDescent="0.2">
      <c r="A2" s="1067" t="s">
        <v>139</v>
      </c>
      <c r="B2" s="1068" t="s">
        <v>336</v>
      </c>
      <c r="C2" s="1069"/>
      <c r="D2" s="1069"/>
      <c r="E2" s="1070"/>
      <c r="F2" s="438" t="s">
        <v>190</v>
      </c>
      <c r="G2" s="438" t="s">
        <v>29</v>
      </c>
      <c r="H2" s="438" t="s">
        <v>30</v>
      </c>
      <c r="I2" s="152"/>
    </row>
    <row r="3" spans="1:9" s="55" customFormat="1" ht="45" customHeight="1" x14ac:dyDescent="0.2">
      <c r="A3" s="939"/>
      <c r="B3" s="1071"/>
      <c r="C3" s="1069"/>
      <c r="D3" s="1069"/>
      <c r="E3" s="1070"/>
      <c r="F3" s="536" t="str">
        <f>CONCATENATE('CS Worksheet'!$D$21)</f>
        <v/>
      </c>
      <c r="G3" s="536" t="str">
        <f>CONCATENATE('CS Worksheet'!$D$22)</f>
        <v/>
      </c>
      <c r="H3" s="536" t="str">
        <f>CONCATENATE('CS Worksheet'!$D$23)</f>
        <v/>
      </c>
      <c r="I3" s="152"/>
    </row>
    <row r="4" spans="1:9" s="55" customFormat="1" ht="30" customHeight="1" x14ac:dyDescent="0.2">
      <c r="A4" s="993" t="s">
        <v>144</v>
      </c>
      <c r="B4" s="993"/>
      <c r="C4" s="993"/>
      <c r="D4" s="993"/>
      <c r="E4" s="448" t="s">
        <v>145</v>
      </c>
      <c r="F4" s="1056"/>
      <c r="G4" s="1057"/>
      <c r="H4" s="1058"/>
      <c r="I4" s="419" t="s">
        <v>146</v>
      </c>
    </row>
    <row r="5" spans="1:9" s="55" customFormat="1" ht="45" customHeight="1" x14ac:dyDescent="0.2">
      <c r="A5" s="134" t="s">
        <v>140</v>
      </c>
      <c r="B5" s="953" t="s">
        <v>504</v>
      </c>
      <c r="C5" s="953"/>
      <c r="D5" s="953"/>
      <c r="E5" s="300" t="s">
        <v>137</v>
      </c>
      <c r="F5" s="156">
        <v>0</v>
      </c>
      <c r="G5" s="156">
        <v>0</v>
      </c>
      <c r="H5" s="156">
        <v>0</v>
      </c>
      <c r="I5" s="123">
        <f>SUMIF('CS Worksheet'!$C$21,TRUE,F5)+SUMIF('CS Worksheet'!$C$22,TRUE,G5)+SUMIF('CS Worksheet'!$C$23,TRUE,H5)</f>
        <v>0</v>
      </c>
    </row>
    <row r="6" spans="1:9" s="55" customFormat="1" ht="45" customHeight="1" x14ac:dyDescent="0.2">
      <c r="A6" s="134" t="s">
        <v>141</v>
      </c>
      <c r="B6" s="950" t="s">
        <v>461</v>
      </c>
      <c r="C6" s="950"/>
      <c r="D6" s="950"/>
      <c r="E6" s="158" t="s">
        <v>137</v>
      </c>
      <c r="F6" s="146">
        <v>0</v>
      </c>
      <c r="G6" s="146">
        <v>0</v>
      </c>
      <c r="H6" s="146">
        <v>0</v>
      </c>
      <c r="I6" s="123">
        <f>SUMIF('CS Worksheet'!$C$21,TRUE,F6)+SUMIF('CS Worksheet'!$C$22,TRUE,G6)+SUMIF('CS Worksheet'!$C$23,TRUE,H6)</f>
        <v>0</v>
      </c>
    </row>
    <row r="7" spans="1:9" s="55" customFormat="1" ht="45" customHeight="1" x14ac:dyDescent="0.2">
      <c r="A7" s="134" t="s">
        <v>142</v>
      </c>
      <c r="B7" s="950" t="s">
        <v>504</v>
      </c>
      <c r="C7" s="950"/>
      <c r="D7" s="950"/>
      <c r="E7" s="158" t="s">
        <v>138</v>
      </c>
      <c r="F7" s="146">
        <v>0</v>
      </c>
      <c r="G7" s="146">
        <v>0</v>
      </c>
      <c r="H7" s="146">
        <v>0</v>
      </c>
      <c r="I7" s="123">
        <f>SUMIF('CS Worksheet'!$C$21,TRUE,F7)+SUMIF('CS Worksheet'!$C$22,TRUE,G7)+SUMIF('CS Worksheet'!$C$23,TRUE,H7)</f>
        <v>0</v>
      </c>
    </row>
    <row r="8" spans="1:9" s="55" customFormat="1" ht="45" customHeight="1" x14ac:dyDescent="0.2">
      <c r="A8" s="134" t="s">
        <v>147</v>
      </c>
      <c r="B8" s="950" t="s">
        <v>461</v>
      </c>
      <c r="C8" s="950"/>
      <c r="D8" s="950"/>
      <c r="E8" s="158" t="s">
        <v>138</v>
      </c>
      <c r="F8" s="146">
        <v>0</v>
      </c>
      <c r="G8" s="146">
        <v>0</v>
      </c>
      <c r="H8" s="146">
        <v>0</v>
      </c>
      <c r="I8" s="123">
        <f>SUMIF('CS Worksheet'!$C$21,TRUE,F8)+SUMIF('CS Worksheet'!$C$22,TRUE,G8)+SUMIF('CS Worksheet'!$C$23,TRUE,H8)</f>
        <v>0</v>
      </c>
    </row>
    <row r="9" spans="1:9" s="55" customFormat="1" ht="45" customHeight="1" x14ac:dyDescent="0.2">
      <c r="A9" s="134" t="s">
        <v>157</v>
      </c>
      <c r="B9" s="950" t="s">
        <v>504</v>
      </c>
      <c r="C9" s="950"/>
      <c r="D9" s="950"/>
      <c r="E9" s="158" t="s">
        <v>279</v>
      </c>
      <c r="F9" s="146">
        <v>0</v>
      </c>
      <c r="G9" s="146">
        <v>0</v>
      </c>
      <c r="H9" s="146">
        <v>0</v>
      </c>
      <c r="I9" s="123">
        <f>SUMIF('CS Worksheet'!$C$21,TRUE,F9)+SUMIF('CS Worksheet'!$C$22,TRUE,G9)+SUMIF('CS Worksheet'!$C$23,TRUE,H9)</f>
        <v>0</v>
      </c>
    </row>
    <row r="10" spans="1:9" s="55" customFormat="1" ht="45" customHeight="1" x14ac:dyDescent="0.2">
      <c r="A10" s="134" t="s">
        <v>158</v>
      </c>
      <c r="B10" s="950" t="s">
        <v>461</v>
      </c>
      <c r="C10" s="950"/>
      <c r="D10" s="950"/>
      <c r="E10" s="158" t="s">
        <v>279</v>
      </c>
      <c r="F10" s="146">
        <v>0</v>
      </c>
      <c r="G10" s="146">
        <v>0</v>
      </c>
      <c r="H10" s="146">
        <v>0</v>
      </c>
      <c r="I10" s="123">
        <f>SUMIF('CS Worksheet'!$C$21,TRUE,F10)+SUMIF('CS Worksheet'!$C$22,TRUE,G10)+SUMIF('CS Worksheet'!$C$23,TRUE,H10)</f>
        <v>0</v>
      </c>
    </row>
    <row r="11" spans="1:9" s="55" customFormat="1" ht="45" customHeight="1" x14ac:dyDescent="0.2">
      <c r="A11" s="136" t="s">
        <v>160</v>
      </c>
      <c r="B11" s="950" t="s">
        <v>77</v>
      </c>
      <c r="C11" s="950"/>
      <c r="D11" s="950"/>
      <c r="E11" s="181"/>
      <c r="F11" s="141">
        <f>IF('CS Worksheet'!$C$21=TRUE,SUM(F5:F10),0)</f>
        <v>0</v>
      </c>
      <c r="G11" s="141">
        <f>IF('CS Worksheet'!$C$22=TRUE,SUM(G5:G10),0)</f>
        <v>0</v>
      </c>
      <c r="H11" s="141">
        <f>IF('CS Worksheet'!$C$23=TRUE,SUM(H5:H10),0)</f>
        <v>0</v>
      </c>
      <c r="I11" s="123">
        <f>SUM(F11:H11)</f>
        <v>0</v>
      </c>
    </row>
    <row r="12" spans="1:9" s="55" customFormat="1" ht="45" customHeight="1" x14ac:dyDescent="0.2">
      <c r="A12" s="130" t="s">
        <v>165</v>
      </c>
      <c r="B12" s="950" t="s">
        <v>321</v>
      </c>
      <c r="C12" s="950"/>
      <c r="D12" s="950"/>
      <c r="E12" s="182"/>
      <c r="F12" s="141">
        <f>ROUND(F11/12,2)</f>
        <v>0</v>
      </c>
      <c r="G12" s="141">
        <f>ROUND(G11/12,2)</f>
        <v>0</v>
      </c>
      <c r="H12" s="141">
        <f>ROUND(H11/12,2)</f>
        <v>0</v>
      </c>
      <c r="I12" s="141">
        <f>SUM(I13:I15)</f>
        <v>0</v>
      </c>
    </row>
    <row r="13" spans="1:9" s="55" customFormat="1" ht="45" customHeight="1" x14ac:dyDescent="0.2">
      <c r="A13" s="130" t="s">
        <v>324</v>
      </c>
      <c r="B13" s="950" t="s">
        <v>383</v>
      </c>
      <c r="C13" s="950"/>
      <c r="D13" s="950"/>
      <c r="E13" s="154" t="s">
        <v>137</v>
      </c>
      <c r="F13" s="141">
        <f>IF('CS Worksheet'!$C$21=TRUE,SROUND((F5+F6)),0)</f>
        <v>0</v>
      </c>
      <c r="G13" s="141">
        <f>IF('CS Worksheet'!$C$22=TRUE,SROUND((G5+G6)),0)</f>
        <v>0</v>
      </c>
      <c r="H13" s="141">
        <f>IF('CS Worksheet'!$C$23=TRUE,SROUND((H5+H6)),0)</f>
        <v>0</v>
      </c>
      <c r="I13" s="141">
        <f>SUM(F13:H13)</f>
        <v>0</v>
      </c>
    </row>
    <row r="14" spans="1:9" s="55" customFormat="1" ht="45" customHeight="1" x14ac:dyDescent="0.2">
      <c r="A14" s="130" t="s">
        <v>325</v>
      </c>
      <c r="B14" s="950" t="s">
        <v>385</v>
      </c>
      <c r="C14" s="950"/>
      <c r="D14" s="950"/>
      <c r="E14" s="154" t="s">
        <v>138</v>
      </c>
      <c r="F14" s="141">
        <f>IF('CS Worksheet'!$C$21=TRUE,SROUND((F7+F8)),0)</f>
        <v>0</v>
      </c>
      <c r="G14" s="141">
        <f>IF('CS Worksheet'!$C$22=TRUE,SROUND((G7+G8)),0)</f>
        <v>0</v>
      </c>
      <c r="H14" s="141">
        <f>IF('CS Worksheet'!$C$23=TRUE,SROUND((H7+H8)),0)</f>
        <v>0</v>
      </c>
      <c r="I14" s="141">
        <f>SUM(F14:H14)</f>
        <v>0</v>
      </c>
    </row>
    <row r="15" spans="1:9" s="55" customFormat="1" ht="45" customHeight="1" x14ac:dyDescent="0.2">
      <c r="A15" s="130" t="s">
        <v>326</v>
      </c>
      <c r="B15" s="990" t="s">
        <v>387</v>
      </c>
      <c r="C15" s="990"/>
      <c r="D15" s="990"/>
      <c r="E15" s="479" t="s">
        <v>279</v>
      </c>
      <c r="F15" s="140">
        <f>IF('CS Worksheet'!$C$21=TRUE,SROUND((F9+F10)),0)</f>
        <v>0</v>
      </c>
      <c r="G15" s="140">
        <f>IF('CS Worksheet'!$C$22=TRUE,SROUND((G9+G10)),0)</f>
        <v>0</v>
      </c>
      <c r="H15" s="140">
        <f>IF('CS Worksheet'!$C$23=TRUE,SROUND((H9+H10)),0)</f>
        <v>0</v>
      </c>
      <c r="I15" s="140">
        <f>SUM(F15:H15)</f>
        <v>0</v>
      </c>
    </row>
    <row r="16" spans="1:9" s="55" customFormat="1" ht="30" customHeight="1" x14ac:dyDescent="0.2">
      <c r="A16" s="968" t="s">
        <v>164</v>
      </c>
      <c r="B16" s="969" t="s">
        <v>164</v>
      </c>
      <c r="C16" s="969"/>
      <c r="D16" s="1051"/>
      <c r="E16" s="448" t="s">
        <v>145</v>
      </c>
      <c r="F16" s="1056"/>
      <c r="G16" s="1057"/>
      <c r="H16" s="1058"/>
      <c r="I16" s="419" t="s">
        <v>146</v>
      </c>
    </row>
    <row r="17" spans="1:9" s="55" customFormat="1" ht="45" customHeight="1" x14ac:dyDescent="0.2">
      <c r="A17" s="134" t="s">
        <v>162</v>
      </c>
      <c r="B17" s="953" t="s">
        <v>462</v>
      </c>
      <c r="C17" s="953"/>
      <c r="D17" s="953"/>
      <c r="E17" s="154" t="s">
        <v>137</v>
      </c>
      <c r="F17" s="156">
        <v>0</v>
      </c>
      <c r="G17" s="156">
        <v>0</v>
      </c>
      <c r="H17" s="156">
        <v>0</v>
      </c>
      <c r="I17" s="123">
        <f>SUMIF('CS Worksheet'!$C$21,TRUE,F17)+SUMIF('CS Worksheet'!$C$22,TRUE,G17)+SUMIF('CS Worksheet'!$C$23,TRUE,H17)</f>
        <v>0</v>
      </c>
    </row>
    <row r="18" spans="1:9" s="55" customFormat="1" ht="45" customHeight="1" x14ac:dyDescent="0.2">
      <c r="A18" s="136" t="s">
        <v>166</v>
      </c>
      <c r="B18" s="950" t="s">
        <v>462</v>
      </c>
      <c r="C18" s="950"/>
      <c r="D18" s="950"/>
      <c r="E18" s="157" t="s">
        <v>138</v>
      </c>
      <c r="F18" s="156">
        <v>0</v>
      </c>
      <c r="G18" s="156">
        <v>0</v>
      </c>
      <c r="H18" s="156">
        <v>0</v>
      </c>
      <c r="I18" s="123">
        <f>SUMIF('CS Worksheet'!$C$21,TRUE,F18)+SUMIF('CS Worksheet'!$C$22,TRUE,G18)+SUMIF('CS Worksheet'!$C$23,TRUE,H18)</f>
        <v>0</v>
      </c>
    </row>
    <row r="19" spans="1:9" s="55" customFormat="1" ht="45" customHeight="1" x14ac:dyDescent="0.2">
      <c r="A19" s="136" t="s">
        <v>167</v>
      </c>
      <c r="B19" s="950" t="s">
        <v>462</v>
      </c>
      <c r="C19" s="950"/>
      <c r="D19" s="950"/>
      <c r="E19" s="157" t="s">
        <v>279</v>
      </c>
      <c r="F19" s="156">
        <v>0</v>
      </c>
      <c r="G19" s="156">
        <v>0</v>
      </c>
      <c r="H19" s="156">
        <v>0</v>
      </c>
      <c r="I19" s="123">
        <f>SUMIF('CS Worksheet'!$C$21,TRUE,F19)+SUMIF('CS Worksheet'!$C$22,TRUE,G19)+SUMIF('CS Worksheet'!$C$23,TRUE,H19)</f>
        <v>0</v>
      </c>
    </row>
    <row r="20" spans="1:9" s="55" customFormat="1" ht="45" customHeight="1" x14ac:dyDescent="0.2">
      <c r="A20" s="136" t="s">
        <v>168</v>
      </c>
      <c r="B20" s="950" t="s">
        <v>77</v>
      </c>
      <c r="C20" s="950"/>
      <c r="D20" s="950"/>
      <c r="E20" s="181"/>
      <c r="F20" s="141">
        <f>IF('CS Worksheet'!$C$21=TRUE,SUM(F17:F19),0)</f>
        <v>0</v>
      </c>
      <c r="G20" s="141">
        <f>IF('CS Worksheet'!$C$22=TRUE,SUM(G17:G19),0)</f>
        <v>0</v>
      </c>
      <c r="H20" s="141">
        <f>IF('CS Worksheet'!$C$23=TRUE,SUM(H17:H19),0)</f>
        <v>0</v>
      </c>
      <c r="I20" s="163">
        <f>SUM(F20:H20)</f>
        <v>0</v>
      </c>
    </row>
    <row r="21" spans="1:9" s="55" customFormat="1" ht="45" customHeight="1" x14ac:dyDescent="0.2">
      <c r="A21" s="130" t="s">
        <v>169</v>
      </c>
      <c r="B21" s="950" t="s">
        <v>322</v>
      </c>
      <c r="C21" s="950"/>
      <c r="D21" s="950"/>
      <c r="E21" s="182"/>
      <c r="F21" s="163">
        <f>ROUND(F20/12,2)</f>
        <v>0</v>
      </c>
      <c r="G21" s="163">
        <f>ROUND(G20/12,2)</f>
        <v>0</v>
      </c>
      <c r="H21" s="163">
        <f>ROUND(H20/12,2)</f>
        <v>0</v>
      </c>
      <c r="I21" s="163">
        <f>SUM(I22:I24)</f>
        <v>0</v>
      </c>
    </row>
    <row r="22" spans="1:9" s="55" customFormat="1" ht="45" customHeight="1" x14ac:dyDescent="0.2">
      <c r="A22" s="130" t="s">
        <v>682</v>
      </c>
      <c r="B22" s="950" t="s">
        <v>25</v>
      </c>
      <c r="C22" s="950"/>
      <c r="D22" s="950"/>
      <c r="E22" s="154" t="s">
        <v>137</v>
      </c>
      <c r="F22" s="164">
        <f>IF('CS Worksheet'!$C$21=TRUE,SROUND(F17),0)</f>
        <v>0</v>
      </c>
      <c r="G22" s="164">
        <f>IF('CS Worksheet'!$C$22=TRUE,SROUND(G17),0)</f>
        <v>0</v>
      </c>
      <c r="H22" s="164">
        <f>IF('CS Worksheet'!$C$23=TRUE,SROUND(H17),0)</f>
        <v>0</v>
      </c>
      <c r="I22" s="163">
        <f>SUM(F22:H22)</f>
        <v>0</v>
      </c>
    </row>
    <row r="23" spans="1:9" s="55" customFormat="1" ht="45" customHeight="1" x14ac:dyDescent="0.2">
      <c r="A23" s="130" t="s">
        <v>683</v>
      </c>
      <c r="B23" s="950" t="s">
        <v>26</v>
      </c>
      <c r="C23" s="950"/>
      <c r="D23" s="950"/>
      <c r="E23" s="154" t="s">
        <v>138</v>
      </c>
      <c r="F23" s="164">
        <f>IF('CS Worksheet'!$C$21=TRUE,SROUND(F18),0)</f>
        <v>0</v>
      </c>
      <c r="G23" s="164">
        <f>IF('CS Worksheet'!$C$22=TRUE,SROUND(G18),0)</f>
        <v>0</v>
      </c>
      <c r="H23" s="164">
        <f>IF('CS Worksheet'!$C$23=TRUE,SROUND(H18),0)</f>
        <v>0</v>
      </c>
      <c r="I23" s="163">
        <f>SUM(F23:H23)</f>
        <v>0</v>
      </c>
    </row>
    <row r="24" spans="1:9" s="55" customFormat="1" ht="45" customHeight="1" x14ac:dyDescent="0.2">
      <c r="A24" s="130" t="s">
        <v>684</v>
      </c>
      <c r="B24" s="990" t="s">
        <v>27</v>
      </c>
      <c r="C24" s="990"/>
      <c r="D24" s="990"/>
      <c r="E24" s="479" t="s">
        <v>279</v>
      </c>
      <c r="F24" s="165">
        <f>IF('CS Worksheet'!$C$21=TRUE,SROUND(F19),0)</f>
        <v>0</v>
      </c>
      <c r="G24" s="165">
        <f>IF('CS Worksheet'!$C$22=TRUE,SROUND(G19),0)</f>
        <v>0</v>
      </c>
      <c r="H24" s="165">
        <f>IF('CS Worksheet'!$C$23=TRUE,SROUND(H19),0)</f>
        <v>0</v>
      </c>
      <c r="I24" s="480">
        <f>SUM(F24:H24)</f>
        <v>0</v>
      </c>
    </row>
    <row r="25" spans="1:9" s="115" customFormat="1" ht="70" customHeight="1" x14ac:dyDescent="0.2">
      <c r="A25" s="1072" t="s">
        <v>521</v>
      </c>
      <c r="B25" s="1073"/>
      <c r="C25" s="1073"/>
      <c r="D25" s="1074"/>
      <c r="E25" s="448" t="s">
        <v>145</v>
      </c>
      <c r="F25" s="1056"/>
      <c r="G25" s="1057"/>
      <c r="H25" s="1058"/>
      <c r="I25" s="448" t="s">
        <v>146</v>
      </c>
    </row>
    <row r="26" spans="1:9" s="55" customFormat="1" ht="25" customHeight="1" x14ac:dyDescent="0.2">
      <c r="A26" s="1062" t="s">
        <v>170</v>
      </c>
      <c r="B26" s="1075" t="s">
        <v>28</v>
      </c>
      <c r="C26" s="1076"/>
      <c r="D26" s="1077"/>
      <c r="E26" s="1080" t="s">
        <v>137</v>
      </c>
      <c r="F26" s="367"/>
      <c r="G26" s="367"/>
      <c r="H26" s="367"/>
      <c r="I26" s="1066">
        <f>SUMIF('CS Worksheet'!$C$21,TRUE,F27)+SUMIF('CS Worksheet'!$C$22,TRUE,G27)+SUMIF('CS Worksheet'!$C$23,TRUE,H27)</f>
        <v>0</v>
      </c>
    </row>
    <row r="27" spans="1:9" s="55" customFormat="1" ht="50" customHeight="1" x14ac:dyDescent="0.2">
      <c r="A27" s="964"/>
      <c r="B27" s="1059"/>
      <c r="C27" s="1060"/>
      <c r="D27" s="1061"/>
      <c r="E27" s="1081"/>
      <c r="F27" s="366">
        <v>0</v>
      </c>
      <c r="G27" s="366">
        <v>0</v>
      </c>
      <c r="H27" s="366">
        <v>0</v>
      </c>
      <c r="I27" s="1066"/>
    </row>
    <row r="28" spans="1:9" s="55" customFormat="1" ht="25" customHeight="1" x14ac:dyDescent="0.2">
      <c r="A28" s="964" t="s">
        <v>171</v>
      </c>
      <c r="B28" s="994" t="s">
        <v>28</v>
      </c>
      <c r="C28" s="1078"/>
      <c r="D28" s="1079"/>
      <c r="E28" s="945" t="s">
        <v>138</v>
      </c>
      <c r="F28" s="367"/>
      <c r="G28" s="367"/>
      <c r="H28" s="367"/>
      <c r="I28" s="943">
        <f>SUMIF('CS Worksheet'!$C$21,TRUE,F29)+SUMIF('CS Worksheet'!$C$22,TRUE,G29)+SUMIF('CS Worksheet'!$C$23,TRUE,H29)</f>
        <v>0</v>
      </c>
    </row>
    <row r="29" spans="1:9" s="55" customFormat="1" ht="50" customHeight="1" x14ac:dyDescent="0.2">
      <c r="A29" s="964"/>
      <c r="B29" s="1059"/>
      <c r="C29" s="1060"/>
      <c r="D29" s="1061"/>
      <c r="E29" s="946"/>
      <c r="F29" s="366">
        <v>0</v>
      </c>
      <c r="G29" s="366">
        <v>0</v>
      </c>
      <c r="H29" s="366">
        <v>0</v>
      </c>
      <c r="I29" s="944"/>
    </row>
    <row r="30" spans="1:9" s="55" customFormat="1" ht="25" customHeight="1" x14ac:dyDescent="0.2">
      <c r="A30" s="964" t="s">
        <v>172</v>
      </c>
      <c r="B30" s="994" t="s">
        <v>28</v>
      </c>
      <c r="C30" s="1078"/>
      <c r="D30" s="1079"/>
      <c r="E30" s="945" t="s">
        <v>279</v>
      </c>
      <c r="F30" s="367"/>
      <c r="G30" s="367"/>
      <c r="H30" s="367"/>
      <c r="I30" s="1066">
        <f>SUMIF('CS Worksheet'!$C$21,TRUE,F31)+SUMIF('CS Worksheet'!$C$22,TRUE,G31)+SUMIF('CS Worksheet'!$C$23,TRUE,H31)</f>
        <v>0</v>
      </c>
    </row>
    <row r="31" spans="1:9" s="55" customFormat="1" ht="50" customHeight="1" x14ac:dyDescent="0.2">
      <c r="A31" s="964"/>
      <c r="B31" s="1059"/>
      <c r="C31" s="1060"/>
      <c r="D31" s="1061"/>
      <c r="E31" s="946"/>
      <c r="F31" s="366">
        <v>0</v>
      </c>
      <c r="G31" s="366">
        <v>0</v>
      </c>
      <c r="H31" s="366">
        <v>0</v>
      </c>
      <c r="I31" s="944"/>
    </row>
    <row r="32" spans="1:9" s="55" customFormat="1" ht="45" customHeight="1" x14ac:dyDescent="0.2">
      <c r="A32" s="136" t="s">
        <v>173</v>
      </c>
      <c r="B32" s="950" t="s">
        <v>463</v>
      </c>
      <c r="C32" s="950"/>
      <c r="D32" s="950"/>
      <c r="E32" s="179"/>
      <c r="F32" s="141">
        <f>IF('CS Worksheet'!$C$21=TRUE,SUM(F27:F31),0)</f>
        <v>0</v>
      </c>
      <c r="G32" s="141">
        <f>IF('CS Worksheet'!$C$22=TRUE,SUM(G27:G31),0)</f>
        <v>0</v>
      </c>
      <c r="H32" s="141">
        <f>IF('CS Worksheet'!$C$23=TRUE,SUM(H27:H31),0)</f>
        <v>0</v>
      </c>
      <c r="I32" s="163">
        <f>SUM(F32:H32)</f>
        <v>0</v>
      </c>
    </row>
    <row r="33" spans="1:9" s="55" customFormat="1" ht="45" customHeight="1" x14ac:dyDescent="0.2">
      <c r="A33" s="136" t="s">
        <v>174</v>
      </c>
      <c r="B33" s="1084" t="s">
        <v>594</v>
      </c>
      <c r="C33" s="1084"/>
      <c r="D33" s="1084"/>
      <c r="E33" s="183"/>
      <c r="F33" s="164">
        <f>ROUND(F32/12,2)</f>
        <v>0</v>
      </c>
      <c r="G33" s="164">
        <f>ROUND(G32/12,2)</f>
        <v>0</v>
      </c>
      <c r="H33" s="164">
        <f>ROUND(H32/12,2)</f>
        <v>0</v>
      </c>
      <c r="I33" s="164">
        <f>SROUND(I32)</f>
        <v>0</v>
      </c>
    </row>
    <row r="34" spans="1:9" s="55" customFormat="1" ht="45" customHeight="1" x14ac:dyDescent="0.2">
      <c r="A34" s="120" t="str">
        <f>CONCATENATE("Names of Parties:  ", LEFT('CS Worksheet'!$B$5,100),"    vs. ",'CS Worksheet'!$B$8)</f>
        <v xml:space="preserve">Names of Parties:      vs. </v>
      </c>
      <c r="B34" s="120"/>
      <c r="C34" s="120"/>
      <c r="D34" s="120"/>
      <c r="E34" s="120"/>
      <c r="F34" s="120"/>
      <c r="G34" s="120"/>
      <c r="H34" s="120"/>
      <c r="I34" s="159"/>
    </row>
    <row r="35" spans="1:9" s="111" customFormat="1" ht="45" customHeight="1" x14ac:dyDescent="0.2">
      <c r="A35" s="79" t="str">
        <f>CONCATENATE("Submitted by:  ", 'CS Worksheet'!$F$27)</f>
        <v xml:space="preserve">Submitted by:  </v>
      </c>
      <c r="B35" s="79"/>
      <c r="C35" s="79"/>
      <c r="D35" s="160"/>
      <c r="E35" s="161"/>
      <c r="F35" s="161"/>
      <c r="G35" s="161"/>
      <c r="H35" s="160"/>
      <c r="I35" s="558" t="str">
        <f ca="1">"Today's date: " &amp; TEXT(TODAY(),"mm/dd/yyyy")</f>
        <v>Today's date: 12/30/2016</v>
      </c>
    </row>
    <row r="36" spans="1:9" s="111" customFormat="1" ht="45" customHeight="1" x14ac:dyDescent="0.2">
      <c r="A36" s="79" t="str">
        <f>"Case #:    "&amp;IF('CS Worksheet'!F25&gt;0,IF('CS Worksheet'!K4="",CONCATENATE('CS Worksheet'!K6),CONCATENATE('CS Worksheet'!K4)),"")</f>
        <v xml:space="preserve">Case #:    </v>
      </c>
      <c r="B36" s="79"/>
      <c r="C36" s="79"/>
      <c r="D36" s="79"/>
      <c r="E36" s="79"/>
      <c r="F36" s="79"/>
      <c r="G36" s="79"/>
      <c r="H36" s="79"/>
      <c r="I36" s="557" t="s">
        <v>886</v>
      </c>
    </row>
    <row r="37" spans="1:9" s="111" customFormat="1" ht="1" customHeight="1" x14ac:dyDescent="0.2">
      <c r="A37" s="481"/>
      <c r="B37" s="481"/>
      <c r="C37" s="481"/>
      <c r="D37" s="481"/>
      <c r="E37" s="481"/>
      <c r="F37" s="481"/>
      <c r="G37" s="481"/>
      <c r="H37" s="481"/>
      <c r="I37" s="481"/>
    </row>
    <row r="38" spans="1:9" s="55" customFormat="1" ht="45" customHeight="1" x14ac:dyDescent="0.2">
      <c r="A38" s="1063" t="s">
        <v>535</v>
      </c>
      <c r="B38" s="1082"/>
      <c r="C38" s="1082"/>
      <c r="D38" s="1082"/>
      <c r="E38" s="1082"/>
      <c r="F38" s="1082"/>
      <c r="G38" s="1082"/>
      <c r="H38" s="1082"/>
      <c r="I38" s="1083"/>
    </row>
    <row r="39" spans="1:9" s="55" customFormat="1" ht="30" customHeight="1" x14ac:dyDescent="0.2">
      <c r="A39" s="939" t="s">
        <v>139</v>
      </c>
      <c r="B39" s="1068" t="s">
        <v>336</v>
      </c>
      <c r="C39" s="1069"/>
      <c r="D39" s="1069"/>
      <c r="E39" s="1070"/>
      <c r="F39" s="438" t="s">
        <v>31</v>
      </c>
      <c r="G39" s="438" t="s">
        <v>32</v>
      </c>
      <c r="H39" s="438" t="s">
        <v>33</v>
      </c>
      <c r="I39" s="152"/>
    </row>
    <row r="40" spans="1:9" s="55" customFormat="1" ht="45" customHeight="1" x14ac:dyDescent="0.2">
      <c r="A40" s="939"/>
      <c r="B40" s="1071"/>
      <c r="C40" s="1069"/>
      <c r="D40" s="1069"/>
      <c r="E40" s="1070"/>
      <c r="F40" s="536" t="str">
        <f>CONCATENATE('CS Worksheet'!$J$18)</f>
        <v/>
      </c>
      <c r="G40" s="536" t="str">
        <f>CONCATENATE('CS Worksheet'!$J$19)</f>
        <v/>
      </c>
      <c r="H40" s="536" t="str">
        <f>CONCATENATE('CS Worksheet'!$J$20)</f>
        <v/>
      </c>
      <c r="I40" s="152"/>
    </row>
    <row r="41" spans="1:9" s="55" customFormat="1" ht="30" customHeight="1" x14ac:dyDescent="0.2">
      <c r="A41" s="993" t="s">
        <v>144</v>
      </c>
      <c r="B41" s="993"/>
      <c r="C41" s="993"/>
      <c r="D41" s="993"/>
      <c r="E41" s="448" t="s">
        <v>145</v>
      </c>
      <c r="F41" s="1056"/>
      <c r="G41" s="1057"/>
      <c r="H41" s="1058"/>
      <c r="I41" s="419" t="s">
        <v>146</v>
      </c>
    </row>
    <row r="42" spans="1:9" s="55" customFormat="1" ht="45" customHeight="1" x14ac:dyDescent="0.2">
      <c r="A42" s="134" t="s">
        <v>140</v>
      </c>
      <c r="B42" s="953" t="s">
        <v>504</v>
      </c>
      <c r="C42" s="953"/>
      <c r="D42" s="953"/>
      <c r="E42" s="158" t="s">
        <v>137</v>
      </c>
      <c r="F42" s="156">
        <v>0</v>
      </c>
      <c r="G42" s="156">
        <v>0</v>
      </c>
      <c r="H42" s="156">
        <v>0</v>
      </c>
      <c r="I42" s="123">
        <f>SUMIF('CS Worksheet'!$I$18,TRUE,F42)+SUMIF('CS Worksheet'!$I$19,TRUE,G42)+SUMIF('CS Worksheet'!$I$20,TRUE,H42)</f>
        <v>0</v>
      </c>
    </row>
    <row r="43" spans="1:9" s="55" customFormat="1" ht="45" customHeight="1" x14ac:dyDescent="0.2">
      <c r="A43" s="134" t="s">
        <v>141</v>
      </c>
      <c r="B43" s="950" t="s">
        <v>461</v>
      </c>
      <c r="C43" s="950"/>
      <c r="D43" s="950"/>
      <c r="E43" s="158" t="s">
        <v>137</v>
      </c>
      <c r="F43" s="146">
        <v>0</v>
      </c>
      <c r="G43" s="146">
        <v>0</v>
      </c>
      <c r="H43" s="146">
        <v>0</v>
      </c>
      <c r="I43" s="123">
        <f>SUMIF('CS Worksheet'!$I$18,TRUE,F43)+SUMIF('CS Worksheet'!$I$19,TRUE,G43)+SUMIF('CS Worksheet'!$I$20,TRUE,H43)</f>
        <v>0</v>
      </c>
    </row>
    <row r="44" spans="1:9" s="55" customFormat="1" ht="45" customHeight="1" x14ac:dyDescent="0.2">
      <c r="A44" s="134" t="s">
        <v>142</v>
      </c>
      <c r="B44" s="950" t="s">
        <v>504</v>
      </c>
      <c r="C44" s="950"/>
      <c r="D44" s="950"/>
      <c r="E44" s="158" t="s">
        <v>138</v>
      </c>
      <c r="F44" s="146">
        <v>0</v>
      </c>
      <c r="G44" s="146">
        <v>0</v>
      </c>
      <c r="H44" s="146">
        <v>0</v>
      </c>
      <c r="I44" s="123">
        <f>SUMIF('CS Worksheet'!$I$18,TRUE,F44)+SUMIF('CS Worksheet'!$I$19,TRUE,G44)+SUMIF('CS Worksheet'!$I$20,TRUE,H44)</f>
        <v>0</v>
      </c>
    </row>
    <row r="45" spans="1:9" s="55" customFormat="1" ht="45" customHeight="1" x14ac:dyDescent="0.2">
      <c r="A45" s="134" t="s">
        <v>147</v>
      </c>
      <c r="B45" s="950" t="s">
        <v>461</v>
      </c>
      <c r="C45" s="950"/>
      <c r="D45" s="950"/>
      <c r="E45" s="158" t="s">
        <v>138</v>
      </c>
      <c r="F45" s="146">
        <v>0</v>
      </c>
      <c r="G45" s="146">
        <v>0</v>
      </c>
      <c r="H45" s="146">
        <v>0</v>
      </c>
      <c r="I45" s="123">
        <f>SUMIF('CS Worksheet'!$I$18,TRUE,F45)+SUMIF('CS Worksheet'!$I$19,TRUE,G45)+SUMIF('CS Worksheet'!$I$20,TRUE,H45)</f>
        <v>0</v>
      </c>
    </row>
    <row r="46" spans="1:9" s="55" customFormat="1" ht="45" customHeight="1" x14ac:dyDescent="0.2">
      <c r="A46" s="134" t="s">
        <v>157</v>
      </c>
      <c r="B46" s="950" t="s">
        <v>504</v>
      </c>
      <c r="C46" s="950"/>
      <c r="D46" s="950"/>
      <c r="E46" s="158" t="s">
        <v>279</v>
      </c>
      <c r="F46" s="146">
        <v>0</v>
      </c>
      <c r="G46" s="146">
        <v>0</v>
      </c>
      <c r="H46" s="146">
        <v>0</v>
      </c>
      <c r="I46" s="123">
        <f>SUMIF('CS Worksheet'!$I$18,TRUE,F46)+SUMIF('CS Worksheet'!$I$19,TRUE,G46)+SUMIF('CS Worksheet'!$I$20,TRUE,H46)</f>
        <v>0</v>
      </c>
    </row>
    <row r="47" spans="1:9" s="55" customFormat="1" ht="45" customHeight="1" x14ac:dyDescent="0.2">
      <c r="A47" s="134" t="s">
        <v>158</v>
      </c>
      <c r="B47" s="950" t="s">
        <v>461</v>
      </c>
      <c r="C47" s="950"/>
      <c r="D47" s="950"/>
      <c r="E47" s="158" t="s">
        <v>279</v>
      </c>
      <c r="F47" s="146">
        <v>0</v>
      </c>
      <c r="G47" s="146">
        <v>0</v>
      </c>
      <c r="H47" s="146">
        <v>0</v>
      </c>
      <c r="I47" s="123">
        <f>SUMIF('CS Worksheet'!$I$18,TRUE,F47)+SUMIF('CS Worksheet'!$I$19,TRUE,G47)+SUMIF('CS Worksheet'!$I$20,TRUE,H47)</f>
        <v>0</v>
      </c>
    </row>
    <row r="48" spans="1:9" s="55" customFormat="1" ht="45" customHeight="1" x14ac:dyDescent="0.2">
      <c r="A48" s="136" t="s">
        <v>160</v>
      </c>
      <c r="B48" s="950" t="s">
        <v>77</v>
      </c>
      <c r="C48" s="950"/>
      <c r="D48" s="950"/>
      <c r="E48" s="181"/>
      <c r="F48" s="141">
        <f>IF('CS Worksheet'!$I$18=TRUE,SUM(F42:F47),0)</f>
        <v>0</v>
      </c>
      <c r="G48" s="141">
        <f>IF('CS Worksheet'!$I$19=TRUE,SUM(G42:G47),0)</f>
        <v>0</v>
      </c>
      <c r="H48" s="141">
        <f>IF('CS Worksheet'!$I$20=TRUE,SUM(H42:H47),0)</f>
        <v>0</v>
      </c>
      <c r="I48" s="141">
        <f>SUM(F48:H48)</f>
        <v>0</v>
      </c>
    </row>
    <row r="49" spans="1:9" s="55" customFormat="1" ht="45" customHeight="1" x14ac:dyDescent="0.2">
      <c r="A49" s="130" t="s">
        <v>165</v>
      </c>
      <c r="B49" s="950" t="s">
        <v>321</v>
      </c>
      <c r="C49" s="950"/>
      <c r="D49" s="950"/>
      <c r="E49" s="182"/>
      <c r="F49" s="141">
        <f>SROUND(F48)</f>
        <v>0</v>
      </c>
      <c r="G49" s="141">
        <f>SROUND(G48)</f>
        <v>0</v>
      </c>
      <c r="H49" s="141">
        <f>SROUND(H48)</f>
        <v>0</v>
      </c>
      <c r="I49" s="141">
        <f>SUM(I50:I52)</f>
        <v>0</v>
      </c>
    </row>
    <row r="50" spans="1:9" s="55" customFormat="1" ht="45" customHeight="1" x14ac:dyDescent="0.2">
      <c r="A50" s="130" t="s">
        <v>324</v>
      </c>
      <c r="B50" s="950" t="s">
        <v>383</v>
      </c>
      <c r="C50" s="950"/>
      <c r="D50" s="950"/>
      <c r="E50" s="154" t="s">
        <v>137</v>
      </c>
      <c r="F50" s="141">
        <f>IF('CS Worksheet'!$I$18=TRUE,SROUND((F42+F43)),0)</f>
        <v>0</v>
      </c>
      <c r="G50" s="141">
        <f>IF('CS Worksheet'!$I$19=TRUE,SROUND((G42+G43)),0)</f>
        <v>0</v>
      </c>
      <c r="H50" s="141">
        <f>IF('CS Worksheet'!$I$20=TRUE,SROUND((H42+H43)),0)</f>
        <v>0</v>
      </c>
      <c r="I50" s="141">
        <f>SUM(F50:H50)</f>
        <v>0</v>
      </c>
    </row>
    <row r="51" spans="1:9" s="55" customFormat="1" ht="45" customHeight="1" x14ac:dyDescent="0.2">
      <c r="A51" s="130" t="s">
        <v>325</v>
      </c>
      <c r="B51" s="950" t="s">
        <v>385</v>
      </c>
      <c r="C51" s="950"/>
      <c r="D51" s="950"/>
      <c r="E51" s="154" t="s">
        <v>138</v>
      </c>
      <c r="F51" s="141">
        <f>IF('CS Worksheet'!$I$18=TRUE,SROUND((F44+F45)),0)</f>
        <v>0</v>
      </c>
      <c r="G51" s="141">
        <f>IF('CS Worksheet'!$I$19=TRUE,SROUND((G44+G45)),0)</f>
        <v>0</v>
      </c>
      <c r="H51" s="141">
        <f>IF('CS Worksheet'!$I$20=TRUE,SROUND((H44+H45)),0)</f>
        <v>0</v>
      </c>
      <c r="I51" s="141">
        <f>SUM(F51:H51)</f>
        <v>0</v>
      </c>
    </row>
    <row r="52" spans="1:9" s="55" customFormat="1" ht="45" customHeight="1" x14ac:dyDescent="0.2">
      <c r="A52" s="130" t="s">
        <v>326</v>
      </c>
      <c r="B52" s="990" t="s">
        <v>387</v>
      </c>
      <c r="C52" s="990"/>
      <c r="D52" s="990"/>
      <c r="E52" s="479" t="s">
        <v>279</v>
      </c>
      <c r="F52" s="140">
        <f>IF('CS Worksheet'!$I$18=TRUE,SROUND((F46+F47)),0)</f>
        <v>0</v>
      </c>
      <c r="G52" s="140">
        <f>IF('CS Worksheet'!$I$19=TRUE,SROUND((G46+G47)),0)</f>
        <v>0</v>
      </c>
      <c r="H52" s="140">
        <f>IF('CS Worksheet'!$I$20=TRUE,SROUND((H46+H47)),0)</f>
        <v>0</v>
      </c>
      <c r="I52" s="140">
        <f>SUM(F52:H52)</f>
        <v>0</v>
      </c>
    </row>
    <row r="53" spans="1:9" s="55" customFormat="1" ht="30" customHeight="1" x14ac:dyDescent="0.2">
      <c r="A53" s="968" t="s">
        <v>164</v>
      </c>
      <c r="B53" s="969" t="s">
        <v>164</v>
      </c>
      <c r="C53" s="969"/>
      <c r="D53" s="1051"/>
      <c r="E53" s="448" t="s">
        <v>145</v>
      </c>
      <c r="F53" s="1056"/>
      <c r="G53" s="1057"/>
      <c r="H53" s="1058"/>
      <c r="I53" s="419" t="s">
        <v>146</v>
      </c>
    </row>
    <row r="54" spans="1:9" s="55" customFormat="1" ht="45" customHeight="1" x14ac:dyDescent="0.2">
      <c r="A54" s="134" t="s">
        <v>162</v>
      </c>
      <c r="B54" s="953" t="s">
        <v>462</v>
      </c>
      <c r="C54" s="953"/>
      <c r="D54" s="953"/>
      <c r="E54" s="154" t="s">
        <v>137</v>
      </c>
      <c r="F54" s="156">
        <v>0</v>
      </c>
      <c r="G54" s="156">
        <v>0</v>
      </c>
      <c r="H54" s="156">
        <v>0</v>
      </c>
      <c r="I54" s="482">
        <f>SUMIF('CS Worksheet'!$I$18,TRUE,F54)+SUMIF('CS Worksheet'!$I$19,TRUE,G54)+SUMIF('CS Worksheet'!$I$20,TRUE,H54)</f>
        <v>0</v>
      </c>
    </row>
    <row r="55" spans="1:9" s="55" customFormat="1" ht="45" customHeight="1" x14ac:dyDescent="0.2">
      <c r="A55" s="136" t="s">
        <v>166</v>
      </c>
      <c r="B55" s="950" t="s">
        <v>462</v>
      </c>
      <c r="C55" s="950"/>
      <c r="D55" s="950"/>
      <c r="E55" s="157" t="s">
        <v>138</v>
      </c>
      <c r="F55" s="146">
        <v>0</v>
      </c>
      <c r="G55" s="146">
        <v>0</v>
      </c>
      <c r="H55" s="146">
        <v>0</v>
      </c>
      <c r="I55" s="141">
        <f>SUMIF('CS Worksheet'!$I$18,TRUE,F55)+SUMIF('CS Worksheet'!$I$19,TRUE,G55)+SUMIF('CS Worksheet'!$I$20,TRUE,H55)</f>
        <v>0</v>
      </c>
    </row>
    <row r="56" spans="1:9" s="55" customFormat="1" ht="45" customHeight="1" x14ac:dyDescent="0.2">
      <c r="A56" s="136" t="s">
        <v>167</v>
      </c>
      <c r="B56" s="950" t="s">
        <v>462</v>
      </c>
      <c r="C56" s="950"/>
      <c r="D56" s="950"/>
      <c r="E56" s="157" t="s">
        <v>279</v>
      </c>
      <c r="F56" s="146">
        <v>0</v>
      </c>
      <c r="G56" s="146">
        <v>0</v>
      </c>
      <c r="H56" s="146">
        <v>0</v>
      </c>
      <c r="I56" s="141">
        <f>SUMIF('CS Worksheet'!$I$18,TRUE,F56)+SUMIF('CS Worksheet'!$I$19,TRUE,G56)+SUMIF('CS Worksheet'!$I$20,TRUE,H56)</f>
        <v>0</v>
      </c>
    </row>
    <row r="57" spans="1:9" s="55" customFormat="1" ht="45" customHeight="1" x14ac:dyDescent="0.2">
      <c r="A57" s="136" t="s">
        <v>168</v>
      </c>
      <c r="B57" s="950" t="s">
        <v>77</v>
      </c>
      <c r="C57" s="950"/>
      <c r="D57" s="950"/>
      <c r="E57" s="181"/>
      <c r="F57" s="141">
        <f>IF('CS Worksheet'!$I$18=TRUE,SUM(F54:F56),0)</f>
        <v>0</v>
      </c>
      <c r="G57" s="141">
        <f>IF('CS Worksheet'!$I$19=TRUE,SUM(G54:G56),0)</f>
        <v>0</v>
      </c>
      <c r="H57" s="141">
        <f>IF('CS Worksheet'!$I$20=TRUE,SUM(H54:H56),0)</f>
        <v>0</v>
      </c>
      <c r="I57" s="141">
        <f>SUM(F57:H57)</f>
        <v>0</v>
      </c>
    </row>
    <row r="58" spans="1:9" s="55" customFormat="1" ht="45" customHeight="1" x14ac:dyDescent="0.2">
      <c r="A58" s="130" t="s">
        <v>169</v>
      </c>
      <c r="B58" s="950" t="s">
        <v>322</v>
      </c>
      <c r="C58" s="950"/>
      <c r="D58" s="950"/>
      <c r="E58" s="182"/>
      <c r="F58" s="141">
        <f>SROUND(F57)</f>
        <v>0</v>
      </c>
      <c r="G58" s="141">
        <f>SROUND(G57)</f>
        <v>0</v>
      </c>
      <c r="H58" s="141">
        <f>SROUND(H57)</f>
        <v>0</v>
      </c>
      <c r="I58" s="141">
        <f>SUM(I59:I61)</f>
        <v>0</v>
      </c>
    </row>
    <row r="59" spans="1:9" s="55" customFormat="1" ht="45" customHeight="1" x14ac:dyDescent="0.2">
      <c r="A59" s="130" t="s">
        <v>682</v>
      </c>
      <c r="B59" s="950" t="s">
        <v>25</v>
      </c>
      <c r="C59" s="950"/>
      <c r="D59" s="950"/>
      <c r="E59" s="154" t="s">
        <v>137</v>
      </c>
      <c r="F59" s="141">
        <f>IF('CS Worksheet'!I$18=TRUE,SROUND(F54),0)</f>
        <v>0</v>
      </c>
      <c r="G59" s="141">
        <f>IF('CS Worksheet'!$I$19=TRUE,SROUND(G54),0)</f>
        <v>0</v>
      </c>
      <c r="H59" s="141">
        <f>IF('CS Worksheet'!$I$20=TRUE,SROUND(H54),0)</f>
        <v>0</v>
      </c>
      <c r="I59" s="141">
        <f>SUM(F59:H59)</f>
        <v>0</v>
      </c>
    </row>
    <row r="60" spans="1:9" s="55" customFormat="1" ht="45" customHeight="1" x14ac:dyDescent="0.2">
      <c r="A60" s="130" t="s">
        <v>683</v>
      </c>
      <c r="B60" s="950" t="s">
        <v>26</v>
      </c>
      <c r="C60" s="950"/>
      <c r="D60" s="950"/>
      <c r="E60" s="154" t="s">
        <v>138</v>
      </c>
      <c r="F60" s="141">
        <f>IF('CS Worksheet'!$I$18=TRUE,SROUND(F55),0)</f>
        <v>0</v>
      </c>
      <c r="G60" s="141">
        <f>IF('CS Worksheet'!$I$19=TRUE,SROUND(G55),0)</f>
        <v>0</v>
      </c>
      <c r="H60" s="141">
        <f>IF('CS Worksheet'!$I$20=TRUE,SROUND(H55),0)</f>
        <v>0</v>
      </c>
      <c r="I60" s="141">
        <f>SUM(F60:H60)</f>
        <v>0</v>
      </c>
    </row>
    <row r="61" spans="1:9" s="55" customFormat="1" ht="45" customHeight="1" x14ac:dyDescent="0.2">
      <c r="A61" s="130" t="s">
        <v>684</v>
      </c>
      <c r="B61" s="990" t="s">
        <v>27</v>
      </c>
      <c r="C61" s="990"/>
      <c r="D61" s="990"/>
      <c r="E61" s="479" t="s">
        <v>279</v>
      </c>
      <c r="F61" s="140">
        <f>IF('CS Worksheet'!$I$18=TRUE,SROUND(F56),0)</f>
        <v>0</v>
      </c>
      <c r="G61" s="140">
        <f>IF('CS Worksheet'!$I$19=TRUE,SROUND(G56),0)</f>
        <v>0</v>
      </c>
      <c r="H61" s="140">
        <f>IF('CS Worksheet'!$I$20=TRUE,SROUND(H56),0)</f>
        <v>0</v>
      </c>
      <c r="I61" s="140">
        <f>SUM(F61:H61)</f>
        <v>0</v>
      </c>
    </row>
    <row r="62" spans="1:9" s="115" customFormat="1" ht="70" customHeight="1" x14ac:dyDescent="0.2">
      <c r="A62" s="1072" t="s">
        <v>521</v>
      </c>
      <c r="B62" s="1073"/>
      <c r="C62" s="1073"/>
      <c r="D62" s="1074"/>
      <c r="E62" s="448" t="s">
        <v>145</v>
      </c>
      <c r="F62" s="1056"/>
      <c r="G62" s="1057"/>
      <c r="H62" s="1058"/>
      <c r="I62" s="448" t="s">
        <v>146</v>
      </c>
    </row>
    <row r="63" spans="1:9" s="55" customFormat="1" ht="25" customHeight="1" x14ac:dyDescent="0.2">
      <c r="A63" s="1062" t="s">
        <v>170</v>
      </c>
      <c r="B63" s="1068" t="s">
        <v>28</v>
      </c>
      <c r="C63" s="741"/>
      <c r="D63" s="1088"/>
      <c r="E63" s="947" t="s">
        <v>137</v>
      </c>
      <c r="F63" s="483"/>
      <c r="G63" s="483"/>
      <c r="H63" s="483"/>
      <c r="I63" s="1091">
        <f>SUMIF('CS Worksheet'!$I$18,TRUE,F64)+SUMIF('CS Worksheet'!$I$19,TRUE,G64)+SUMIF('CS Worksheet'!$I$20,TRUE,H64)</f>
        <v>0</v>
      </c>
    </row>
    <row r="64" spans="1:9" s="55" customFormat="1" ht="50" customHeight="1" x14ac:dyDescent="0.2">
      <c r="A64" s="964"/>
      <c r="B64" s="1059"/>
      <c r="C64" s="1060"/>
      <c r="D64" s="1061"/>
      <c r="E64" s="946"/>
      <c r="F64" s="370">
        <v>0</v>
      </c>
      <c r="G64" s="370">
        <v>0</v>
      </c>
      <c r="H64" s="370">
        <v>0</v>
      </c>
      <c r="I64" s="1090"/>
    </row>
    <row r="65" spans="1:9" s="55" customFormat="1" ht="25" customHeight="1" x14ac:dyDescent="0.2">
      <c r="A65" s="964" t="s">
        <v>171</v>
      </c>
      <c r="B65" s="994" t="s">
        <v>28</v>
      </c>
      <c r="C65" s="1078"/>
      <c r="D65" s="1079"/>
      <c r="E65" s="945" t="s">
        <v>138</v>
      </c>
      <c r="F65" s="369"/>
      <c r="G65" s="369"/>
      <c r="H65" s="369"/>
      <c r="I65" s="1089">
        <f>SUMIF('CS Worksheet'!$I$18,TRUE,F66)+SUMIF('CS Worksheet'!$I$19,TRUE,G66)+SUMIF('CS Worksheet'!$I$20,TRUE,H66)</f>
        <v>0</v>
      </c>
    </row>
    <row r="66" spans="1:9" s="55" customFormat="1" ht="50" customHeight="1" x14ac:dyDescent="0.2">
      <c r="A66" s="964"/>
      <c r="B66" s="1059"/>
      <c r="C66" s="1060"/>
      <c r="D66" s="1061"/>
      <c r="E66" s="946"/>
      <c r="F66" s="370">
        <v>0</v>
      </c>
      <c r="G66" s="370">
        <v>0</v>
      </c>
      <c r="H66" s="370">
        <v>0</v>
      </c>
      <c r="I66" s="1090"/>
    </row>
    <row r="67" spans="1:9" s="55" customFormat="1" ht="25" customHeight="1" x14ac:dyDescent="0.2">
      <c r="A67" s="964" t="s">
        <v>172</v>
      </c>
      <c r="B67" s="994" t="s">
        <v>28</v>
      </c>
      <c r="C67" s="1078"/>
      <c r="D67" s="1079"/>
      <c r="E67" s="945" t="s">
        <v>279</v>
      </c>
      <c r="F67" s="369"/>
      <c r="G67" s="369"/>
      <c r="H67" s="369"/>
      <c r="I67" s="1089">
        <f>SUMIF('CS Worksheet'!$I$18,TRUE,F68)+SUMIF('CS Worksheet'!$I$19,TRUE,G68)+SUMIF('CS Worksheet'!$I$20,TRUE,H68)</f>
        <v>0</v>
      </c>
    </row>
    <row r="68" spans="1:9" s="55" customFormat="1" ht="50" customHeight="1" x14ac:dyDescent="0.2">
      <c r="A68" s="964"/>
      <c r="B68" s="1059"/>
      <c r="C68" s="1060"/>
      <c r="D68" s="1061"/>
      <c r="E68" s="946"/>
      <c r="F68" s="370">
        <v>0</v>
      </c>
      <c r="G68" s="370">
        <v>0</v>
      </c>
      <c r="H68" s="370">
        <v>0</v>
      </c>
      <c r="I68" s="1090"/>
    </row>
    <row r="69" spans="1:9" s="55" customFormat="1" ht="45" customHeight="1" x14ac:dyDescent="0.2">
      <c r="A69" s="136" t="s">
        <v>173</v>
      </c>
      <c r="B69" s="950" t="s">
        <v>463</v>
      </c>
      <c r="C69" s="950"/>
      <c r="D69" s="950"/>
      <c r="E69" s="179"/>
      <c r="F69" s="141">
        <f>IF('CS Worksheet'!$I$18=TRUE,SUM(F64:F68),0)</f>
        <v>0</v>
      </c>
      <c r="G69" s="141">
        <f>IF('CS Worksheet'!$I$19=TRUE,SUM(G64:G68),0)</f>
        <v>0</v>
      </c>
      <c r="H69" s="141">
        <f>IF('CS Worksheet'!$I$20=TRUE,SUM(H64:H68),0)</f>
        <v>0</v>
      </c>
      <c r="I69" s="141">
        <f>SUM(F69:H69)</f>
        <v>0</v>
      </c>
    </row>
    <row r="70" spans="1:9" s="55" customFormat="1" ht="45" customHeight="1" x14ac:dyDescent="0.2">
      <c r="A70" s="136" t="s">
        <v>174</v>
      </c>
      <c r="B70" s="1084" t="s">
        <v>594</v>
      </c>
      <c r="C70" s="1084"/>
      <c r="D70" s="1084"/>
      <c r="E70" s="183"/>
      <c r="F70" s="141">
        <f>SROUND(F69)</f>
        <v>0</v>
      </c>
      <c r="G70" s="141">
        <f>SROUND(G69)</f>
        <v>0</v>
      </c>
      <c r="H70" s="141">
        <f>SROUND(H69)</f>
        <v>0</v>
      </c>
      <c r="I70" s="141">
        <f>SROUND(I69)</f>
        <v>0</v>
      </c>
    </row>
    <row r="71" spans="1:9" s="55" customFormat="1" ht="45" customHeight="1" x14ac:dyDescent="0.2">
      <c r="A71" s="120" t="str">
        <f>CONCATENATE("Names of Parties:  ", LEFT('CS Worksheet'!$B$5,100),"    vs. ",'CS Worksheet'!$B$8)</f>
        <v xml:space="preserve">Names of Parties:      vs. </v>
      </c>
      <c r="B71" s="120"/>
      <c r="C71" s="120"/>
      <c r="D71" s="120"/>
      <c r="E71" s="120"/>
      <c r="F71" s="120"/>
      <c r="G71" s="120"/>
      <c r="H71" s="120"/>
      <c r="I71" s="159"/>
    </row>
    <row r="72" spans="1:9" s="111" customFormat="1" ht="45" customHeight="1" x14ac:dyDescent="0.2">
      <c r="A72" s="79" t="str">
        <f>CONCATENATE("Submitted by:  ", 'CS Worksheet'!$F$27)</f>
        <v xml:space="preserve">Submitted by:  </v>
      </c>
      <c r="B72" s="79"/>
      <c r="C72" s="79"/>
      <c r="D72" s="160"/>
      <c r="E72" s="161"/>
      <c r="F72" s="161"/>
      <c r="G72" s="161"/>
      <c r="H72" s="160"/>
      <c r="I72" s="558" t="str">
        <f ca="1">"Today's date: " &amp; TEXT(TODAY(),"mm/dd/yyyy")</f>
        <v>Today's date: 12/30/2016</v>
      </c>
    </row>
    <row r="73" spans="1:9" s="111" customFormat="1" ht="45" customHeight="1" x14ac:dyDescent="0.2">
      <c r="A73" s="79" t="str">
        <f>"Case #:         "&amp;IF('CS Worksheet'!F25&gt;0,IF('CS Worksheet'!K4="",CONCATENATE('CS Worksheet'!K6),CONCATENATE('CS Worksheet'!K4)),"")</f>
        <v xml:space="preserve">Case #:         </v>
      </c>
      <c r="B73" s="79"/>
      <c r="C73" s="79"/>
      <c r="D73" s="79"/>
      <c r="E73" s="79"/>
      <c r="F73" s="79"/>
      <c r="G73" s="79"/>
      <c r="H73" s="79"/>
      <c r="I73" s="557" t="s">
        <v>886</v>
      </c>
    </row>
    <row r="74" spans="1:9" s="111" customFormat="1" ht="1" customHeight="1" x14ac:dyDescent="0.2">
      <c r="A74" s="481"/>
      <c r="B74" s="481"/>
      <c r="C74" s="481"/>
      <c r="D74" s="481"/>
      <c r="E74" s="481"/>
      <c r="F74" s="481"/>
      <c r="G74" s="481"/>
      <c r="H74" s="481"/>
      <c r="I74" s="481"/>
    </row>
    <row r="75" spans="1:9" s="223" customFormat="1" ht="45" customHeight="1" x14ac:dyDescent="0.2">
      <c r="A75" s="1063" t="s">
        <v>527</v>
      </c>
      <c r="B75" s="1082"/>
      <c r="C75" s="1082"/>
      <c r="D75" s="1082"/>
      <c r="E75" s="1082"/>
      <c r="F75" s="1082"/>
      <c r="G75" s="1082"/>
      <c r="H75" s="1082"/>
      <c r="I75" s="1083"/>
    </row>
    <row r="76" spans="1:9" s="223" customFormat="1" ht="30" customHeight="1" x14ac:dyDescent="0.2">
      <c r="A76" s="939" t="s">
        <v>139</v>
      </c>
      <c r="B76" s="1068" t="s">
        <v>336</v>
      </c>
      <c r="C76" s="1069"/>
      <c r="D76" s="1069"/>
      <c r="E76" s="1070"/>
      <c r="F76" s="438" t="s">
        <v>34</v>
      </c>
      <c r="G76" s="438" t="s">
        <v>35</v>
      </c>
      <c r="H76" s="438" t="s">
        <v>36</v>
      </c>
      <c r="I76" s="152"/>
    </row>
    <row r="77" spans="1:9" s="223" customFormat="1" ht="45" customHeight="1" x14ac:dyDescent="0.2">
      <c r="A77" s="939"/>
      <c r="B77" s="1071"/>
      <c r="C77" s="1069"/>
      <c r="D77" s="1069"/>
      <c r="E77" s="1070"/>
      <c r="F77" s="536" t="str">
        <f>CONCATENATE('CS Worksheet'!$J$21)</f>
        <v/>
      </c>
      <c r="G77" s="536" t="str">
        <f>CONCATENATE('CS Worksheet'!$J$22)</f>
        <v/>
      </c>
      <c r="H77" s="536" t="str">
        <f>CONCATENATE('CS Worksheet'!$J$23)</f>
        <v/>
      </c>
      <c r="I77" s="152"/>
    </row>
    <row r="78" spans="1:9" s="55" customFormat="1" ht="30" customHeight="1" x14ac:dyDescent="0.2">
      <c r="A78" s="993" t="s">
        <v>144</v>
      </c>
      <c r="B78" s="993"/>
      <c r="C78" s="993"/>
      <c r="D78" s="993"/>
      <c r="E78" s="448" t="s">
        <v>145</v>
      </c>
      <c r="F78" s="1085"/>
      <c r="G78" s="1086"/>
      <c r="H78" s="1087"/>
      <c r="I78" s="419" t="s">
        <v>146</v>
      </c>
    </row>
    <row r="79" spans="1:9" s="55" customFormat="1" ht="45" customHeight="1" x14ac:dyDescent="0.2">
      <c r="A79" s="134" t="s">
        <v>140</v>
      </c>
      <c r="B79" s="953" t="s">
        <v>504</v>
      </c>
      <c r="C79" s="953"/>
      <c r="D79" s="953"/>
      <c r="E79" s="158" t="s">
        <v>137</v>
      </c>
      <c r="F79" s="146">
        <v>0</v>
      </c>
      <c r="G79" s="146">
        <v>0</v>
      </c>
      <c r="H79" s="146">
        <v>0</v>
      </c>
      <c r="I79" s="123">
        <f>SUMIF('CS Worksheet'!$I$21,TRUE,F79)+SUMIF('CS Worksheet'!$I$22,TRUE,G79)+SUMIF('CS Worksheet'!$I$23,TRUE,H79)</f>
        <v>0</v>
      </c>
    </row>
    <row r="80" spans="1:9" s="55" customFormat="1" ht="45" customHeight="1" x14ac:dyDescent="0.2">
      <c r="A80" s="134" t="s">
        <v>141</v>
      </c>
      <c r="B80" s="950" t="s">
        <v>461</v>
      </c>
      <c r="C80" s="950"/>
      <c r="D80" s="950"/>
      <c r="E80" s="158" t="s">
        <v>137</v>
      </c>
      <c r="F80" s="146">
        <v>0</v>
      </c>
      <c r="G80" s="146">
        <v>0</v>
      </c>
      <c r="H80" s="146">
        <v>0</v>
      </c>
      <c r="I80" s="123">
        <f>SUMIF('CS Worksheet'!$I$21,TRUE,F80)+SUMIF('CS Worksheet'!$I$22,TRUE,G80)+SUMIF('CS Worksheet'!$I$23,TRUE,H80)</f>
        <v>0</v>
      </c>
    </row>
    <row r="81" spans="1:9" s="55" customFormat="1" ht="45" customHeight="1" x14ac:dyDescent="0.2">
      <c r="A81" s="134" t="s">
        <v>142</v>
      </c>
      <c r="B81" s="950" t="s">
        <v>504</v>
      </c>
      <c r="C81" s="950"/>
      <c r="D81" s="950"/>
      <c r="E81" s="158" t="s">
        <v>138</v>
      </c>
      <c r="F81" s="146">
        <v>0</v>
      </c>
      <c r="G81" s="146">
        <v>0</v>
      </c>
      <c r="H81" s="146">
        <v>0</v>
      </c>
      <c r="I81" s="123">
        <f>SUMIF('CS Worksheet'!$I$21,TRUE,F81)+SUMIF('CS Worksheet'!$I$22,TRUE,G81)+SUMIF('CS Worksheet'!$I$23,TRUE,H81)</f>
        <v>0</v>
      </c>
    </row>
    <row r="82" spans="1:9" s="55" customFormat="1" ht="45" customHeight="1" x14ac:dyDescent="0.2">
      <c r="A82" s="134" t="s">
        <v>147</v>
      </c>
      <c r="B82" s="950" t="s">
        <v>461</v>
      </c>
      <c r="C82" s="950"/>
      <c r="D82" s="950"/>
      <c r="E82" s="158" t="s">
        <v>138</v>
      </c>
      <c r="F82" s="146">
        <v>0</v>
      </c>
      <c r="G82" s="146">
        <v>0</v>
      </c>
      <c r="H82" s="146">
        <v>0</v>
      </c>
      <c r="I82" s="123">
        <f>SUMIF('CS Worksheet'!$I$21,TRUE,F82)+SUMIF('CS Worksheet'!$I$22,TRUE,G82)+SUMIF('CS Worksheet'!$I$23,TRUE,H82)</f>
        <v>0</v>
      </c>
    </row>
    <row r="83" spans="1:9" s="55" customFormat="1" ht="45" customHeight="1" x14ac:dyDescent="0.2">
      <c r="A83" s="134" t="s">
        <v>157</v>
      </c>
      <c r="B83" s="950" t="s">
        <v>504</v>
      </c>
      <c r="C83" s="950"/>
      <c r="D83" s="950"/>
      <c r="E83" s="158" t="s">
        <v>279</v>
      </c>
      <c r="F83" s="146">
        <v>0</v>
      </c>
      <c r="G83" s="146">
        <v>0</v>
      </c>
      <c r="H83" s="146">
        <v>0</v>
      </c>
      <c r="I83" s="123">
        <f>SUMIF('CS Worksheet'!$I$21,TRUE,F83)+SUMIF('CS Worksheet'!$I$22,TRUE,G83)+SUMIF('CS Worksheet'!$I$23,TRUE,H83)</f>
        <v>0</v>
      </c>
    </row>
    <row r="84" spans="1:9" s="55" customFormat="1" ht="45" customHeight="1" x14ac:dyDescent="0.2">
      <c r="A84" s="134" t="s">
        <v>158</v>
      </c>
      <c r="B84" s="950" t="s">
        <v>461</v>
      </c>
      <c r="C84" s="950"/>
      <c r="D84" s="950"/>
      <c r="E84" s="158" t="s">
        <v>279</v>
      </c>
      <c r="F84" s="146">
        <v>0</v>
      </c>
      <c r="G84" s="146">
        <v>0</v>
      </c>
      <c r="H84" s="146">
        <v>0</v>
      </c>
      <c r="I84" s="123">
        <f>SUMIF('CS Worksheet'!$I$21,TRUE,F84)+SUMIF('CS Worksheet'!$I$22,TRUE,G84)+SUMIF('CS Worksheet'!$I$23,TRUE,H84)</f>
        <v>0</v>
      </c>
    </row>
    <row r="85" spans="1:9" s="55" customFormat="1" ht="45" customHeight="1" x14ac:dyDescent="0.2">
      <c r="A85" s="136" t="s">
        <v>160</v>
      </c>
      <c r="B85" s="950" t="s">
        <v>77</v>
      </c>
      <c r="C85" s="950"/>
      <c r="D85" s="950"/>
      <c r="E85" s="181"/>
      <c r="F85" s="141">
        <f>IF('CS Worksheet'!$I$21=TRUE,SUM(F79:F84),0)</f>
        <v>0</v>
      </c>
      <c r="G85" s="141">
        <f>IF('CS Worksheet'!$I$22=TRUE,SUM(G79:G84),0)</f>
        <v>0</v>
      </c>
      <c r="H85" s="141">
        <f>IF('CS Worksheet'!$I$23=TRUE,SUM(H79:H84),0)</f>
        <v>0</v>
      </c>
      <c r="I85" s="123">
        <f>SUM(F85:H85)</f>
        <v>0</v>
      </c>
    </row>
    <row r="86" spans="1:9" s="55" customFormat="1" ht="45" customHeight="1" x14ac:dyDescent="0.2">
      <c r="A86" s="130" t="s">
        <v>165</v>
      </c>
      <c r="B86" s="950" t="s">
        <v>321</v>
      </c>
      <c r="C86" s="950"/>
      <c r="D86" s="950"/>
      <c r="E86" s="182"/>
      <c r="F86" s="141">
        <f>SROUND(F85)</f>
        <v>0</v>
      </c>
      <c r="G86" s="141">
        <f>SROUND(G85)</f>
        <v>0</v>
      </c>
      <c r="H86" s="141">
        <f>SROUND(H85)</f>
        <v>0</v>
      </c>
      <c r="I86" s="141">
        <f>SUM(I87:I89)</f>
        <v>0</v>
      </c>
    </row>
    <row r="87" spans="1:9" s="55" customFormat="1" ht="45" customHeight="1" x14ac:dyDescent="0.2">
      <c r="A87" s="130" t="s">
        <v>324</v>
      </c>
      <c r="B87" s="950" t="s">
        <v>383</v>
      </c>
      <c r="C87" s="950"/>
      <c r="D87" s="950"/>
      <c r="E87" s="154" t="s">
        <v>137</v>
      </c>
      <c r="F87" s="141">
        <f>IF('CS Worksheet'!$I$21=TRUE,SROUND((F79+F80)),0)</f>
        <v>0</v>
      </c>
      <c r="G87" s="141">
        <f>IF('CS Worksheet'!$I$22=TRUE,SROUND((G79+G80)),0)</f>
        <v>0</v>
      </c>
      <c r="H87" s="141">
        <f>IF('CS Worksheet'!$I$23=TRUE,SROUND((H79+H80)),0)</f>
        <v>0</v>
      </c>
      <c r="I87" s="141">
        <f>SUM(F87:H87)</f>
        <v>0</v>
      </c>
    </row>
    <row r="88" spans="1:9" s="55" customFormat="1" ht="45" customHeight="1" x14ac:dyDescent="0.2">
      <c r="A88" s="130" t="s">
        <v>325</v>
      </c>
      <c r="B88" s="950" t="s">
        <v>385</v>
      </c>
      <c r="C88" s="950"/>
      <c r="D88" s="950"/>
      <c r="E88" s="154" t="s">
        <v>138</v>
      </c>
      <c r="F88" s="141">
        <f>IF('CS Worksheet'!$I$21=TRUE,SROUND((F81+F82)),0)</f>
        <v>0</v>
      </c>
      <c r="G88" s="141">
        <f>IF('CS Worksheet'!$I$22=TRUE,SROUND((G81+G82)),0)</f>
        <v>0</v>
      </c>
      <c r="H88" s="141">
        <f>IF('CS Worksheet'!$I$23=TRUE,SROUND((H81+H82)),0)</f>
        <v>0</v>
      </c>
      <c r="I88" s="141">
        <f>SUM(F88:H88)</f>
        <v>0</v>
      </c>
    </row>
    <row r="89" spans="1:9" s="55" customFormat="1" ht="45" customHeight="1" x14ac:dyDescent="0.2">
      <c r="A89" s="130" t="s">
        <v>326</v>
      </c>
      <c r="B89" s="990" t="s">
        <v>387</v>
      </c>
      <c r="C89" s="990"/>
      <c r="D89" s="990"/>
      <c r="E89" s="479" t="s">
        <v>279</v>
      </c>
      <c r="F89" s="140">
        <f>IF('CS Worksheet'!$I$21=TRUE,SROUND((F83+F84)),0)</f>
        <v>0</v>
      </c>
      <c r="G89" s="140">
        <f>IF('CS Worksheet'!$I$22=TRUE,SROUND((G83+G84)),0)</f>
        <v>0</v>
      </c>
      <c r="H89" s="140">
        <f>IF('CS Worksheet'!$I$23=TRUE,SROUND((H83+H84)),0)</f>
        <v>0</v>
      </c>
      <c r="I89" s="140">
        <f>SUM(F89:H89)</f>
        <v>0</v>
      </c>
    </row>
    <row r="90" spans="1:9" s="55" customFormat="1" ht="30" customHeight="1" x14ac:dyDescent="0.2">
      <c r="A90" s="968" t="s">
        <v>164</v>
      </c>
      <c r="B90" s="969" t="s">
        <v>164</v>
      </c>
      <c r="C90" s="969"/>
      <c r="D90" s="1051"/>
      <c r="E90" s="448" t="s">
        <v>145</v>
      </c>
      <c r="F90" s="1085"/>
      <c r="G90" s="1086"/>
      <c r="H90" s="1087"/>
      <c r="I90" s="419" t="s">
        <v>146</v>
      </c>
    </row>
    <row r="91" spans="1:9" s="55" customFormat="1" ht="45" customHeight="1" x14ac:dyDescent="0.2">
      <c r="A91" s="134" t="s">
        <v>162</v>
      </c>
      <c r="B91" s="953" t="s">
        <v>462</v>
      </c>
      <c r="C91" s="953"/>
      <c r="D91" s="953"/>
      <c r="E91" s="154" t="s">
        <v>137</v>
      </c>
      <c r="F91" s="156">
        <v>0</v>
      </c>
      <c r="G91" s="156">
        <v>0</v>
      </c>
      <c r="H91" s="156">
        <v>0</v>
      </c>
      <c r="I91" s="123">
        <f>SUMIF('CS Worksheet'!$I$21,TRUE,F91)+SUMIF('CS Worksheet'!$I$22,TRUE,G91)+SUMIF('CS Worksheet'!$I$23,TRUE,H91)</f>
        <v>0</v>
      </c>
    </row>
    <row r="92" spans="1:9" s="55" customFormat="1" ht="45" customHeight="1" x14ac:dyDescent="0.2">
      <c r="A92" s="136" t="s">
        <v>166</v>
      </c>
      <c r="B92" s="950" t="s">
        <v>462</v>
      </c>
      <c r="C92" s="950"/>
      <c r="D92" s="950"/>
      <c r="E92" s="157" t="s">
        <v>138</v>
      </c>
      <c r="F92" s="156">
        <v>0</v>
      </c>
      <c r="G92" s="156">
        <v>0</v>
      </c>
      <c r="H92" s="156">
        <v>0</v>
      </c>
      <c r="I92" s="123">
        <f>SUMIF('CS Worksheet'!$I$21,TRUE,F92)+SUMIF('CS Worksheet'!$I$22,TRUE,G92)+SUMIF('CS Worksheet'!$I$23,TRUE,H92)</f>
        <v>0</v>
      </c>
    </row>
    <row r="93" spans="1:9" s="55" customFormat="1" ht="45" customHeight="1" x14ac:dyDescent="0.2">
      <c r="A93" s="136" t="s">
        <v>167</v>
      </c>
      <c r="B93" s="950" t="s">
        <v>462</v>
      </c>
      <c r="C93" s="950"/>
      <c r="D93" s="950"/>
      <c r="E93" s="157" t="s">
        <v>279</v>
      </c>
      <c r="F93" s="156">
        <v>0</v>
      </c>
      <c r="G93" s="156">
        <v>0</v>
      </c>
      <c r="H93" s="156">
        <v>0</v>
      </c>
      <c r="I93" s="123">
        <f>SUMIF('CS Worksheet'!$I$21,TRUE,F93)+SUMIF('CS Worksheet'!$I$22,TRUE,G93)+SUMIF('CS Worksheet'!$I$23,TRUE,H93)</f>
        <v>0</v>
      </c>
    </row>
    <row r="94" spans="1:9" s="55" customFormat="1" ht="45" customHeight="1" x14ac:dyDescent="0.2">
      <c r="A94" s="136" t="s">
        <v>168</v>
      </c>
      <c r="B94" s="950" t="s">
        <v>77</v>
      </c>
      <c r="C94" s="950"/>
      <c r="D94" s="950"/>
      <c r="E94" s="181"/>
      <c r="F94" s="141">
        <f>IF('CS Worksheet'!$I$21=TRUE,SUM(F91:F93),0)</f>
        <v>0</v>
      </c>
      <c r="G94" s="141">
        <f>IF('CS Worksheet'!$I$22=TRUE,SUM(G91:G93),0)</f>
        <v>0</v>
      </c>
      <c r="H94" s="141">
        <f>IF('CS Worksheet'!$I$23=TRUE,SUM(H91:H93),0)</f>
        <v>0</v>
      </c>
      <c r="I94" s="163">
        <f>SUM(F94:H94)</f>
        <v>0</v>
      </c>
    </row>
    <row r="95" spans="1:9" s="55" customFormat="1" ht="45" customHeight="1" x14ac:dyDescent="0.2">
      <c r="A95" s="130" t="s">
        <v>169</v>
      </c>
      <c r="B95" s="950" t="s">
        <v>322</v>
      </c>
      <c r="C95" s="950"/>
      <c r="D95" s="950"/>
      <c r="E95" s="182"/>
      <c r="F95" s="165">
        <f>SROUND(F94)</f>
        <v>0</v>
      </c>
      <c r="G95" s="165">
        <f>SROUND(G94)</f>
        <v>0</v>
      </c>
      <c r="H95" s="165">
        <f>SROUND(H94)</f>
        <v>0</v>
      </c>
      <c r="I95" s="165">
        <f>SUM(I96:I98)</f>
        <v>0</v>
      </c>
    </row>
    <row r="96" spans="1:9" s="55" customFormat="1" ht="45" customHeight="1" x14ac:dyDescent="0.2">
      <c r="A96" s="130" t="s">
        <v>682</v>
      </c>
      <c r="B96" s="950" t="s">
        <v>25</v>
      </c>
      <c r="C96" s="950"/>
      <c r="D96" s="950"/>
      <c r="E96" s="154" t="s">
        <v>137</v>
      </c>
      <c r="F96" s="164">
        <f>IF('CS Worksheet'!$I$21=TRUE,SROUND(F91),0)</f>
        <v>0</v>
      </c>
      <c r="G96" s="164">
        <f>IF('CS Worksheet'!$I$22=TRUE,SROUND(G91),0)</f>
        <v>0</v>
      </c>
      <c r="H96" s="164">
        <f>IF('CS Worksheet'!$I$23=TRUE,SROUND(H91),0)</f>
        <v>0</v>
      </c>
      <c r="I96" s="164">
        <f>SUM(F96:H96)</f>
        <v>0</v>
      </c>
    </row>
    <row r="97" spans="1:9" s="55" customFormat="1" ht="45" customHeight="1" x14ac:dyDescent="0.2">
      <c r="A97" s="130" t="s">
        <v>683</v>
      </c>
      <c r="B97" s="950" t="s">
        <v>26</v>
      </c>
      <c r="C97" s="950"/>
      <c r="D97" s="950"/>
      <c r="E97" s="154" t="s">
        <v>138</v>
      </c>
      <c r="F97" s="164">
        <f>IF('CS Worksheet'!$I$21=TRUE,SROUND(F92),0)</f>
        <v>0</v>
      </c>
      <c r="G97" s="164">
        <f>IF('CS Worksheet'!$I$22=TRUE,SROUND(G92),0)</f>
        <v>0</v>
      </c>
      <c r="H97" s="164">
        <f>IF('CS Worksheet'!$I$23=TRUE,SROUND(H92),0)</f>
        <v>0</v>
      </c>
      <c r="I97" s="164">
        <f>SUM(F97:H97)</f>
        <v>0</v>
      </c>
    </row>
    <row r="98" spans="1:9" s="55" customFormat="1" ht="45" customHeight="1" x14ac:dyDescent="0.2">
      <c r="A98" s="130" t="s">
        <v>684</v>
      </c>
      <c r="B98" s="990" t="s">
        <v>27</v>
      </c>
      <c r="C98" s="990"/>
      <c r="D98" s="990"/>
      <c r="E98" s="479" t="s">
        <v>279</v>
      </c>
      <c r="F98" s="165">
        <f>IF('CS Worksheet'!$I$21=TRUE,SROUND(F93),0)</f>
        <v>0</v>
      </c>
      <c r="G98" s="165">
        <f>IF('CS Worksheet'!$I$22=TRUE,SROUND(G93),0)</f>
        <v>0</v>
      </c>
      <c r="H98" s="165">
        <f>IF('CS Worksheet'!$I$23=TRUE,SROUND(H93),0)</f>
        <v>0</v>
      </c>
      <c r="I98" s="165">
        <f>SUM(F98:H98)</f>
        <v>0</v>
      </c>
    </row>
    <row r="99" spans="1:9" s="115" customFormat="1" ht="70" customHeight="1" x14ac:dyDescent="0.2">
      <c r="A99" s="1072" t="s">
        <v>521</v>
      </c>
      <c r="B99" s="1073"/>
      <c r="C99" s="1073"/>
      <c r="D99" s="1074"/>
      <c r="E99" s="448" t="s">
        <v>145</v>
      </c>
      <c r="F99" s="1085"/>
      <c r="G99" s="1086"/>
      <c r="H99" s="1087"/>
      <c r="I99" s="448" t="s">
        <v>146</v>
      </c>
    </row>
    <row r="100" spans="1:9" s="55" customFormat="1" ht="25" customHeight="1" x14ac:dyDescent="0.2">
      <c r="A100" s="1062" t="s">
        <v>170</v>
      </c>
      <c r="B100" s="1068" t="s">
        <v>28</v>
      </c>
      <c r="C100" s="741"/>
      <c r="D100" s="1088"/>
      <c r="E100" s="947" t="s">
        <v>137</v>
      </c>
      <c r="F100" s="371"/>
      <c r="G100" s="371"/>
      <c r="H100" s="371"/>
      <c r="I100" s="1066">
        <f>SUMIF('CS Worksheet'!$I$21,TRUE,F101)+SUMIF('CS Worksheet'!$I$22,TRUE,G101)+SUMIF('CS Worksheet'!$I$23,TRUE,H101)</f>
        <v>0</v>
      </c>
    </row>
    <row r="101" spans="1:9" s="55" customFormat="1" ht="50" customHeight="1" x14ac:dyDescent="0.2">
      <c r="A101" s="964"/>
      <c r="B101" s="1059"/>
      <c r="C101" s="1060"/>
      <c r="D101" s="1061"/>
      <c r="E101" s="946"/>
      <c r="F101" s="370">
        <v>0</v>
      </c>
      <c r="G101" s="370">
        <v>0</v>
      </c>
      <c r="H101" s="370">
        <v>0</v>
      </c>
      <c r="I101" s="1066"/>
    </row>
    <row r="102" spans="1:9" s="55" customFormat="1" ht="25" customHeight="1" x14ac:dyDescent="0.2">
      <c r="A102" s="964" t="s">
        <v>171</v>
      </c>
      <c r="B102" s="994" t="s">
        <v>28</v>
      </c>
      <c r="C102" s="1078"/>
      <c r="D102" s="1079"/>
      <c r="E102" s="945" t="s">
        <v>138</v>
      </c>
      <c r="F102" s="371"/>
      <c r="G102" s="371"/>
      <c r="H102" s="371"/>
      <c r="I102" s="943">
        <f>SUMIF('CS Worksheet'!$I$21,TRUE,F103)+SUMIF('CS Worksheet'!$I$22,TRUE,G103)+SUMIF('CS Worksheet'!$I$23,TRUE,H103)</f>
        <v>0</v>
      </c>
    </row>
    <row r="103" spans="1:9" s="55" customFormat="1" ht="50" customHeight="1" x14ac:dyDescent="0.2">
      <c r="A103" s="964"/>
      <c r="B103" s="1059"/>
      <c r="C103" s="1060"/>
      <c r="D103" s="1061"/>
      <c r="E103" s="946"/>
      <c r="F103" s="372">
        <v>0</v>
      </c>
      <c r="G103" s="372">
        <v>0</v>
      </c>
      <c r="H103" s="372">
        <v>0</v>
      </c>
      <c r="I103" s="944"/>
    </row>
    <row r="104" spans="1:9" s="55" customFormat="1" ht="25" customHeight="1" x14ac:dyDescent="0.2">
      <c r="A104" s="964" t="s">
        <v>172</v>
      </c>
      <c r="B104" s="994" t="s">
        <v>28</v>
      </c>
      <c r="C104" s="1078"/>
      <c r="D104" s="1079"/>
      <c r="E104" s="945" t="s">
        <v>279</v>
      </c>
      <c r="F104" s="371"/>
      <c r="G104" s="371"/>
      <c r="H104" s="371"/>
      <c r="I104" s="1066">
        <f>SUMIF('CS Worksheet'!$I$21,TRUE,F105)+SUMIF('CS Worksheet'!$I$22,TRUE,G105)+SUMIF('CS Worksheet'!$I$23,TRUE,H105)</f>
        <v>0</v>
      </c>
    </row>
    <row r="105" spans="1:9" s="55" customFormat="1" ht="50" customHeight="1" x14ac:dyDescent="0.2">
      <c r="A105" s="964"/>
      <c r="B105" s="1059"/>
      <c r="C105" s="1060"/>
      <c r="D105" s="1061"/>
      <c r="E105" s="946"/>
      <c r="F105" s="372">
        <v>0</v>
      </c>
      <c r="G105" s="372">
        <v>0</v>
      </c>
      <c r="H105" s="372">
        <v>0</v>
      </c>
      <c r="I105" s="944"/>
    </row>
    <row r="106" spans="1:9" s="55" customFormat="1" ht="45" customHeight="1" x14ac:dyDescent="0.2">
      <c r="A106" s="136" t="s">
        <v>173</v>
      </c>
      <c r="B106" s="950" t="s">
        <v>463</v>
      </c>
      <c r="C106" s="950"/>
      <c r="D106" s="950"/>
      <c r="E106" s="179"/>
      <c r="F106" s="141">
        <f>IF('CS Worksheet'!$I$21=TRUE,SUM(F101:F105),0)</f>
        <v>0</v>
      </c>
      <c r="G106" s="141">
        <f>IF('CS Worksheet'!$I$22=TRUE,SUM(G101:G105),0)</f>
        <v>0</v>
      </c>
      <c r="H106" s="141">
        <f>IF('CS Worksheet'!$I$23=TRUE,SUM(H101:H105),0)</f>
        <v>0</v>
      </c>
      <c r="I106" s="163">
        <f>SUM(F106:H106)</f>
        <v>0</v>
      </c>
    </row>
    <row r="107" spans="1:9" s="55" customFormat="1" ht="45" customHeight="1" x14ac:dyDescent="0.2">
      <c r="A107" s="136" t="s">
        <v>174</v>
      </c>
      <c r="B107" s="1084" t="s">
        <v>594</v>
      </c>
      <c r="C107" s="1084"/>
      <c r="D107" s="1084"/>
      <c r="E107" s="183"/>
      <c r="F107" s="164">
        <f>SROUND(F106)</f>
        <v>0</v>
      </c>
      <c r="G107" s="164">
        <f>SROUND(G106)</f>
        <v>0</v>
      </c>
      <c r="H107" s="164">
        <f>SROUND(H106)</f>
        <v>0</v>
      </c>
      <c r="I107" s="164">
        <f>SROUND(I106)</f>
        <v>0</v>
      </c>
    </row>
    <row r="108" spans="1:9" s="55" customFormat="1" ht="45" customHeight="1" x14ac:dyDescent="0.2">
      <c r="A108" s="120" t="str">
        <f>CONCATENATE("Names of Parties:  ", LEFT('CS Worksheet'!$B$4,100),"    vs. ",'CS Worksheet'!$B$8)</f>
        <v xml:space="preserve">Names of Parties:      vs. </v>
      </c>
      <c r="B108" s="120"/>
      <c r="C108" s="120"/>
      <c r="D108" s="120"/>
      <c r="E108" s="120"/>
      <c r="F108" s="120"/>
      <c r="G108" s="120"/>
      <c r="H108" s="120"/>
      <c r="I108" s="309"/>
    </row>
    <row r="109" spans="1:9" s="111" customFormat="1" ht="45" customHeight="1" x14ac:dyDescent="0.2">
      <c r="A109" s="79" t="str">
        <f>CONCATENATE("Submitted by:  ", 'CS Worksheet'!$F$27)</f>
        <v xml:space="preserve">Submitted by:  </v>
      </c>
      <c r="B109" s="79"/>
      <c r="C109" s="79"/>
      <c r="D109" s="160"/>
      <c r="E109" s="161"/>
      <c r="F109" s="161"/>
      <c r="G109" s="161"/>
      <c r="H109" s="144"/>
      <c r="I109" s="558" t="str">
        <f ca="1">"Today's date: " &amp; TEXT(TODAY(),"mm/dd/yyyy")</f>
        <v>Today's date: 12/30/2016</v>
      </c>
    </row>
    <row r="110" spans="1:9" s="111" customFormat="1" ht="45" customHeight="1" x14ac:dyDescent="0.2">
      <c r="A110" s="79" t="str">
        <f>"Case #:         "&amp; 'CS Worksheet'!K4</f>
        <v xml:space="preserve">Case #:         </v>
      </c>
      <c r="B110" s="79"/>
      <c r="C110" s="79"/>
      <c r="D110" s="79"/>
      <c r="E110" s="79"/>
      <c r="F110" s="79"/>
      <c r="G110" s="79"/>
      <c r="H110" s="79"/>
      <c r="I110" s="557" t="s">
        <v>886</v>
      </c>
    </row>
    <row r="111" spans="1:9" s="111" customFormat="1" ht="20" hidden="1" x14ac:dyDescent="0.2">
      <c r="B111" s="116"/>
    </row>
    <row r="112" spans="1:9" s="111" customFormat="1" ht="20" hidden="1" x14ac:dyDescent="0.2">
      <c r="B112" s="116"/>
    </row>
    <row r="113" spans="2:2" s="111" customFormat="1" ht="20" hidden="1" x14ac:dyDescent="0.2">
      <c r="B113" s="116"/>
    </row>
    <row r="114" spans="2:2" s="111" customFormat="1" ht="20" hidden="1" x14ac:dyDescent="0.2">
      <c r="B114" s="116"/>
    </row>
    <row r="115" spans="2:2" s="111" customFormat="1" ht="20" hidden="1" x14ac:dyDescent="0.2">
      <c r="B115" s="116"/>
    </row>
    <row r="116" spans="2:2" s="111" customFormat="1" ht="20" hidden="1" x14ac:dyDescent="0.2">
      <c r="B116" s="116"/>
    </row>
    <row r="117" spans="2:2" s="111" customFormat="1" ht="20" hidden="1" x14ac:dyDescent="0.2">
      <c r="B117" s="116"/>
    </row>
    <row r="118" spans="2:2" s="111" customFormat="1" ht="20" hidden="1" x14ac:dyDescent="0.2">
      <c r="B118" s="116"/>
    </row>
    <row r="119" spans="2:2" s="111" customFormat="1" ht="20" hidden="1" x14ac:dyDescent="0.2">
      <c r="B119" s="116"/>
    </row>
    <row r="120" spans="2:2" s="111" customFormat="1" ht="20" hidden="1" x14ac:dyDescent="0.2">
      <c r="B120" s="116"/>
    </row>
    <row r="121" spans="2:2" s="111" customFormat="1" ht="20" hidden="1" x14ac:dyDescent="0.2">
      <c r="B121" s="116"/>
    </row>
    <row r="122" spans="2:2" s="111" customFormat="1" ht="20" hidden="1" x14ac:dyDescent="0.2">
      <c r="B122" s="116"/>
    </row>
    <row r="123" spans="2:2" s="111" customFormat="1" ht="20" hidden="1" x14ac:dyDescent="0.2">
      <c r="B123" s="116"/>
    </row>
    <row r="124" spans="2:2" s="111" customFormat="1" ht="20" hidden="1" x14ac:dyDescent="0.2">
      <c r="B124" s="116"/>
    </row>
    <row r="125" spans="2:2" s="111" customFormat="1" ht="20" hidden="1" x14ac:dyDescent="0.2">
      <c r="B125" s="116"/>
    </row>
    <row r="126" spans="2:2" s="111" customFormat="1" ht="20" hidden="1" x14ac:dyDescent="0.2">
      <c r="B126" s="116"/>
    </row>
    <row r="127" spans="2:2" s="111" customFormat="1" ht="20" hidden="1" x14ac:dyDescent="0.2">
      <c r="B127" s="116"/>
    </row>
    <row r="128" spans="2:2" s="111" customFormat="1" ht="20" hidden="1" x14ac:dyDescent="0.2">
      <c r="B128" s="116"/>
    </row>
    <row r="129" spans="2:2" s="111" customFormat="1" ht="20" hidden="1" x14ac:dyDescent="0.2">
      <c r="B129" s="116"/>
    </row>
    <row r="130" spans="2:2" s="111" customFormat="1" ht="20" hidden="1" x14ac:dyDescent="0.2">
      <c r="B130" s="116"/>
    </row>
    <row r="131" spans="2:2" s="111" customFormat="1" ht="20" hidden="1" x14ac:dyDescent="0.2">
      <c r="B131" s="116"/>
    </row>
    <row r="132" spans="2:2" s="111" customFormat="1" ht="20" hidden="1" x14ac:dyDescent="0.2">
      <c r="B132" s="116"/>
    </row>
    <row r="133" spans="2:2" s="111" customFormat="1" ht="20" hidden="1" x14ac:dyDescent="0.2">
      <c r="B133" s="116"/>
    </row>
    <row r="134" spans="2:2" s="111" customFormat="1" ht="20" hidden="1" x14ac:dyDescent="0.2">
      <c r="B134" s="116"/>
    </row>
    <row r="135" spans="2:2" s="111" customFormat="1" ht="20" hidden="1" x14ac:dyDescent="0.2">
      <c r="B135" s="116"/>
    </row>
    <row r="136" spans="2:2" s="111" customFormat="1" ht="20" hidden="1" x14ac:dyDescent="0.2">
      <c r="B136" s="116"/>
    </row>
    <row r="137" spans="2:2" s="111" customFormat="1" ht="20" hidden="1" x14ac:dyDescent="0.2">
      <c r="B137" s="116"/>
    </row>
    <row r="138" spans="2:2" s="111" customFormat="1" ht="20" hidden="1" x14ac:dyDescent="0.2">
      <c r="B138" s="116"/>
    </row>
    <row r="139" spans="2:2" s="111" customFormat="1" ht="20" hidden="1" x14ac:dyDescent="0.2">
      <c r="B139" s="116"/>
    </row>
    <row r="140" spans="2:2" s="111" customFormat="1" ht="20" hidden="1" x14ac:dyDescent="0.2">
      <c r="B140" s="116"/>
    </row>
    <row r="141" spans="2:2" s="111" customFormat="1" ht="20" hidden="1" x14ac:dyDescent="0.2">
      <c r="B141" s="116"/>
    </row>
    <row r="142" spans="2:2" s="111" customFormat="1" ht="20" hidden="1" x14ac:dyDescent="0.2">
      <c r="B142" s="116"/>
    </row>
    <row r="143" spans="2:2" s="111" customFormat="1" ht="20" hidden="1" x14ac:dyDescent="0.2">
      <c r="B143" s="116"/>
    </row>
    <row r="144" spans="2:2" s="111" customFormat="1" ht="20" hidden="1" x14ac:dyDescent="0.2">
      <c r="B144" s="116"/>
    </row>
    <row r="145" spans="2:2" s="111" customFormat="1" ht="20" hidden="1" x14ac:dyDescent="0.2">
      <c r="B145" s="116"/>
    </row>
    <row r="146" spans="2:2" s="111" customFormat="1" ht="20" hidden="1" x14ac:dyDescent="0.2">
      <c r="B146" s="116"/>
    </row>
    <row r="147" spans="2:2" s="111" customFormat="1" ht="20" hidden="1" x14ac:dyDescent="0.2">
      <c r="B147" s="116"/>
    </row>
    <row r="148" spans="2:2" s="111" customFormat="1" ht="20" hidden="1" x14ac:dyDescent="0.2">
      <c r="B148" s="116"/>
    </row>
    <row r="149" spans="2:2" s="111" customFormat="1" ht="20" hidden="1" x14ac:dyDescent="0.2">
      <c r="B149" s="116"/>
    </row>
    <row r="150" spans="2:2" s="111" customFormat="1" ht="20" hidden="1" x14ac:dyDescent="0.2">
      <c r="B150" s="116"/>
    </row>
    <row r="151" spans="2:2" s="111" customFormat="1" ht="20" hidden="1" x14ac:dyDescent="0.2">
      <c r="B151" s="116"/>
    </row>
    <row r="152" spans="2:2" s="111" customFormat="1" ht="20" hidden="1" x14ac:dyDescent="0.2">
      <c r="B152" s="116"/>
    </row>
    <row r="153" spans="2:2" hidden="1" x14ac:dyDescent="0.2"/>
    <row r="154" spans="2:2" hidden="1" x14ac:dyDescent="0.2"/>
    <row r="155" spans="2:2" hidden="1" x14ac:dyDescent="0.2"/>
  </sheetData>
  <sheetProtection algorithmName="SHA-512" hashValue="S1Iy00VcIaZITmqK6ELsAJDv/QUVpdENmJk+Ta3vY370qwZO0nGmT1sUH8tQan/WCIlcDXlbBgjJz4m8ovharA==" saltValue="rWYsM7vlXEBaKT654d1Kgg==" spinCount="100000" sheet="1" objects="1" scenarios="1" selectLockedCells="1"/>
  <mergeCells count="135">
    <mergeCell ref="E65:E66"/>
    <mergeCell ref="B65:D65"/>
    <mergeCell ref="B63:D63"/>
    <mergeCell ref="B67:D67"/>
    <mergeCell ref="B96:D96"/>
    <mergeCell ref="A100:A101"/>
    <mergeCell ref="B100:D100"/>
    <mergeCell ref="B86:D86"/>
    <mergeCell ref="B69:D69"/>
    <mergeCell ref="B92:D92"/>
    <mergeCell ref="B70:D70"/>
    <mergeCell ref="A75:I75"/>
    <mergeCell ref="A76:A77"/>
    <mergeCell ref="F78:H78"/>
    <mergeCell ref="B79:D79"/>
    <mergeCell ref="A78:D78"/>
    <mergeCell ref="F90:H90"/>
    <mergeCell ref="B76:E77"/>
    <mergeCell ref="I67:I68"/>
    <mergeCell ref="I63:I64"/>
    <mergeCell ref="I65:I66"/>
    <mergeCell ref="E67:E68"/>
    <mergeCell ref="B64:D64"/>
    <mergeCell ref="B54:D54"/>
    <mergeCell ref="B49:D49"/>
    <mergeCell ref="B33:D33"/>
    <mergeCell ref="A41:D41"/>
    <mergeCell ref="A39:A40"/>
    <mergeCell ref="B39:E40"/>
    <mergeCell ref="B48:D48"/>
    <mergeCell ref="B31:D31"/>
    <mergeCell ref="E63:E64"/>
    <mergeCell ref="B60:D60"/>
    <mergeCell ref="B50:D50"/>
    <mergeCell ref="A62:D62"/>
    <mergeCell ref="B58:D58"/>
    <mergeCell ref="B59:D59"/>
    <mergeCell ref="B55:D55"/>
    <mergeCell ref="B46:D46"/>
    <mergeCell ref="B47:D47"/>
    <mergeCell ref="A53:D53"/>
    <mergeCell ref="E104:E105"/>
    <mergeCell ref="I100:I101"/>
    <mergeCell ref="F99:H99"/>
    <mergeCell ref="I102:I103"/>
    <mergeCell ref="E102:E103"/>
    <mergeCell ref="I104:I105"/>
    <mergeCell ref="B104:D104"/>
    <mergeCell ref="B105:D105"/>
    <mergeCell ref="E100:E101"/>
    <mergeCell ref="B107:D107"/>
    <mergeCell ref="B106:D106"/>
    <mergeCell ref="B95:D95"/>
    <mergeCell ref="B85:D85"/>
    <mergeCell ref="B98:D98"/>
    <mergeCell ref="B94:D94"/>
    <mergeCell ref="B93:D93"/>
    <mergeCell ref="B91:D91"/>
    <mergeCell ref="B80:D80"/>
    <mergeCell ref="B81:D81"/>
    <mergeCell ref="B88:D88"/>
    <mergeCell ref="B89:D89"/>
    <mergeCell ref="B82:D82"/>
    <mergeCell ref="B87:D87"/>
    <mergeCell ref="A99:D99"/>
    <mergeCell ref="B97:D97"/>
    <mergeCell ref="B84:D84"/>
    <mergeCell ref="B83:D83"/>
    <mergeCell ref="A90:D90"/>
    <mergeCell ref="B101:D101"/>
    <mergeCell ref="B102:D102"/>
    <mergeCell ref="B103:D103"/>
    <mergeCell ref="A102:A103"/>
    <mergeCell ref="A104:A105"/>
    <mergeCell ref="B29:D29"/>
    <mergeCell ref="E26:E27"/>
    <mergeCell ref="F41:H41"/>
    <mergeCell ref="B45:D45"/>
    <mergeCell ref="B32:D32"/>
    <mergeCell ref="B30:D30"/>
    <mergeCell ref="B43:D43"/>
    <mergeCell ref="B44:D44"/>
    <mergeCell ref="A38:I38"/>
    <mergeCell ref="B42:D42"/>
    <mergeCell ref="A30:A31"/>
    <mergeCell ref="I30:I31"/>
    <mergeCell ref="E30:E31"/>
    <mergeCell ref="A1:I1"/>
    <mergeCell ref="I26:I27"/>
    <mergeCell ref="A28:A29"/>
    <mergeCell ref="I28:I29"/>
    <mergeCell ref="E28:E29"/>
    <mergeCell ref="B9:D9"/>
    <mergeCell ref="A2:A3"/>
    <mergeCell ref="B2:E3"/>
    <mergeCell ref="B27:D27"/>
    <mergeCell ref="A25:D25"/>
    <mergeCell ref="B21:D21"/>
    <mergeCell ref="B24:D24"/>
    <mergeCell ref="B26:D26"/>
    <mergeCell ref="B28:D28"/>
    <mergeCell ref="B5:D5"/>
    <mergeCell ref="B14:D14"/>
    <mergeCell ref="B6:D6"/>
    <mergeCell ref="B11:D11"/>
    <mergeCell ref="B17:D17"/>
    <mergeCell ref="B18:D18"/>
    <mergeCell ref="B10:D10"/>
    <mergeCell ref="B20:D20"/>
    <mergeCell ref="B12:D12"/>
    <mergeCell ref="B13:D13"/>
    <mergeCell ref="B7:D7"/>
    <mergeCell ref="F4:H4"/>
    <mergeCell ref="F16:H16"/>
    <mergeCell ref="F25:H25"/>
    <mergeCell ref="A4:D4"/>
    <mergeCell ref="A16:D16"/>
    <mergeCell ref="B8:D8"/>
    <mergeCell ref="B68:D68"/>
    <mergeCell ref="A65:A66"/>
    <mergeCell ref="A67:A68"/>
    <mergeCell ref="B66:D66"/>
    <mergeCell ref="A63:A64"/>
    <mergeCell ref="B61:D61"/>
    <mergeCell ref="B57:D57"/>
    <mergeCell ref="B15:D15"/>
    <mergeCell ref="B19:D19"/>
    <mergeCell ref="A26:A27"/>
    <mergeCell ref="B22:D22"/>
    <mergeCell ref="B23:D23"/>
    <mergeCell ref="B51:D51"/>
    <mergeCell ref="F53:H53"/>
    <mergeCell ref="F62:H62"/>
    <mergeCell ref="B56:D56"/>
    <mergeCell ref="B52:D52"/>
  </mergeCells>
  <phoneticPr fontId="6" type="noConversion"/>
  <dataValidations xWindow="254" yWindow="416" count="2">
    <dataValidation allowBlank="1" showInputMessage="1" showErrorMessage="1" errorTitle="Enter Whole Numbers Only" error="No decimals" sqref="F105:H105 F42:H47 F54:H56 F63:H68 F17:H19 F5:H10 F29:H29 F31:H31 F27:H27 F101:H101 F79:H84 F91:H93 F103:H103"/>
    <dataValidation type="textLength" errorStyle="warning" operator="lessThanOrEqual" allowBlank="1" showInputMessage="1" showErrorMessage="1" errorTitle="Above Character Limit" error="This textbox is set to accept only 100 characters." promptTitle="Character Limit" prompt="This textbox is set to accept only 140 characters." sqref="B105:D105 B68:D68 B66:D66 B64:D64 B27:D27 B29:D29 B31:D31 B101:D101 B103:D103">
      <formula1>140</formula1>
    </dataValidation>
  </dataValidations>
  <pageMargins left="0.75" right="0.75" top="0.93" bottom="0.87" header="0.5" footer="0.5"/>
  <pageSetup scale="43" fitToHeight="99" orientation="portrait" r:id="rId1"/>
  <headerFooter alignWithMargins="0">
    <oddHeader>&amp;C&amp;"Arial,Bold"&amp;20CHILD SUPPORT SCHEDULE E
ADDITIONAL CIRCUMSTANCES</oddHeader>
    <oddFooter xml:space="preserve">&amp;LGEORGIA&amp;R&amp;"Arial,Bold"Child Support Schedule E - CSC Standard Form&amp;"Arial,Regular"
&amp;F &amp;  2015v9.2
Page &amp;P </oddFooter>
  </headerFooter>
  <rowBreaks count="2" manualBreakCount="2">
    <brk id="37" max="16383" man="1"/>
    <brk id="74" max="16383" man="1"/>
  </rowBreaks>
  <ignoredErrors>
    <ignoredError sqref="A2 E5:E15 A26:A33 A17:A21 J5:IV15 A5:A12" numberStoredAsText="1"/>
    <ignoredError sqref="I21 I86 I12 I49 I58 I95" formula="1"/>
  </ignoredErrors>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pageSetUpPr fitToPage="1"/>
  </sheetPr>
  <dimension ref="A1:J42"/>
  <sheetViews>
    <sheetView showGridLines="0" showRowColHeaders="0" zoomScale="80" zoomScaleNormal="80" zoomScalePageLayoutView="80" workbookViewId="0">
      <selection activeCell="A2" sqref="A2"/>
    </sheetView>
  </sheetViews>
  <sheetFormatPr baseColWidth="10" defaultColWidth="8.83203125" defaultRowHeight="13" x14ac:dyDescent="0.15"/>
  <cols>
    <col min="1" max="1" width="21.33203125" customWidth="1"/>
    <col min="2" max="2" width="12" bestFit="1" customWidth="1"/>
    <col min="3" max="3" width="144.1640625" customWidth="1"/>
  </cols>
  <sheetData>
    <row r="1" spans="1:3" ht="24.75" customHeight="1" x14ac:dyDescent="0.2">
      <c r="A1" s="323" t="s">
        <v>526</v>
      </c>
      <c r="B1" s="324" t="s">
        <v>309</v>
      </c>
      <c r="C1" s="520" t="s">
        <v>620</v>
      </c>
    </row>
    <row r="2" spans="1:3" ht="60" customHeight="1" x14ac:dyDescent="0.2">
      <c r="A2" s="326"/>
      <c r="B2" s="322"/>
      <c r="C2" s="325"/>
    </row>
    <row r="3" spans="1:3" ht="60" customHeight="1" x14ac:dyDescent="0.2">
      <c r="A3" s="326"/>
      <c r="B3" s="322"/>
      <c r="C3" s="325"/>
    </row>
    <row r="4" spans="1:3" ht="60" customHeight="1" x14ac:dyDescent="0.2">
      <c r="A4" s="326"/>
      <c r="B4" s="322"/>
      <c r="C4" s="325"/>
    </row>
    <row r="5" spans="1:3" ht="60" customHeight="1" x14ac:dyDescent="0.2">
      <c r="A5" s="326"/>
      <c r="B5" s="321"/>
      <c r="C5" s="325"/>
    </row>
    <row r="6" spans="1:3" ht="60" customHeight="1" x14ac:dyDescent="0.2">
      <c r="A6" s="326"/>
      <c r="B6" s="321"/>
      <c r="C6" s="325"/>
    </row>
    <row r="7" spans="1:3" ht="60" customHeight="1" x14ac:dyDescent="0.2">
      <c r="A7" s="326"/>
      <c r="B7" s="321"/>
      <c r="C7" s="325"/>
    </row>
    <row r="8" spans="1:3" ht="60" customHeight="1" x14ac:dyDescent="0.2">
      <c r="A8" s="326"/>
      <c r="B8" s="321"/>
      <c r="C8" s="325"/>
    </row>
    <row r="9" spans="1:3" ht="60" customHeight="1" x14ac:dyDescent="0.2">
      <c r="A9" s="326"/>
      <c r="B9" s="321"/>
      <c r="C9" s="325"/>
    </row>
    <row r="10" spans="1:3" ht="60" customHeight="1" x14ac:dyDescent="0.2">
      <c r="A10" s="326"/>
      <c r="B10" s="321"/>
      <c r="C10" s="325"/>
    </row>
    <row r="11" spans="1:3" ht="60" customHeight="1" x14ac:dyDescent="0.2">
      <c r="A11" s="326"/>
      <c r="B11" s="321"/>
      <c r="C11" s="325"/>
    </row>
    <row r="12" spans="1:3" ht="60" customHeight="1" x14ac:dyDescent="0.2">
      <c r="A12" s="326"/>
      <c r="B12" s="321"/>
      <c r="C12" s="325"/>
    </row>
    <row r="13" spans="1:3" ht="60" customHeight="1" x14ac:dyDescent="0.2">
      <c r="A13" s="326"/>
      <c r="B13" s="321"/>
      <c r="C13" s="325"/>
    </row>
    <row r="14" spans="1:3" ht="60" customHeight="1" x14ac:dyDescent="0.2">
      <c r="A14" s="326"/>
      <c r="B14" s="321"/>
      <c r="C14" s="325"/>
    </row>
    <row r="15" spans="1:3" ht="60" customHeight="1" x14ac:dyDescent="0.2">
      <c r="A15" s="326"/>
      <c r="B15" s="321"/>
      <c r="C15" s="325"/>
    </row>
    <row r="16" spans="1:3" ht="60" customHeight="1" x14ac:dyDescent="0.2">
      <c r="A16" s="326"/>
      <c r="B16" s="321"/>
      <c r="C16" s="325"/>
    </row>
    <row r="17" spans="1:10" ht="60" customHeight="1" x14ac:dyDescent="0.2">
      <c r="A17" s="326"/>
      <c r="B17" s="321"/>
      <c r="C17" s="325"/>
    </row>
    <row r="18" spans="1:10" ht="60" customHeight="1" x14ac:dyDescent="0.2">
      <c r="A18" s="326"/>
      <c r="B18" s="321"/>
      <c r="C18" s="325"/>
    </row>
    <row r="19" spans="1:10" ht="60" customHeight="1" x14ac:dyDescent="0.2">
      <c r="A19" s="326"/>
      <c r="B19" s="321"/>
      <c r="C19" s="325"/>
    </row>
    <row r="20" spans="1:10" ht="16.5" customHeight="1" x14ac:dyDescent="0.15"/>
    <row r="21" spans="1:10" ht="30" customHeight="1" x14ac:dyDescent="0.2">
      <c r="A21" s="68" t="str">
        <f>CONCATENATE("Names of Parties:  ", LEFT('CS Worksheet'!$B$4,100),"    vs. ",'CS Worksheet'!$B$8)</f>
        <v xml:space="preserve">Names of Parties:      vs. </v>
      </c>
      <c r="B21" s="68"/>
      <c r="C21" s="68"/>
      <c r="D21" s="168"/>
      <c r="E21" s="67"/>
      <c r="F21" s="67"/>
      <c r="G21" s="67"/>
      <c r="H21" s="67"/>
      <c r="I21" s="67"/>
      <c r="J21" s="67"/>
    </row>
    <row r="22" spans="1:10" ht="30" customHeight="1" x14ac:dyDescent="0.2">
      <c r="A22" s="79" t="str">
        <f>CONCATENATE("Submitted by:  ",'CS Worksheet'!$F$27)</f>
        <v xml:space="preserve">Submitted by:  </v>
      </c>
      <c r="B22" s="79"/>
      <c r="C22" s="557" t="str">
        <f ca="1">"Today's date: "&amp;TEXT(TODAY(),"mm/dd/yyyy")</f>
        <v>Today's date: 12/30/2016</v>
      </c>
      <c r="D22" s="193"/>
      <c r="E22" s="1092"/>
      <c r="F22" s="1092"/>
      <c r="G22" s="1092"/>
      <c r="H22" s="67"/>
      <c r="I22" s="67"/>
      <c r="J22" s="67"/>
    </row>
    <row r="23" spans="1:10" ht="30" customHeight="1" x14ac:dyDescent="0.2">
      <c r="A23" s="69" t="str">
        <f>"Case #:    "&amp;CONCATENATE('CS Worksheet'!$K$4)</f>
        <v xml:space="preserve">Case #:    </v>
      </c>
      <c r="B23" s="69"/>
      <c r="C23" s="557" t="s">
        <v>886</v>
      </c>
      <c r="D23" s="67"/>
      <c r="E23" s="67"/>
      <c r="F23" s="67"/>
      <c r="G23" s="67"/>
      <c r="H23" s="67"/>
      <c r="I23" s="67"/>
      <c r="J23" s="67"/>
    </row>
    <row r="36" spans="1:1" hidden="1" x14ac:dyDescent="0.15">
      <c r="A36" t="s">
        <v>225</v>
      </c>
    </row>
    <row r="37" spans="1:1" hidden="1" x14ac:dyDescent="0.15">
      <c r="A37" t="s">
        <v>224</v>
      </c>
    </row>
    <row r="38" spans="1:1" hidden="1" x14ac:dyDescent="0.15">
      <c r="A38" t="s">
        <v>43</v>
      </c>
    </row>
    <row r="39" spans="1:1" hidden="1" x14ac:dyDescent="0.15">
      <c r="A39" t="s">
        <v>41</v>
      </c>
    </row>
    <row r="40" spans="1:1" hidden="1" x14ac:dyDescent="0.15">
      <c r="A40" t="s">
        <v>42</v>
      </c>
    </row>
    <row r="41" spans="1:1" hidden="1" x14ac:dyDescent="0.15">
      <c r="A41" t="s">
        <v>516</v>
      </c>
    </row>
    <row r="42" spans="1:1" hidden="1" x14ac:dyDescent="0.15">
      <c r="A42" t="s">
        <v>515</v>
      </c>
    </row>
  </sheetData>
  <sheetProtection algorithmName="SHA-512" hashValue="Uz/SpTW3wnDFLsMiKJGglvdRLYM7aL45iiydec15P8WktHanYNjj7ZJjPZvYGhwfPEnM/kaiWuahwCcB8cUCXQ==" saltValue="JGKJb9h17uauH1xLHH52NA==" spinCount="100000" sheet="1" objects="1" scenarios="1" selectLockedCells="1"/>
  <mergeCells count="1">
    <mergeCell ref="E22:G22"/>
  </mergeCells>
  <phoneticPr fontId="6" type="noConversion"/>
  <dataValidations count="2">
    <dataValidation type="list" allowBlank="1" showInputMessage="1" showErrorMessage="1" sqref="A2:A19">
      <formula1>Schedules</formula1>
    </dataValidation>
    <dataValidation type="textLength" operator="lessThanOrEqual" allowBlank="1" showInputMessage="1" showErrorMessage="1" prompt="This textbox is set to accept only 200 characters." sqref="C2:C19">
      <formula1>200</formula1>
    </dataValidation>
  </dataValidations>
  <pageMargins left="0.5" right="0.75" top="0.8" bottom="1" header="0.5" footer="0.5"/>
  <pageSetup scale="53" orientation="portrait" r:id="rId1"/>
  <headerFooter alignWithMargins="0">
    <oddHeader>&amp;C&amp;14Footnotes</oddHeader>
    <oddFooter xml:space="preserve">&amp;LGEORGIA&amp;R&amp;"Arial,Bold"Footnotes - CSC Standard Form&amp;"Arial,Regular"
&amp;F &amp;  2015v9.2
Page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B72"/>
  <sheetViews>
    <sheetView showGridLines="0" showRowColHeaders="0" workbookViewId="0"/>
  </sheetViews>
  <sheetFormatPr baseColWidth="10" defaultColWidth="8.83203125" defaultRowHeight="13" x14ac:dyDescent="0.15"/>
  <cols>
    <col min="1" max="1" width="17.5" customWidth="1"/>
    <col min="2" max="2" width="72.6640625" customWidth="1"/>
  </cols>
  <sheetData>
    <row r="1" spans="1:2" ht="16" x14ac:dyDescent="0.15">
      <c r="A1" s="301" t="s">
        <v>258</v>
      </c>
      <c r="B1" s="301" t="s">
        <v>259</v>
      </c>
    </row>
    <row r="2" spans="1:2" ht="135" customHeight="1" x14ac:dyDescent="0.15">
      <c r="A2" s="302" t="s">
        <v>260</v>
      </c>
      <c r="B2" s="303" t="s">
        <v>261</v>
      </c>
    </row>
    <row r="3" spans="1:2" ht="152.25" customHeight="1" x14ac:dyDescent="0.15">
      <c r="A3" s="302" t="s">
        <v>693</v>
      </c>
      <c r="B3" s="304" t="s">
        <v>571</v>
      </c>
    </row>
    <row r="4" spans="1:2" ht="116.25" customHeight="1" x14ac:dyDescent="0.15">
      <c r="A4" s="302" t="s">
        <v>572</v>
      </c>
      <c r="B4" s="303" t="s">
        <v>588</v>
      </c>
    </row>
    <row r="5" spans="1:2" ht="95.25" customHeight="1" x14ac:dyDescent="0.15">
      <c r="A5" s="302" t="s">
        <v>589</v>
      </c>
      <c r="B5" s="304" t="s">
        <v>879</v>
      </c>
    </row>
    <row r="6" spans="1:2" ht="60" customHeight="1" x14ac:dyDescent="0.15">
      <c r="A6" s="302" t="s">
        <v>554</v>
      </c>
      <c r="B6" s="303" t="s">
        <v>311</v>
      </c>
    </row>
    <row r="7" spans="1:2" ht="80.25" customHeight="1" x14ac:dyDescent="0.15">
      <c r="A7" s="302" t="s">
        <v>154</v>
      </c>
      <c r="B7" s="303" t="s">
        <v>312</v>
      </c>
    </row>
    <row r="8" spans="1:2" ht="93.75" customHeight="1" x14ac:dyDescent="0.15">
      <c r="A8" s="302" t="s">
        <v>313</v>
      </c>
      <c r="B8" s="303" t="s">
        <v>691</v>
      </c>
    </row>
    <row r="9" spans="1:2" ht="32" x14ac:dyDescent="0.15">
      <c r="A9" s="302" t="s">
        <v>692</v>
      </c>
      <c r="B9" s="304" t="s">
        <v>880</v>
      </c>
    </row>
    <row r="10" spans="1:2" ht="60" customHeight="1" x14ac:dyDescent="0.15">
      <c r="A10" s="302" t="s">
        <v>511</v>
      </c>
      <c r="B10" s="304" t="s">
        <v>203</v>
      </c>
    </row>
    <row r="11" spans="1:2" ht="77.25" customHeight="1" x14ac:dyDescent="0.15">
      <c r="A11" s="302" t="s">
        <v>204</v>
      </c>
      <c r="B11" s="303" t="s">
        <v>881</v>
      </c>
    </row>
    <row r="12" spans="1:2" ht="60.75" customHeight="1" x14ac:dyDescent="0.15">
      <c r="A12" s="302" t="s">
        <v>205</v>
      </c>
      <c r="B12" s="303" t="s">
        <v>311</v>
      </c>
    </row>
    <row r="13" spans="1:2" ht="192" x14ac:dyDescent="0.15">
      <c r="A13" s="302" t="s">
        <v>206</v>
      </c>
      <c r="B13" s="303" t="s">
        <v>180</v>
      </c>
    </row>
    <row r="14" spans="1:2" ht="60.75" customHeight="1" x14ac:dyDescent="0.15">
      <c r="A14" s="302" t="s">
        <v>181</v>
      </c>
      <c r="B14" s="304" t="s">
        <v>182</v>
      </c>
    </row>
    <row r="15" spans="1:2" ht="51.75" customHeight="1" x14ac:dyDescent="0.15">
      <c r="A15" s="302" t="s">
        <v>480</v>
      </c>
      <c r="B15" s="303" t="s">
        <v>183</v>
      </c>
    </row>
    <row r="16" spans="1:2" ht="100.5" customHeight="1" x14ac:dyDescent="0.15">
      <c r="A16" s="302" t="s">
        <v>184</v>
      </c>
      <c r="B16" s="303" t="s">
        <v>185</v>
      </c>
    </row>
    <row r="17" spans="1:2" ht="72.75" customHeight="1" x14ac:dyDescent="0.15">
      <c r="A17" s="302" t="s">
        <v>186</v>
      </c>
      <c r="B17" s="303" t="s">
        <v>187</v>
      </c>
    </row>
    <row r="18" spans="1:2" ht="178.5" customHeight="1" x14ac:dyDescent="0.15">
      <c r="A18" s="302" t="s">
        <v>188</v>
      </c>
      <c r="B18" s="304" t="s">
        <v>537</v>
      </c>
    </row>
    <row r="19" spans="1:2" ht="58.5" customHeight="1" x14ac:dyDescent="0.15">
      <c r="A19" s="302" t="s">
        <v>538</v>
      </c>
      <c r="B19" s="303" t="s">
        <v>539</v>
      </c>
    </row>
    <row r="20" spans="1:2" ht="60.75" customHeight="1" x14ac:dyDescent="0.15">
      <c r="A20" s="302" t="s">
        <v>538</v>
      </c>
      <c r="B20" s="303" t="s">
        <v>539</v>
      </c>
    </row>
    <row r="21" spans="1:2" ht="47.25" customHeight="1" x14ac:dyDescent="0.15">
      <c r="A21" s="302" t="s">
        <v>540</v>
      </c>
      <c r="B21" s="303" t="s">
        <v>541</v>
      </c>
    </row>
    <row r="22" spans="1:2" ht="194.25" customHeight="1" x14ac:dyDescent="0.15">
      <c r="A22" s="302" t="s">
        <v>542</v>
      </c>
      <c r="B22" s="303" t="s">
        <v>666</v>
      </c>
    </row>
    <row r="23" spans="1:2" ht="66" customHeight="1" x14ac:dyDescent="0.15">
      <c r="A23" s="302" t="s">
        <v>667</v>
      </c>
      <c r="B23" s="303" t="s">
        <v>668</v>
      </c>
    </row>
    <row r="24" spans="1:2" ht="60.75" customHeight="1" x14ac:dyDescent="0.15">
      <c r="A24" s="302" t="s">
        <v>566</v>
      </c>
      <c r="B24" s="303" t="s">
        <v>268</v>
      </c>
    </row>
    <row r="25" spans="1:2" ht="228" customHeight="1" x14ac:dyDescent="0.15">
      <c r="A25" s="302" t="s">
        <v>144</v>
      </c>
      <c r="B25" s="303" t="s">
        <v>282</v>
      </c>
    </row>
    <row r="26" spans="1:2" ht="80" x14ac:dyDescent="0.15">
      <c r="A26" s="302" t="s">
        <v>283</v>
      </c>
      <c r="B26" s="303" t="s">
        <v>284</v>
      </c>
    </row>
    <row r="27" spans="1:2" ht="30" customHeight="1" x14ac:dyDescent="0.15">
      <c r="A27" s="302" t="s">
        <v>138</v>
      </c>
      <c r="B27" s="303" t="s">
        <v>239</v>
      </c>
    </row>
    <row r="28" spans="1:2" ht="45" customHeight="1" x14ac:dyDescent="0.15">
      <c r="A28" s="302" t="s">
        <v>240</v>
      </c>
      <c r="B28" s="304" t="s">
        <v>368</v>
      </c>
    </row>
    <row r="29" spans="1:2" ht="58.5" customHeight="1" x14ac:dyDescent="0.15">
      <c r="A29" s="302" t="s">
        <v>607</v>
      </c>
      <c r="B29" s="304" t="s">
        <v>369</v>
      </c>
    </row>
    <row r="30" spans="1:2" ht="225" customHeight="1" x14ac:dyDescent="0.15">
      <c r="A30" s="302" t="s">
        <v>370</v>
      </c>
      <c r="B30" s="303" t="s">
        <v>751</v>
      </c>
    </row>
    <row r="31" spans="1:2" ht="45" customHeight="1" x14ac:dyDescent="0.15">
      <c r="A31" s="302" t="s">
        <v>752</v>
      </c>
      <c r="B31" s="303" t="s">
        <v>380</v>
      </c>
    </row>
    <row r="32" spans="1:2" ht="121.5" customHeight="1" x14ac:dyDescent="0.15">
      <c r="A32" s="302" t="s">
        <v>381</v>
      </c>
      <c r="B32" s="303" t="s">
        <v>656</v>
      </c>
    </row>
    <row r="33" spans="1:2" ht="315.75" customHeight="1" x14ac:dyDescent="0.15">
      <c r="A33" s="302" t="s">
        <v>657</v>
      </c>
      <c r="B33" s="303" t="s">
        <v>567</v>
      </c>
    </row>
    <row r="34" spans="1:2" ht="96" x14ac:dyDescent="0.15">
      <c r="A34" s="305" t="s">
        <v>568</v>
      </c>
      <c r="B34" s="303" t="s">
        <v>218</v>
      </c>
    </row>
    <row r="35" spans="1:2" ht="47.25" customHeight="1" x14ac:dyDescent="0.15">
      <c r="A35" s="302" t="s">
        <v>161</v>
      </c>
      <c r="B35" s="303" t="s">
        <v>219</v>
      </c>
    </row>
    <row r="36" spans="1:2" ht="75.75" customHeight="1" x14ac:dyDescent="0.15">
      <c r="A36" s="302" t="s">
        <v>220</v>
      </c>
      <c r="B36" s="303" t="s">
        <v>221</v>
      </c>
    </row>
    <row r="37" spans="1:2" ht="90" customHeight="1" x14ac:dyDescent="0.15">
      <c r="A37" s="302" t="s">
        <v>222</v>
      </c>
      <c r="B37" s="303" t="s">
        <v>555</v>
      </c>
    </row>
    <row r="38" spans="1:2" ht="72.75" customHeight="1" x14ac:dyDescent="0.15">
      <c r="A38" s="302" t="s">
        <v>556</v>
      </c>
      <c r="B38" s="303" t="s">
        <v>557</v>
      </c>
    </row>
    <row r="39" spans="1:2" ht="30.75" customHeight="1" x14ac:dyDescent="0.15">
      <c r="A39" s="302" t="s">
        <v>137</v>
      </c>
      <c r="B39" s="303" t="s">
        <v>558</v>
      </c>
    </row>
    <row r="40" spans="1:2" ht="60.75" customHeight="1" x14ac:dyDescent="0.15">
      <c r="A40" s="302" t="s">
        <v>136</v>
      </c>
      <c r="B40" s="303" t="s">
        <v>559</v>
      </c>
    </row>
    <row r="41" spans="1:2" ht="136.5" customHeight="1" x14ac:dyDescent="0.15">
      <c r="A41" s="302" t="s">
        <v>279</v>
      </c>
      <c r="B41" s="304" t="s">
        <v>560</v>
      </c>
    </row>
    <row r="42" spans="1:2" ht="75.75" customHeight="1" x14ac:dyDescent="0.15">
      <c r="A42" s="302" t="s">
        <v>561</v>
      </c>
      <c r="B42" s="303" t="s">
        <v>652</v>
      </c>
    </row>
    <row r="43" spans="1:2" ht="60.75" customHeight="1" x14ac:dyDescent="0.15">
      <c r="A43" s="302" t="s">
        <v>653</v>
      </c>
      <c r="B43" s="303" t="s">
        <v>305</v>
      </c>
    </row>
    <row r="44" spans="1:2" ht="160" x14ac:dyDescent="0.15">
      <c r="A44" s="302" t="s">
        <v>306</v>
      </c>
      <c r="B44" s="303" t="s">
        <v>698</v>
      </c>
    </row>
    <row r="45" spans="1:2" ht="298.5" customHeight="1" x14ac:dyDescent="0.15">
      <c r="A45" s="302" t="s">
        <v>699</v>
      </c>
      <c r="B45" s="303" t="s">
        <v>719</v>
      </c>
    </row>
    <row r="46" spans="1:2" ht="44.25" customHeight="1" x14ac:dyDescent="0.15">
      <c r="A46" s="302" t="s">
        <v>720</v>
      </c>
      <c r="B46" s="304" t="s">
        <v>721</v>
      </c>
    </row>
    <row r="47" spans="1:2" ht="258" customHeight="1" x14ac:dyDescent="0.15">
      <c r="A47" s="302" t="s">
        <v>375</v>
      </c>
      <c r="B47" s="303" t="s">
        <v>708</v>
      </c>
    </row>
    <row r="48" spans="1:2" ht="91.5" customHeight="1" x14ac:dyDescent="0.15">
      <c r="A48" s="302" t="s">
        <v>49</v>
      </c>
      <c r="B48" s="304" t="s">
        <v>711</v>
      </c>
    </row>
    <row r="49" spans="1:2" ht="135.75" customHeight="1" x14ac:dyDescent="0.15">
      <c r="A49" s="302" t="s">
        <v>159</v>
      </c>
      <c r="B49" s="303" t="s">
        <v>417</v>
      </c>
    </row>
    <row r="50" spans="1:2" ht="45.75" customHeight="1" x14ac:dyDescent="0.15">
      <c r="A50" s="302" t="s">
        <v>418</v>
      </c>
      <c r="B50" s="303" t="s">
        <v>419</v>
      </c>
    </row>
    <row r="51" spans="1:2" ht="166.5" customHeight="1" x14ac:dyDescent="0.15">
      <c r="A51" s="302" t="s">
        <v>420</v>
      </c>
      <c r="B51" s="304" t="s">
        <v>882</v>
      </c>
    </row>
    <row r="52" spans="1:2" ht="60.75" customHeight="1" x14ac:dyDescent="0.15">
      <c r="A52" s="302" t="s">
        <v>403</v>
      </c>
      <c r="B52" s="304" t="s">
        <v>38</v>
      </c>
    </row>
    <row r="53" spans="1:2" ht="112" x14ac:dyDescent="0.15">
      <c r="A53" s="302" t="s">
        <v>39</v>
      </c>
      <c r="B53" s="304" t="s">
        <v>712</v>
      </c>
    </row>
    <row r="54" spans="1:2" ht="112" x14ac:dyDescent="0.15">
      <c r="A54" s="302" t="s">
        <v>713</v>
      </c>
      <c r="B54" s="304" t="s">
        <v>712</v>
      </c>
    </row>
    <row r="55" spans="1:2" ht="44.25" customHeight="1" x14ac:dyDescent="0.15">
      <c r="A55" s="302" t="s">
        <v>714</v>
      </c>
      <c r="B55" s="304" t="s">
        <v>715</v>
      </c>
    </row>
    <row r="56" spans="1:2" ht="60.75" customHeight="1" x14ac:dyDescent="0.15">
      <c r="A56" s="302" t="s">
        <v>716</v>
      </c>
      <c r="B56" s="303" t="s">
        <v>0</v>
      </c>
    </row>
    <row r="57" spans="1:2" ht="176" x14ac:dyDescent="0.15">
      <c r="A57" s="302" t="s">
        <v>1</v>
      </c>
      <c r="B57" s="303" t="s">
        <v>748</v>
      </c>
    </row>
    <row r="58" spans="1:2" ht="137.25" customHeight="1" x14ac:dyDescent="0.15">
      <c r="A58" s="302" t="s">
        <v>749</v>
      </c>
      <c r="B58" s="303" t="s">
        <v>609</v>
      </c>
    </row>
    <row r="59" spans="1:2" ht="226.5" customHeight="1" x14ac:dyDescent="0.15">
      <c r="A59" s="302" t="s">
        <v>750</v>
      </c>
      <c r="B59" s="303" t="s">
        <v>18</v>
      </c>
    </row>
    <row r="60" spans="1:2" ht="199.5" customHeight="1" x14ac:dyDescent="0.15">
      <c r="A60" s="302" t="s">
        <v>19</v>
      </c>
      <c r="B60" s="304" t="s">
        <v>438</v>
      </c>
    </row>
    <row r="61" spans="1:2" ht="96" x14ac:dyDescent="0.15">
      <c r="A61" s="305" t="s">
        <v>439</v>
      </c>
      <c r="B61" s="303" t="s">
        <v>218</v>
      </c>
    </row>
    <row r="62" spans="1:2" ht="106.5" customHeight="1" x14ac:dyDescent="0.15">
      <c r="A62" s="302" t="s">
        <v>440</v>
      </c>
      <c r="B62" s="303" t="s">
        <v>441</v>
      </c>
    </row>
    <row r="63" spans="1:2" ht="92.25" customHeight="1" x14ac:dyDescent="0.15">
      <c r="A63" s="302" t="s">
        <v>442</v>
      </c>
      <c r="B63" s="304" t="s">
        <v>443</v>
      </c>
    </row>
    <row r="64" spans="1:2" ht="104.25" customHeight="1" x14ac:dyDescent="0.15">
      <c r="A64" s="302" t="s">
        <v>444</v>
      </c>
      <c r="B64" s="303" t="s">
        <v>445</v>
      </c>
    </row>
    <row r="65" spans="1:2" ht="164.25" customHeight="1" x14ac:dyDescent="0.15">
      <c r="A65" s="302" t="s">
        <v>446</v>
      </c>
      <c r="B65" s="304" t="s">
        <v>414</v>
      </c>
    </row>
    <row r="66" spans="1:2" ht="120" customHeight="1" x14ac:dyDescent="0.15">
      <c r="A66" s="302" t="s">
        <v>155</v>
      </c>
      <c r="B66" s="303" t="s">
        <v>415</v>
      </c>
    </row>
    <row r="67" spans="1:2" ht="176" x14ac:dyDescent="0.15">
      <c r="A67" s="302" t="s">
        <v>416</v>
      </c>
      <c r="B67" s="304" t="s">
        <v>505</v>
      </c>
    </row>
    <row r="68" spans="1:2" ht="75.75" customHeight="1" x14ac:dyDescent="0.15">
      <c r="A68" s="302" t="s">
        <v>506</v>
      </c>
      <c r="B68" s="303" t="s">
        <v>881</v>
      </c>
    </row>
    <row r="69" spans="1:2" ht="16" x14ac:dyDescent="0.15">
      <c r="A69" s="306"/>
      <c r="B69" s="307"/>
    </row>
    <row r="70" spans="1:2" ht="16" x14ac:dyDescent="0.15">
      <c r="A70" s="306"/>
      <c r="B70" s="307"/>
    </row>
    <row r="71" spans="1:2" ht="16" x14ac:dyDescent="0.15">
      <c r="A71" s="306"/>
      <c r="B71" s="307"/>
    </row>
    <row r="72" spans="1:2" ht="16" x14ac:dyDescent="0.15">
      <c r="A72" s="306"/>
      <c r="B72" s="307"/>
    </row>
  </sheetData>
  <sheetProtection password="F635" sheet="1" objects="1" scenarios="1" selectLockedCells="1"/>
  <phoneticPr fontId="6" type="noConversion"/>
  <pageMargins left="0.75" right="0.75" top="0.87" bottom="1.1299999999999999" header="0.5" footer="0.5"/>
  <pageSetup orientation="portrait" r:id="rId1"/>
  <headerFooter alignWithMargins="0">
    <oddHeader>&amp;C&amp;"Arial,Bold"&amp;12Child Support - Explanation of Terms</oddHeader>
    <oddFooter xml:space="preserve">&amp;LGEORGIA&amp;R&amp;"Arial,Bold"Explanation of Terms - CSC Standard Form&amp;"Arial,Regular"
&amp;F &amp;  2015v9.2
Page &amp;P </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H594"/>
  <sheetViews>
    <sheetView showGridLines="0" showRowColHeaders="0" zoomScale="140" zoomScaleNormal="140" zoomScalePageLayoutView="140" workbookViewId="0">
      <selection sqref="A1:H2"/>
    </sheetView>
  </sheetViews>
  <sheetFormatPr baseColWidth="10" defaultColWidth="8.83203125" defaultRowHeight="13" zeroHeight="1" x14ac:dyDescent="0.15"/>
  <cols>
    <col min="1" max="1" width="14.5" bestFit="1" customWidth="1"/>
    <col min="2" max="2" width="1.5" customWidth="1"/>
    <col min="3" max="7" width="13.1640625" bestFit="1" customWidth="1"/>
    <col min="8" max="8" width="17.1640625" customWidth="1"/>
  </cols>
  <sheetData>
    <row r="1" spans="1:8" x14ac:dyDescent="0.15">
      <c r="A1" s="1093" t="s">
        <v>450</v>
      </c>
      <c r="B1" s="1094"/>
      <c r="C1" s="1094"/>
      <c r="D1" s="1094"/>
      <c r="E1" s="1094"/>
      <c r="F1" s="1094"/>
      <c r="G1" s="1094"/>
      <c r="H1" s="1095"/>
    </row>
    <row r="2" spans="1:8" x14ac:dyDescent="0.15">
      <c r="A2" s="1096"/>
      <c r="B2" s="1097"/>
      <c r="C2" s="1097"/>
      <c r="D2" s="1097"/>
      <c r="E2" s="1097"/>
      <c r="F2" s="1097"/>
      <c r="G2" s="1097"/>
      <c r="H2" s="1098"/>
    </row>
    <row r="3" spans="1:8" ht="18" x14ac:dyDescent="0.2">
      <c r="A3" s="1099" t="s">
        <v>44</v>
      </c>
      <c r="B3" s="1100"/>
      <c r="C3" s="1100"/>
      <c r="D3" s="1100"/>
      <c r="E3" s="1100"/>
      <c r="F3" s="1100"/>
      <c r="G3" s="1100"/>
      <c r="H3" s="1101"/>
    </row>
    <row r="4" spans="1:8" ht="17" thickBot="1" x14ac:dyDescent="0.25">
      <c r="A4" s="1102"/>
      <c r="B4" s="1103"/>
      <c r="C4" s="1103"/>
      <c r="D4" s="1103"/>
      <c r="E4" s="1103"/>
      <c r="F4" s="1103"/>
      <c r="G4" s="1103"/>
      <c r="H4" s="1104"/>
    </row>
    <row r="5" spans="1:8" x14ac:dyDescent="0.15">
      <c r="A5" s="24" t="s">
        <v>451</v>
      </c>
      <c r="B5" s="25"/>
      <c r="C5" s="26"/>
      <c r="D5" s="27"/>
      <c r="E5" s="28"/>
      <c r="F5" s="28"/>
      <c r="G5" s="28"/>
      <c r="H5" s="29"/>
    </row>
    <row r="6" spans="1:8" x14ac:dyDescent="0.15">
      <c r="A6" s="30" t="s">
        <v>452</v>
      </c>
      <c r="B6" s="31"/>
      <c r="C6" s="32" t="s">
        <v>453</v>
      </c>
      <c r="D6" s="33" t="s">
        <v>454</v>
      </c>
      <c r="E6" s="33" t="s">
        <v>455</v>
      </c>
      <c r="F6" s="33" t="s">
        <v>456</v>
      </c>
      <c r="G6" s="33" t="s">
        <v>457</v>
      </c>
      <c r="H6" s="34" t="s">
        <v>458</v>
      </c>
    </row>
    <row r="7" spans="1:8" x14ac:dyDescent="0.15">
      <c r="A7" s="30" t="s">
        <v>459</v>
      </c>
      <c r="B7" s="25"/>
      <c r="C7" s="32" t="s">
        <v>529</v>
      </c>
      <c r="D7" s="33" t="s">
        <v>530</v>
      </c>
      <c r="E7" s="33" t="s">
        <v>530</v>
      </c>
      <c r="F7" s="33" t="s">
        <v>530</v>
      </c>
      <c r="G7" s="33" t="s">
        <v>530</v>
      </c>
      <c r="H7" s="34" t="s">
        <v>530</v>
      </c>
    </row>
    <row r="8" spans="1:8" ht="14" thickBot="1" x14ac:dyDescent="0.2">
      <c r="A8" s="35" t="s">
        <v>531</v>
      </c>
      <c r="B8" s="36"/>
      <c r="C8" s="37"/>
      <c r="D8" s="38"/>
      <c r="E8" s="38"/>
      <c r="F8" s="38"/>
      <c r="G8" s="38"/>
      <c r="H8" s="39"/>
    </row>
    <row r="9" spans="1:8" ht="7.5" customHeight="1" x14ac:dyDescent="0.15">
      <c r="A9" s="43">
        <v>0</v>
      </c>
      <c r="B9" s="40"/>
      <c r="C9" s="47">
        <v>0</v>
      </c>
      <c r="D9" s="47">
        <v>0</v>
      </c>
      <c r="E9" s="47">
        <v>0</v>
      </c>
      <c r="F9" s="47">
        <v>0</v>
      </c>
      <c r="G9" s="47">
        <v>0</v>
      </c>
      <c r="H9" s="48">
        <v>0</v>
      </c>
    </row>
    <row r="10" spans="1:8" ht="17" x14ac:dyDescent="0.15">
      <c r="A10" s="56">
        <v>800</v>
      </c>
      <c r="B10" s="51"/>
      <c r="C10" s="56">
        <v>197</v>
      </c>
      <c r="D10" s="56">
        <v>283</v>
      </c>
      <c r="E10" s="56">
        <v>330</v>
      </c>
      <c r="F10" s="56">
        <v>367</v>
      </c>
      <c r="G10" s="56">
        <v>404</v>
      </c>
      <c r="H10" s="56">
        <v>440</v>
      </c>
    </row>
    <row r="11" spans="1:8" ht="17" x14ac:dyDescent="0.15">
      <c r="A11" s="56">
        <v>850</v>
      </c>
      <c r="B11" s="49"/>
      <c r="C11" s="56">
        <v>208</v>
      </c>
      <c r="D11" s="56">
        <v>298</v>
      </c>
      <c r="E11" s="56">
        <v>347</v>
      </c>
      <c r="F11" s="56">
        <v>387</v>
      </c>
      <c r="G11" s="56">
        <v>425</v>
      </c>
      <c r="H11" s="56">
        <v>463</v>
      </c>
    </row>
    <row r="12" spans="1:8" ht="17" x14ac:dyDescent="0.15">
      <c r="A12" s="56">
        <v>900</v>
      </c>
      <c r="B12" s="49"/>
      <c r="C12" s="56">
        <v>218</v>
      </c>
      <c r="D12" s="56">
        <v>313</v>
      </c>
      <c r="E12" s="56">
        <v>364</v>
      </c>
      <c r="F12" s="56">
        <v>406</v>
      </c>
      <c r="G12" s="56">
        <v>447</v>
      </c>
      <c r="H12" s="56">
        <v>486</v>
      </c>
    </row>
    <row r="13" spans="1:8" ht="17" x14ac:dyDescent="0.15">
      <c r="A13" s="56">
        <v>950</v>
      </c>
      <c r="B13" s="49"/>
      <c r="C13" s="56">
        <v>229</v>
      </c>
      <c r="D13" s="56">
        <v>328</v>
      </c>
      <c r="E13" s="56">
        <v>381</v>
      </c>
      <c r="F13" s="56">
        <v>425</v>
      </c>
      <c r="G13" s="56">
        <v>468</v>
      </c>
      <c r="H13" s="56">
        <v>509</v>
      </c>
    </row>
    <row r="14" spans="1:8" ht="17" x14ac:dyDescent="0.15">
      <c r="A14" s="56">
        <v>1000</v>
      </c>
      <c r="B14" s="49"/>
      <c r="C14" s="56">
        <v>239</v>
      </c>
      <c r="D14" s="56">
        <v>343</v>
      </c>
      <c r="E14" s="56">
        <v>398</v>
      </c>
      <c r="F14" s="56">
        <v>444</v>
      </c>
      <c r="G14" s="56">
        <v>489</v>
      </c>
      <c r="H14" s="56">
        <v>532</v>
      </c>
    </row>
    <row r="15" spans="1:8" ht="17" x14ac:dyDescent="0.15">
      <c r="A15" s="56">
        <v>1050</v>
      </c>
      <c r="B15" s="49"/>
      <c r="C15" s="56">
        <v>250</v>
      </c>
      <c r="D15" s="56">
        <v>357</v>
      </c>
      <c r="E15" s="56">
        <v>415</v>
      </c>
      <c r="F15" s="56">
        <v>463</v>
      </c>
      <c r="G15" s="56">
        <v>510</v>
      </c>
      <c r="H15" s="56">
        <v>554</v>
      </c>
    </row>
    <row r="16" spans="1:8" ht="17" x14ac:dyDescent="0.15">
      <c r="A16" s="56">
        <v>1100</v>
      </c>
      <c r="B16" s="49"/>
      <c r="C16" s="56">
        <v>260</v>
      </c>
      <c r="D16" s="56">
        <v>372</v>
      </c>
      <c r="E16" s="56">
        <v>432</v>
      </c>
      <c r="F16" s="56">
        <v>482</v>
      </c>
      <c r="G16" s="56">
        <v>530</v>
      </c>
      <c r="H16" s="56">
        <v>577</v>
      </c>
    </row>
    <row r="17" spans="1:8" ht="17" x14ac:dyDescent="0.15">
      <c r="A17" s="56">
        <v>1150</v>
      </c>
      <c r="B17" s="49"/>
      <c r="C17" s="56">
        <v>270</v>
      </c>
      <c r="D17" s="56">
        <v>387</v>
      </c>
      <c r="E17" s="56">
        <v>449</v>
      </c>
      <c r="F17" s="56">
        <v>501</v>
      </c>
      <c r="G17" s="56">
        <v>551</v>
      </c>
      <c r="H17" s="56">
        <v>600</v>
      </c>
    </row>
    <row r="18" spans="1:8" ht="17" x14ac:dyDescent="0.15">
      <c r="A18" s="56">
        <v>1200</v>
      </c>
      <c r="B18" s="49"/>
      <c r="C18" s="56">
        <v>280</v>
      </c>
      <c r="D18" s="56">
        <v>401</v>
      </c>
      <c r="E18" s="56">
        <v>466</v>
      </c>
      <c r="F18" s="56">
        <v>520</v>
      </c>
      <c r="G18" s="56">
        <v>572</v>
      </c>
      <c r="H18" s="56">
        <v>622</v>
      </c>
    </row>
    <row r="19" spans="1:8" ht="17" x14ac:dyDescent="0.15">
      <c r="A19" s="56">
        <v>1250</v>
      </c>
      <c r="B19" s="49"/>
      <c r="C19" s="56">
        <v>291</v>
      </c>
      <c r="D19" s="56">
        <v>416</v>
      </c>
      <c r="E19" s="56">
        <v>483</v>
      </c>
      <c r="F19" s="56">
        <v>539</v>
      </c>
      <c r="G19" s="56">
        <v>593</v>
      </c>
      <c r="H19" s="56">
        <v>645</v>
      </c>
    </row>
    <row r="20" spans="1:8" ht="17" x14ac:dyDescent="0.15">
      <c r="A20" s="56">
        <v>1300</v>
      </c>
      <c r="B20" s="49"/>
      <c r="C20" s="56">
        <v>301</v>
      </c>
      <c r="D20" s="56">
        <v>431</v>
      </c>
      <c r="E20" s="56">
        <v>500</v>
      </c>
      <c r="F20" s="56">
        <v>558</v>
      </c>
      <c r="G20" s="56">
        <v>614</v>
      </c>
      <c r="H20" s="56">
        <v>668</v>
      </c>
    </row>
    <row r="21" spans="1:8" ht="17" x14ac:dyDescent="0.15">
      <c r="A21" s="56">
        <v>1350</v>
      </c>
      <c r="B21" s="49"/>
      <c r="C21" s="56">
        <v>311</v>
      </c>
      <c r="D21" s="56">
        <v>445</v>
      </c>
      <c r="E21" s="56">
        <v>517</v>
      </c>
      <c r="F21" s="56">
        <v>577</v>
      </c>
      <c r="G21" s="56">
        <v>634</v>
      </c>
      <c r="H21" s="56">
        <v>690</v>
      </c>
    </row>
    <row r="22" spans="1:8" ht="17" x14ac:dyDescent="0.15">
      <c r="A22" s="56">
        <v>1400</v>
      </c>
      <c r="B22" s="49"/>
      <c r="C22" s="56">
        <v>321</v>
      </c>
      <c r="D22" s="56">
        <v>459</v>
      </c>
      <c r="E22" s="56">
        <v>533</v>
      </c>
      <c r="F22" s="56">
        <v>594</v>
      </c>
      <c r="G22" s="56">
        <v>654</v>
      </c>
      <c r="H22" s="56">
        <v>711</v>
      </c>
    </row>
    <row r="23" spans="1:8" ht="17" x14ac:dyDescent="0.15">
      <c r="A23" s="56">
        <v>1450</v>
      </c>
      <c r="B23" s="49"/>
      <c r="C23" s="56">
        <v>331</v>
      </c>
      <c r="D23" s="56">
        <v>473</v>
      </c>
      <c r="E23" s="56">
        <v>549</v>
      </c>
      <c r="F23" s="56">
        <v>612</v>
      </c>
      <c r="G23" s="56">
        <v>673</v>
      </c>
      <c r="H23" s="56">
        <v>733</v>
      </c>
    </row>
    <row r="24" spans="1:8" ht="17" x14ac:dyDescent="0.15">
      <c r="A24" s="56">
        <v>1500</v>
      </c>
      <c r="B24" s="49"/>
      <c r="C24" s="56">
        <v>340</v>
      </c>
      <c r="D24" s="56">
        <v>487</v>
      </c>
      <c r="E24" s="56">
        <v>565</v>
      </c>
      <c r="F24" s="56">
        <v>630</v>
      </c>
      <c r="G24" s="56">
        <v>693</v>
      </c>
      <c r="H24" s="56">
        <v>754</v>
      </c>
    </row>
    <row r="25" spans="1:8" ht="17" x14ac:dyDescent="0.15">
      <c r="A25" s="56">
        <v>1550</v>
      </c>
      <c r="B25" s="49"/>
      <c r="C25" s="56">
        <v>350</v>
      </c>
      <c r="D25" s="56">
        <v>500</v>
      </c>
      <c r="E25" s="56">
        <v>581</v>
      </c>
      <c r="F25" s="56">
        <v>647</v>
      </c>
      <c r="G25" s="56">
        <v>712</v>
      </c>
      <c r="H25" s="56">
        <v>775</v>
      </c>
    </row>
    <row r="26" spans="1:8" ht="17" x14ac:dyDescent="0.15">
      <c r="A26" s="56">
        <v>1600</v>
      </c>
      <c r="B26" s="49"/>
      <c r="C26" s="56">
        <v>360</v>
      </c>
      <c r="D26" s="56">
        <v>514</v>
      </c>
      <c r="E26" s="56">
        <v>597</v>
      </c>
      <c r="F26" s="56">
        <v>665</v>
      </c>
      <c r="G26" s="56">
        <v>732</v>
      </c>
      <c r="H26" s="56">
        <v>796</v>
      </c>
    </row>
    <row r="27" spans="1:8" ht="17" x14ac:dyDescent="0.15">
      <c r="A27" s="56">
        <v>1650</v>
      </c>
      <c r="B27" s="49"/>
      <c r="C27" s="56">
        <v>369</v>
      </c>
      <c r="D27" s="56">
        <v>528</v>
      </c>
      <c r="E27" s="56">
        <v>612</v>
      </c>
      <c r="F27" s="56">
        <v>683</v>
      </c>
      <c r="G27" s="56">
        <v>751</v>
      </c>
      <c r="H27" s="56">
        <v>817</v>
      </c>
    </row>
    <row r="28" spans="1:8" ht="17" x14ac:dyDescent="0.15">
      <c r="A28" s="56">
        <v>1700</v>
      </c>
      <c r="B28" s="49"/>
      <c r="C28" s="56">
        <v>379</v>
      </c>
      <c r="D28" s="56">
        <v>542</v>
      </c>
      <c r="E28" s="56">
        <v>628</v>
      </c>
      <c r="F28" s="56">
        <v>701</v>
      </c>
      <c r="G28" s="56">
        <v>771</v>
      </c>
      <c r="H28" s="56">
        <v>838</v>
      </c>
    </row>
    <row r="29" spans="1:8" ht="17" x14ac:dyDescent="0.15">
      <c r="A29" s="56">
        <v>1750</v>
      </c>
      <c r="B29" s="49"/>
      <c r="C29" s="56">
        <v>389</v>
      </c>
      <c r="D29" s="56">
        <v>555</v>
      </c>
      <c r="E29" s="56">
        <v>644</v>
      </c>
      <c r="F29" s="56">
        <v>718</v>
      </c>
      <c r="G29" s="56">
        <v>790</v>
      </c>
      <c r="H29" s="56">
        <v>860</v>
      </c>
    </row>
    <row r="30" spans="1:8" ht="17" x14ac:dyDescent="0.15">
      <c r="A30" s="56">
        <v>1800</v>
      </c>
      <c r="B30" s="49"/>
      <c r="C30" s="56">
        <v>398</v>
      </c>
      <c r="D30" s="56">
        <v>569</v>
      </c>
      <c r="E30" s="56">
        <v>660</v>
      </c>
      <c r="F30" s="56">
        <v>736</v>
      </c>
      <c r="G30" s="56">
        <v>809</v>
      </c>
      <c r="H30" s="56">
        <v>881</v>
      </c>
    </row>
    <row r="31" spans="1:8" ht="17" x14ac:dyDescent="0.15">
      <c r="A31" s="56">
        <v>1850</v>
      </c>
      <c r="B31" s="49"/>
      <c r="C31" s="56">
        <v>408</v>
      </c>
      <c r="D31" s="56">
        <v>583</v>
      </c>
      <c r="E31" s="56">
        <v>676</v>
      </c>
      <c r="F31" s="56">
        <v>754</v>
      </c>
      <c r="G31" s="56">
        <v>829</v>
      </c>
      <c r="H31" s="56">
        <v>902</v>
      </c>
    </row>
    <row r="32" spans="1:8" ht="17" x14ac:dyDescent="0.15">
      <c r="A32" s="56">
        <v>1900</v>
      </c>
      <c r="B32" s="49"/>
      <c r="C32" s="56">
        <v>418</v>
      </c>
      <c r="D32" s="56">
        <v>596</v>
      </c>
      <c r="E32" s="56">
        <v>692</v>
      </c>
      <c r="F32" s="56">
        <v>771</v>
      </c>
      <c r="G32" s="56">
        <v>848</v>
      </c>
      <c r="H32" s="56">
        <v>923</v>
      </c>
    </row>
    <row r="33" spans="1:8" ht="17" x14ac:dyDescent="0.15">
      <c r="A33" s="56">
        <v>1950</v>
      </c>
      <c r="B33" s="49"/>
      <c r="C33" s="56">
        <v>427</v>
      </c>
      <c r="D33" s="56">
        <v>610</v>
      </c>
      <c r="E33" s="56">
        <v>708</v>
      </c>
      <c r="F33" s="56">
        <v>789</v>
      </c>
      <c r="G33" s="56">
        <v>868</v>
      </c>
      <c r="H33" s="56">
        <v>944</v>
      </c>
    </row>
    <row r="34" spans="1:8" ht="17" x14ac:dyDescent="0.15">
      <c r="A34" s="56">
        <v>2000</v>
      </c>
      <c r="B34" s="49"/>
      <c r="C34" s="56">
        <v>437</v>
      </c>
      <c r="D34" s="56">
        <v>624</v>
      </c>
      <c r="E34" s="56">
        <v>723</v>
      </c>
      <c r="F34" s="56">
        <v>807</v>
      </c>
      <c r="G34" s="56">
        <v>887</v>
      </c>
      <c r="H34" s="56">
        <v>965</v>
      </c>
    </row>
    <row r="35" spans="1:8" ht="17" x14ac:dyDescent="0.15">
      <c r="A35" s="56">
        <v>2050</v>
      </c>
      <c r="B35" s="49"/>
      <c r="C35" s="56">
        <v>446</v>
      </c>
      <c r="D35" s="56">
        <v>637</v>
      </c>
      <c r="E35" s="56">
        <v>739</v>
      </c>
      <c r="F35" s="56">
        <v>824</v>
      </c>
      <c r="G35" s="56">
        <v>906</v>
      </c>
      <c r="H35" s="56">
        <v>986</v>
      </c>
    </row>
    <row r="36" spans="1:8" ht="17" x14ac:dyDescent="0.15">
      <c r="A36" s="56">
        <v>2100</v>
      </c>
      <c r="B36" s="49"/>
      <c r="C36" s="56">
        <v>455</v>
      </c>
      <c r="D36" s="56">
        <v>650</v>
      </c>
      <c r="E36" s="56">
        <v>754</v>
      </c>
      <c r="F36" s="56">
        <v>840</v>
      </c>
      <c r="G36" s="56">
        <v>924</v>
      </c>
      <c r="H36" s="56">
        <v>1006</v>
      </c>
    </row>
    <row r="37" spans="1:8" ht="17" x14ac:dyDescent="0.15">
      <c r="A37" s="56">
        <v>2150</v>
      </c>
      <c r="B37" s="49"/>
      <c r="C37" s="56">
        <v>465</v>
      </c>
      <c r="D37" s="56">
        <v>663</v>
      </c>
      <c r="E37" s="56">
        <v>769</v>
      </c>
      <c r="F37" s="56">
        <v>857</v>
      </c>
      <c r="G37" s="56">
        <v>943</v>
      </c>
      <c r="H37" s="56">
        <v>1026</v>
      </c>
    </row>
    <row r="38" spans="1:8" ht="17" x14ac:dyDescent="0.15">
      <c r="A38" s="56">
        <v>2200</v>
      </c>
      <c r="B38" s="49"/>
      <c r="C38" s="56">
        <v>474</v>
      </c>
      <c r="D38" s="56">
        <v>676</v>
      </c>
      <c r="E38" s="56">
        <v>783</v>
      </c>
      <c r="F38" s="56">
        <v>873</v>
      </c>
      <c r="G38" s="56">
        <v>961</v>
      </c>
      <c r="H38" s="56">
        <v>1045</v>
      </c>
    </row>
    <row r="39" spans="1:8" ht="17" x14ac:dyDescent="0.15">
      <c r="A39" s="56">
        <v>2250</v>
      </c>
      <c r="B39" s="49"/>
      <c r="C39" s="56">
        <v>483</v>
      </c>
      <c r="D39" s="56">
        <v>688</v>
      </c>
      <c r="E39" s="56">
        <v>798</v>
      </c>
      <c r="F39" s="56">
        <v>890</v>
      </c>
      <c r="G39" s="56">
        <v>979</v>
      </c>
      <c r="H39" s="56">
        <v>1065</v>
      </c>
    </row>
    <row r="40" spans="1:8" ht="17" x14ac:dyDescent="0.15">
      <c r="A40" s="56">
        <v>2300</v>
      </c>
      <c r="B40" s="49"/>
      <c r="C40" s="56">
        <v>492</v>
      </c>
      <c r="D40" s="56">
        <v>701</v>
      </c>
      <c r="E40" s="56">
        <v>813</v>
      </c>
      <c r="F40" s="56">
        <v>907</v>
      </c>
      <c r="G40" s="56">
        <v>997</v>
      </c>
      <c r="H40" s="56">
        <v>1085</v>
      </c>
    </row>
    <row r="41" spans="1:8" ht="17" x14ac:dyDescent="0.15">
      <c r="A41" s="56">
        <v>2350</v>
      </c>
      <c r="B41" s="49"/>
      <c r="C41" s="56">
        <v>501</v>
      </c>
      <c r="D41" s="56">
        <v>714</v>
      </c>
      <c r="E41" s="56">
        <v>828</v>
      </c>
      <c r="F41" s="56">
        <v>923</v>
      </c>
      <c r="G41" s="56">
        <v>1016</v>
      </c>
      <c r="H41" s="56">
        <v>1105</v>
      </c>
    </row>
    <row r="42" spans="1:8" ht="17" x14ac:dyDescent="0.15">
      <c r="A42" s="56">
        <v>2400</v>
      </c>
      <c r="B42" s="49"/>
      <c r="C42" s="56">
        <v>510</v>
      </c>
      <c r="D42" s="56">
        <v>727</v>
      </c>
      <c r="E42" s="56">
        <v>843</v>
      </c>
      <c r="F42" s="56">
        <v>940</v>
      </c>
      <c r="G42" s="56">
        <v>1034</v>
      </c>
      <c r="H42" s="56">
        <v>1125</v>
      </c>
    </row>
    <row r="43" spans="1:8" ht="17" x14ac:dyDescent="0.15">
      <c r="A43" s="56">
        <v>2450</v>
      </c>
      <c r="B43" s="49"/>
      <c r="C43" s="56">
        <v>519</v>
      </c>
      <c r="D43" s="56">
        <v>740</v>
      </c>
      <c r="E43" s="56">
        <v>858</v>
      </c>
      <c r="F43" s="56">
        <v>956</v>
      </c>
      <c r="G43" s="56">
        <v>1052</v>
      </c>
      <c r="H43" s="56">
        <v>1145</v>
      </c>
    </row>
    <row r="44" spans="1:8" ht="17" x14ac:dyDescent="0.15">
      <c r="A44" s="56">
        <v>2500</v>
      </c>
      <c r="B44" s="49"/>
      <c r="C44" s="56">
        <v>528</v>
      </c>
      <c r="D44" s="56">
        <v>752</v>
      </c>
      <c r="E44" s="56">
        <v>873</v>
      </c>
      <c r="F44" s="56">
        <v>973</v>
      </c>
      <c r="G44" s="56">
        <v>1070</v>
      </c>
      <c r="H44" s="56">
        <v>1165</v>
      </c>
    </row>
    <row r="45" spans="1:8" ht="17" x14ac:dyDescent="0.15">
      <c r="A45" s="56">
        <v>2550</v>
      </c>
      <c r="B45" s="49"/>
      <c r="C45" s="56">
        <v>537</v>
      </c>
      <c r="D45" s="56">
        <v>765</v>
      </c>
      <c r="E45" s="56">
        <v>888</v>
      </c>
      <c r="F45" s="56">
        <v>990</v>
      </c>
      <c r="G45" s="56">
        <v>1089</v>
      </c>
      <c r="H45" s="56">
        <v>1184</v>
      </c>
    </row>
    <row r="46" spans="1:8" ht="17" x14ac:dyDescent="0.15">
      <c r="A46" s="56">
        <v>2600</v>
      </c>
      <c r="B46" s="49"/>
      <c r="C46" s="56">
        <v>547</v>
      </c>
      <c r="D46" s="56">
        <v>778</v>
      </c>
      <c r="E46" s="56">
        <v>902</v>
      </c>
      <c r="F46" s="56">
        <v>1006</v>
      </c>
      <c r="G46" s="56">
        <v>1107</v>
      </c>
      <c r="H46" s="56">
        <v>1204</v>
      </c>
    </row>
    <row r="47" spans="1:8" ht="17" x14ac:dyDescent="0.15">
      <c r="A47" s="56">
        <v>2650</v>
      </c>
      <c r="B47" s="49"/>
      <c r="C47" s="56">
        <v>556</v>
      </c>
      <c r="D47" s="56">
        <v>791</v>
      </c>
      <c r="E47" s="56">
        <v>917</v>
      </c>
      <c r="F47" s="56">
        <v>1023</v>
      </c>
      <c r="G47" s="56">
        <v>1125</v>
      </c>
      <c r="H47" s="56">
        <v>1224</v>
      </c>
    </row>
    <row r="48" spans="1:8" ht="17" x14ac:dyDescent="0.15">
      <c r="A48" s="56">
        <v>2700</v>
      </c>
      <c r="B48" s="49"/>
      <c r="C48" s="56">
        <v>565</v>
      </c>
      <c r="D48" s="56">
        <v>804</v>
      </c>
      <c r="E48" s="56">
        <v>932</v>
      </c>
      <c r="F48" s="56">
        <v>1039</v>
      </c>
      <c r="G48" s="56">
        <v>1143</v>
      </c>
      <c r="H48" s="56">
        <v>1244</v>
      </c>
    </row>
    <row r="49" spans="1:8" ht="17" x14ac:dyDescent="0.15">
      <c r="A49" s="56">
        <v>2750</v>
      </c>
      <c r="B49" s="49"/>
      <c r="C49" s="56">
        <v>574</v>
      </c>
      <c r="D49" s="56">
        <v>816</v>
      </c>
      <c r="E49" s="56">
        <v>947</v>
      </c>
      <c r="F49" s="56">
        <v>1056</v>
      </c>
      <c r="G49" s="56">
        <v>1162</v>
      </c>
      <c r="H49" s="56">
        <v>1264</v>
      </c>
    </row>
    <row r="50" spans="1:8" ht="17" x14ac:dyDescent="0.15">
      <c r="A50" s="56">
        <v>2800</v>
      </c>
      <c r="B50" s="49"/>
      <c r="C50" s="56">
        <v>583</v>
      </c>
      <c r="D50" s="56">
        <v>829</v>
      </c>
      <c r="E50" s="56">
        <v>962</v>
      </c>
      <c r="F50" s="56">
        <v>1073</v>
      </c>
      <c r="G50" s="56">
        <v>1180</v>
      </c>
      <c r="H50" s="56">
        <v>1284</v>
      </c>
    </row>
    <row r="51" spans="1:8" ht="17" x14ac:dyDescent="0.15">
      <c r="A51" s="56">
        <v>2850</v>
      </c>
      <c r="B51" s="49"/>
      <c r="C51" s="56">
        <v>592</v>
      </c>
      <c r="D51" s="56">
        <v>842</v>
      </c>
      <c r="E51" s="56">
        <v>977</v>
      </c>
      <c r="F51" s="56">
        <v>1089</v>
      </c>
      <c r="G51" s="56">
        <v>1198</v>
      </c>
      <c r="H51" s="56">
        <v>1303</v>
      </c>
    </row>
    <row r="52" spans="1:8" ht="17" x14ac:dyDescent="0.15">
      <c r="A52" s="56">
        <v>2900</v>
      </c>
      <c r="B52" s="49"/>
      <c r="C52" s="56">
        <v>601</v>
      </c>
      <c r="D52" s="56">
        <v>855</v>
      </c>
      <c r="E52" s="56">
        <v>992</v>
      </c>
      <c r="F52" s="56">
        <v>1106</v>
      </c>
      <c r="G52" s="56">
        <v>1216</v>
      </c>
      <c r="H52" s="56">
        <v>1323</v>
      </c>
    </row>
    <row r="53" spans="1:8" ht="17" x14ac:dyDescent="0.15">
      <c r="A53" s="56">
        <v>2950</v>
      </c>
      <c r="B53" s="49"/>
      <c r="C53" s="56">
        <v>611</v>
      </c>
      <c r="D53" s="56">
        <v>868</v>
      </c>
      <c r="E53" s="56">
        <v>1006</v>
      </c>
      <c r="F53" s="56">
        <v>1122</v>
      </c>
      <c r="G53" s="56">
        <v>1234</v>
      </c>
      <c r="H53" s="56">
        <v>1343</v>
      </c>
    </row>
    <row r="54" spans="1:8" ht="17" x14ac:dyDescent="0.15">
      <c r="A54" s="56">
        <v>3000</v>
      </c>
      <c r="B54" s="49"/>
      <c r="C54" s="56">
        <v>620</v>
      </c>
      <c r="D54" s="56">
        <v>881</v>
      </c>
      <c r="E54" s="56">
        <v>1021</v>
      </c>
      <c r="F54" s="56">
        <v>1139</v>
      </c>
      <c r="G54" s="56">
        <v>1253</v>
      </c>
      <c r="H54" s="56">
        <v>1363</v>
      </c>
    </row>
    <row r="55" spans="1:8" ht="17" x14ac:dyDescent="0.15">
      <c r="A55" s="56">
        <v>3050</v>
      </c>
      <c r="B55" s="49"/>
      <c r="C55" s="56">
        <v>629</v>
      </c>
      <c r="D55" s="56">
        <v>893</v>
      </c>
      <c r="E55" s="56">
        <v>1036</v>
      </c>
      <c r="F55" s="56">
        <v>1155</v>
      </c>
      <c r="G55" s="56">
        <v>1271</v>
      </c>
      <c r="H55" s="56">
        <v>1383</v>
      </c>
    </row>
    <row r="56" spans="1:8" ht="17" x14ac:dyDescent="0.15">
      <c r="A56" s="56">
        <v>3100</v>
      </c>
      <c r="B56" s="49"/>
      <c r="C56" s="56">
        <v>638</v>
      </c>
      <c r="D56" s="56">
        <v>906</v>
      </c>
      <c r="E56" s="56">
        <v>1051</v>
      </c>
      <c r="F56" s="56">
        <v>1172</v>
      </c>
      <c r="G56" s="56">
        <v>1289</v>
      </c>
      <c r="H56" s="56">
        <v>1402</v>
      </c>
    </row>
    <row r="57" spans="1:8" ht="17" x14ac:dyDescent="0.15">
      <c r="A57" s="56">
        <v>3150</v>
      </c>
      <c r="B57" s="49"/>
      <c r="C57" s="56">
        <v>647</v>
      </c>
      <c r="D57" s="56">
        <v>919</v>
      </c>
      <c r="E57" s="56">
        <v>1066</v>
      </c>
      <c r="F57" s="56">
        <v>1188</v>
      </c>
      <c r="G57" s="56">
        <v>1307</v>
      </c>
      <c r="H57" s="56">
        <v>1422</v>
      </c>
    </row>
    <row r="58" spans="1:8" ht="17" x14ac:dyDescent="0.15">
      <c r="A58" s="56">
        <v>3200</v>
      </c>
      <c r="B58" s="49"/>
      <c r="C58" s="56">
        <v>655</v>
      </c>
      <c r="D58" s="56">
        <v>930</v>
      </c>
      <c r="E58" s="56">
        <v>1079</v>
      </c>
      <c r="F58" s="56">
        <v>1203</v>
      </c>
      <c r="G58" s="56">
        <v>1323</v>
      </c>
      <c r="H58" s="56">
        <v>1440</v>
      </c>
    </row>
    <row r="59" spans="1:8" ht="17" x14ac:dyDescent="0.15">
      <c r="A59" s="56">
        <v>3250</v>
      </c>
      <c r="B59" s="49"/>
      <c r="C59" s="56">
        <v>663</v>
      </c>
      <c r="D59" s="56">
        <v>941</v>
      </c>
      <c r="E59" s="56">
        <v>1092</v>
      </c>
      <c r="F59" s="56">
        <v>1217</v>
      </c>
      <c r="G59" s="56">
        <v>1339</v>
      </c>
      <c r="H59" s="56">
        <v>1457</v>
      </c>
    </row>
    <row r="60" spans="1:8" ht="17" x14ac:dyDescent="0.15">
      <c r="A60" s="56">
        <v>3300</v>
      </c>
      <c r="B60" s="49"/>
      <c r="C60" s="56">
        <v>671</v>
      </c>
      <c r="D60" s="56">
        <v>952</v>
      </c>
      <c r="E60" s="56">
        <v>1104</v>
      </c>
      <c r="F60" s="56">
        <v>1231</v>
      </c>
      <c r="G60" s="56">
        <v>1355</v>
      </c>
      <c r="H60" s="56">
        <v>1474</v>
      </c>
    </row>
    <row r="61" spans="1:8" ht="17" x14ac:dyDescent="0.15">
      <c r="A61" s="56">
        <v>3350</v>
      </c>
      <c r="B61" s="49"/>
      <c r="C61" s="56">
        <v>679</v>
      </c>
      <c r="D61" s="56">
        <v>963</v>
      </c>
      <c r="E61" s="56">
        <v>1117</v>
      </c>
      <c r="F61" s="56">
        <v>1246</v>
      </c>
      <c r="G61" s="56">
        <v>1370</v>
      </c>
      <c r="H61" s="56">
        <v>1491</v>
      </c>
    </row>
    <row r="62" spans="1:8" ht="17" x14ac:dyDescent="0.15">
      <c r="A62" s="56">
        <v>3400</v>
      </c>
      <c r="B62" s="49"/>
      <c r="C62" s="56">
        <v>687</v>
      </c>
      <c r="D62" s="56">
        <v>974</v>
      </c>
      <c r="E62" s="56">
        <v>1130</v>
      </c>
      <c r="F62" s="56">
        <v>1260</v>
      </c>
      <c r="G62" s="56">
        <v>1386</v>
      </c>
      <c r="H62" s="56">
        <v>1508</v>
      </c>
    </row>
    <row r="63" spans="1:8" ht="17" x14ac:dyDescent="0.15">
      <c r="A63" s="56">
        <v>3450</v>
      </c>
      <c r="B63" s="49"/>
      <c r="C63" s="56">
        <v>694</v>
      </c>
      <c r="D63" s="56">
        <v>985</v>
      </c>
      <c r="E63" s="56">
        <v>1143</v>
      </c>
      <c r="F63" s="56">
        <v>1274</v>
      </c>
      <c r="G63" s="56">
        <v>1402</v>
      </c>
      <c r="H63" s="56">
        <v>1525</v>
      </c>
    </row>
    <row r="64" spans="1:8" ht="17" x14ac:dyDescent="0.15">
      <c r="A64" s="56">
        <v>3500</v>
      </c>
      <c r="B64" s="49"/>
      <c r="C64" s="56">
        <v>702</v>
      </c>
      <c r="D64" s="56">
        <v>996</v>
      </c>
      <c r="E64" s="56">
        <v>1155</v>
      </c>
      <c r="F64" s="56">
        <v>1288</v>
      </c>
      <c r="G64" s="56">
        <v>1417</v>
      </c>
      <c r="H64" s="56">
        <v>1542</v>
      </c>
    </row>
    <row r="65" spans="1:8" ht="17" x14ac:dyDescent="0.15">
      <c r="A65" s="56">
        <v>3550</v>
      </c>
      <c r="B65" s="49"/>
      <c r="C65" s="56">
        <v>710</v>
      </c>
      <c r="D65" s="56">
        <v>1008</v>
      </c>
      <c r="E65" s="56">
        <v>1168</v>
      </c>
      <c r="F65" s="56">
        <v>1303</v>
      </c>
      <c r="G65" s="56">
        <v>1433</v>
      </c>
      <c r="H65" s="56">
        <v>1559</v>
      </c>
    </row>
    <row r="66" spans="1:8" ht="17" x14ac:dyDescent="0.15">
      <c r="A66" s="56">
        <v>3600</v>
      </c>
      <c r="B66" s="49"/>
      <c r="C66" s="56">
        <v>718</v>
      </c>
      <c r="D66" s="56">
        <v>1019</v>
      </c>
      <c r="E66" s="56">
        <v>1181</v>
      </c>
      <c r="F66" s="56">
        <v>1317</v>
      </c>
      <c r="G66" s="56">
        <v>1448</v>
      </c>
      <c r="H66" s="56">
        <v>1576</v>
      </c>
    </row>
    <row r="67" spans="1:8" ht="17" x14ac:dyDescent="0.15">
      <c r="A67" s="56">
        <v>3650</v>
      </c>
      <c r="B67" s="49"/>
      <c r="C67" s="56">
        <v>726</v>
      </c>
      <c r="D67" s="56">
        <v>1030</v>
      </c>
      <c r="E67" s="56">
        <v>1194</v>
      </c>
      <c r="F67" s="56">
        <v>1331</v>
      </c>
      <c r="G67" s="56">
        <v>1464</v>
      </c>
      <c r="H67" s="56">
        <v>1593</v>
      </c>
    </row>
    <row r="68" spans="1:8" ht="17" x14ac:dyDescent="0.15">
      <c r="A68" s="56">
        <v>3700</v>
      </c>
      <c r="B68" s="49"/>
      <c r="C68" s="56">
        <v>734</v>
      </c>
      <c r="D68" s="56">
        <v>1041</v>
      </c>
      <c r="E68" s="56">
        <v>1207</v>
      </c>
      <c r="F68" s="56">
        <v>1345</v>
      </c>
      <c r="G68" s="56">
        <v>1480</v>
      </c>
      <c r="H68" s="56">
        <v>1610</v>
      </c>
    </row>
    <row r="69" spans="1:8" ht="17" x14ac:dyDescent="0.15">
      <c r="A69" s="56">
        <v>3750</v>
      </c>
      <c r="B69" s="49"/>
      <c r="C69" s="56">
        <v>741</v>
      </c>
      <c r="D69" s="56">
        <v>1051</v>
      </c>
      <c r="E69" s="56">
        <v>1219</v>
      </c>
      <c r="F69" s="56">
        <v>1359</v>
      </c>
      <c r="G69" s="56">
        <v>1495</v>
      </c>
      <c r="H69" s="56">
        <v>1627</v>
      </c>
    </row>
    <row r="70" spans="1:8" ht="17" x14ac:dyDescent="0.15">
      <c r="A70" s="56">
        <v>3800</v>
      </c>
      <c r="B70" s="49"/>
      <c r="C70" s="56">
        <v>749</v>
      </c>
      <c r="D70" s="56">
        <v>1062</v>
      </c>
      <c r="E70" s="56">
        <v>1231</v>
      </c>
      <c r="F70" s="56">
        <v>1373</v>
      </c>
      <c r="G70" s="56">
        <v>1510</v>
      </c>
      <c r="H70" s="56">
        <v>1643</v>
      </c>
    </row>
    <row r="71" spans="1:8" ht="17" x14ac:dyDescent="0.15">
      <c r="A71" s="56">
        <v>3850</v>
      </c>
      <c r="B71" s="49"/>
      <c r="C71" s="56">
        <v>756</v>
      </c>
      <c r="D71" s="56">
        <v>1072</v>
      </c>
      <c r="E71" s="56">
        <v>1243</v>
      </c>
      <c r="F71" s="56">
        <v>1386</v>
      </c>
      <c r="G71" s="56">
        <v>1525</v>
      </c>
      <c r="H71" s="56">
        <v>1659</v>
      </c>
    </row>
    <row r="72" spans="1:8" ht="17" x14ac:dyDescent="0.15">
      <c r="A72" s="56">
        <v>3900</v>
      </c>
      <c r="B72" s="49"/>
      <c r="C72" s="56">
        <v>764</v>
      </c>
      <c r="D72" s="56">
        <v>1083</v>
      </c>
      <c r="E72" s="56">
        <v>1255</v>
      </c>
      <c r="F72" s="56">
        <v>1400</v>
      </c>
      <c r="G72" s="56">
        <v>1540</v>
      </c>
      <c r="H72" s="56">
        <v>1675</v>
      </c>
    </row>
    <row r="73" spans="1:8" ht="17" x14ac:dyDescent="0.15">
      <c r="A73" s="56">
        <v>3950</v>
      </c>
      <c r="B73" s="49"/>
      <c r="C73" s="56">
        <v>771</v>
      </c>
      <c r="D73" s="56">
        <v>1093</v>
      </c>
      <c r="E73" s="56">
        <v>1267</v>
      </c>
      <c r="F73" s="56">
        <v>1413</v>
      </c>
      <c r="G73" s="56">
        <v>1555</v>
      </c>
      <c r="H73" s="56">
        <v>1691</v>
      </c>
    </row>
    <row r="74" spans="1:8" ht="17" x14ac:dyDescent="0.15">
      <c r="A74" s="56">
        <v>4000</v>
      </c>
      <c r="B74" s="49"/>
      <c r="C74" s="56">
        <v>779</v>
      </c>
      <c r="D74" s="56">
        <v>1104</v>
      </c>
      <c r="E74" s="56">
        <v>1280</v>
      </c>
      <c r="F74" s="56">
        <v>1427</v>
      </c>
      <c r="G74" s="56">
        <v>1569</v>
      </c>
      <c r="H74" s="56">
        <v>1707</v>
      </c>
    </row>
    <row r="75" spans="1:8" ht="17" x14ac:dyDescent="0.15">
      <c r="A75" s="56">
        <v>4050</v>
      </c>
      <c r="B75" s="49"/>
      <c r="C75" s="56">
        <v>786</v>
      </c>
      <c r="D75" s="56">
        <v>1114</v>
      </c>
      <c r="E75" s="56">
        <v>1292</v>
      </c>
      <c r="F75" s="56">
        <v>1440</v>
      </c>
      <c r="G75" s="56">
        <v>1584</v>
      </c>
      <c r="H75" s="56">
        <v>1724</v>
      </c>
    </row>
    <row r="76" spans="1:8" ht="17" x14ac:dyDescent="0.15">
      <c r="A76" s="56">
        <v>4100</v>
      </c>
      <c r="B76" s="49"/>
      <c r="C76" s="56">
        <v>794</v>
      </c>
      <c r="D76" s="56">
        <v>1125</v>
      </c>
      <c r="E76" s="56">
        <v>1304</v>
      </c>
      <c r="F76" s="56">
        <v>1454</v>
      </c>
      <c r="G76" s="56">
        <v>1599</v>
      </c>
      <c r="H76" s="56">
        <v>1740</v>
      </c>
    </row>
    <row r="77" spans="1:8" ht="17" x14ac:dyDescent="0.15">
      <c r="A77" s="56">
        <v>4150</v>
      </c>
      <c r="B77" s="49"/>
      <c r="C77" s="56">
        <v>801</v>
      </c>
      <c r="D77" s="56">
        <v>1135</v>
      </c>
      <c r="E77" s="56">
        <v>1316</v>
      </c>
      <c r="F77" s="56">
        <v>1467</v>
      </c>
      <c r="G77" s="56">
        <v>1614</v>
      </c>
      <c r="H77" s="56">
        <v>1756</v>
      </c>
    </row>
    <row r="78" spans="1:8" ht="17" x14ac:dyDescent="0.15">
      <c r="A78" s="56">
        <v>4200</v>
      </c>
      <c r="B78" s="49"/>
      <c r="C78" s="56">
        <v>809</v>
      </c>
      <c r="D78" s="56">
        <v>1146</v>
      </c>
      <c r="E78" s="56">
        <v>1328</v>
      </c>
      <c r="F78" s="56">
        <v>1481</v>
      </c>
      <c r="G78" s="56">
        <v>1629</v>
      </c>
      <c r="H78" s="56">
        <v>1772</v>
      </c>
    </row>
    <row r="79" spans="1:8" ht="17" x14ac:dyDescent="0.15">
      <c r="A79" s="56">
        <v>4250</v>
      </c>
      <c r="B79" s="49"/>
      <c r="C79" s="56">
        <v>816</v>
      </c>
      <c r="D79" s="56">
        <v>1156</v>
      </c>
      <c r="E79" s="56">
        <v>1340</v>
      </c>
      <c r="F79" s="56">
        <v>1494</v>
      </c>
      <c r="G79" s="56">
        <v>1643</v>
      </c>
      <c r="H79" s="56">
        <v>1788</v>
      </c>
    </row>
    <row r="80" spans="1:8" ht="17" x14ac:dyDescent="0.15">
      <c r="A80" s="56">
        <v>4300</v>
      </c>
      <c r="B80" s="49"/>
      <c r="C80" s="56">
        <v>824</v>
      </c>
      <c r="D80" s="56">
        <v>1167</v>
      </c>
      <c r="E80" s="56">
        <v>1352</v>
      </c>
      <c r="F80" s="56">
        <v>1508</v>
      </c>
      <c r="G80" s="56">
        <v>1658</v>
      </c>
      <c r="H80" s="56">
        <v>1804</v>
      </c>
    </row>
    <row r="81" spans="1:8" ht="17" x14ac:dyDescent="0.15">
      <c r="A81" s="56">
        <v>4350</v>
      </c>
      <c r="B81" s="49"/>
      <c r="C81" s="56">
        <v>831</v>
      </c>
      <c r="D81" s="56">
        <v>1177</v>
      </c>
      <c r="E81" s="56">
        <v>1364</v>
      </c>
      <c r="F81" s="56">
        <v>1521</v>
      </c>
      <c r="G81" s="56">
        <v>1673</v>
      </c>
      <c r="H81" s="56">
        <v>1820</v>
      </c>
    </row>
    <row r="82" spans="1:8" ht="17" x14ac:dyDescent="0.15">
      <c r="A82" s="56">
        <v>4400</v>
      </c>
      <c r="B82" s="49"/>
      <c r="C82" s="56">
        <v>839</v>
      </c>
      <c r="D82" s="56">
        <v>1188</v>
      </c>
      <c r="E82" s="56">
        <v>1376</v>
      </c>
      <c r="F82" s="56">
        <v>1534</v>
      </c>
      <c r="G82" s="56">
        <v>1688</v>
      </c>
      <c r="H82" s="56">
        <v>1836</v>
      </c>
    </row>
    <row r="83" spans="1:8" ht="17" x14ac:dyDescent="0.15">
      <c r="A83" s="56">
        <v>4450</v>
      </c>
      <c r="B83" s="49"/>
      <c r="C83" s="56">
        <v>846</v>
      </c>
      <c r="D83" s="56">
        <v>1198</v>
      </c>
      <c r="E83" s="56">
        <v>1388</v>
      </c>
      <c r="F83" s="56">
        <v>1548</v>
      </c>
      <c r="G83" s="56">
        <v>1703</v>
      </c>
      <c r="H83" s="56">
        <v>1853</v>
      </c>
    </row>
    <row r="84" spans="1:8" ht="17" x14ac:dyDescent="0.15">
      <c r="A84" s="56">
        <v>4500</v>
      </c>
      <c r="B84" s="49"/>
      <c r="C84" s="56">
        <v>853</v>
      </c>
      <c r="D84" s="56">
        <v>1209</v>
      </c>
      <c r="E84" s="56">
        <v>1400</v>
      </c>
      <c r="F84" s="56">
        <v>1561</v>
      </c>
      <c r="G84" s="56">
        <v>1718</v>
      </c>
      <c r="H84" s="56">
        <v>1869</v>
      </c>
    </row>
    <row r="85" spans="1:8" ht="17" x14ac:dyDescent="0.15">
      <c r="A85" s="56">
        <v>4550</v>
      </c>
      <c r="B85" s="49"/>
      <c r="C85" s="56">
        <v>861</v>
      </c>
      <c r="D85" s="56">
        <v>1219</v>
      </c>
      <c r="E85" s="56">
        <v>1412</v>
      </c>
      <c r="F85" s="56">
        <v>1575</v>
      </c>
      <c r="G85" s="56">
        <v>1732</v>
      </c>
      <c r="H85" s="56">
        <v>1885</v>
      </c>
    </row>
    <row r="86" spans="1:8" ht="17" x14ac:dyDescent="0.15">
      <c r="A86" s="56">
        <v>4600</v>
      </c>
      <c r="B86" s="49"/>
      <c r="C86" s="56">
        <v>868</v>
      </c>
      <c r="D86" s="56">
        <v>1230</v>
      </c>
      <c r="E86" s="56">
        <v>1425</v>
      </c>
      <c r="F86" s="56">
        <v>1588</v>
      </c>
      <c r="G86" s="56">
        <v>1747</v>
      </c>
      <c r="H86" s="56">
        <v>1901</v>
      </c>
    </row>
    <row r="87" spans="1:8" ht="17" x14ac:dyDescent="0.15">
      <c r="A87" s="56">
        <v>4650</v>
      </c>
      <c r="B87" s="49"/>
      <c r="C87" s="56">
        <v>876</v>
      </c>
      <c r="D87" s="56">
        <v>1240</v>
      </c>
      <c r="E87" s="56">
        <v>1437</v>
      </c>
      <c r="F87" s="56">
        <v>1602</v>
      </c>
      <c r="G87" s="56">
        <v>1762</v>
      </c>
      <c r="H87" s="56">
        <v>1917</v>
      </c>
    </row>
    <row r="88" spans="1:8" ht="17" x14ac:dyDescent="0.15">
      <c r="A88" s="56">
        <v>4700</v>
      </c>
      <c r="B88" s="49"/>
      <c r="C88" s="56">
        <v>883</v>
      </c>
      <c r="D88" s="56">
        <v>1251</v>
      </c>
      <c r="E88" s="56">
        <v>1449</v>
      </c>
      <c r="F88" s="56">
        <v>1615</v>
      </c>
      <c r="G88" s="56">
        <v>1777</v>
      </c>
      <c r="H88" s="56">
        <v>1933</v>
      </c>
    </row>
    <row r="89" spans="1:8" ht="17" x14ac:dyDescent="0.15">
      <c r="A89" s="56">
        <v>4750</v>
      </c>
      <c r="B89" s="49"/>
      <c r="C89" s="56">
        <v>891</v>
      </c>
      <c r="D89" s="56">
        <v>1261</v>
      </c>
      <c r="E89" s="56">
        <v>1461</v>
      </c>
      <c r="F89" s="56">
        <v>1629</v>
      </c>
      <c r="G89" s="56">
        <v>1792</v>
      </c>
      <c r="H89" s="56">
        <v>1949</v>
      </c>
    </row>
    <row r="90" spans="1:8" ht="17" x14ac:dyDescent="0.15">
      <c r="A90" s="56">
        <v>4800</v>
      </c>
      <c r="B90" s="49"/>
      <c r="C90" s="56">
        <v>898</v>
      </c>
      <c r="D90" s="56">
        <v>1271</v>
      </c>
      <c r="E90" s="56">
        <v>1473</v>
      </c>
      <c r="F90" s="56">
        <v>1642</v>
      </c>
      <c r="G90" s="56">
        <v>1807</v>
      </c>
      <c r="H90" s="56">
        <v>1966</v>
      </c>
    </row>
    <row r="91" spans="1:8" ht="17" x14ac:dyDescent="0.15">
      <c r="A91" s="56">
        <v>4850</v>
      </c>
      <c r="B91" s="49"/>
      <c r="C91" s="56">
        <v>906</v>
      </c>
      <c r="D91" s="56">
        <v>1282</v>
      </c>
      <c r="E91" s="56">
        <v>1485</v>
      </c>
      <c r="F91" s="56">
        <v>1656</v>
      </c>
      <c r="G91" s="56">
        <v>1821</v>
      </c>
      <c r="H91" s="56">
        <v>1982</v>
      </c>
    </row>
    <row r="92" spans="1:8" ht="17" x14ac:dyDescent="0.15">
      <c r="A92" s="56">
        <v>4900</v>
      </c>
      <c r="B92" s="49"/>
      <c r="C92" s="56">
        <v>911</v>
      </c>
      <c r="D92" s="56">
        <v>1289</v>
      </c>
      <c r="E92" s="56">
        <v>1493</v>
      </c>
      <c r="F92" s="56">
        <v>1664</v>
      </c>
      <c r="G92" s="56">
        <v>1831</v>
      </c>
      <c r="H92" s="56">
        <v>1992</v>
      </c>
    </row>
    <row r="93" spans="1:8" ht="17" x14ac:dyDescent="0.15">
      <c r="A93" s="56">
        <v>4950</v>
      </c>
      <c r="B93" s="49"/>
      <c r="C93" s="56">
        <v>914</v>
      </c>
      <c r="D93" s="56">
        <v>1293</v>
      </c>
      <c r="E93" s="56">
        <v>1496</v>
      </c>
      <c r="F93" s="56">
        <v>1668</v>
      </c>
      <c r="G93" s="56">
        <v>1835</v>
      </c>
      <c r="H93" s="56">
        <v>1997</v>
      </c>
    </row>
    <row r="94" spans="1:8" ht="17" x14ac:dyDescent="0.15">
      <c r="A94" s="56">
        <v>5000</v>
      </c>
      <c r="B94" s="49"/>
      <c r="C94" s="56">
        <v>917</v>
      </c>
      <c r="D94" s="56">
        <v>1297</v>
      </c>
      <c r="E94" s="56">
        <v>1500</v>
      </c>
      <c r="F94" s="56">
        <v>1672</v>
      </c>
      <c r="G94" s="56">
        <v>1839</v>
      </c>
      <c r="H94" s="56">
        <v>2001</v>
      </c>
    </row>
    <row r="95" spans="1:8" ht="17" x14ac:dyDescent="0.15">
      <c r="A95" s="56">
        <v>5050</v>
      </c>
      <c r="B95" s="49"/>
      <c r="C95" s="56">
        <v>921</v>
      </c>
      <c r="D95" s="56">
        <v>1300</v>
      </c>
      <c r="E95" s="56">
        <v>1503</v>
      </c>
      <c r="F95" s="56">
        <v>1676</v>
      </c>
      <c r="G95" s="56">
        <v>1844</v>
      </c>
      <c r="H95" s="56">
        <v>2006</v>
      </c>
    </row>
    <row r="96" spans="1:8" ht="17" x14ac:dyDescent="0.15">
      <c r="A96" s="56">
        <v>5100</v>
      </c>
      <c r="B96" s="49"/>
      <c r="C96" s="56">
        <v>924</v>
      </c>
      <c r="D96" s="56">
        <v>1304</v>
      </c>
      <c r="E96" s="56">
        <v>1507</v>
      </c>
      <c r="F96" s="56">
        <v>1680</v>
      </c>
      <c r="G96" s="56">
        <v>1848</v>
      </c>
      <c r="H96" s="56">
        <v>2011</v>
      </c>
    </row>
    <row r="97" spans="1:8" ht="17" x14ac:dyDescent="0.15">
      <c r="A97" s="56">
        <v>5150</v>
      </c>
      <c r="B97" s="49"/>
      <c r="C97" s="56">
        <v>927</v>
      </c>
      <c r="D97" s="56">
        <v>1308</v>
      </c>
      <c r="E97" s="56">
        <v>1510</v>
      </c>
      <c r="F97" s="56">
        <v>1684</v>
      </c>
      <c r="G97" s="56">
        <v>1852</v>
      </c>
      <c r="H97" s="56">
        <v>2015</v>
      </c>
    </row>
    <row r="98" spans="1:8" ht="17" x14ac:dyDescent="0.15">
      <c r="A98" s="56">
        <v>5200</v>
      </c>
      <c r="B98" s="49"/>
      <c r="C98" s="56">
        <v>930</v>
      </c>
      <c r="D98" s="56">
        <v>1312</v>
      </c>
      <c r="E98" s="56">
        <v>1514</v>
      </c>
      <c r="F98" s="56">
        <v>1688</v>
      </c>
      <c r="G98" s="56">
        <v>1857</v>
      </c>
      <c r="H98" s="56">
        <v>2020</v>
      </c>
    </row>
    <row r="99" spans="1:8" ht="17" x14ac:dyDescent="0.15">
      <c r="A99" s="56">
        <v>5250</v>
      </c>
      <c r="B99" s="49"/>
      <c r="C99" s="56">
        <v>934</v>
      </c>
      <c r="D99" s="56">
        <v>1316</v>
      </c>
      <c r="E99" s="56">
        <v>1517</v>
      </c>
      <c r="F99" s="56">
        <v>1692</v>
      </c>
      <c r="G99" s="56">
        <v>1861</v>
      </c>
      <c r="H99" s="56">
        <v>2025</v>
      </c>
    </row>
    <row r="100" spans="1:8" ht="17" x14ac:dyDescent="0.15">
      <c r="A100" s="56">
        <v>5300</v>
      </c>
      <c r="B100" s="49"/>
      <c r="C100" s="56">
        <v>937</v>
      </c>
      <c r="D100" s="56">
        <v>1320</v>
      </c>
      <c r="E100" s="56">
        <v>1521</v>
      </c>
      <c r="F100" s="56">
        <v>1696</v>
      </c>
      <c r="G100" s="56">
        <v>1865</v>
      </c>
      <c r="H100" s="56">
        <v>2029</v>
      </c>
    </row>
    <row r="101" spans="1:8" ht="17" x14ac:dyDescent="0.15">
      <c r="A101" s="56">
        <v>5350</v>
      </c>
      <c r="B101" s="49"/>
      <c r="C101" s="56">
        <v>940</v>
      </c>
      <c r="D101" s="56">
        <v>1323</v>
      </c>
      <c r="E101" s="56">
        <v>1524</v>
      </c>
      <c r="F101" s="56">
        <v>1700</v>
      </c>
      <c r="G101" s="56">
        <v>1870</v>
      </c>
      <c r="H101" s="56">
        <v>2034</v>
      </c>
    </row>
    <row r="102" spans="1:8" ht="17" x14ac:dyDescent="0.15">
      <c r="A102" s="56">
        <v>5400</v>
      </c>
      <c r="B102" s="49"/>
      <c r="C102" s="56">
        <v>943</v>
      </c>
      <c r="D102" s="56">
        <v>1327</v>
      </c>
      <c r="E102" s="56">
        <v>1528</v>
      </c>
      <c r="F102" s="56">
        <v>1704</v>
      </c>
      <c r="G102" s="56">
        <v>1874</v>
      </c>
      <c r="H102" s="56">
        <v>2039</v>
      </c>
    </row>
    <row r="103" spans="1:8" ht="17" x14ac:dyDescent="0.15">
      <c r="A103" s="56">
        <v>5450</v>
      </c>
      <c r="B103" s="49"/>
      <c r="C103" s="56">
        <v>947</v>
      </c>
      <c r="D103" s="56">
        <v>1331</v>
      </c>
      <c r="E103" s="56">
        <v>1531</v>
      </c>
      <c r="F103" s="56">
        <v>1708</v>
      </c>
      <c r="G103" s="56">
        <v>1878</v>
      </c>
      <c r="H103" s="56">
        <v>2044</v>
      </c>
    </row>
    <row r="104" spans="1:8" ht="17" x14ac:dyDescent="0.15">
      <c r="A104" s="56">
        <v>5500</v>
      </c>
      <c r="B104" s="49"/>
      <c r="C104" s="56">
        <v>950</v>
      </c>
      <c r="D104" s="56">
        <v>1335</v>
      </c>
      <c r="E104" s="56">
        <v>1535</v>
      </c>
      <c r="F104" s="56">
        <v>1711</v>
      </c>
      <c r="G104" s="56">
        <v>1883</v>
      </c>
      <c r="H104" s="56">
        <v>2048</v>
      </c>
    </row>
    <row r="105" spans="1:8" ht="17" x14ac:dyDescent="0.15">
      <c r="A105" s="56">
        <v>5550</v>
      </c>
      <c r="B105" s="49"/>
      <c r="C105" s="56">
        <v>953</v>
      </c>
      <c r="D105" s="56">
        <v>1339</v>
      </c>
      <c r="E105" s="56">
        <v>1538</v>
      </c>
      <c r="F105" s="56">
        <v>1715</v>
      </c>
      <c r="G105" s="56">
        <v>1887</v>
      </c>
      <c r="H105" s="56">
        <v>2053</v>
      </c>
    </row>
    <row r="106" spans="1:8" ht="17" x14ac:dyDescent="0.15">
      <c r="A106" s="56">
        <v>5600</v>
      </c>
      <c r="B106" s="49"/>
      <c r="C106" s="56">
        <v>956</v>
      </c>
      <c r="D106" s="56">
        <v>1342</v>
      </c>
      <c r="E106" s="56">
        <v>1542</v>
      </c>
      <c r="F106" s="56">
        <v>1719</v>
      </c>
      <c r="G106" s="56">
        <v>1891</v>
      </c>
      <c r="H106" s="56">
        <v>2058</v>
      </c>
    </row>
    <row r="107" spans="1:8" ht="17" x14ac:dyDescent="0.15">
      <c r="A107" s="56">
        <v>5650</v>
      </c>
      <c r="B107" s="49"/>
      <c r="C107" s="56">
        <v>960</v>
      </c>
      <c r="D107" s="56">
        <v>1347</v>
      </c>
      <c r="E107" s="56">
        <v>1546</v>
      </c>
      <c r="F107" s="56">
        <v>1724</v>
      </c>
      <c r="G107" s="56">
        <v>1896</v>
      </c>
      <c r="H107" s="56">
        <v>2063</v>
      </c>
    </row>
    <row r="108" spans="1:8" ht="17" x14ac:dyDescent="0.15">
      <c r="A108" s="56">
        <v>5700</v>
      </c>
      <c r="B108" s="49"/>
      <c r="C108" s="56">
        <v>964</v>
      </c>
      <c r="D108" s="56">
        <v>1352</v>
      </c>
      <c r="E108" s="56">
        <v>1552</v>
      </c>
      <c r="F108" s="56">
        <v>1731</v>
      </c>
      <c r="G108" s="56">
        <v>1904</v>
      </c>
      <c r="H108" s="56">
        <v>2071</v>
      </c>
    </row>
    <row r="109" spans="1:8" ht="17" x14ac:dyDescent="0.15">
      <c r="A109" s="56">
        <v>5750</v>
      </c>
      <c r="B109" s="49"/>
      <c r="C109" s="56">
        <v>968</v>
      </c>
      <c r="D109" s="56">
        <v>1357</v>
      </c>
      <c r="E109" s="56">
        <v>1558</v>
      </c>
      <c r="F109" s="56">
        <v>1737</v>
      </c>
      <c r="G109" s="56">
        <v>1911</v>
      </c>
      <c r="H109" s="56">
        <v>2079</v>
      </c>
    </row>
    <row r="110" spans="1:8" ht="17" x14ac:dyDescent="0.15">
      <c r="A110" s="56">
        <v>5800</v>
      </c>
      <c r="B110" s="49"/>
      <c r="C110" s="56">
        <v>971</v>
      </c>
      <c r="D110" s="56">
        <v>1363</v>
      </c>
      <c r="E110" s="56">
        <v>1564</v>
      </c>
      <c r="F110" s="56">
        <v>1744</v>
      </c>
      <c r="G110" s="56">
        <v>1918</v>
      </c>
      <c r="H110" s="56">
        <v>2087</v>
      </c>
    </row>
    <row r="111" spans="1:8" ht="17" x14ac:dyDescent="0.15">
      <c r="A111" s="56">
        <v>5850</v>
      </c>
      <c r="B111" s="49"/>
      <c r="C111" s="56">
        <v>975</v>
      </c>
      <c r="D111" s="56">
        <v>1368</v>
      </c>
      <c r="E111" s="56">
        <v>1570</v>
      </c>
      <c r="F111" s="56">
        <v>1750</v>
      </c>
      <c r="G111" s="56">
        <v>1925</v>
      </c>
      <c r="H111" s="56">
        <v>2094</v>
      </c>
    </row>
    <row r="112" spans="1:8" ht="17" x14ac:dyDescent="0.15">
      <c r="A112" s="56">
        <v>5900</v>
      </c>
      <c r="B112" s="49"/>
      <c r="C112" s="56">
        <v>979</v>
      </c>
      <c r="D112" s="56">
        <v>1373</v>
      </c>
      <c r="E112" s="56">
        <v>1575</v>
      </c>
      <c r="F112" s="56">
        <v>1757</v>
      </c>
      <c r="G112" s="56">
        <v>1932</v>
      </c>
      <c r="H112" s="56">
        <v>2102</v>
      </c>
    </row>
    <row r="113" spans="1:8" ht="17" x14ac:dyDescent="0.15">
      <c r="A113" s="56">
        <v>5950</v>
      </c>
      <c r="B113" s="49"/>
      <c r="C113" s="56">
        <v>983</v>
      </c>
      <c r="D113" s="56">
        <v>1379</v>
      </c>
      <c r="E113" s="56">
        <v>1581</v>
      </c>
      <c r="F113" s="56">
        <v>1763</v>
      </c>
      <c r="G113" s="56">
        <v>1939</v>
      </c>
      <c r="H113" s="56">
        <v>2110</v>
      </c>
    </row>
    <row r="114" spans="1:8" ht="17" x14ac:dyDescent="0.15">
      <c r="A114" s="56">
        <v>6000</v>
      </c>
      <c r="B114" s="49"/>
      <c r="C114" s="56">
        <v>987</v>
      </c>
      <c r="D114" s="56">
        <v>1384</v>
      </c>
      <c r="E114" s="56">
        <v>1587</v>
      </c>
      <c r="F114" s="56">
        <v>1770</v>
      </c>
      <c r="G114" s="56">
        <v>1947</v>
      </c>
      <c r="H114" s="56">
        <v>2118</v>
      </c>
    </row>
    <row r="115" spans="1:8" ht="17" x14ac:dyDescent="0.15">
      <c r="A115" s="56">
        <v>6050</v>
      </c>
      <c r="B115" s="49"/>
      <c r="C115" s="56">
        <v>991</v>
      </c>
      <c r="D115" s="56">
        <v>1389</v>
      </c>
      <c r="E115" s="56">
        <v>1593</v>
      </c>
      <c r="F115" s="56">
        <v>1776</v>
      </c>
      <c r="G115" s="56">
        <v>1954</v>
      </c>
      <c r="H115" s="56">
        <v>2126</v>
      </c>
    </row>
    <row r="116" spans="1:8" ht="17" x14ac:dyDescent="0.15">
      <c r="A116" s="56">
        <v>6100</v>
      </c>
      <c r="B116" s="49"/>
      <c r="C116" s="56">
        <v>995</v>
      </c>
      <c r="D116" s="56">
        <v>1394</v>
      </c>
      <c r="E116" s="56">
        <v>1599</v>
      </c>
      <c r="F116" s="56">
        <v>1783</v>
      </c>
      <c r="G116" s="56">
        <v>1961</v>
      </c>
      <c r="H116" s="56">
        <v>2133</v>
      </c>
    </row>
    <row r="117" spans="1:8" ht="17" x14ac:dyDescent="0.15">
      <c r="A117" s="56">
        <v>6150</v>
      </c>
      <c r="B117" s="49"/>
      <c r="C117" s="56">
        <v>999</v>
      </c>
      <c r="D117" s="56">
        <v>1400</v>
      </c>
      <c r="E117" s="56">
        <v>1605</v>
      </c>
      <c r="F117" s="56">
        <v>1789</v>
      </c>
      <c r="G117" s="56">
        <v>1968</v>
      </c>
      <c r="H117" s="56">
        <v>2141</v>
      </c>
    </row>
    <row r="118" spans="1:8" ht="17" x14ac:dyDescent="0.15">
      <c r="A118" s="56">
        <v>6200</v>
      </c>
      <c r="B118" s="49"/>
      <c r="C118" s="56">
        <v>1003</v>
      </c>
      <c r="D118" s="56">
        <v>1405</v>
      </c>
      <c r="E118" s="56">
        <v>1610</v>
      </c>
      <c r="F118" s="56">
        <v>1796</v>
      </c>
      <c r="G118" s="56">
        <v>1975</v>
      </c>
      <c r="H118" s="56">
        <v>2149</v>
      </c>
    </row>
    <row r="119" spans="1:8" ht="17" x14ac:dyDescent="0.15">
      <c r="A119" s="56">
        <v>6250</v>
      </c>
      <c r="B119" s="49"/>
      <c r="C119" s="56">
        <v>1007</v>
      </c>
      <c r="D119" s="56">
        <v>1410</v>
      </c>
      <c r="E119" s="56">
        <v>1616</v>
      </c>
      <c r="F119" s="56">
        <v>1802</v>
      </c>
      <c r="G119" s="56">
        <v>1982</v>
      </c>
      <c r="H119" s="56">
        <v>2157</v>
      </c>
    </row>
    <row r="120" spans="1:8" ht="17" x14ac:dyDescent="0.15">
      <c r="A120" s="56">
        <v>6300</v>
      </c>
      <c r="B120" s="49"/>
      <c r="C120" s="56">
        <v>1011</v>
      </c>
      <c r="D120" s="56">
        <v>1416</v>
      </c>
      <c r="E120" s="56">
        <v>1622</v>
      </c>
      <c r="F120" s="56">
        <v>1809</v>
      </c>
      <c r="G120" s="56">
        <v>1989</v>
      </c>
      <c r="H120" s="56">
        <v>2164</v>
      </c>
    </row>
    <row r="121" spans="1:8" ht="17" x14ac:dyDescent="0.15">
      <c r="A121" s="56">
        <v>6350</v>
      </c>
      <c r="B121" s="49"/>
      <c r="C121" s="56">
        <v>1015</v>
      </c>
      <c r="D121" s="56">
        <v>1421</v>
      </c>
      <c r="E121" s="56">
        <v>1628</v>
      </c>
      <c r="F121" s="56">
        <v>1815</v>
      </c>
      <c r="G121" s="56">
        <v>1996</v>
      </c>
      <c r="H121" s="56">
        <v>2172</v>
      </c>
    </row>
    <row r="122" spans="1:8" ht="17" x14ac:dyDescent="0.15">
      <c r="A122" s="56">
        <v>6400</v>
      </c>
      <c r="B122" s="49"/>
      <c r="C122" s="56">
        <v>1018</v>
      </c>
      <c r="D122" s="56">
        <v>1426</v>
      </c>
      <c r="E122" s="56">
        <v>1633</v>
      </c>
      <c r="F122" s="56">
        <v>1821</v>
      </c>
      <c r="G122" s="56">
        <v>2003</v>
      </c>
      <c r="H122" s="56">
        <v>2180</v>
      </c>
    </row>
    <row r="123" spans="1:8" ht="17" x14ac:dyDescent="0.15">
      <c r="A123" s="56">
        <v>6450</v>
      </c>
      <c r="B123" s="49"/>
      <c r="C123" s="56">
        <v>1023</v>
      </c>
      <c r="D123" s="56">
        <v>1432</v>
      </c>
      <c r="E123" s="56">
        <v>1639</v>
      </c>
      <c r="F123" s="56">
        <v>1828</v>
      </c>
      <c r="G123" s="56">
        <v>2011</v>
      </c>
      <c r="H123" s="56">
        <v>2188</v>
      </c>
    </row>
    <row r="124" spans="1:8" ht="17" x14ac:dyDescent="0.15">
      <c r="A124" s="56">
        <v>6500</v>
      </c>
      <c r="B124" s="49"/>
      <c r="C124" s="56">
        <v>1027</v>
      </c>
      <c r="D124" s="56">
        <v>1437</v>
      </c>
      <c r="E124" s="56">
        <v>1646</v>
      </c>
      <c r="F124" s="56">
        <v>1835</v>
      </c>
      <c r="G124" s="56">
        <v>2018</v>
      </c>
      <c r="H124" s="56">
        <v>2196</v>
      </c>
    </row>
    <row r="125" spans="1:8" ht="17" x14ac:dyDescent="0.15">
      <c r="A125" s="56">
        <v>6550</v>
      </c>
      <c r="B125" s="49"/>
      <c r="C125" s="56">
        <v>1031</v>
      </c>
      <c r="D125" s="56">
        <v>1442</v>
      </c>
      <c r="E125" s="56">
        <v>1652</v>
      </c>
      <c r="F125" s="56">
        <v>1841</v>
      </c>
      <c r="G125" s="56">
        <v>2026</v>
      </c>
      <c r="H125" s="56">
        <v>2204</v>
      </c>
    </row>
    <row r="126" spans="1:8" ht="17" x14ac:dyDescent="0.15">
      <c r="A126" s="56">
        <v>6600</v>
      </c>
      <c r="B126" s="49"/>
      <c r="C126" s="56">
        <v>1035</v>
      </c>
      <c r="D126" s="56">
        <v>1448</v>
      </c>
      <c r="E126" s="56">
        <v>1658</v>
      </c>
      <c r="F126" s="56">
        <v>1848</v>
      </c>
      <c r="G126" s="56">
        <v>2033</v>
      </c>
      <c r="H126" s="56">
        <v>2212</v>
      </c>
    </row>
    <row r="127" spans="1:8" ht="17" x14ac:dyDescent="0.15">
      <c r="A127" s="56">
        <v>6650</v>
      </c>
      <c r="B127" s="49"/>
      <c r="C127" s="56">
        <v>1039</v>
      </c>
      <c r="D127" s="56">
        <v>1453</v>
      </c>
      <c r="E127" s="56">
        <v>1664</v>
      </c>
      <c r="F127" s="56">
        <v>1855</v>
      </c>
      <c r="G127" s="56">
        <v>2040</v>
      </c>
      <c r="H127" s="56">
        <v>2220</v>
      </c>
    </row>
    <row r="128" spans="1:8" ht="17" x14ac:dyDescent="0.15">
      <c r="A128" s="56">
        <v>6700</v>
      </c>
      <c r="B128" s="49"/>
      <c r="C128" s="56">
        <v>1043</v>
      </c>
      <c r="D128" s="56">
        <v>1459</v>
      </c>
      <c r="E128" s="56">
        <v>1670</v>
      </c>
      <c r="F128" s="56">
        <v>1862</v>
      </c>
      <c r="G128" s="56">
        <v>2048</v>
      </c>
      <c r="H128" s="56">
        <v>2228</v>
      </c>
    </row>
    <row r="129" spans="1:8" ht="17" x14ac:dyDescent="0.15">
      <c r="A129" s="56">
        <v>6750</v>
      </c>
      <c r="B129" s="49"/>
      <c r="C129" s="56">
        <v>1047</v>
      </c>
      <c r="D129" s="56">
        <v>1464</v>
      </c>
      <c r="E129" s="56">
        <v>1676</v>
      </c>
      <c r="F129" s="56">
        <v>1869</v>
      </c>
      <c r="G129" s="56">
        <v>2055</v>
      </c>
      <c r="H129" s="56">
        <v>2236</v>
      </c>
    </row>
    <row r="130" spans="1:8" ht="17" x14ac:dyDescent="0.15">
      <c r="A130" s="56">
        <v>6800</v>
      </c>
      <c r="B130" s="49"/>
      <c r="C130" s="56">
        <v>1051</v>
      </c>
      <c r="D130" s="56">
        <v>1470</v>
      </c>
      <c r="E130" s="56">
        <v>1682</v>
      </c>
      <c r="F130" s="56">
        <v>1875</v>
      </c>
      <c r="G130" s="56">
        <v>2063</v>
      </c>
      <c r="H130" s="56">
        <v>2244</v>
      </c>
    </row>
    <row r="131" spans="1:8" ht="17" x14ac:dyDescent="0.15">
      <c r="A131" s="56">
        <v>6850</v>
      </c>
      <c r="B131" s="49"/>
      <c r="C131" s="56">
        <v>1055</v>
      </c>
      <c r="D131" s="56">
        <v>1475</v>
      </c>
      <c r="E131" s="56">
        <v>1688</v>
      </c>
      <c r="F131" s="56">
        <v>1882</v>
      </c>
      <c r="G131" s="56">
        <v>2070</v>
      </c>
      <c r="H131" s="56">
        <v>2252</v>
      </c>
    </row>
    <row r="132" spans="1:8" ht="17" x14ac:dyDescent="0.15">
      <c r="A132" s="56">
        <v>6900</v>
      </c>
      <c r="B132" s="49"/>
      <c r="C132" s="56">
        <v>1059</v>
      </c>
      <c r="D132" s="56">
        <v>1480</v>
      </c>
      <c r="E132" s="56">
        <v>1694</v>
      </c>
      <c r="F132" s="56">
        <v>1889</v>
      </c>
      <c r="G132" s="56">
        <v>2078</v>
      </c>
      <c r="H132" s="56">
        <v>2260</v>
      </c>
    </row>
    <row r="133" spans="1:8" ht="17" x14ac:dyDescent="0.15">
      <c r="A133" s="56">
        <v>6950</v>
      </c>
      <c r="B133" s="49"/>
      <c r="C133" s="56">
        <v>1063</v>
      </c>
      <c r="D133" s="56">
        <v>1486</v>
      </c>
      <c r="E133" s="56">
        <v>1700</v>
      </c>
      <c r="F133" s="56">
        <v>1896</v>
      </c>
      <c r="G133" s="56">
        <v>2085</v>
      </c>
      <c r="H133" s="56">
        <v>2269</v>
      </c>
    </row>
    <row r="134" spans="1:8" ht="17" x14ac:dyDescent="0.15">
      <c r="A134" s="56">
        <v>7000</v>
      </c>
      <c r="B134" s="49"/>
      <c r="C134" s="56">
        <v>1067</v>
      </c>
      <c r="D134" s="56">
        <v>1491</v>
      </c>
      <c r="E134" s="56">
        <v>1706</v>
      </c>
      <c r="F134" s="56">
        <v>1902</v>
      </c>
      <c r="G134" s="56">
        <v>2092</v>
      </c>
      <c r="H134" s="56">
        <v>2277</v>
      </c>
    </row>
    <row r="135" spans="1:8" ht="17" x14ac:dyDescent="0.15">
      <c r="A135" s="56">
        <v>7050</v>
      </c>
      <c r="B135" s="49"/>
      <c r="C135" s="56">
        <v>1071</v>
      </c>
      <c r="D135" s="56">
        <v>1497</v>
      </c>
      <c r="E135" s="56">
        <v>1712</v>
      </c>
      <c r="F135" s="56">
        <v>1909</v>
      </c>
      <c r="G135" s="56">
        <v>2100</v>
      </c>
      <c r="H135" s="56">
        <v>2285</v>
      </c>
    </row>
    <row r="136" spans="1:8" ht="17" x14ac:dyDescent="0.15">
      <c r="A136" s="56">
        <v>7100</v>
      </c>
      <c r="B136" s="49"/>
      <c r="C136" s="56">
        <v>1075</v>
      </c>
      <c r="D136" s="56">
        <v>1502</v>
      </c>
      <c r="E136" s="56">
        <v>1718</v>
      </c>
      <c r="F136" s="56">
        <v>1916</v>
      </c>
      <c r="G136" s="56">
        <v>2107</v>
      </c>
      <c r="H136" s="56">
        <v>2293</v>
      </c>
    </row>
    <row r="137" spans="1:8" ht="17" x14ac:dyDescent="0.15">
      <c r="A137" s="56">
        <v>7150</v>
      </c>
      <c r="B137" s="49"/>
      <c r="C137" s="56">
        <v>1079</v>
      </c>
      <c r="D137" s="56">
        <v>1508</v>
      </c>
      <c r="E137" s="56">
        <v>1724</v>
      </c>
      <c r="F137" s="56">
        <v>1923</v>
      </c>
      <c r="G137" s="56">
        <v>2115</v>
      </c>
      <c r="H137" s="56">
        <v>2301</v>
      </c>
    </row>
    <row r="138" spans="1:8" ht="17" x14ac:dyDescent="0.15">
      <c r="A138" s="56">
        <v>7200</v>
      </c>
      <c r="B138" s="49"/>
      <c r="C138" s="56">
        <v>1083</v>
      </c>
      <c r="D138" s="56">
        <v>1513</v>
      </c>
      <c r="E138" s="56">
        <v>1730</v>
      </c>
      <c r="F138" s="56">
        <v>1929</v>
      </c>
      <c r="G138" s="56">
        <v>2122</v>
      </c>
      <c r="H138" s="56">
        <v>2309</v>
      </c>
    </row>
    <row r="139" spans="1:8" ht="17" x14ac:dyDescent="0.15">
      <c r="A139" s="56">
        <v>7250</v>
      </c>
      <c r="B139" s="49"/>
      <c r="C139" s="56">
        <v>1087</v>
      </c>
      <c r="D139" s="56">
        <v>1518</v>
      </c>
      <c r="E139" s="56">
        <v>1736</v>
      </c>
      <c r="F139" s="56">
        <v>1936</v>
      </c>
      <c r="G139" s="56">
        <v>2130</v>
      </c>
      <c r="H139" s="56">
        <v>2317</v>
      </c>
    </row>
    <row r="140" spans="1:8" ht="17" x14ac:dyDescent="0.15">
      <c r="A140" s="56">
        <v>7300</v>
      </c>
      <c r="B140" s="49"/>
      <c r="C140" s="56">
        <v>1092</v>
      </c>
      <c r="D140" s="56">
        <v>1524</v>
      </c>
      <c r="E140" s="56">
        <v>1742</v>
      </c>
      <c r="F140" s="56">
        <v>1943</v>
      </c>
      <c r="G140" s="56">
        <v>2137</v>
      </c>
      <c r="H140" s="56">
        <v>2325</v>
      </c>
    </row>
    <row r="141" spans="1:8" ht="17" x14ac:dyDescent="0.15">
      <c r="A141" s="56">
        <v>7350</v>
      </c>
      <c r="B141" s="49"/>
      <c r="C141" s="56">
        <v>1096</v>
      </c>
      <c r="D141" s="56">
        <v>1529</v>
      </c>
      <c r="E141" s="56">
        <v>1748</v>
      </c>
      <c r="F141" s="56">
        <v>1950</v>
      </c>
      <c r="G141" s="56">
        <v>2144</v>
      </c>
      <c r="H141" s="56">
        <v>2333</v>
      </c>
    </row>
    <row r="142" spans="1:8" ht="17" x14ac:dyDescent="0.15">
      <c r="A142" s="56">
        <v>7400</v>
      </c>
      <c r="B142" s="49"/>
      <c r="C142" s="56">
        <v>1100</v>
      </c>
      <c r="D142" s="56">
        <v>1535</v>
      </c>
      <c r="E142" s="56">
        <v>1755</v>
      </c>
      <c r="F142" s="56">
        <v>1956</v>
      </c>
      <c r="G142" s="56">
        <v>2152</v>
      </c>
      <c r="H142" s="56">
        <v>2341</v>
      </c>
    </row>
    <row r="143" spans="1:8" ht="17" x14ac:dyDescent="0.15">
      <c r="A143" s="56">
        <v>7450</v>
      </c>
      <c r="B143" s="49"/>
      <c r="C143" s="56">
        <v>1104</v>
      </c>
      <c r="D143" s="56">
        <v>1540</v>
      </c>
      <c r="E143" s="56">
        <v>1761</v>
      </c>
      <c r="F143" s="56">
        <v>1963</v>
      </c>
      <c r="G143" s="56">
        <v>2159</v>
      </c>
      <c r="H143" s="56">
        <v>2349</v>
      </c>
    </row>
    <row r="144" spans="1:8" ht="17" x14ac:dyDescent="0.15">
      <c r="A144" s="56">
        <v>7500</v>
      </c>
      <c r="B144" s="49"/>
      <c r="C144" s="56">
        <v>1108</v>
      </c>
      <c r="D144" s="56">
        <v>1546</v>
      </c>
      <c r="E144" s="56">
        <v>1767</v>
      </c>
      <c r="F144" s="56">
        <v>1970</v>
      </c>
      <c r="G144" s="56">
        <v>2167</v>
      </c>
      <c r="H144" s="56">
        <v>2357</v>
      </c>
    </row>
    <row r="145" spans="1:8" ht="17" x14ac:dyDescent="0.15">
      <c r="A145" s="56">
        <v>7550</v>
      </c>
      <c r="B145" s="49"/>
      <c r="C145" s="56">
        <v>1112</v>
      </c>
      <c r="D145" s="56">
        <v>1552</v>
      </c>
      <c r="E145" s="56">
        <v>1773</v>
      </c>
      <c r="F145" s="56">
        <v>1977</v>
      </c>
      <c r="G145" s="56">
        <v>2175</v>
      </c>
      <c r="H145" s="56">
        <v>2366</v>
      </c>
    </row>
    <row r="146" spans="1:8" ht="17" x14ac:dyDescent="0.15">
      <c r="A146" s="56">
        <v>7600</v>
      </c>
      <c r="B146" s="49"/>
      <c r="C146" s="56">
        <v>1116</v>
      </c>
      <c r="D146" s="56">
        <v>1556</v>
      </c>
      <c r="E146" s="56">
        <v>1778</v>
      </c>
      <c r="F146" s="56">
        <v>1983</v>
      </c>
      <c r="G146" s="56">
        <v>2181</v>
      </c>
      <c r="H146" s="56">
        <v>2373</v>
      </c>
    </row>
    <row r="147" spans="1:8" ht="17" x14ac:dyDescent="0.15">
      <c r="A147" s="56">
        <v>7650</v>
      </c>
      <c r="B147" s="49"/>
      <c r="C147" s="56">
        <v>1117</v>
      </c>
      <c r="D147" s="56">
        <v>1557</v>
      </c>
      <c r="E147" s="56">
        <v>1779</v>
      </c>
      <c r="F147" s="56">
        <v>1984</v>
      </c>
      <c r="G147" s="56">
        <v>2182</v>
      </c>
      <c r="H147" s="56">
        <v>2375</v>
      </c>
    </row>
    <row r="148" spans="1:8" ht="17" x14ac:dyDescent="0.15">
      <c r="A148" s="56">
        <v>7700</v>
      </c>
      <c r="B148" s="49"/>
      <c r="C148" s="56">
        <v>1118</v>
      </c>
      <c r="D148" s="56">
        <v>1559</v>
      </c>
      <c r="E148" s="56">
        <v>1781</v>
      </c>
      <c r="F148" s="56">
        <v>1986</v>
      </c>
      <c r="G148" s="56">
        <v>2184</v>
      </c>
      <c r="H148" s="56">
        <v>2376</v>
      </c>
    </row>
    <row r="149" spans="1:8" ht="17" x14ac:dyDescent="0.15">
      <c r="A149" s="56">
        <v>7750</v>
      </c>
      <c r="B149" s="49"/>
      <c r="C149" s="56">
        <v>1119</v>
      </c>
      <c r="D149" s="56">
        <v>1560</v>
      </c>
      <c r="E149" s="56">
        <v>1782</v>
      </c>
      <c r="F149" s="56">
        <v>1987</v>
      </c>
      <c r="G149" s="56">
        <v>2186</v>
      </c>
      <c r="H149" s="56">
        <v>2378</v>
      </c>
    </row>
    <row r="150" spans="1:8" ht="17" x14ac:dyDescent="0.15">
      <c r="A150" s="56">
        <v>7800</v>
      </c>
      <c r="B150" s="49"/>
      <c r="C150" s="56">
        <v>1120</v>
      </c>
      <c r="D150" s="56">
        <v>1562</v>
      </c>
      <c r="E150" s="56">
        <v>1784</v>
      </c>
      <c r="F150" s="56">
        <v>1989</v>
      </c>
      <c r="G150" s="56">
        <v>2188</v>
      </c>
      <c r="H150" s="56">
        <v>2380</v>
      </c>
    </row>
    <row r="151" spans="1:8" ht="17" x14ac:dyDescent="0.15">
      <c r="A151" s="56">
        <v>7850</v>
      </c>
      <c r="B151" s="49"/>
      <c r="C151" s="56">
        <v>1122</v>
      </c>
      <c r="D151" s="56">
        <v>1563</v>
      </c>
      <c r="E151" s="56">
        <v>1785</v>
      </c>
      <c r="F151" s="56">
        <v>1990</v>
      </c>
      <c r="G151" s="56">
        <v>2189</v>
      </c>
      <c r="H151" s="56">
        <v>2382</v>
      </c>
    </row>
    <row r="152" spans="1:8" ht="17" x14ac:dyDescent="0.15">
      <c r="A152" s="56">
        <v>7900</v>
      </c>
      <c r="B152" s="49"/>
      <c r="C152" s="56">
        <v>1123</v>
      </c>
      <c r="D152" s="56">
        <v>1565</v>
      </c>
      <c r="E152" s="56">
        <v>1786</v>
      </c>
      <c r="F152" s="56">
        <v>1992</v>
      </c>
      <c r="G152" s="56">
        <v>2191</v>
      </c>
      <c r="H152" s="56">
        <v>2384</v>
      </c>
    </row>
    <row r="153" spans="1:8" ht="17" x14ac:dyDescent="0.15">
      <c r="A153" s="56">
        <v>7950</v>
      </c>
      <c r="B153" s="49"/>
      <c r="C153" s="56">
        <v>1124</v>
      </c>
      <c r="D153" s="56">
        <v>1566</v>
      </c>
      <c r="E153" s="56">
        <v>1788</v>
      </c>
      <c r="F153" s="56">
        <v>1993</v>
      </c>
      <c r="G153" s="56">
        <v>2193</v>
      </c>
      <c r="H153" s="56">
        <v>2386</v>
      </c>
    </row>
    <row r="154" spans="1:8" ht="17" x14ac:dyDescent="0.15">
      <c r="A154" s="56">
        <v>8000</v>
      </c>
      <c r="B154" s="49"/>
      <c r="C154" s="56">
        <v>1125</v>
      </c>
      <c r="D154" s="56">
        <v>1567</v>
      </c>
      <c r="E154" s="56">
        <v>1789</v>
      </c>
      <c r="F154" s="56">
        <v>1995</v>
      </c>
      <c r="G154" s="56">
        <v>2194</v>
      </c>
      <c r="H154" s="56">
        <v>2387</v>
      </c>
    </row>
    <row r="155" spans="1:8" ht="17" x14ac:dyDescent="0.15">
      <c r="A155" s="56">
        <v>8050</v>
      </c>
      <c r="B155" s="49"/>
      <c r="C155" s="56">
        <v>1127</v>
      </c>
      <c r="D155" s="56">
        <v>1569</v>
      </c>
      <c r="E155" s="56">
        <v>1790</v>
      </c>
      <c r="F155" s="56">
        <v>1996</v>
      </c>
      <c r="G155" s="56">
        <v>2196</v>
      </c>
      <c r="H155" s="56">
        <v>2389</v>
      </c>
    </row>
    <row r="156" spans="1:8" ht="17" x14ac:dyDescent="0.15">
      <c r="A156" s="56">
        <v>8100</v>
      </c>
      <c r="B156" s="49"/>
      <c r="C156" s="56">
        <v>1128</v>
      </c>
      <c r="D156" s="56">
        <v>1570</v>
      </c>
      <c r="E156" s="56">
        <v>1792</v>
      </c>
      <c r="F156" s="56">
        <v>1998</v>
      </c>
      <c r="G156" s="56">
        <v>2198</v>
      </c>
      <c r="H156" s="56">
        <v>2391</v>
      </c>
    </row>
    <row r="157" spans="1:8" ht="17" x14ac:dyDescent="0.15">
      <c r="A157" s="56">
        <v>8150</v>
      </c>
      <c r="B157" s="49"/>
      <c r="C157" s="56">
        <v>1129</v>
      </c>
      <c r="D157" s="56">
        <v>1572</v>
      </c>
      <c r="E157" s="56">
        <v>1793</v>
      </c>
      <c r="F157" s="56">
        <v>1999</v>
      </c>
      <c r="G157" s="56">
        <v>2199</v>
      </c>
      <c r="H157" s="56">
        <v>2393</v>
      </c>
    </row>
    <row r="158" spans="1:8" ht="17" x14ac:dyDescent="0.15">
      <c r="A158" s="56">
        <v>8200</v>
      </c>
      <c r="B158" s="49"/>
      <c r="C158" s="56">
        <v>1130</v>
      </c>
      <c r="D158" s="56">
        <v>1573</v>
      </c>
      <c r="E158" s="56">
        <v>1795</v>
      </c>
      <c r="F158" s="56">
        <v>2001</v>
      </c>
      <c r="G158" s="56">
        <v>2201</v>
      </c>
      <c r="H158" s="56">
        <v>2395</v>
      </c>
    </row>
    <row r="159" spans="1:8" ht="17" x14ac:dyDescent="0.15">
      <c r="A159" s="56">
        <v>8250</v>
      </c>
      <c r="B159" s="49"/>
      <c r="C159" s="56">
        <v>1131</v>
      </c>
      <c r="D159" s="56">
        <v>1575</v>
      </c>
      <c r="E159" s="56">
        <v>1796</v>
      </c>
      <c r="F159" s="56">
        <v>2003</v>
      </c>
      <c r="G159" s="56">
        <v>2203</v>
      </c>
      <c r="H159" s="56">
        <v>2397</v>
      </c>
    </row>
    <row r="160" spans="1:8" ht="17" x14ac:dyDescent="0.15">
      <c r="A160" s="56">
        <v>8300</v>
      </c>
      <c r="B160" s="49"/>
      <c r="C160" s="56">
        <v>1133</v>
      </c>
      <c r="D160" s="56">
        <v>1576</v>
      </c>
      <c r="E160" s="56">
        <v>1797</v>
      </c>
      <c r="F160" s="56">
        <v>2004</v>
      </c>
      <c r="G160" s="56">
        <v>2204</v>
      </c>
      <c r="H160" s="56">
        <v>2398</v>
      </c>
    </row>
    <row r="161" spans="1:8" ht="17" x14ac:dyDescent="0.15">
      <c r="A161" s="56">
        <v>8350</v>
      </c>
      <c r="B161" s="49"/>
      <c r="C161" s="56">
        <v>1134</v>
      </c>
      <c r="D161" s="56">
        <v>1578</v>
      </c>
      <c r="E161" s="56">
        <v>1799</v>
      </c>
      <c r="F161" s="56">
        <v>2006</v>
      </c>
      <c r="G161" s="56">
        <v>2206</v>
      </c>
      <c r="H161" s="56">
        <v>2400</v>
      </c>
    </row>
    <row r="162" spans="1:8" ht="17" x14ac:dyDescent="0.15">
      <c r="A162" s="56">
        <v>8400</v>
      </c>
      <c r="B162" s="49"/>
      <c r="C162" s="56">
        <v>1135</v>
      </c>
      <c r="D162" s="56">
        <v>1579</v>
      </c>
      <c r="E162" s="56">
        <v>1800</v>
      </c>
      <c r="F162" s="56">
        <v>2007</v>
      </c>
      <c r="G162" s="56">
        <v>2208</v>
      </c>
      <c r="H162" s="56">
        <v>2402</v>
      </c>
    </row>
    <row r="163" spans="1:8" ht="17" x14ac:dyDescent="0.15">
      <c r="A163" s="56">
        <v>8450</v>
      </c>
      <c r="B163" s="49"/>
      <c r="C163" s="56">
        <v>1136</v>
      </c>
      <c r="D163" s="56">
        <v>1580</v>
      </c>
      <c r="E163" s="56">
        <v>1802</v>
      </c>
      <c r="F163" s="56">
        <v>2009</v>
      </c>
      <c r="G163" s="56">
        <v>2210</v>
      </c>
      <c r="H163" s="56">
        <v>2404</v>
      </c>
    </row>
    <row r="164" spans="1:8" ht="17" x14ac:dyDescent="0.15">
      <c r="A164" s="56">
        <v>8500</v>
      </c>
      <c r="B164" s="49"/>
      <c r="C164" s="56">
        <v>1138</v>
      </c>
      <c r="D164" s="56">
        <v>1582</v>
      </c>
      <c r="E164" s="56">
        <v>1803</v>
      </c>
      <c r="F164" s="56">
        <v>2010</v>
      </c>
      <c r="G164" s="56">
        <v>2211</v>
      </c>
      <c r="H164" s="56">
        <v>2406</v>
      </c>
    </row>
    <row r="165" spans="1:8" ht="17" x14ac:dyDescent="0.15">
      <c r="A165" s="56">
        <v>8550</v>
      </c>
      <c r="B165" s="49"/>
      <c r="C165" s="56">
        <v>1139</v>
      </c>
      <c r="D165" s="56">
        <v>1583</v>
      </c>
      <c r="E165" s="56">
        <v>1804</v>
      </c>
      <c r="F165" s="56">
        <v>2012</v>
      </c>
      <c r="G165" s="56">
        <v>2213</v>
      </c>
      <c r="H165" s="56">
        <v>2408</v>
      </c>
    </row>
    <row r="166" spans="1:8" ht="17" x14ac:dyDescent="0.15">
      <c r="A166" s="56">
        <v>8600</v>
      </c>
      <c r="B166" s="49"/>
      <c r="C166" s="56">
        <v>1140</v>
      </c>
      <c r="D166" s="56">
        <v>1585</v>
      </c>
      <c r="E166" s="56">
        <v>1806</v>
      </c>
      <c r="F166" s="56">
        <v>2013</v>
      </c>
      <c r="G166" s="56">
        <v>2215</v>
      </c>
      <c r="H166" s="56">
        <v>2410</v>
      </c>
    </row>
    <row r="167" spans="1:8" ht="17" x14ac:dyDescent="0.15">
      <c r="A167" s="56">
        <v>8650</v>
      </c>
      <c r="B167" s="49"/>
      <c r="C167" s="56">
        <v>1141</v>
      </c>
      <c r="D167" s="56">
        <v>1586</v>
      </c>
      <c r="E167" s="56">
        <v>1807</v>
      </c>
      <c r="F167" s="56">
        <v>2015</v>
      </c>
      <c r="G167" s="56">
        <v>2216</v>
      </c>
      <c r="H167" s="56">
        <v>2411</v>
      </c>
    </row>
    <row r="168" spans="1:8" ht="17" x14ac:dyDescent="0.15">
      <c r="A168" s="56">
        <v>8700</v>
      </c>
      <c r="B168" s="49"/>
      <c r="C168" s="56">
        <v>1142</v>
      </c>
      <c r="D168" s="56">
        <v>1588</v>
      </c>
      <c r="E168" s="56">
        <v>1808</v>
      </c>
      <c r="F168" s="56">
        <v>2016</v>
      </c>
      <c r="G168" s="56">
        <v>2218</v>
      </c>
      <c r="H168" s="56">
        <v>2413</v>
      </c>
    </row>
    <row r="169" spans="1:8" ht="17" x14ac:dyDescent="0.15">
      <c r="A169" s="56">
        <v>8750</v>
      </c>
      <c r="B169" s="49"/>
      <c r="C169" s="56">
        <v>1144</v>
      </c>
      <c r="D169" s="56">
        <v>1589</v>
      </c>
      <c r="E169" s="56">
        <v>1810</v>
      </c>
      <c r="F169" s="56">
        <v>2018</v>
      </c>
      <c r="G169" s="56">
        <v>2220</v>
      </c>
      <c r="H169" s="56">
        <v>2415</v>
      </c>
    </row>
    <row r="170" spans="1:8" ht="17" x14ac:dyDescent="0.15">
      <c r="A170" s="56">
        <v>8800</v>
      </c>
      <c r="B170" s="49"/>
      <c r="C170" s="56">
        <v>1145</v>
      </c>
      <c r="D170" s="56">
        <v>1591</v>
      </c>
      <c r="E170" s="56">
        <v>1811</v>
      </c>
      <c r="F170" s="56">
        <v>2019</v>
      </c>
      <c r="G170" s="56">
        <v>2221</v>
      </c>
      <c r="H170" s="56">
        <v>2417</v>
      </c>
    </row>
    <row r="171" spans="1:8" ht="17" x14ac:dyDescent="0.15">
      <c r="A171" s="56">
        <v>8850</v>
      </c>
      <c r="B171" s="49"/>
      <c r="C171" s="56">
        <v>1146</v>
      </c>
      <c r="D171" s="56">
        <v>1592</v>
      </c>
      <c r="E171" s="56">
        <v>1813</v>
      </c>
      <c r="F171" s="56">
        <v>2021</v>
      </c>
      <c r="G171" s="56">
        <v>2223</v>
      </c>
      <c r="H171" s="56">
        <v>2419</v>
      </c>
    </row>
    <row r="172" spans="1:8" ht="17" x14ac:dyDescent="0.15">
      <c r="A172" s="56">
        <v>8900</v>
      </c>
      <c r="B172" s="49"/>
      <c r="C172" s="56">
        <v>1147</v>
      </c>
      <c r="D172" s="56">
        <v>1593</v>
      </c>
      <c r="E172" s="56">
        <v>1814</v>
      </c>
      <c r="F172" s="56">
        <v>2023</v>
      </c>
      <c r="G172" s="56">
        <v>2225</v>
      </c>
      <c r="H172" s="56">
        <v>2421</v>
      </c>
    </row>
    <row r="173" spans="1:8" ht="17" x14ac:dyDescent="0.15">
      <c r="A173" s="56">
        <v>8950</v>
      </c>
      <c r="B173" s="49"/>
      <c r="C173" s="56">
        <v>1149</v>
      </c>
      <c r="D173" s="56">
        <v>1595</v>
      </c>
      <c r="E173" s="56">
        <v>1815</v>
      </c>
      <c r="F173" s="56">
        <v>2024</v>
      </c>
      <c r="G173" s="56">
        <v>2226</v>
      </c>
      <c r="H173" s="56">
        <v>2422</v>
      </c>
    </row>
    <row r="174" spans="1:8" ht="17" x14ac:dyDescent="0.15">
      <c r="A174" s="56">
        <v>9000</v>
      </c>
      <c r="B174" s="49"/>
      <c r="C174" s="56">
        <v>1150</v>
      </c>
      <c r="D174" s="56">
        <v>1596</v>
      </c>
      <c r="E174" s="56">
        <v>1817</v>
      </c>
      <c r="F174" s="56">
        <v>2026</v>
      </c>
      <c r="G174" s="56">
        <v>2228</v>
      </c>
      <c r="H174" s="56">
        <v>2424</v>
      </c>
    </row>
    <row r="175" spans="1:8" ht="17" x14ac:dyDescent="0.15">
      <c r="A175" s="56">
        <v>9050</v>
      </c>
      <c r="B175" s="49"/>
      <c r="C175" s="56">
        <v>1153</v>
      </c>
      <c r="D175" s="56">
        <v>1601</v>
      </c>
      <c r="E175" s="56">
        <v>1822</v>
      </c>
      <c r="F175" s="56">
        <v>2032</v>
      </c>
      <c r="G175" s="56">
        <v>2235</v>
      </c>
      <c r="H175" s="56">
        <v>2431</v>
      </c>
    </row>
    <row r="176" spans="1:8" ht="17" x14ac:dyDescent="0.15">
      <c r="A176" s="56">
        <v>9100</v>
      </c>
      <c r="B176" s="49"/>
      <c r="C176" s="56">
        <v>1159</v>
      </c>
      <c r="D176" s="56">
        <v>1609</v>
      </c>
      <c r="E176" s="56">
        <v>1831</v>
      </c>
      <c r="F176" s="56">
        <v>2042</v>
      </c>
      <c r="G176" s="56">
        <v>2246</v>
      </c>
      <c r="H176" s="56">
        <v>2443</v>
      </c>
    </row>
    <row r="177" spans="1:8" ht="17" x14ac:dyDescent="0.15">
      <c r="A177" s="56">
        <v>9150</v>
      </c>
      <c r="B177" s="49"/>
      <c r="C177" s="56">
        <v>1164</v>
      </c>
      <c r="D177" s="56">
        <v>1617</v>
      </c>
      <c r="E177" s="56">
        <v>1840</v>
      </c>
      <c r="F177" s="56">
        <v>2052</v>
      </c>
      <c r="G177" s="56">
        <v>2257</v>
      </c>
      <c r="H177" s="56">
        <v>2455</v>
      </c>
    </row>
    <row r="178" spans="1:8" ht="17" x14ac:dyDescent="0.15">
      <c r="A178" s="56">
        <v>9200</v>
      </c>
      <c r="B178" s="49"/>
      <c r="C178" s="56">
        <v>1170</v>
      </c>
      <c r="D178" s="56">
        <v>1624</v>
      </c>
      <c r="E178" s="56">
        <v>1849</v>
      </c>
      <c r="F178" s="56">
        <v>2062</v>
      </c>
      <c r="G178" s="56">
        <v>2268</v>
      </c>
      <c r="H178" s="56">
        <v>2467</v>
      </c>
    </row>
    <row r="179" spans="1:8" ht="17" x14ac:dyDescent="0.15">
      <c r="A179" s="56">
        <v>9250</v>
      </c>
      <c r="B179" s="49"/>
      <c r="C179" s="56">
        <v>1175</v>
      </c>
      <c r="D179" s="56">
        <v>1632</v>
      </c>
      <c r="E179" s="56">
        <v>1858</v>
      </c>
      <c r="F179" s="56">
        <v>2071</v>
      </c>
      <c r="G179" s="56">
        <v>2279</v>
      </c>
      <c r="H179" s="56">
        <v>2479</v>
      </c>
    </row>
    <row r="180" spans="1:8" ht="17" x14ac:dyDescent="0.15">
      <c r="A180" s="56">
        <v>9300</v>
      </c>
      <c r="B180" s="49"/>
      <c r="C180" s="56">
        <v>1181</v>
      </c>
      <c r="D180" s="56">
        <v>1640</v>
      </c>
      <c r="E180" s="56">
        <v>1867</v>
      </c>
      <c r="F180" s="56">
        <v>2081</v>
      </c>
      <c r="G180" s="56">
        <v>2290</v>
      </c>
      <c r="H180" s="56">
        <v>2491</v>
      </c>
    </row>
    <row r="181" spans="1:8" ht="17" x14ac:dyDescent="0.15">
      <c r="A181" s="56">
        <v>9350</v>
      </c>
      <c r="B181" s="49"/>
      <c r="C181" s="56">
        <v>1187</v>
      </c>
      <c r="D181" s="56">
        <v>1648</v>
      </c>
      <c r="E181" s="56">
        <v>1876</v>
      </c>
      <c r="F181" s="56">
        <v>2091</v>
      </c>
      <c r="G181" s="56">
        <v>2301</v>
      </c>
      <c r="H181" s="56">
        <v>2503</v>
      </c>
    </row>
    <row r="182" spans="1:8" ht="17" x14ac:dyDescent="0.15">
      <c r="A182" s="56">
        <v>9400</v>
      </c>
      <c r="B182" s="49"/>
      <c r="C182" s="56">
        <v>1192</v>
      </c>
      <c r="D182" s="56">
        <v>1656</v>
      </c>
      <c r="E182" s="56">
        <v>1885</v>
      </c>
      <c r="F182" s="56">
        <v>2101</v>
      </c>
      <c r="G182" s="56">
        <v>2311</v>
      </c>
      <c r="H182" s="56">
        <v>2515</v>
      </c>
    </row>
    <row r="183" spans="1:8" ht="17" x14ac:dyDescent="0.15">
      <c r="A183" s="56">
        <v>9450</v>
      </c>
      <c r="B183" s="49"/>
      <c r="C183" s="56">
        <v>1198</v>
      </c>
      <c r="D183" s="56">
        <v>1663</v>
      </c>
      <c r="E183" s="56">
        <v>1894</v>
      </c>
      <c r="F183" s="56">
        <v>2111</v>
      </c>
      <c r="G183" s="56">
        <v>2322</v>
      </c>
      <c r="H183" s="56">
        <v>2527</v>
      </c>
    </row>
    <row r="184" spans="1:8" ht="17" x14ac:dyDescent="0.15">
      <c r="A184" s="56">
        <v>9500</v>
      </c>
      <c r="B184" s="49"/>
      <c r="C184" s="56">
        <v>1203</v>
      </c>
      <c r="D184" s="56">
        <v>1671</v>
      </c>
      <c r="E184" s="56">
        <v>1902</v>
      </c>
      <c r="F184" s="56">
        <v>2121</v>
      </c>
      <c r="G184" s="56">
        <v>2333</v>
      </c>
      <c r="H184" s="56">
        <v>2539</v>
      </c>
    </row>
    <row r="185" spans="1:8" ht="17" x14ac:dyDescent="0.15">
      <c r="A185" s="56">
        <v>9550</v>
      </c>
      <c r="B185" s="49"/>
      <c r="C185" s="56">
        <v>1209</v>
      </c>
      <c r="D185" s="56">
        <v>1679</v>
      </c>
      <c r="E185" s="56">
        <v>1911</v>
      </c>
      <c r="F185" s="56">
        <v>2131</v>
      </c>
      <c r="G185" s="56">
        <v>2344</v>
      </c>
      <c r="H185" s="56">
        <v>2551</v>
      </c>
    </row>
    <row r="186" spans="1:8" ht="17" x14ac:dyDescent="0.15">
      <c r="A186" s="56">
        <v>9600</v>
      </c>
      <c r="B186" s="49"/>
      <c r="C186" s="56">
        <v>1214</v>
      </c>
      <c r="D186" s="56">
        <v>1687</v>
      </c>
      <c r="E186" s="56">
        <v>1920</v>
      </c>
      <c r="F186" s="56">
        <v>2141</v>
      </c>
      <c r="G186" s="56">
        <v>2355</v>
      </c>
      <c r="H186" s="56">
        <v>2563</v>
      </c>
    </row>
    <row r="187" spans="1:8" ht="17" x14ac:dyDescent="0.15">
      <c r="A187" s="56">
        <v>9650</v>
      </c>
      <c r="B187" s="49"/>
      <c r="C187" s="56">
        <v>1220</v>
      </c>
      <c r="D187" s="56">
        <v>1694</v>
      </c>
      <c r="E187" s="56">
        <v>1929</v>
      </c>
      <c r="F187" s="56">
        <v>2151</v>
      </c>
      <c r="G187" s="56">
        <v>2366</v>
      </c>
      <c r="H187" s="56">
        <v>2574</v>
      </c>
    </row>
    <row r="188" spans="1:8" ht="17" x14ac:dyDescent="0.15">
      <c r="A188" s="56">
        <v>9700</v>
      </c>
      <c r="B188" s="49"/>
      <c r="C188" s="56">
        <v>1226</v>
      </c>
      <c r="D188" s="56">
        <v>1702</v>
      </c>
      <c r="E188" s="56">
        <v>1938</v>
      </c>
      <c r="F188" s="56">
        <v>2161</v>
      </c>
      <c r="G188" s="56">
        <v>2377</v>
      </c>
      <c r="H188" s="56">
        <v>2586</v>
      </c>
    </row>
    <row r="189" spans="1:8" ht="17" x14ac:dyDescent="0.15">
      <c r="A189" s="56">
        <v>9750</v>
      </c>
      <c r="B189" s="49"/>
      <c r="C189" s="56">
        <v>1231</v>
      </c>
      <c r="D189" s="56">
        <v>1710</v>
      </c>
      <c r="E189" s="56">
        <v>1947</v>
      </c>
      <c r="F189" s="56">
        <v>2171</v>
      </c>
      <c r="G189" s="56">
        <v>2388</v>
      </c>
      <c r="H189" s="56">
        <v>2598</v>
      </c>
    </row>
    <row r="190" spans="1:8" ht="17" x14ac:dyDescent="0.15">
      <c r="A190" s="56">
        <v>9800</v>
      </c>
      <c r="B190" s="49"/>
      <c r="C190" s="56">
        <v>1237</v>
      </c>
      <c r="D190" s="56">
        <v>1718</v>
      </c>
      <c r="E190" s="56">
        <v>1956</v>
      </c>
      <c r="F190" s="56">
        <v>2181</v>
      </c>
      <c r="G190" s="56">
        <v>2399</v>
      </c>
      <c r="H190" s="56">
        <v>2610</v>
      </c>
    </row>
    <row r="191" spans="1:8" ht="17" x14ac:dyDescent="0.15">
      <c r="A191" s="56">
        <v>9850</v>
      </c>
      <c r="B191" s="49"/>
      <c r="C191" s="56">
        <v>1242</v>
      </c>
      <c r="D191" s="56">
        <v>1725</v>
      </c>
      <c r="E191" s="56">
        <v>1965</v>
      </c>
      <c r="F191" s="56">
        <v>2191</v>
      </c>
      <c r="G191" s="56">
        <v>2410</v>
      </c>
      <c r="H191" s="56">
        <v>2622</v>
      </c>
    </row>
    <row r="192" spans="1:8" ht="17" x14ac:dyDescent="0.15">
      <c r="A192" s="56">
        <v>9900</v>
      </c>
      <c r="B192" s="49"/>
      <c r="C192" s="56">
        <v>1248</v>
      </c>
      <c r="D192" s="56">
        <v>1733</v>
      </c>
      <c r="E192" s="56">
        <v>1974</v>
      </c>
      <c r="F192" s="56">
        <v>2201</v>
      </c>
      <c r="G192" s="56">
        <v>2421</v>
      </c>
      <c r="H192" s="56">
        <v>2634</v>
      </c>
    </row>
    <row r="193" spans="1:8" ht="17" x14ac:dyDescent="0.15">
      <c r="A193" s="56">
        <v>9950</v>
      </c>
      <c r="B193" s="49"/>
      <c r="C193" s="56">
        <v>1253</v>
      </c>
      <c r="D193" s="56">
        <v>1741</v>
      </c>
      <c r="E193" s="56">
        <v>1983</v>
      </c>
      <c r="F193" s="56">
        <v>2211</v>
      </c>
      <c r="G193" s="56">
        <v>2432</v>
      </c>
      <c r="H193" s="56">
        <v>2646</v>
      </c>
    </row>
    <row r="194" spans="1:8" ht="17" x14ac:dyDescent="0.15">
      <c r="A194" s="56">
        <v>10000</v>
      </c>
      <c r="B194" s="49"/>
      <c r="C194" s="56">
        <v>1259</v>
      </c>
      <c r="D194" s="56">
        <v>1749</v>
      </c>
      <c r="E194" s="56">
        <v>1992</v>
      </c>
      <c r="F194" s="56">
        <v>2221</v>
      </c>
      <c r="G194" s="56">
        <v>2443</v>
      </c>
      <c r="H194" s="56">
        <v>2658</v>
      </c>
    </row>
    <row r="195" spans="1:8" ht="17" x14ac:dyDescent="0.15">
      <c r="A195" s="56">
        <v>10050</v>
      </c>
      <c r="B195" s="49"/>
      <c r="C195" s="56">
        <v>1264</v>
      </c>
      <c r="D195" s="56">
        <v>1757</v>
      </c>
      <c r="E195" s="56">
        <v>2001</v>
      </c>
      <c r="F195" s="56">
        <v>2231</v>
      </c>
      <c r="G195" s="56">
        <v>2454</v>
      </c>
      <c r="H195" s="56">
        <v>2670</v>
      </c>
    </row>
    <row r="196" spans="1:8" ht="17" x14ac:dyDescent="0.15">
      <c r="A196" s="56">
        <v>10100</v>
      </c>
      <c r="B196" s="49"/>
      <c r="C196" s="56">
        <v>1270</v>
      </c>
      <c r="D196" s="56">
        <v>1764</v>
      </c>
      <c r="E196" s="56">
        <v>2010</v>
      </c>
      <c r="F196" s="56">
        <v>2241</v>
      </c>
      <c r="G196" s="56">
        <v>2465</v>
      </c>
      <c r="H196" s="56">
        <v>2682</v>
      </c>
    </row>
    <row r="197" spans="1:8" ht="17" x14ac:dyDescent="0.15">
      <c r="A197" s="56">
        <v>10150</v>
      </c>
      <c r="B197" s="49"/>
      <c r="C197" s="56">
        <v>1276</v>
      </c>
      <c r="D197" s="56">
        <v>1772</v>
      </c>
      <c r="E197" s="56">
        <v>2019</v>
      </c>
      <c r="F197" s="56">
        <v>2251</v>
      </c>
      <c r="G197" s="56">
        <v>2476</v>
      </c>
      <c r="H197" s="56">
        <v>2694</v>
      </c>
    </row>
    <row r="198" spans="1:8" ht="17" x14ac:dyDescent="0.15">
      <c r="A198" s="56">
        <v>10200</v>
      </c>
      <c r="B198" s="49"/>
      <c r="C198" s="56">
        <v>1281</v>
      </c>
      <c r="D198" s="56">
        <v>1780</v>
      </c>
      <c r="E198" s="56">
        <v>2028</v>
      </c>
      <c r="F198" s="56">
        <v>2261</v>
      </c>
      <c r="G198" s="56">
        <v>2487</v>
      </c>
      <c r="H198" s="56">
        <v>2706</v>
      </c>
    </row>
    <row r="199" spans="1:8" ht="17" x14ac:dyDescent="0.15">
      <c r="A199" s="56">
        <v>10250</v>
      </c>
      <c r="B199" s="49"/>
      <c r="C199" s="56">
        <v>1287</v>
      </c>
      <c r="D199" s="56">
        <v>1788</v>
      </c>
      <c r="E199" s="56">
        <v>2036</v>
      </c>
      <c r="F199" s="56">
        <v>2271</v>
      </c>
      <c r="G199" s="56">
        <v>2498</v>
      </c>
      <c r="H199" s="56">
        <v>2718</v>
      </c>
    </row>
    <row r="200" spans="1:8" ht="17" x14ac:dyDescent="0.15">
      <c r="A200" s="56">
        <v>10300</v>
      </c>
      <c r="B200" s="49"/>
      <c r="C200" s="56">
        <v>1292</v>
      </c>
      <c r="D200" s="56">
        <v>1795</v>
      </c>
      <c r="E200" s="56">
        <v>2045</v>
      </c>
      <c r="F200" s="56">
        <v>2281</v>
      </c>
      <c r="G200" s="56">
        <v>2509</v>
      </c>
      <c r="H200" s="56">
        <v>2729</v>
      </c>
    </row>
    <row r="201" spans="1:8" ht="17" x14ac:dyDescent="0.15">
      <c r="A201" s="56">
        <v>10350</v>
      </c>
      <c r="B201" s="49"/>
      <c r="C201" s="56">
        <v>1298</v>
      </c>
      <c r="D201" s="56">
        <v>1803</v>
      </c>
      <c r="E201" s="56">
        <v>2054</v>
      </c>
      <c r="F201" s="56">
        <v>2291</v>
      </c>
      <c r="G201" s="56">
        <v>2520</v>
      </c>
      <c r="H201" s="56">
        <v>2741</v>
      </c>
    </row>
    <row r="202" spans="1:8" ht="17" x14ac:dyDescent="0.15">
      <c r="A202" s="56">
        <v>10400</v>
      </c>
      <c r="B202" s="49"/>
      <c r="C202" s="56">
        <v>1303</v>
      </c>
      <c r="D202" s="56">
        <v>1811</v>
      </c>
      <c r="E202" s="56">
        <v>2063</v>
      </c>
      <c r="F202" s="56">
        <v>2301</v>
      </c>
      <c r="G202" s="56">
        <v>2531</v>
      </c>
      <c r="H202" s="56">
        <v>2753</v>
      </c>
    </row>
    <row r="203" spans="1:8" ht="17" x14ac:dyDescent="0.15">
      <c r="A203" s="56">
        <v>10450</v>
      </c>
      <c r="B203" s="49"/>
      <c r="C203" s="56">
        <v>1309</v>
      </c>
      <c r="D203" s="56">
        <v>1819</v>
      </c>
      <c r="E203" s="56">
        <v>2072</v>
      </c>
      <c r="F203" s="56">
        <v>2311</v>
      </c>
      <c r="G203" s="56">
        <v>2542</v>
      </c>
      <c r="H203" s="56">
        <v>2765</v>
      </c>
    </row>
    <row r="204" spans="1:8" ht="17" x14ac:dyDescent="0.15">
      <c r="A204" s="56">
        <v>10500</v>
      </c>
      <c r="B204" s="49"/>
      <c r="C204" s="56">
        <v>1313</v>
      </c>
      <c r="D204" s="56">
        <v>1825</v>
      </c>
      <c r="E204" s="56">
        <v>2079</v>
      </c>
      <c r="F204" s="56">
        <v>2318</v>
      </c>
      <c r="G204" s="56">
        <v>2550</v>
      </c>
      <c r="H204" s="56">
        <v>2774</v>
      </c>
    </row>
    <row r="205" spans="1:8" ht="17" x14ac:dyDescent="0.15">
      <c r="A205" s="56">
        <v>10550</v>
      </c>
      <c r="B205" s="49"/>
      <c r="C205" s="56">
        <v>1317</v>
      </c>
      <c r="D205" s="56">
        <v>1830</v>
      </c>
      <c r="E205" s="56">
        <v>2085</v>
      </c>
      <c r="F205" s="56">
        <v>2325</v>
      </c>
      <c r="G205" s="56">
        <v>2557</v>
      </c>
      <c r="H205" s="56">
        <v>2782</v>
      </c>
    </row>
    <row r="206" spans="1:8" ht="17" x14ac:dyDescent="0.15">
      <c r="A206" s="56">
        <v>10600</v>
      </c>
      <c r="B206" s="49"/>
      <c r="C206" s="56">
        <v>1321</v>
      </c>
      <c r="D206" s="56">
        <v>1835</v>
      </c>
      <c r="E206" s="56">
        <v>2091</v>
      </c>
      <c r="F206" s="56">
        <v>2331</v>
      </c>
      <c r="G206" s="56">
        <v>2564</v>
      </c>
      <c r="H206" s="56">
        <v>2790</v>
      </c>
    </row>
    <row r="207" spans="1:8" ht="17" x14ac:dyDescent="0.15">
      <c r="A207" s="56">
        <v>10650</v>
      </c>
      <c r="B207" s="49"/>
      <c r="C207" s="56">
        <v>1325</v>
      </c>
      <c r="D207" s="56">
        <v>1841</v>
      </c>
      <c r="E207" s="56">
        <v>2096</v>
      </c>
      <c r="F207" s="56">
        <v>2338</v>
      </c>
      <c r="G207" s="56">
        <v>2571</v>
      </c>
      <c r="H207" s="56">
        <v>2798</v>
      </c>
    </row>
    <row r="208" spans="1:8" ht="17" x14ac:dyDescent="0.15">
      <c r="A208" s="56">
        <v>10700</v>
      </c>
      <c r="B208" s="49"/>
      <c r="C208" s="56">
        <v>1329</v>
      </c>
      <c r="D208" s="56">
        <v>1846</v>
      </c>
      <c r="E208" s="56">
        <v>2102</v>
      </c>
      <c r="F208" s="56">
        <v>2344</v>
      </c>
      <c r="G208" s="56">
        <v>2578</v>
      </c>
      <c r="H208" s="56">
        <v>2805</v>
      </c>
    </row>
    <row r="209" spans="1:8" ht="17" x14ac:dyDescent="0.15">
      <c r="A209" s="56">
        <v>10750</v>
      </c>
      <c r="B209" s="49"/>
      <c r="C209" s="56">
        <v>1332</v>
      </c>
      <c r="D209" s="56">
        <v>1851</v>
      </c>
      <c r="E209" s="56">
        <v>2108</v>
      </c>
      <c r="F209" s="56">
        <v>2351</v>
      </c>
      <c r="G209" s="56">
        <v>2586</v>
      </c>
      <c r="H209" s="56">
        <v>2813</v>
      </c>
    </row>
    <row r="210" spans="1:8" ht="17" x14ac:dyDescent="0.15">
      <c r="A210" s="56">
        <v>10800</v>
      </c>
      <c r="B210" s="49"/>
      <c r="C210" s="56">
        <v>1336</v>
      </c>
      <c r="D210" s="56">
        <v>1856</v>
      </c>
      <c r="E210" s="56">
        <v>2114</v>
      </c>
      <c r="F210" s="56">
        <v>2357</v>
      </c>
      <c r="G210" s="56">
        <v>2593</v>
      </c>
      <c r="H210" s="56">
        <v>2821</v>
      </c>
    </row>
    <row r="211" spans="1:8" ht="17" x14ac:dyDescent="0.15">
      <c r="A211" s="56">
        <v>10850</v>
      </c>
      <c r="B211" s="49"/>
      <c r="C211" s="56">
        <v>1340</v>
      </c>
      <c r="D211" s="56">
        <v>1862</v>
      </c>
      <c r="E211" s="56">
        <v>2120</v>
      </c>
      <c r="F211" s="56">
        <v>2364</v>
      </c>
      <c r="G211" s="56">
        <v>2600</v>
      </c>
      <c r="H211" s="56">
        <v>2829</v>
      </c>
    </row>
    <row r="212" spans="1:8" ht="17" x14ac:dyDescent="0.15">
      <c r="A212" s="56">
        <v>10900</v>
      </c>
      <c r="B212" s="49"/>
      <c r="C212" s="56">
        <v>1344</v>
      </c>
      <c r="D212" s="56">
        <v>1867</v>
      </c>
      <c r="E212" s="56">
        <v>2126</v>
      </c>
      <c r="F212" s="56">
        <v>2370</v>
      </c>
      <c r="G212" s="56">
        <v>2607</v>
      </c>
      <c r="H212" s="56">
        <v>2836</v>
      </c>
    </row>
    <row r="213" spans="1:8" ht="17" x14ac:dyDescent="0.15">
      <c r="A213" s="56">
        <v>10950</v>
      </c>
      <c r="B213" s="49"/>
      <c r="C213" s="56">
        <v>1348</v>
      </c>
      <c r="D213" s="56">
        <v>1872</v>
      </c>
      <c r="E213" s="56">
        <v>2131</v>
      </c>
      <c r="F213" s="56">
        <v>2377</v>
      </c>
      <c r="G213" s="56">
        <v>2614</v>
      </c>
      <c r="H213" s="56">
        <v>2844</v>
      </c>
    </row>
    <row r="214" spans="1:8" ht="17" x14ac:dyDescent="0.15">
      <c r="A214" s="56">
        <v>11000</v>
      </c>
      <c r="B214" s="49"/>
      <c r="C214" s="56">
        <v>1351</v>
      </c>
      <c r="D214" s="56">
        <v>1877</v>
      </c>
      <c r="E214" s="56">
        <v>2137</v>
      </c>
      <c r="F214" s="56">
        <v>2383</v>
      </c>
      <c r="G214" s="56">
        <v>2621</v>
      </c>
      <c r="H214" s="56">
        <v>2852</v>
      </c>
    </row>
    <row r="215" spans="1:8" ht="17" x14ac:dyDescent="0.15">
      <c r="A215" s="56">
        <v>11050</v>
      </c>
      <c r="B215" s="49"/>
      <c r="C215" s="56">
        <v>1355</v>
      </c>
      <c r="D215" s="56">
        <v>1883</v>
      </c>
      <c r="E215" s="56">
        <v>2143</v>
      </c>
      <c r="F215" s="56">
        <v>2390</v>
      </c>
      <c r="G215" s="56">
        <v>2628</v>
      </c>
      <c r="H215" s="56">
        <v>2860</v>
      </c>
    </row>
    <row r="216" spans="1:8" ht="17" x14ac:dyDescent="0.15">
      <c r="A216" s="56">
        <v>11100</v>
      </c>
      <c r="B216" s="49"/>
      <c r="C216" s="56">
        <v>1359</v>
      </c>
      <c r="D216" s="56">
        <v>1888</v>
      </c>
      <c r="E216" s="56">
        <v>2149</v>
      </c>
      <c r="F216" s="56">
        <v>2396</v>
      </c>
      <c r="G216" s="56">
        <v>2636</v>
      </c>
      <c r="H216" s="56">
        <v>2868</v>
      </c>
    </row>
    <row r="217" spans="1:8" ht="17" x14ac:dyDescent="0.15">
      <c r="A217" s="56">
        <v>11150</v>
      </c>
      <c r="B217" s="49"/>
      <c r="C217" s="56">
        <v>1363</v>
      </c>
      <c r="D217" s="56">
        <v>1893</v>
      </c>
      <c r="E217" s="56">
        <v>2155</v>
      </c>
      <c r="F217" s="56">
        <v>2403</v>
      </c>
      <c r="G217" s="56">
        <v>2643</v>
      </c>
      <c r="H217" s="56">
        <v>2875</v>
      </c>
    </row>
    <row r="218" spans="1:8" ht="17" x14ac:dyDescent="0.15">
      <c r="A218" s="56">
        <v>11200</v>
      </c>
      <c r="B218" s="49"/>
      <c r="C218" s="56">
        <v>1367</v>
      </c>
      <c r="D218" s="56">
        <v>1898</v>
      </c>
      <c r="E218" s="56">
        <v>2161</v>
      </c>
      <c r="F218" s="56">
        <v>2409</v>
      </c>
      <c r="G218" s="56">
        <v>2650</v>
      </c>
      <c r="H218" s="56">
        <v>2883</v>
      </c>
    </row>
    <row r="219" spans="1:8" ht="17" x14ac:dyDescent="0.15">
      <c r="A219" s="56">
        <v>11250</v>
      </c>
      <c r="B219" s="49"/>
      <c r="C219" s="56">
        <v>1371</v>
      </c>
      <c r="D219" s="56">
        <v>1904</v>
      </c>
      <c r="E219" s="56">
        <v>2166</v>
      </c>
      <c r="F219" s="56">
        <v>2415</v>
      </c>
      <c r="G219" s="56">
        <v>2657</v>
      </c>
      <c r="H219" s="56">
        <v>2891</v>
      </c>
    </row>
    <row r="220" spans="1:8" ht="17" x14ac:dyDescent="0.15">
      <c r="A220" s="56">
        <v>11300</v>
      </c>
      <c r="B220" s="49"/>
      <c r="C220" s="56">
        <v>1374</v>
      </c>
      <c r="D220" s="56">
        <v>1909</v>
      </c>
      <c r="E220" s="56">
        <v>2172</v>
      </c>
      <c r="F220" s="56">
        <v>2422</v>
      </c>
      <c r="G220" s="56">
        <v>2664</v>
      </c>
      <c r="H220" s="56">
        <v>2899</v>
      </c>
    </row>
    <row r="221" spans="1:8" ht="17" x14ac:dyDescent="0.15">
      <c r="A221" s="56">
        <v>11350</v>
      </c>
      <c r="B221" s="49"/>
      <c r="C221" s="56">
        <v>1378</v>
      </c>
      <c r="D221" s="56">
        <v>1914</v>
      </c>
      <c r="E221" s="56">
        <v>2178</v>
      </c>
      <c r="F221" s="56">
        <v>2428</v>
      </c>
      <c r="G221" s="56">
        <v>2671</v>
      </c>
      <c r="H221" s="56">
        <v>2906</v>
      </c>
    </row>
    <row r="222" spans="1:8" ht="17" x14ac:dyDescent="0.15">
      <c r="A222" s="56">
        <v>11400</v>
      </c>
      <c r="B222" s="49"/>
      <c r="C222" s="56">
        <v>1382</v>
      </c>
      <c r="D222" s="56">
        <v>1919</v>
      </c>
      <c r="E222" s="56">
        <v>2184</v>
      </c>
      <c r="F222" s="56">
        <v>2435</v>
      </c>
      <c r="G222" s="56">
        <v>2678</v>
      </c>
      <c r="H222" s="56">
        <v>2914</v>
      </c>
    </row>
    <row r="223" spans="1:8" ht="17" x14ac:dyDescent="0.15">
      <c r="A223" s="56">
        <v>11450</v>
      </c>
      <c r="B223" s="49"/>
      <c r="C223" s="56">
        <v>1386</v>
      </c>
      <c r="D223" s="56">
        <v>1925</v>
      </c>
      <c r="E223" s="56">
        <v>2190</v>
      </c>
      <c r="F223" s="56">
        <v>2441</v>
      </c>
      <c r="G223" s="56">
        <v>2686</v>
      </c>
      <c r="H223" s="56">
        <v>2922</v>
      </c>
    </row>
    <row r="224" spans="1:8" ht="17" x14ac:dyDescent="0.15">
      <c r="A224" s="56">
        <v>11500</v>
      </c>
      <c r="B224" s="49"/>
      <c r="C224" s="56">
        <v>1390</v>
      </c>
      <c r="D224" s="56">
        <v>1930</v>
      </c>
      <c r="E224" s="56">
        <v>2195</v>
      </c>
      <c r="F224" s="56">
        <v>2448</v>
      </c>
      <c r="G224" s="56">
        <v>2693</v>
      </c>
      <c r="H224" s="56">
        <v>2930</v>
      </c>
    </row>
    <row r="225" spans="1:8" ht="17" x14ac:dyDescent="0.15">
      <c r="A225" s="56">
        <v>11550</v>
      </c>
      <c r="B225" s="49"/>
      <c r="C225" s="56">
        <v>1394</v>
      </c>
      <c r="D225" s="56">
        <v>1935</v>
      </c>
      <c r="E225" s="56">
        <v>2201</v>
      </c>
      <c r="F225" s="56">
        <v>2454</v>
      </c>
      <c r="G225" s="56">
        <v>2700</v>
      </c>
      <c r="H225" s="56">
        <v>2938</v>
      </c>
    </row>
    <row r="226" spans="1:8" ht="17" x14ac:dyDescent="0.15">
      <c r="A226" s="56">
        <v>11600</v>
      </c>
      <c r="B226" s="49"/>
      <c r="C226" s="56">
        <v>1397</v>
      </c>
      <c r="D226" s="56">
        <v>1940</v>
      </c>
      <c r="E226" s="56">
        <v>2207</v>
      </c>
      <c r="F226" s="56">
        <v>2461</v>
      </c>
      <c r="G226" s="56">
        <v>2707</v>
      </c>
      <c r="H226" s="56">
        <v>2945</v>
      </c>
    </row>
    <row r="227" spans="1:8" ht="17" x14ac:dyDescent="0.15">
      <c r="A227" s="56">
        <v>11650</v>
      </c>
      <c r="B227" s="49"/>
      <c r="C227" s="56">
        <v>1401</v>
      </c>
      <c r="D227" s="56">
        <v>1946</v>
      </c>
      <c r="E227" s="56">
        <v>2213</v>
      </c>
      <c r="F227" s="56">
        <v>2467</v>
      </c>
      <c r="G227" s="56">
        <v>2714</v>
      </c>
      <c r="H227" s="56">
        <v>2953</v>
      </c>
    </row>
    <row r="228" spans="1:8" ht="17" x14ac:dyDescent="0.15">
      <c r="A228" s="56">
        <v>11700</v>
      </c>
      <c r="B228" s="49"/>
      <c r="C228" s="56">
        <v>1405</v>
      </c>
      <c r="D228" s="56">
        <v>1951</v>
      </c>
      <c r="E228" s="56">
        <v>2219</v>
      </c>
      <c r="F228" s="56">
        <v>2474</v>
      </c>
      <c r="G228" s="56">
        <v>2721</v>
      </c>
      <c r="H228" s="56">
        <v>2961</v>
      </c>
    </row>
    <row r="229" spans="1:8" ht="17" x14ac:dyDescent="0.15">
      <c r="A229" s="56">
        <v>11750</v>
      </c>
      <c r="B229" s="49"/>
      <c r="C229" s="56">
        <v>1409</v>
      </c>
      <c r="D229" s="56">
        <v>1956</v>
      </c>
      <c r="E229" s="56">
        <v>2225</v>
      </c>
      <c r="F229" s="56">
        <v>2480</v>
      </c>
      <c r="G229" s="56">
        <v>2728</v>
      </c>
      <c r="H229" s="56">
        <v>2969</v>
      </c>
    </row>
    <row r="230" spans="1:8" ht="17" x14ac:dyDescent="0.15">
      <c r="A230" s="56">
        <v>11800</v>
      </c>
      <c r="B230" s="49"/>
      <c r="C230" s="56">
        <v>1413</v>
      </c>
      <c r="D230" s="56">
        <v>1961</v>
      </c>
      <c r="E230" s="56">
        <v>2230</v>
      </c>
      <c r="F230" s="56">
        <v>2487</v>
      </c>
      <c r="G230" s="56">
        <v>2736</v>
      </c>
      <c r="H230" s="56">
        <v>2976</v>
      </c>
    </row>
    <row r="231" spans="1:8" ht="17" x14ac:dyDescent="0.15">
      <c r="A231" s="56">
        <v>11850</v>
      </c>
      <c r="B231" s="49"/>
      <c r="C231" s="56">
        <v>1417</v>
      </c>
      <c r="D231" s="56">
        <v>1967</v>
      </c>
      <c r="E231" s="56">
        <v>2236</v>
      </c>
      <c r="F231" s="56">
        <v>2493</v>
      </c>
      <c r="G231" s="56">
        <v>2743</v>
      </c>
      <c r="H231" s="56">
        <v>2984</v>
      </c>
    </row>
    <row r="232" spans="1:8" ht="17" x14ac:dyDescent="0.15">
      <c r="A232" s="56">
        <v>11900</v>
      </c>
      <c r="B232" s="49"/>
      <c r="C232" s="56">
        <v>1420</v>
      </c>
      <c r="D232" s="56">
        <v>1972</v>
      </c>
      <c r="E232" s="56">
        <v>2242</v>
      </c>
      <c r="F232" s="56">
        <v>2500</v>
      </c>
      <c r="G232" s="56">
        <v>2750</v>
      </c>
      <c r="H232" s="56">
        <v>2992</v>
      </c>
    </row>
    <row r="233" spans="1:8" ht="17" x14ac:dyDescent="0.15">
      <c r="A233" s="56">
        <v>11950</v>
      </c>
      <c r="B233" s="49"/>
      <c r="C233" s="56">
        <v>1424</v>
      </c>
      <c r="D233" s="56">
        <v>1977</v>
      </c>
      <c r="E233" s="56">
        <v>2248</v>
      </c>
      <c r="F233" s="56">
        <v>2506</v>
      </c>
      <c r="G233" s="56">
        <v>2757</v>
      </c>
      <c r="H233" s="56">
        <v>3000</v>
      </c>
    </row>
    <row r="234" spans="1:8" ht="17" x14ac:dyDescent="0.15">
      <c r="A234" s="56">
        <v>12000</v>
      </c>
      <c r="B234" s="49"/>
      <c r="C234" s="56">
        <v>1428</v>
      </c>
      <c r="D234" s="56">
        <v>1982</v>
      </c>
      <c r="E234" s="56">
        <v>2254</v>
      </c>
      <c r="F234" s="56">
        <v>2513</v>
      </c>
      <c r="G234" s="56">
        <v>2764</v>
      </c>
      <c r="H234" s="56">
        <v>3007</v>
      </c>
    </row>
    <row r="235" spans="1:8" ht="17" x14ac:dyDescent="0.15">
      <c r="A235" s="56">
        <v>12050</v>
      </c>
      <c r="B235" s="49"/>
      <c r="C235" s="56">
        <v>1432</v>
      </c>
      <c r="D235" s="56">
        <v>1988</v>
      </c>
      <c r="E235" s="56">
        <v>2260</v>
      </c>
      <c r="F235" s="56">
        <v>2519</v>
      </c>
      <c r="G235" s="56">
        <v>2771</v>
      </c>
      <c r="H235" s="56">
        <v>3015</v>
      </c>
    </row>
    <row r="236" spans="1:8" ht="17" x14ac:dyDescent="0.15">
      <c r="A236" s="56">
        <v>12100</v>
      </c>
      <c r="B236" s="49"/>
      <c r="C236" s="56">
        <v>1436</v>
      </c>
      <c r="D236" s="56">
        <v>1993</v>
      </c>
      <c r="E236" s="56">
        <v>2265</v>
      </c>
      <c r="F236" s="56">
        <v>2526</v>
      </c>
      <c r="G236" s="56">
        <v>2779</v>
      </c>
      <c r="H236" s="56">
        <v>3023</v>
      </c>
    </row>
    <row r="237" spans="1:8" ht="17" x14ac:dyDescent="0.15">
      <c r="A237" s="56">
        <v>12150</v>
      </c>
      <c r="B237" s="49"/>
      <c r="C237" s="56">
        <v>1439</v>
      </c>
      <c r="D237" s="56">
        <v>1998</v>
      </c>
      <c r="E237" s="56">
        <v>2271</v>
      </c>
      <c r="F237" s="56">
        <v>2532</v>
      </c>
      <c r="G237" s="56">
        <v>2786</v>
      </c>
      <c r="H237" s="56">
        <v>3031</v>
      </c>
    </row>
    <row r="238" spans="1:8" ht="17" x14ac:dyDescent="0.15">
      <c r="A238" s="56">
        <v>12200</v>
      </c>
      <c r="B238" s="49"/>
      <c r="C238" s="56">
        <v>1443</v>
      </c>
      <c r="D238" s="56">
        <v>2003</v>
      </c>
      <c r="E238" s="56">
        <v>2277</v>
      </c>
      <c r="F238" s="56">
        <v>2539</v>
      </c>
      <c r="G238" s="56">
        <v>2793</v>
      </c>
      <c r="H238" s="56">
        <v>3039</v>
      </c>
    </row>
    <row r="239" spans="1:8" ht="17" x14ac:dyDescent="0.15">
      <c r="A239" s="56">
        <v>12250</v>
      </c>
      <c r="B239" s="49"/>
      <c r="C239" s="56">
        <v>1447</v>
      </c>
      <c r="D239" s="56">
        <v>2009</v>
      </c>
      <c r="E239" s="56">
        <v>2283</v>
      </c>
      <c r="F239" s="56">
        <v>2545</v>
      </c>
      <c r="G239" s="56">
        <v>2800</v>
      </c>
      <c r="H239" s="56">
        <v>3046</v>
      </c>
    </row>
    <row r="240" spans="1:8" ht="17" x14ac:dyDescent="0.15">
      <c r="A240" s="56">
        <v>12300</v>
      </c>
      <c r="B240" s="49"/>
      <c r="C240" s="56">
        <v>1451</v>
      </c>
      <c r="D240" s="56">
        <v>2014</v>
      </c>
      <c r="E240" s="56">
        <v>2289</v>
      </c>
      <c r="F240" s="56">
        <v>2552</v>
      </c>
      <c r="G240" s="56">
        <v>2807</v>
      </c>
      <c r="H240" s="56">
        <v>3054</v>
      </c>
    </row>
    <row r="241" spans="1:8" ht="17" x14ac:dyDescent="0.15">
      <c r="A241" s="56">
        <v>12350</v>
      </c>
      <c r="B241" s="49"/>
      <c r="C241" s="56">
        <v>1455</v>
      </c>
      <c r="D241" s="56">
        <v>2019</v>
      </c>
      <c r="E241" s="56">
        <v>2295</v>
      </c>
      <c r="F241" s="56">
        <v>2558</v>
      </c>
      <c r="G241" s="56">
        <v>2814</v>
      </c>
      <c r="H241" s="56">
        <v>3062</v>
      </c>
    </row>
    <row r="242" spans="1:8" ht="17" x14ac:dyDescent="0.15">
      <c r="A242" s="56">
        <v>12400</v>
      </c>
      <c r="B242" s="49"/>
      <c r="C242" s="56">
        <v>1459</v>
      </c>
      <c r="D242" s="56">
        <v>2024</v>
      </c>
      <c r="E242" s="56">
        <v>2300</v>
      </c>
      <c r="F242" s="56">
        <v>2565</v>
      </c>
      <c r="G242" s="56">
        <v>2821</v>
      </c>
      <c r="H242" s="56">
        <v>3070</v>
      </c>
    </row>
    <row r="243" spans="1:8" ht="17" x14ac:dyDescent="0.15">
      <c r="A243" s="56">
        <v>12450</v>
      </c>
      <c r="B243" s="49"/>
      <c r="C243" s="56">
        <v>1462</v>
      </c>
      <c r="D243" s="56">
        <v>2030</v>
      </c>
      <c r="E243" s="56">
        <v>2306</v>
      </c>
      <c r="F243" s="56">
        <v>2571</v>
      </c>
      <c r="G243" s="56">
        <v>2829</v>
      </c>
      <c r="H243" s="56">
        <v>3077</v>
      </c>
    </row>
    <row r="244" spans="1:8" ht="17" x14ac:dyDescent="0.15">
      <c r="A244" s="56">
        <v>12500</v>
      </c>
      <c r="B244" s="49"/>
      <c r="C244" s="56">
        <v>1466</v>
      </c>
      <c r="D244" s="56">
        <v>2035</v>
      </c>
      <c r="E244" s="56">
        <v>2312</v>
      </c>
      <c r="F244" s="56">
        <v>2578</v>
      </c>
      <c r="G244" s="56">
        <v>2836</v>
      </c>
      <c r="H244" s="56">
        <v>3085</v>
      </c>
    </row>
    <row r="245" spans="1:8" ht="17" x14ac:dyDescent="0.15">
      <c r="A245" s="56">
        <v>12550</v>
      </c>
      <c r="B245" s="49"/>
      <c r="C245" s="56">
        <v>1470</v>
      </c>
      <c r="D245" s="56">
        <v>2040</v>
      </c>
      <c r="E245" s="56">
        <v>2318</v>
      </c>
      <c r="F245" s="56">
        <v>2584</v>
      </c>
      <c r="G245" s="56">
        <v>2843</v>
      </c>
      <c r="H245" s="56">
        <v>3093</v>
      </c>
    </row>
    <row r="246" spans="1:8" ht="17" x14ac:dyDescent="0.15">
      <c r="A246" s="56">
        <v>12600</v>
      </c>
      <c r="B246" s="49"/>
      <c r="C246" s="56">
        <v>1474</v>
      </c>
      <c r="D246" s="56">
        <v>2045</v>
      </c>
      <c r="E246" s="56">
        <v>2324</v>
      </c>
      <c r="F246" s="56">
        <v>2591</v>
      </c>
      <c r="G246" s="56">
        <v>2850</v>
      </c>
      <c r="H246" s="56">
        <v>3101</v>
      </c>
    </row>
    <row r="247" spans="1:8" ht="17" x14ac:dyDescent="0.15">
      <c r="A247" s="56">
        <v>12650</v>
      </c>
      <c r="B247" s="49"/>
      <c r="C247" s="56">
        <v>1477</v>
      </c>
      <c r="D247" s="56">
        <v>2050</v>
      </c>
      <c r="E247" s="56">
        <v>2329</v>
      </c>
      <c r="F247" s="56">
        <v>2597</v>
      </c>
      <c r="G247" s="56">
        <v>2857</v>
      </c>
      <c r="H247" s="56">
        <v>3108</v>
      </c>
    </row>
    <row r="248" spans="1:8" ht="17" x14ac:dyDescent="0.15">
      <c r="A248" s="56">
        <v>12700</v>
      </c>
      <c r="B248" s="49"/>
      <c r="C248" s="56">
        <v>1481</v>
      </c>
      <c r="D248" s="56">
        <v>2055</v>
      </c>
      <c r="E248" s="56">
        <v>2335</v>
      </c>
      <c r="F248" s="56">
        <v>2603</v>
      </c>
      <c r="G248" s="56">
        <v>2863</v>
      </c>
      <c r="H248" s="56">
        <v>3115</v>
      </c>
    </row>
    <row r="249" spans="1:8" ht="17" x14ac:dyDescent="0.15">
      <c r="A249" s="56">
        <v>12750</v>
      </c>
      <c r="B249" s="49"/>
      <c r="C249" s="56">
        <v>1484</v>
      </c>
      <c r="D249" s="56">
        <v>2060</v>
      </c>
      <c r="E249" s="56">
        <v>2340</v>
      </c>
      <c r="F249" s="56">
        <v>2609</v>
      </c>
      <c r="G249" s="56">
        <v>2870</v>
      </c>
      <c r="H249" s="56">
        <v>3123</v>
      </c>
    </row>
    <row r="250" spans="1:8" ht="17" x14ac:dyDescent="0.15">
      <c r="A250" s="56">
        <v>12800</v>
      </c>
      <c r="B250" s="49"/>
      <c r="C250" s="56">
        <v>1487</v>
      </c>
      <c r="D250" s="56">
        <v>2064</v>
      </c>
      <c r="E250" s="56">
        <v>2345</v>
      </c>
      <c r="F250" s="56">
        <v>2615</v>
      </c>
      <c r="G250" s="56">
        <v>2877</v>
      </c>
      <c r="H250" s="56">
        <v>3130</v>
      </c>
    </row>
    <row r="251" spans="1:8" ht="17" x14ac:dyDescent="0.15">
      <c r="A251" s="56">
        <v>12850</v>
      </c>
      <c r="B251" s="49"/>
      <c r="C251" s="56">
        <v>1491</v>
      </c>
      <c r="D251" s="56">
        <v>2069</v>
      </c>
      <c r="E251" s="56">
        <v>2351</v>
      </c>
      <c r="F251" s="56">
        <v>2621</v>
      </c>
      <c r="G251" s="56">
        <v>2883</v>
      </c>
      <c r="H251" s="56">
        <v>3137</v>
      </c>
    </row>
    <row r="252" spans="1:8" ht="17" x14ac:dyDescent="0.15">
      <c r="A252" s="56">
        <v>12900</v>
      </c>
      <c r="B252" s="49"/>
      <c r="C252" s="56">
        <v>1494</v>
      </c>
      <c r="D252" s="56">
        <v>2074</v>
      </c>
      <c r="E252" s="56">
        <v>2356</v>
      </c>
      <c r="F252" s="56">
        <v>2627</v>
      </c>
      <c r="G252" s="56">
        <v>2890</v>
      </c>
      <c r="H252" s="56">
        <v>3144</v>
      </c>
    </row>
    <row r="253" spans="1:8" ht="17" x14ac:dyDescent="0.15">
      <c r="A253" s="56">
        <v>12950</v>
      </c>
      <c r="B253" s="49"/>
      <c r="C253" s="56">
        <v>1497</v>
      </c>
      <c r="D253" s="56">
        <v>2078</v>
      </c>
      <c r="E253" s="56">
        <v>2361</v>
      </c>
      <c r="F253" s="56">
        <v>2633</v>
      </c>
      <c r="G253" s="56">
        <v>2896</v>
      </c>
      <c r="H253" s="56">
        <v>3151</v>
      </c>
    </row>
    <row r="254" spans="1:8" ht="17" x14ac:dyDescent="0.15">
      <c r="A254" s="56">
        <v>13000</v>
      </c>
      <c r="B254" s="49"/>
      <c r="C254" s="56">
        <v>1501</v>
      </c>
      <c r="D254" s="56">
        <v>2083</v>
      </c>
      <c r="E254" s="56">
        <v>2367</v>
      </c>
      <c r="F254" s="56">
        <v>2639</v>
      </c>
      <c r="G254" s="56">
        <v>2903</v>
      </c>
      <c r="H254" s="56">
        <v>3158</v>
      </c>
    </row>
    <row r="255" spans="1:8" ht="17" x14ac:dyDescent="0.15">
      <c r="A255" s="56">
        <v>13050</v>
      </c>
      <c r="B255" s="49"/>
      <c r="C255" s="56">
        <v>1504</v>
      </c>
      <c r="D255" s="56">
        <v>2087</v>
      </c>
      <c r="E255" s="56">
        <v>2372</v>
      </c>
      <c r="F255" s="56">
        <v>2645</v>
      </c>
      <c r="G255" s="56">
        <v>2909</v>
      </c>
      <c r="H255" s="56">
        <v>3165</v>
      </c>
    </row>
    <row r="256" spans="1:8" ht="17" x14ac:dyDescent="0.15">
      <c r="A256" s="56">
        <v>13100</v>
      </c>
      <c r="B256" s="49"/>
      <c r="C256" s="56">
        <v>1507</v>
      </c>
      <c r="D256" s="56">
        <v>2092</v>
      </c>
      <c r="E256" s="56">
        <v>2377</v>
      </c>
      <c r="F256" s="56">
        <v>2651</v>
      </c>
      <c r="G256" s="56">
        <v>2916</v>
      </c>
      <c r="H256" s="56">
        <v>3172</v>
      </c>
    </row>
    <row r="257" spans="1:8" ht="17" x14ac:dyDescent="0.15">
      <c r="A257" s="56">
        <v>13150</v>
      </c>
      <c r="B257" s="49"/>
      <c r="C257" s="56">
        <v>1510</v>
      </c>
      <c r="D257" s="56">
        <v>2097</v>
      </c>
      <c r="E257" s="56">
        <v>2383</v>
      </c>
      <c r="F257" s="56">
        <v>2657</v>
      </c>
      <c r="G257" s="56">
        <v>2922</v>
      </c>
      <c r="H257" s="56">
        <v>3180</v>
      </c>
    </row>
    <row r="258" spans="1:8" ht="17" x14ac:dyDescent="0.15">
      <c r="A258" s="56">
        <v>13200</v>
      </c>
      <c r="B258" s="49"/>
      <c r="C258" s="56">
        <v>1514</v>
      </c>
      <c r="D258" s="56">
        <v>2101</v>
      </c>
      <c r="E258" s="56">
        <v>2388</v>
      </c>
      <c r="F258" s="56">
        <v>2663</v>
      </c>
      <c r="G258" s="56">
        <v>2929</v>
      </c>
      <c r="H258" s="56">
        <v>3187</v>
      </c>
    </row>
    <row r="259" spans="1:8" ht="17" x14ac:dyDescent="0.15">
      <c r="A259" s="56">
        <v>13250</v>
      </c>
      <c r="B259" s="49"/>
      <c r="C259" s="56">
        <v>1517</v>
      </c>
      <c r="D259" s="56">
        <v>2106</v>
      </c>
      <c r="E259" s="56">
        <v>2393</v>
      </c>
      <c r="F259" s="56">
        <v>2668</v>
      </c>
      <c r="G259" s="56">
        <v>2935</v>
      </c>
      <c r="H259" s="56">
        <v>3193</v>
      </c>
    </row>
    <row r="260" spans="1:8" ht="17" x14ac:dyDescent="0.15">
      <c r="A260" s="56">
        <v>13300</v>
      </c>
      <c r="B260" s="49"/>
      <c r="C260" s="56">
        <v>1520</v>
      </c>
      <c r="D260" s="56">
        <v>2110</v>
      </c>
      <c r="E260" s="56">
        <v>2398</v>
      </c>
      <c r="F260" s="56">
        <v>2674</v>
      </c>
      <c r="G260" s="56">
        <v>2941</v>
      </c>
      <c r="H260" s="56">
        <v>3200</v>
      </c>
    </row>
    <row r="261" spans="1:8" ht="17" x14ac:dyDescent="0.15">
      <c r="A261" s="56">
        <v>13350</v>
      </c>
      <c r="B261" s="49"/>
      <c r="C261" s="56">
        <v>1523</v>
      </c>
      <c r="D261" s="56">
        <v>2114</v>
      </c>
      <c r="E261" s="56">
        <v>2403</v>
      </c>
      <c r="F261" s="56">
        <v>2679</v>
      </c>
      <c r="G261" s="56">
        <v>2947</v>
      </c>
      <c r="H261" s="56">
        <v>3206</v>
      </c>
    </row>
    <row r="262" spans="1:8" ht="17" x14ac:dyDescent="0.15">
      <c r="A262" s="56">
        <v>13400</v>
      </c>
      <c r="B262" s="49"/>
      <c r="C262" s="56">
        <v>1526</v>
      </c>
      <c r="D262" s="56">
        <v>2118</v>
      </c>
      <c r="E262" s="56">
        <v>2408</v>
      </c>
      <c r="F262" s="56">
        <v>2685</v>
      </c>
      <c r="G262" s="56">
        <v>2953</v>
      </c>
      <c r="H262" s="56">
        <v>3213</v>
      </c>
    </row>
    <row r="263" spans="1:8" ht="17" x14ac:dyDescent="0.15">
      <c r="A263" s="56">
        <v>13450</v>
      </c>
      <c r="B263" s="49"/>
      <c r="C263" s="56">
        <v>1529</v>
      </c>
      <c r="D263" s="56">
        <v>2123</v>
      </c>
      <c r="E263" s="56">
        <v>2413</v>
      </c>
      <c r="F263" s="56">
        <v>2690</v>
      </c>
      <c r="G263" s="56">
        <v>2959</v>
      </c>
      <c r="H263" s="56">
        <v>3220</v>
      </c>
    </row>
    <row r="264" spans="1:8" ht="17" x14ac:dyDescent="0.15">
      <c r="A264" s="56">
        <v>13500</v>
      </c>
      <c r="B264" s="49"/>
      <c r="C264" s="56">
        <v>1532</v>
      </c>
      <c r="D264" s="56">
        <v>2127</v>
      </c>
      <c r="E264" s="56">
        <v>2418</v>
      </c>
      <c r="F264" s="56">
        <v>2696</v>
      </c>
      <c r="G264" s="56">
        <v>2965</v>
      </c>
      <c r="H264" s="56">
        <v>3226</v>
      </c>
    </row>
    <row r="265" spans="1:8" ht="17" x14ac:dyDescent="0.15">
      <c r="A265" s="56">
        <v>13550</v>
      </c>
      <c r="B265" s="49"/>
      <c r="C265" s="56">
        <v>1535</v>
      </c>
      <c r="D265" s="56">
        <v>2131</v>
      </c>
      <c r="E265" s="56">
        <v>2423</v>
      </c>
      <c r="F265" s="56">
        <v>2701</v>
      </c>
      <c r="G265" s="56">
        <v>2971</v>
      </c>
      <c r="H265" s="56">
        <v>3233</v>
      </c>
    </row>
    <row r="266" spans="1:8" ht="17" x14ac:dyDescent="0.15">
      <c r="A266" s="56">
        <v>13600</v>
      </c>
      <c r="B266" s="49"/>
      <c r="C266" s="56">
        <v>1538</v>
      </c>
      <c r="D266" s="56">
        <v>2136</v>
      </c>
      <c r="E266" s="56">
        <v>2428</v>
      </c>
      <c r="F266" s="56">
        <v>2707</v>
      </c>
      <c r="G266" s="56">
        <v>2977</v>
      </c>
      <c r="H266" s="56">
        <v>3239</v>
      </c>
    </row>
    <row r="267" spans="1:8" ht="17" x14ac:dyDescent="0.15">
      <c r="A267" s="56">
        <v>13650</v>
      </c>
      <c r="B267" s="49"/>
      <c r="C267" s="56">
        <v>1541</v>
      </c>
      <c r="D267" s="56">
        <v>2140</v>
      </c>
      <c r="E267" s="56">
        <v>2432</v>
      </c>
      <c r="F267" s="56">
        <v>2712</v>
      </c>
      <c r="G267" s="56">
        <v>2983</v>
      </c>
      <c r="H267" s="56">
        <v>3246</v>
      </c>
    </row>
    <row r="268" spans="1:8" ht="17" x14ac:dyDescent="0.15">
      <c r="A268" s="56">
        <v>13700</v>
      </c>
      <c r="B268" s="49"/>
      <c r="C268" s="56">
        <v>1544</v>
      </c>
      <c r="D268" s="56">
        <v>2144</v>
      </c>
      <c r="E268" s="56">
        <v>2437</v>
      </c>
      <c r="F268" s="56">
        <v>2718</v>
      </c>
      <c r="G268" s="56">
        <v>2989</v>
      </c>
      <c r="H268" s="56">
        <v>3253</v>
      </c>
    </row>
    <row r="269" spans="1:8" ht="17" x14ac:dyDescent="0.15">
      <c r="A269" s="56">
        <v>13750</v>
      </c>
      <c r="B269" s="49"/>
      <c r="C269" s="56">
        <v>1547</v>
      </c>
      <c r="D269" s="56">
        <v>2148</v>
      </c>
      <c r="E269" s="56">
        <v>2442</v>
      </c>
      <c r="F269" s="56">
        <v>2723</v>
      </c>
      <c r="G269" s="56">
        <v>2996</v>
      </c>
      <c r="H269" s="56">
        <v>3259</v>
      </c>
    </row>
    <row r="270" spans="1:8" ht="17" x14ac:dyDescent="0.15">
      <c r="A270" s="56">
        <v>13800</v>
      </c>
      <c r="B270" s="49"/>
      <c r="C270" s="56">
        <v>1550</v>
      </c>
      <c r="D270" s="56">
        <v>2153</v>
      </c>
      <c r="E270" s="56">
        <v>2447</v>
      </c>
      <c r="F270" s="56">
        <v>2729</v>
      </c>
      <c r="G270" s="56">
        <v>3002</v>
      </c>
      <c r="H270" s="56">
        <v>3266</v>
      </c>
    </row>
    <row r="271" spans="1:8" ht="17" x14ac:dyDescent="0.15">
      <c r="A271" s="56">
        <v>13850</v>
      </c>
      <c r="B271" s="49"/>
      <c r="C271" s="56">
        <v>1553</v>
      </c>
      <c r="D271" s="56">
        <v>2157</v>
      </c>
      <c r="E271" s="56">
        <v>2452</v>
      </c>
      <c r="F271" s="56">
        <v>2734</v>
      </c>
      <c r="G271" s="56">
        <v>3008</v>
      </c>
      <c r="H271" s="56">
        <v>3272</v>
      </c>
    </row>
    <row r="272" spans="1:8" ht="17" x14ac:dyDescent="0.15">
      <c r="A272" s="56">
        <v>13900</v>
      </c>
      <c r="B272" s="49"/>
      <c r="C272" s="56">
        <v>1556</v>
      </c>
      <c r="D272" s="56">
        <v>2161</v>
      </c>
      <c r="E272" s="56">
        <v>2457</v>
      </c>
      <c r="F272" s="56">
        <v>2740</v>
      </c>
      <c r="G272" s="56">
        <v>3014</v>
      </c>
      <c r="H272" s="56">
        <v>3279</v>
      </c>
    </row>
    <row r="273" spans="1:8" ht="17" x14ac:dyDescent="0.15">
      <c r="A273" s="56">
        <v>13950</v>
      </c>
      <c r="B273" s="49"/>
      <c r="C273" s="56">
        <v>1559</v>
      </c>
      <c r="D273" s="56">
        <v>2166</v>
      </c>
      <c r="E273" s="56">
        <v>2462</v>
      </c>
      <c r="F273" s="56">
        <v>2745</v>
      </c>
      <c r="G273" s="56">
        <v>3020</v>
      </c>
      <c r="H273" s="56">
        <v>3285</v>
      </c>
    </row>
    <row r="274" spans="1:8" ht="17" x14ac:dyDescent="0.15">
      <c r="A274" s="56">
        <v>14000</v>
      </c>
      <c r="B274" s="49"/>
      <c r="C274" s="56">
        <v>1562</v>
      </c>
      <c r="D274" s="56">
        <v>2170</v>
      </c>
      <c r="E274" s="56">
        <v>2467</v>
      </c>
      <c r="F274" s="56">
        <v>2751</v>
      </c>
      <c r="G274" s="56">
        <v>3026</v>
      </c>
      <c r="H274" s="56">
        <v>3292</v>
      </c>
    </row>
    <row r="275" spans="1:8" ht="17" x14ac:dyDescent="0.15">
      <c r="A275" s="56">
        <v>14050</v>
      </c>
      <c r="B275" s="49"/>
      <c r="C275" s="56">
        <v>1565</v>
      </c>
      <c r="D275" s="56">
        <v>2174</v>
      </c>
      <c r="E275" s="56">
        <v>2472</v>
      </c>
      <c r="F275" s="56">
        <v>2756</v>
      </c>
      <c r="G275" s="56">
        <v>3032</v>
      </c>
      <c r="H275" s="56">
        <v>3299</v>
      </c>
    </row>
    <row r="276" spans="1:8" ht="17" x14ac:dyDescent="0.15">
      <c r="A276" s="56">
        <v>14100</v>
      </c>
      <c r="B276" s="49"/>
      <c r="C276" s="56">
        <v>1568</v>
      </c>
      <c r="D276" s="56">
        <v>2178</v>
      </c>
      <c r="E276" s="56">
        <v>2477</v>
      </c>
      <c r="F276" s="56">
        <v>2762</v>
      </c>
      <c r="G276" s="56">
        <v>3038</v>
      </c>
      <c r="H276" s="56">
        <v>3305</v>
      </c>
    </row>
    <row r="277" spans="1:8" ht="17" x14ac:dyDescent="0.15">
      <c r="A277" s="56">
        <v>14150</v>
      </c>
      <c r="B277" s="49"/>
      <c r="C277" s="56">
        <v>1571</v>
      </c>
      <c r="D277" s="56">
        <v>2183</v>
      </c>
      <c r="E277" s="56">
        <v>2482</v>
      </c>
      <c r="F277" s="56">
        <v>2767</v>
      </c>
      <c r="G277" s="56">
        <v>3044</v>
      </c>
      <c r="H277" s="56">
        <v>3312</v>
      </c>
    </row>
    <row r="278" spans="1:8" ht="17" x14ac:dyDescent="0.15">
      <c r="A278" s="56">
        <v>14200</v>
      </c>
      <c r="B278" s="49"/>
      <c r="C278" s="56">
        <v>1574</v>
      </c>
      <c r="D278" s="56">
        <v>2187</v>
      </c>
      <c r="E278" s="56">
        <v>2487</v>
      </c>
      <c r="F278" s="56">
        <v>2773</v>
      </c>
      <c r="G278" s="56">
        <v>3050</v>
      </c>
      <c r="H278" s="56">
        <v>3318</v>
      </c>
    </row>
    <row r="279" spans="1:8" ht="17" x14ac:dyDescent="0.15">
      <c r="A279" s="56">
        <v>14250</v>
      </c>
      <c r="B279" s="49"/>
      <c r="C279" s="56">
        <v>1577</v>
      </c>
      <c r="D279" s="56">
        <v>2191</v>
      </c>
      <c r="E279" s="56">
        <v>2492</v>
      </c>
      <c r="F279" s="56">
        <v>2778</v>
      </c>
      <c r="G279" s="56">
        <v>3056</v>
      </c>
      <c r="H279" s="56">
        <v>3325</v>
      </c>
    </row>
    <row r="280" spans="1:8" ht="17" x14ac:dyDescent="0.15">
      <c r="A280" s="56">
        <v>14300</v>
      </c>
      <c r="B280" s="49"/>
      <c r="C280" s="56">
        <v>1581</v>
      </c>
      <c r="D280" s="56">
        <v>2195</v>
      </c>
      <c r="E280" s="56">
        <v>2497</v>
      </c>
      <c r="F280" s="56">
        <v>2784</v>
      </c>
      <c r="G280" s="56">
        <v>3062</v>
      </c>
      <c r="H280" s="56">
        <v>3332</v>
      </c>
    </row>
    <row r="281" spans="1:8" ht="17" x14ac:dyDescent="0.15">
      <c r="A281" s="56">
        <v>14350</v>
      </c>
      <c r="B281" s="49"/>
      <c r="C281" s="56">
        <v>1584</v>
      </c>
      <c r="D281" s="56">
        <v>2200</v>
      </c>
      <c r="E281" s="56">
        <v>2502</v>
      </c>
      <c r="F281" s="56">
        <v>2789</v>
      </c>
      <c r="G281" s="56">
        <v>3068</v>
      </c>
      <c r="H281" s="56">
        <v>3338</v>
      </c>
    </row>
    <row r="282" spans="1:8" ht="17" x14ac:dyDescent="0.15">
      <c r="A282" s="56">
        <v>14400</v>
      </c>
      <c r="B282" s="49"/>
      <c r="C282" s="56">
        <v>1587</v>
      </c>
      <c r="D282" s="56">
        <v>2204</v>
      </c>
      <c r="E282" s="56">
        <v>2506</v>
      </c>
      <c r="F282" s="56">
        <v>2795</v>
      </c>
      <c r="G282" s="56">
        <v>3074</v>
      </c>
      <c r="H282" s="56">
        <v>3345</v>
      </c>
    </row>
    <row r="283" spans="1:8" ht="17" x14ac:dyDescent="0.15">
      <c r="A283" s="56">
        <v>14450</v>
      </c>
      <c r="B283" s="49"/>
      <c r="C283" s="56">
        <v>1590</v>
      </c>
      <c r="D283" s="56">
        <v>2208</v>
      </c>
      <c r="E283" s="56">
        <v>2511</v>
      </c>
      <c r="F283" s="56">
        <v>2800</v>
      </c>
      <c r="G283" s="56">
        <v>3080</v>
      </c>
      <c r="H283" s="56">
        <v>3351</v>
      </c>
    </row>
    <row r="284" spans="1:8" ht="17" x14ac:dyDescent="0.15">
      <c r="A284" s="56">
        <v>14500</v>
      </c>
      <c r="B284" s="49"/>
      <c r="C284" s="56">
        <v>1593</v>
      </c>
      <c r="D284" s="56">
        <v>2213</v>
      </c>
      <c r="E284" s="56">
        <v>2516</v>
      </c>
      <c r="F284" s="56">
        <v>2806</v>
      </c>
      <c r="G284" s="56">
        <v>3086</v>
      </c>
      <c r="H284" s="56">
        <v>3358</v>
      </c>
    </row>
    <row r="285" spans="1:8" ht="17" x14ac:dyDescent="0.15">
      <c r="A285" s="56">
        <v>14550</v>
      </c>
      <c r="B285" s="49"/>
      <c r="C285" s="56">
        <v>1596</v>
      </c>
      <c r="D285" s="56">
        <v>2217</v>
      </c>
      <c r="E285" s="56">
        <v>2521</v>
      </c>
      <c r="F285" s="56">
        <v>2811</v>
      </c>
      <c r="G285" s="56">
        <v>3092</v>
      </c>
      <c r="H285" s="56">
        <v>3365</v>
      </c>
    </row>
    <row r="286" spans="1:8" ht="17" x14ac:dyDescent="0.15">
      <c r="A286" s="56">
        <v>14600</v>
      </c>
      <c r="B286" s="49"/>
      <c r="C286" s="56">
        <v>1599</v>
      </c>
      <c r="D286" s="56">
        <v>2221</v>
      </c>
      <c r="E286" s="56">
        <v>2526</v>
      </c>
      <c r="F286" s="56">
        <v>2817</v>
      </c>
      <c r="G286" s="56">
        <v>3098</v>
      </c>
      <c r="H286" s="56">
        <v>3371</v>
      </c>
    </row>
    <row r="287" spans="1:8" ht="17" x14ac:dyDescent="0.15">
      <c r="A287" s="56">
        <v>14650</v>
      </c>
      <c r="B287" s="49"/>
      <c r="C287" s="56">
        <v>1602</v>
      </c>
      <c r="D287" s="56">
        <v>2225</v>
      </c>
      <c r="E287" s="56">
        <v>2531</v>
      </c>
      <c r="F287" s="56">
        <v>2822</v>
      </c>
      <c r="G287" s="56">
        <v>3104</v>
      </c>
      <c r="H287" s="56">
        <v>3378</v>
      </c>
    </row>
    <row r="288" spans="1:8" ht="17" x14ac:dyDescent="0.15">
      <c r="A288" s="56">
        <v>14700</v>
      </c>
      <c r="B288" s="49"/>
      <c r="C288" s="56">
        <v>1605</v>
      </c>
      <c r="D288" s="56">
        <v>2230</v>
      </c>
      <c r="E288" s="56">
        <v>2536</v>
      </c>
      <c r="F288" s="56">
        <v>2828</v>
      </c>
      <c r="G288" s="56">
        <v>3111</v>
      </c>
      <c r="H288" s="56">
        <v>3384</v>
      </c>
    </row>
    <row r="289" spans="1:8" ht="17" x14ac:dyDescent="0.15">
      <c r="A289" s="56">
        <v>14750</v>
      </c>
      <c r="B289" s="49"/>
      <c r="C289" s="56">
        <v>1608</v>
      </c>
      <c r="D289" s="56">
        <v>2234</v>
      </c>
      <c r="E289" s="56">
        <v>2541</v>
      </c>
      <c r="F289" s="56">
        <v>2833</v>
      </c>
      <c r="G289" s="56">
        <v>3117</v>
      </c>
      <c r="H289" s="56">
        <v>3391</v>
      </c>
    </row>
    <row r="290" spans="1:8" ht="17" x14ac:dyDescent="0.15">
      <c r="A290" s="56">
        <v>14800</v>
      </c>
      <c r="B290" s="49"/>
      <c r="C290" s="56">
        <v>1611</v>
      </c>
      <c r="D290" s="56">
        <v>2238</v>
      </c>
      <c r="E290" s="56">
        <v>2546</v>
      </c>
      <c r="F290" s="56">
        <v>2839</v>
      </c>
      <c r="G290" s="56">
        <v>3123</v>
      </c>
      <c r="H290" s="56">
        <v>3397</v>
      </c>
    </row>
    <row r="291" spans="1:8" ht="17" x14ac:dyDescent="0.15">
      <c r="A291" s="56">
        <v>14850</v>
      </c>
      <c r="B291" s="49"/>
      <c r="C291" s="56">
        <v>1614</v>
      </c>
      <c r="D291" s="56">
        <v>2243</v>
      </c>
      <c r="E291" s="56">
        <v>2551</v>
      </c>
      <c r="F291" s="56">
        <v>2844</v>
      </c>
      <c r="G291" s="56">
        <v>3129</v>
      </c>
      <c r="H291" s="56">
        <v>3404</v>
      </c>
    </row>
    <row r="292" spans="1:8" ht="17" x14ac:dyDescent="0.15">
      <c r="A292" s="56">
        <v>14900</v>
      </c>
      <c r="B292" s="49"/>
      <c r="C292" s="56">
        <v>1617</v>
      </c>
      <c r="D292" s="56">
        <v>2247</v>
      </c>
      <c r="E292" s="56">
        <v>2556</v>
      </c>
      <c r="F292" s="56">
        <v>2850</v>
      </c>
      <c r="G292" s="56">
        <v>3135</v>
      </c>
      <c r="H292" s="56">
        <v>3411</v>
      </c>
    </row>
    <row r="293" spans="1:8" ht="17" x14ac:dyDescent="0.15">
      <c r="A293" s="56">
        <v>14950</v>
      </c>
      <c r="B293" s="49"/>
      <c r="C293" s="56">
        <v>1620</v>
      </c>
      <c r="D293" s="56">
        <v>2251</v>
      </c>
      <c r="E293" s="56">
        <v>2561</v>
      </c>
      <c r="F293" s="56">
        <v>2855</v>
      </c>
      <c r="G293" s="56">
        <v>3141</v>
      </c>
      <c r="H293" s="56">
        <v>3417</v>
      </c>
    </row>
    <row r="294" spans="1:8" ht="17" x14ac:dyDescent="0.15">
      <c r="A294" s="56">
        <v>15000</v>
      </c>
      <c r="B294" s="49"/>
      <c r="C294" s="56">
        <v>1623</v>
      </c>
      <c r="D294" s="56">
        <v>2255</v>
      </c>
      <c r="E294" s="56">
        <v>2566</v>
      </c>
      <c r="F294" s="56">
        <v>2861</v>
      </c>
      <c r="G294" s="56">
        <v>3147</v>
      </c>
      <c r="H294" s="56">
        <v>3424</v>
      </c>
    </row>
    <row r="295" spans="1:8" ht="17" x14ac:dyDescent="0.15">
      <c r="A295" s="56">
        <v>15050</v>
      </c>
      <c r="B295" s="49"/>
      <c r="C295" s="56">
        <v>1626</v>
      </c>
      <c r="D295" s="56">
        <v>2260</v>
      </c>
      <c r="E295" s="56">
        <v>2571</v>
      </c>
      <c r="F295" s="56">
        <v>2866</v>
      </c>
      <c r="G295" s="56">
        <v>3153</v>
      </c>
      <c r="H295" s="56">
        <v>3430</v>
      </c>
    </row>
    <row r="296" spans="1:8" ht="17" x14ac:dyDescent="0.15">
      <c r="A296" s="56">
        <v>15100</v>
      </c>
      <c r="B296" s="49"/>
      <c r="C296" s="56">
        <v>1629</v>
      </c>
      <c r="D296" s="56">
        <v>2264</v>
      </c>
      <c r="E296" s="56">
        <v>2576</v>
      </c>
      <c r="F296" s="56">
        <v>2872</v>
      </c>
      <c r="G296" s="56">
        <v>3159</v>
      </c>
      <c r="H296" s="56">
        <v>3437</v>
      </c>
    </row>
    <row r="297" spans="1:8" ht="17" x14ac:dyDescent="0.15">
      <c r="A297" s="56">
        <v>15150</v>
      </c>
      <c r="B297" s="49"/>
      <c r="C297" s="56">
        <v>1632</v>
      </c>
      <c r="D297" s="56">
        <v>2268</v>
      </c>
      <c r="E297" s="56">
        <v>2581</v>
      </c>
      <c r="F297" s="56">
        <v>2877</v>
      </c>
      <c r="G297" s="56">
        <v>3165</v>
      </c>
      <c r="H297" s="56">
        <v>3444</v>
      </c>
    </row>
    <row r="298" spans="1:8" ht="17" x14ac:dyDescent="0.15">
      <c r="A298" s="56">
        <v>15200</v>
      </c>
      <c r="B298" s="49"/>
      <c r="C298" s="56">
        <v>1635</v>
      </c>
      <c r="D298" s="56">
        <v>2272</v>
      </c>
      <c r="E298" s="56">
        <v>2585</v>
      </c>
      <c r="F298" s="56">
        <v>2883</v>
      </c>
      <c r="G298" s="56">
        <v>3171</v>
      </c>
      <c r="H298" s="56">
        <v>3450</v>
      </c>
    </row>
    <row r="299" spans="1:8" ht="17" x14ac:dyDescent="0.15">
      <c r="A299" s="56">
        <v>15250</v>
      </c>
      <c r="B299" s="49"/>
      <c r="C299" s="56">
        <v>1638</v>
      </c>
      <c r="D299" s="56">
        <v>2277</v>
      </c>
      <c r="E299" s="56">
        <v>2590</v>
      </c>
      <c r="F299" s="56">
        <v>2888</v>
      </c>
      <c r="G299" s="56">
        <v>3177</v>
      </c>
      <c r="H299" s="56">
        <v>3457</v>
      </c>
    </row>
    <row r="300" spans="1:8" ht="17" x14ac:dyDescent="0.15">
      <c r="A300" s="56">
        <v>15300</v>
      </c>
      <c r="B300" s="49"/>
      <c r="C300" s="56">
        <v>1641</v>
      </c>
      <c r="D300" s="56">
        <v>2281</v>
      </c>
      <c r="E300" s="56">
        <v>2595</v>
      </c>
      <c r="F300" s="56">
        <v>2894</v>
      </c>
      <c r="G300" s="56">
        <v>3183</v>
      </c>
      <c r="H300" s="56">
        <v>3463</v>
      </c>
    </row>
    <row r="301" spans="1:8" ht="17" x14ac:dyDescent="0.15">
      <c r="A301" s="56">
        <v>15350</v>
      </c>
      <c r="B301" s="49"/>
      <c r="C301" s="56">
        <v>1644</v>
      </c>
      <c r="D301" s="56">
        <v>2285</v>
      </c>
      <c r="E301" s="56">
        <v>2600</v>
      </c>
      <c r="F301" s="56">
        <v>2899</v>
      </c>
      <c r="G301" s="56">
        <v>3189</v>
      </c>
      <c r="H301" s="56">
        <v>3470</v>
      </c>
    </row>
    <row r="302" spans="1:8" ht="17" x14ac:dyDescent="0.15">
      <c r="A302" s="56">
        <v>15400</v>
      </c>
      <c r="B302" s="49"/>
      <c r="C302" s="56">
        <v>1647</v>
      </c>
      <c r="D302" s="56">
        <v>2290</v>
      </c>
      <c r="E302" s="56">
        <v>2605</v>
      </c>
      <c r="F302" s="56">
        <v>2905</v>
      </c>
      <c r="G302" s="56">
        <v>3195</v>
      </c>
      <c r="H302" s="56">
        <v>3476</v>
      </c>
    </row>
    <row r="303" spans="1:8" ht="17" x14ac:dyDescent="0.15">
      <c r="A303" s="56">
        <v>15450</v>
      </c>
      <c r="B303" s="49"/>
      <c r="C303" s="56">
        <v>1650</v>
      </c>
      <c r="D303" s="56">
        <v>2294</v>
      </c>
      <c r="E303" s="56">
        <v>2610</v>
      </c>
      <c r="F303" s="56">
        <v>2910</v>
      </c>
      <c r="G303" s="56">
        <v>3201</v>
      </c>
      <c r="H303" s="56">
        <v>3483</v>
      </c>
    </row>
    <row r="304" spans="1:8" ht="17" x14ac:dyDescent="0.15">
      <c r="A304" s="56">
        <v>15500</v>
      </c>
      <c r="B304" s="49"/>
      <c r="C304" s="56">
        <v>1653</v>
      </c>
      <c r="D304" s="56">
        <v>2298</v>
      </c>
      <c r="E304" s="56">
        <v>2615</v>
      </c>
      <c r="F304" s="56">
        <v>2916</v>
      </c>
      <c r="G304" s="56">
        <v>3207</v>
      </c>
      <c r="H304" s="56">
        <v>3490</v>
      </c>
    </row>
    <row r="305" spans="1:8" ht="17" x14ac:dyDescent="0.15">
      <c r="A305" s="56">
        <v>15550</v>
      </c>
      <c r="B305" s="49"/>
      <c r="C305" s="56">
        <v>1656</v>
      </c>
      <c r="D305" s="56">
        <v>2302</v>
      </c>
      <c r="E305" s="56">
        <v>2620</v>
      </c>
      <c r="F305" s="56">
        <v>2921</v>
      </c>
      <c r="G305" s="56">
        <v>3213</v>
      </c>
      <c r="H305" s="56">
        <v>3496</v>
      </c>
    </row>
    <row r="306" spans="1:8" ht="17" x14ac:dyDescent="0.15">
      <c r="A306" s="56">
        <v>15600</v>
      </c>
      <c r="B306" s="49"/>
      <c r="C306" s="56">
        <v>1659</v>
      </c>
      <c r="D306" s="56">
        <v>2307</v>
      </c>
      <c r="E306" s="56">
        <v>2625</v>
      </c>
      <c r="F306" s="56">
        <v>2927</v>
      </c>
      <c r="G306" s="56">
        <v>3219</v>
      </c>
      <c r="H306" s="56">
        <v>3503</v>
      </c>
    </row>
    <row r="307" spans="1:8" ht="17" x14ac:dyDescent="0.15">
      <c r="A307" s="56">
        <v>15650</v>
      </c>
      <c r="B307" s="49"/>
      <c r="C307" s="56">
        <v>1663</v>
      </c>
      <c r="D307" s="56">
        <v>2311</v>
      </c>
      <c r="E307" s="56">
        <v>2630</v>
      </c>
      <c r="F307" s="56">
        <v>2932</v>
      </c>
      <c r="G307" s="56">
        <v>3226</v>
      </c>
      <c r="H307" s="56">
        <v>3509</v>
      </c>
    </row>
    <row r="308" spans="1:8" ht="17" x14ac:dyDescent="0.15">
      <c r="A308" s="56">
        <v>15700</v>
      </c>
      <c r="B308" s="49"/>
      <c r="C308" s="56">
        <v>1666</v>
      </c>
      <c r="D308" s="56">
        <v>2315</v>
      </c>
      <c r="E308" s="56">
        <v>2635</v>
      </c>
      <c r="F308" s="56">
        <v>2938</v>
      </c>
      <c r="G308" s="56">
        <v>3232</v>
      </c>
      <c r="H308" s="56">
        <v>3516</v>
      </c>
    </row>
    <row r="309" spans="1:8" ht="17" x14ac:dyDescent="0.15">
      <c r="A309" s="56">
        <v>15750</v>
      </c>
      <c r="B309" s="49"/>
      <c r="C309" s="56">
        <v>1669</v>
      </c>
      <c r="D309" s="56">
        <v>2320</v>
      </c>
      <c r="E309" s="56">
        <v>2640</v>
      </c>
      <c r="F309" s="56">
        <v>2943</v>
      </c>
      <c r="G309" s="56">
        <v>3238</v>
      </c>
      <c r="H309" s="56">
        <v>3523</v>
      </c>
    </row>
    <row r="310" spans="1:8" ht="17" x14ac:dyDescent="0.15">
      <c r="A310" s="56">
        <v>15800</v>
      </c>
      <c r="B310" s="49"/>
      <c r="C310" s="56">
        <v>1672</v>
      </c>
      <c r="D310" s="56">
        <v>2324</v>
      </c>
      <c r="E310" s="56">
        <v>2645</v>
      </c>
      <c r="F310" s="56">
        <v>2949</v>
      </c>
      <c r="G310" s="56">
        <v>3244</v>
      </c>
      <c r="H310" s="56">
        <v>3529</v>
      </c>
    </row>
    <row r="311" spans="1:8" ht="17" x14ac:dyDescent="0.15">
      <c r="A311" s="56">
        <v>15850</v>
      </c>
      <c r="B311" s="49"/>
      <c r="C311" s="56">
        <v>1675</v>
      </c>
      <c r="D311" s="56">
        <v>2328</v>
      </c>
      <c r="E311" s="56">
        <v>2650</v>
      </c>
      <c r="F311" s="56">
        <v>2954</v>
      </c>
      <c r="G311" s="56">
        <v>3250</v>
      </c>
      <c r="H311" s="56">
        <v>3536</v>
      </c>
    </row>
    <row r="312" spans="1:8" ht="17" x14ac:dyDescent="0.15">
      <c r="A312" s="56">
        <v>15900</v>
      </c>
      <c r="B312" s="49"/>
      <c r="C312" s="56">
        <v>1678</v>
      </c>
      <c r="D312" s="56">
        <v>2332</v>
      </c>
      <c r="E312" s="56">
        <v>2655</v>
      </c>
      <c r="F312" s="56">
        <v>2960</v>
      </c>
      <c r="G312" s="56">
        <v>3256</v>
      </c>
      <c r="H312" s="56">
        <v>3542</v>
      </c>
    </row>
    <row r="313" spans="1:8" ht="17" x14ac:dyDescent="0.15">
      <c r="A313" s="56">
        <v>15950</v>
      </c>
      <c r="B313" s="49"/>
      <c r="C313" s="56">
        <v>1681</v>
      </c>
      <c r="D313" s="56">
        <v>2337</v>
      </c>
      <c r="E313" s="56">
        <v>2659</v>
      </c>
      <c r="F313" s="56">
        <v>2965</v>
      </c>
      <c r="G313" s="56">
        <v>3262</v>
      </c>
      <c r="H313" s="56">
        <v>3549</v>
      </c>
    </row>
    <row r="314" spans="1:8" ht="17" x14ac:dyDescent="0.15">
      <c r="A314" s="56">
        <v>16000</v>
      </c>
      <c r="B314" s="49"/>
      <c r="C314" s="56">
        <v>1684</v>
      </c>
      <c r="D314" s="56">
        <v>2341</v>
      </c>
      <c r="E314" s="56">
        <v>2664</v>
      </c>
      <c r="F314" s="56">
        <v>2971</v>
      </c>
      <c r="G314" s="56">
        <v>3268</v>
      </c>
      <c r="H314" s="56">
        <v>3555</v>
      </c>
    </row>
    <row r="315" spans="1:8" ht="17" x14ac:dyDescent="0.15">
      <c r="A315" s="56">
        <v>16050</v>
      </c>
      <c r="B315" s="49"/>
      <c r="C315" s="56">
        <v>1687</v>
      </c>
      <c r="D315" s="56">
        <v>2345</v>
      </c>
      <c r="E315" s="56">
        <v>2669</v>
      </c>
      <c r="F315" s="56">
        <v>2976</v>
      </c>
      <c r="G315" s="56">
        <v>3274</v>
      </c>
      <c r="H315" s="56">
        <v>3562</v>
      </c>
    </row>
    <row r="316" spans="1:8" ht="17" x14ac:dyDescent="0.15">
      <c r="A316" s="56">
        <v>16100</v>
      </c>
      <c r="B316" s="49"/>
      <c r="C316" s="56">
        <v>1690</v>
      </c>
      <c r="D316" s="56">
        <v>2349</v>
      </c>
      <c r="E316" s="56">
        <v>2674</v>
      </c>
      <c r="F316" s="56">
        <v>2982</v>
      </c>
      <c r="G316" s="56">
        <v>3280</v>
      </c>
      <c r="H316" s="56">
        <v>3569</v>
      </c>
    </row>
    <row r="317" spans="1:8" ht="17" x14ac:dyDescent="0.15">
      <c r="A317" s="56">
        <v>16150</v>
      </c>
      <c r="B317" s="49"/>
      <c r="C317" s="56">
        <v>1692</v>
      </c>
      <c r="D317" s="56">
        <v>2353</v>
      </c>
      <c r="E317" s="56">
        <v>2678</v>
      </c>
      <c r="F317" s="56">
        <v>2986</v>
      </c>
      <c r="G317" s="56">
        <v>3285</v>
      </c>
      <c r="H317" s="56">
        <v>3574</v>
      </c>
    </row>
    <row r="318" spans="1:8" ht="17" x14ac:dyDescent="0.15">
      <c r="A318" s="56">
        <v>16200</v>
      </c>
      <c r="B318" s="49"/>
      <c r="C318" s="56">
        <v>1695</v>
      </c>
      <c r="D318" s="56">
        <v>2356</v>
      </c>
      <c r="E318" s="56">
        <v>2682</v>
      </c>
      <c r="F318" s="56">
        <v>2990</v>
      </c>
      <c r="G318" s="56">
        <v>3289</v>
      </c>
      <c r="H318" s="56">
        <v>3579</v>
      </c>
    </row>
    <row r="319" spans="1:8" ht="17" x14ac:dyDescent="0.15">
      <c r="A319" s="56">
        <v>16250</v>
      </c>
      <c r="B319" s="49"/>
      <c r="C319" s="56">
        <v>1698</v>
      </c>
      <c r="D319" s="56">
        <v>2360</v>
      </c>
      <c r="E319" s="56">
        <v>2686</v>
      </c>
      <c r="F319" s="56">
        <v>2994</v>
      </c>
      <c r="G319" s="56">
        <v>3294</v>
      </c>
      <c r="H319" s="56">
        <v>3584</v>
      </c>
    </row>
    <row r="320" spans="1:8" ht="17" x14ac:dyDescent="0.15">
      <c r="A320" s="56">
        <v>16300</v>
      </c>
      <c r="B320" s="49"/>
      <c r="C320" s="56">
        <v>1700</v>
      </c>
      <c r="D320" s="56">
        <v>2363</v>
      </c>
      <c r="E320" s="56">
        <v>2689</v>
      </c>
      <c r="F320" s="56">
        <v>2999</v>
      </c>
      <c r="G320" s="56">
        <v>3299</v>
      </c>
      <c r="H320" s="56">
        <v>3589</v>
      </c>
    </row>
    <row r="321" spans="1:8" ht="17" x14ac:dyDescent="0.15">
      <c r="A321" s="56">
        <v>16350</v>
      </c>
      <c r="B321" s="49"/>
      <c r="C321" s="56">
        <v>1703</v>
      </c>
      <c r="D321" s="56">
        <v>2367</v>
      </c>
      <c r="E321" s="56">
        <v>2693</v>
      </c>
      <c r="F321" s="56">
        <v>3003</v>
      </c>
      <c r="G321" s="56">
        <v>3303</v>
      </c>
      <c r="H321" s="56">
        <v>3594</v>
      </c>
    </row>
    <row r="322" spans="1:8" ht="17" x14ac:dyDescent="0.15">
      <c r="A322" s="56">
        <v>16400</v>
      </c>
      <c r="B322" s="49"/>
      <c r="C322" s="56">
        <v>1706</v>
      </c>
      <c r="D322" s="56">
        <v>2370</v>
      </c>
      <c r="E322" s="56">
        <v>2697</v>
      </c>
      <c r="F322" s="56">
        <v>3007</v>
      </c>
      <c r="G322" s="56">
        <v>3308</v>
      </c>
      <c r="H322" s="56">
        <v>3599</v>
      </c>
    </row>
    <row r="323" spans="1:8" ht="17" x14ac:dyDescent="0.15">
      <c r="A323" s="56">
        <v>16450</v>
      </c>
      <c r="B323" s="49"/>
      <c r="C323" s="56">
        <v>1708</v>
      </c>
      <c r="D323" s="56">
        <v>2374</v>
      </c>
      <c r="E323" s="56">
        <v>2701</v>
      </c>
      <c r="F323" s="56">
        <v>3011</v>
      </c>
      <c r="G323" s="56">
        <v>3313</v>
      </c>
      <c r="H323" s="56">
        <v>3604</v>
      </c>
    </row>
    <row r="324" spans="1:8" ht="17" x14ac:dyDescent="0.15">
      <c r="A324" s="56">
        <v>16500</v>
      </c>
      <c r="B324" s="49"/>
      <c r="C324" s="56">
        <v>1711</v>
      </c>
      <c r="D324" s="56">
        <v>2377</v>
      </c>
      <c r="E324" s="56">
        <v>2705</v>
      </c>
      <c r="F324" s="56">
        <v>3016</v>
      </c>
      <c r="G324" s="56">
        <v>3317</v>
      </c>
      <c r="H324" s="56">
        <v>3609</v>
      </c>
    </row>
    <row r="325" spans="1:8" ht="17" x14ac:dyDescent="0.15">
      <c r="A325" s="56">
        <v>16550</v>
      </c>
      <c r="B325" s="49"/>
      <c r="C325" s="56">
        <v>1714</v>
      </c>
      <c r="D325" s="56">
        <v>2381</v>
      </c>
      <c r="E325" s="56">
        <v>2708</v>
      </c>
      <c r="F325" s="56">
        <v>3020</v>
      </c>
      <c r="G325" s="56">
        <v>3322</v>
      </c>
      <c r="H325" s="56">
        <v>3614</v>
      </c>
    </row>
    <row r="326" spans="1:8" ht="17" x14ac:dyDescent="0.15">
      <c r="A326" s="56">
        <v>16600</v>
      </c>
      <c r="B326" s="49"/>
      <c r="C326" s="56">
        <v>1716</v>
      </c>
      <c r="D326" s="56">
        <v>2384</v>
      </c>
      <c r="E326" s="56">
        <v>2712</v>
      </c>
      <c r="F326" s="56">
        <v>3024</v>
      </c>
      <c r="G326" s="56">
        <v>3327</v>
      </c>
      <c r="H326" s="56">
        <v>3619</v>
      </c>
    </row>
    <row r="327" spans="1:8" ht="17" x14ac:dyDescent="0.15">
      <c r="A327" s="56">
        <v>16650</v>
      </c>
      <c r="B327" s="49"/>
      <c r="C327" s="56">
        <v>1719</v>
      </c>
      <c r="D327" s="56">
        <v>2388</v>
      </c>
      <c r="E327" s="56">
        <v>2716</v>
      </c>
      <c r="F327" s="56">
        <v>3028</v>
      </c>
      <c r="G327" s="56">
        <v>3331</v>
      </c>
      <c r="H327" s="56">
        <v>3624</v>
      </c>
    </row>
    <row r="328" spans="1:8" ht="17" x14ac:dyDescent="0.15">
      <c r="A328" s="56">
        <v>16700</v>
      </c>
      <c r="B328" s="49"/>
      <c r="C328" s="56">
        <v>1722</v>
      </c>
      <c r="D328" s="56">
        <v>2391</v>
      </c>
      <c r="E328" s="56">
        <v>2720</v>
      </c>
      <c r="F328" s="56">
        <v>3033</v>
      </c>
      <c r="G328" s="56">
        <v>3336</v>
      </c>
      <c r="H328" s="56">
        <v>3630</v>
      </c>
    </row>
    <row r="329" spans="1:8" ht="17" x14ac:dyDescent="0.15">
      <c r="A329" s="56">
        <v>16750</v>
      </c>
      <c r="B329" s="49"/>
      <c r="C329" s="56">
        <v>1724</v>
      </c>
      <c r="D329" s="56">
        <v>2395</v>
      </c>
      <c r="E329" s="56">
        <v>2724</v>
      </c>
      <c r="F329" s="56">
        <v>3037</v>
      </c>
      <c r="G329" s="56">
        <v>3341</v>
      </c>
      <c r="H329" s="56">
        <v>3635</v>
      </c>
    </row>
    <row r="330" spans="1:8" ht="17" x14ac:dyDescent="0.15">
      <c r="A330" s="56">
        <v>16800</v>
      </c>
      <c r="B330" s="49"/>
      <c r="C330" s="56">
        <v>1727</v>
      </c>
      <c r="D330" s="56">
        <v>2398</v>
      </c>
      <c r="E330" s="56">
        <v>2728</v>
      </c>
      <c r="F330" s="56">
        <v>3041</v>
      </c>
      <c r="G330" s="56">
        <v>3345</v>
      </c>
      <c r="H330" s="56">
        <v>3640</v>
      </c>
    </row>
    <row r="331" spans="1:8" ht="17" x14ac:dyDescent="0.15">
      <c r="A331" s="56">
        <v>16850</v>
      </c>
      <c r="B331" s="49"/>
      <c r="C331" s="56">
        <v>1730</v>
      </c>
      <c r="D331" s="56">
        <v>2402</v>
      </c>
      <c r="E331" s="56">
        <v>2731</v>
      </c>
      <c r="F331" s="56">
        <v>3045</v>
      </c>
      <c r="G331" s="56">
        <v>3350</v>
      </c>
      <c r="H331" s="56">
        <v>3645</v>
      </c>
    </row>
    <row r="332" spans="1:8" ht="17" x14ac:dyDescent="0.15">
      <c r="A332" s="56">
        <v>16900</v>
      </c>
      <c r="B332" s="49"/>
      <c r="C332" s="56">
        <v>1732</v>
      </c>
      <c r="D332" s="56">
        <v>2405</v>
      </c>
      <c r="E332" s="56">
        <v>2735</v>
      </c>
      <c r="F332" s="56">
        <v>3050</v>
      </c>
      <c r="G332" s="56">
        <v>3355</v>
      </c>
      <c r="H332" s="56">
        <v>3650</v>
      </c>
    </row>
    <row r="333" spans="1:8" ht="17" x14ac:dyDescent="0.15">
      <c r="A333" s="56">
        <v>16950</v>
      </c>
      <c r="B333" s="49"/>
      <c r="C333" s="56">
        <v>1735</v>
      </c>
      <c r="D333" s="56">
        <v>2409</v>
      </c>
      <c r="E333" s="56">
        <v>2739</v>
      </c>
      <c r="F333" s="56">
        <v>3054</v>
      </c>
      <c r="G333" s="56">
        <v>3359</v>
      </c>
      <c r="H333" s="56">
        <v>3655</v>
      </c>
    </row>
    <row r="334" spans="1:8" ht="17" x14ac:dyDescent="0.15">
      <c r="A334" s="56">
        <v>17000</v>
      </c>
      <c r="B334" s="49"/>
      <c r="C334" s="56">
        <v>1737</v>
      </c>
      <c r="D334" s="56">
        <v>2412</v>
      </c>
      <c r="E334" s="56">
        <v>2743</v>
      </c>
      <c r="F334" s="56">
        <v>3058</v>
      </c>
      <c r="G334" s="56">
        <v>3364</v>
      </c>
      <c r="H334" s="56">
        <v>3660</v>
      </c>
    </row>
    <row r="335" spans="1:8" ht="17" x14ac:dyDescent="0.15">
      <c r="A335" s="56">
        <v>17050</v>
      </c>
      <c r="B335" s="49"/>
      <c r="C335" s="56">
        <v>1740</v>
      </c>
      <c r="D335" s="56">
        <v>2416</v>
      </c>
      <c r="E335" s="56">
        <v>2747</v>
      </c>
      <c r="F335" s="56">
        <v>3062</v>
      </c>
      <c r="G335" s="56">
        <v>3369</v>
      </c>
      <c r="H335" s="56">
        <v>3665</v>
      </c>
    </row>
    <row r="336" spans="1:8" ht="17" x14ac:dyDescent="0.15">
      <c r="A336" s="56">
        <v>17100</v>
      </c>
      <c r="B336" s="49"/>
      <c r="C336" s="56">
        <v>1743</v>
      </c>
      <c r="D336" s="56">
        <v>2419</v>
      </c>
      <c r="E336" s="56">
        <v>2750</v>
      </c>
      <c r="F336" s="56">
        <v>3067</v>
      </c>
      <c r="G336" s="56">
        <v>3373</v>
      </c>
      <c r="H336" s="56">
        <v>3670</v>
      </c>
    </row>
    <row r="337" spans="1:8" ht="17" x14ac:dyDescent="0.15">
      <c r="A337" s="56">
        <v>17150</v>
      </c>
      <c r="B337" s="49"/>
      <c r="C337" s="56">
        <v>1745</v>
      </c>
      <c r="D337" s="56">
        <v>2423</v>
      </c>
      <c r="E337" s="56">
        <v>2754</v>
      </c>
      <c r="F337" s="56">
        <v>3071</v>
      </c>
      <c r="G337" s="56">
        <v>3378</v>
      </c>
      <c r="H337" s="56">
        <v>3675</v>
      </c>
    </row>
    <row r="338" spans="1:8" ht="17" x14ac:dyDescent="0.15">
      <c r="A338" s="56">
        <v>17200</v>
      </c>
      <c r="B338" s="49"/>
      <c r="C338" s="56">
        <v>1748</v>
      </c>
      <c r="D338" s="56">
        <v>2426</v>
      </c>
      <c r="E338" s="56">
        <v>2758</v>
      </c>
      <c r="F338" s="56">
        <v>3075</v>
      </c>
      <c r="G338" s="56">
        <v>3383</v>
      </c>
      <c r="H338" s="56">
        <v>3680</v>
      </c>
    </row>
    <row r="339" spans="1:8" ht="17" x14ac:dyDescent="0.15">
      <c r="A339" s="56">
        <v>17250</v>
      </c>
      <c r="B339" s="49"/>
      <c r="C339" s="56">
        <v>1751</v>
      </c>
      <c r="D339" s="56">
        <v>2430</v>
      </c>
      <c r="E339" s="56">
        <v>2762</v>
      </c>
      <c r="F339" s="56">
        <v>3079</v>
      </c>
      <c r="G339" s="56">
        <v>3387</v>
      </c>
      <c r="H339" s="56">
        <v>3685</v>
      </c>
    </row>
    <row r="340" spans="1:8" ht="17" x14ac:dyDescent="0.15">
      <c r="A340" s="56">
        <v>17300</v>
      </c>
      <c r="B340" s="49"/>
      <c r="C340" s="56">
        <v>1753</v>
      </c>
      <c r="D340" s="56">
        <v>2433</v>
      </c>
      <c r="E340" s="56">
        <v>2766</v>
      </c>
      <c r="F340" s="56">
        <v>3084</v>
      </c>
      <c r="G340" s="56">
        <v>3392</v>
      </c>
      <c r="H340" s="56">
        <v>3691</v>
      </c>
    </row>
    <row r="341" spans="1:8" ht="17" x14ac:dyDescent="0.15">
      <c r="A341" s="56">
        <v>17350</v>
      </c>
      <c r="B341" s="49"/>
      <c r="C341" s="56">
        <v>1756</v>
      </c>
      <c r="D341" s="56">
        <v>2437</v>
      </c>
      <c r="E341" s="56">
        <v>2769</v>
      </c>
      <c r="F341" s="56">
        <v>3088</v>
      </c>
      <c r="G341" s="56">
        <v>3397</v>
      </c>
      <c r="H341" s="56">
        <v>3696</v>
      </c>
    </row>
    <row r="342" spans="1:8" ht="17" x14ac:dyDescent="0.15">
      <c r="A342" s="56">
        <v>17400</v>
      </c>
      <c r="B342" s="49"/>
      <c r="C342" s="56">
        <v>1759</v>
      </c>
      <c r="D342" s="56">
        <v>2440</v>
      </c>
      <c r="E342" s="56">
        <v>2773</v>
      </c>
      <c r="F342" s="56">
        <v>3092</v>
      </c>
      <c r="G342" s="56">
        <v>3401</v>
      </c>
      <c r="H342" s="56">
        <v>3701</v>
      </c>
    </row>
    <row r="343" spans="1:8" ht="17" x14ac:dyDescent="0.15">
      <c r="A343" s="56">
        <v>17450</v>
      </c>
      <c r="B343" s="49"/>
      <c r="C343" s="56">
        <v>1761</v>
      </c>
      <c r="D343" s="56">
        <v>2444</v>
      </c>
      <c r="E343" s="56">
        <v>2777</v>
      </c>
      <c r="F343" s="56">
        <v>3096</v>
      </c>
      <c r="G343" s="56">
        <v>3406</v>
      </c>
      <c r="H343" s="56">
        <v>3706</v>
      </c>
    </row>
    <row r="344" spans="1:8" ht="17" x14ac:dyDescent="0.15">
      <c r="A344" s="56">
        <v>17500</v>
      </c>
      <c r="B344" s="49"/>
      <c r="C344" s="56">
        <v>1764</v>
      </c>
      <c r="D344" s="56">
        <v>2447</v>
      </c>
      <c r="E344" s="56">
        <v>2781</v>
      </c>
      <c r="F344" s="56">
        <v>3101</v>
      </c>
      <c r="G344" s="56">
        <v>3411</v>
      </c>
      <c r="H344" s="56">
        <v>3711</v>
      </c>
    </row>
    <row r="345" spans="1:8" ht="17" x14ac:dyDescent="0.15">
      <c r="A345" s="56">
        <v>17550</v>
      </c>
      <c r="B345" s="49"/>
      <c r="C345" s="56">
        <v>1767</v>
      </c>
      <c r="D345" s="56">
        <v>2451</v>
      </c>
      <c r="E345" s="56">
        <v>2785</v>
      </c>
      <c r="F345" s="56">
        <v>3105</v>
      </c>
      <c r="G345" s="56">
        <v>3415</v>
      </c>
      <c r="H345" s="56">
        <v>3716</v>
      </c>
    </row>
    <row r="346" spans="1:8" ht="17" x14ac:dyDescent="0.15">
      <c r="A346" s="56">
        <v>17600</v>
      </c>
      <c r="B346" s="49"/>
      <c r="C346" s="56">
        <v>1769</v>
      </c>
      <c r="D346" s="56">
        <v>2454</v>
      </c>
      <c r="E346" s="56">
        <v>2788</v>
      </c>
      <c r="F346" s="56">
        <v>3109</v>
      </c>
      <c r="G346" s="56">
        <v>3420</v>
      </c>
      <c r="H346" s="56">
        <v>3721</v>
      </c>
    </row>
    <row r="347" spans="1:8" ht="17" x14ac:dyDescent="0.15">
      <c r="A347" s="56">
        <v>17650</v>
      </c>
      <c r="B347" s="49"/>
      <c r="C347" s="56">
        <v>1772</v>
      </c>
      <c r="D347" s="56">
        <v>2458</v>
      </c>
      <c r="E347" s="56">
        <v>2792</v>
      </c>
      <c r="F347" s="56">
        <v>3113</v>
      </c>
      <c r="G347" s="56">
        <v>3425</v>
      </c>
      <c r="H347" s="56">
        <v>3726</v>
      </c>
    </row>
    <row r="348" spans="1:8" ht="17" x14ac:dyDescent="0.15">
      <c r="A348" s="56">
        <v>17700</v>
      </c>
      <c r="B348" s="49"/>
      <c r="C348" s="56">
        <v>1774</v>
      </c>
      <c r="D348" s="56">
        <v>2461</v>
      </c>
      <c r="E348" s="56">
        <v>2796</v>
      </c>
      <c r="F348" s="56">
        <v>3118</v>
      </c>
      <c r="G348" s="56">
        <v>3429</v>
      </c>
      <c r="H348" s="56">
        <v>3731</v>
      </c>
    </row>
    <row r="349" spans="1:8" ht="17" x14ac:dyDescent="0.15">
      <c r="A349" s="56">
        <v>17750</v>
      </c>
      <c r="B349" s="49"/>
      <c r="C349" s="56">
        <v>1777</v>
      </c>
      <c r="D349" s="56">
        <v>2465</v>
      </c>
      <c r="E349" s="56">
        <v>2800</v>
      </c>
      <c r="F349" s="56">
        <v>3122</v>
      </c>
      <c r="G349" s="56">
        <v>3434</v>
      </c>
      <c r="H349" s="56">
        <v>3736</v>
      </c>
    </row>
    <row r="350" spans="1:8" ht="17" x14ac:dyDescent="0.15">
      <c r="A350" s="56">
        <v>17800</v>
      </c>
      <c r="B350" s="49"/>
      <c r="C350" s="56">
        <v>1780</v>
      </c>
      <c r="D350" s="56">
        <v>2468</v>
      </c>
      <c r="E350" s="56">
        <v>2804</v>
      </c>
      <c r="F350" s="56">
        <v>3126</v>
      </c>
      <c r="G350" s="56">
        <v>3439</v>
      </c>
      <c r="H350" s="56">
        <v>3741</v>
      </c>
    </row>
    <row r="351" spans="1:8" ht="17" x14ac:dyDescent="0.15">
      <c r="A351" s="56">
        <v>17850</v>
      </c>
      <c r="B351" s="49"/>
      <c r="C351" s="56">
        <v>1782</v>
      </c>
      <c r="D351" s="56">
        <v>2472</v>
      </c>
      <c r="E351" s="56">
        <v>2808</v>
      </c>
      <c r="F351" s="56">
        <v>3130</v>
      </c>
      <c r="G351" s="56">
        <v>3443</v>
      </c>
      <c r="H351" s="56">
        <v>3746</v>
      </c>
    </row>
    <row r="352" spans="1:8" ht="17" x14ac:dyDescent="0.15">
      <c r="A352" s="56">
        <v>17900</v>
      </c>
      <c r="B352" s="49"/>
      <c r="C352" s="56">
        <v>1785</v>
      </c>
      <c r="D352" s="56">
        <v>2475</v>
      </c>
      <c r="E352" s="56">
        <v>2811</v>
      </c>
      <c r="F352" s="56">
        <v>3135</v>
      </c>
      <c r="G352" s="56">
        <v>3448</v>
      </c>
      <c r="H352" s="56">
        <v>3752</v>
      </c>
    </row>
    <row r="353" spans="1:8" ht="17" x14ac:dyDescent="0.15">
      <c r="A353" s="56">
        <v>17950</v>
      </c>
      <c r="B353" s="49"/>
      <c r="C353" s="56">
        <v>1788</v>
      </c>
      <c r="D353" s="56">
        <v>2478</v>
      </c>
      <c r="E353" s="56">
        <v>2815</v>
      </c>
      <c r="F353" s="56">
        <v>3139</v>
      </c>
      <c r="G353" s="56">
        <v>3453</v>
      </c>
      <c r="H353" s="56">
        <v>3757</v>
      </c>
    </row>
    <row r="354" spans="1:8" ht="17" x14ac:dyDescent="0.15">
      <c r="A354" s="56">
        <v>18000</v>
      </c>
      <c r="B354" s="49"/>
      <c r="C354" s="56">
        <v>1790</v>
      </c>
      <c r="D354" s="56">
        <v>2482</v>
      </c>
      <c r="E354" s="56">
        <v>2819</v>
      </c>
      <c r="F354" s="56">
        <v>3143</v>
      </c>
      <c r="G354" s="56">
        <v>3457</v>
      </c>
      <c r="H354" s="56">
        <v>3762</v>
      </c>
    </row>
    <row r="355" spans="1:8" ht="17" x14ac:dyDescent="0.15">
      <c r="A355" s="56">
        <v>18050</v>
      </c>
      <c r="B355" s="49"/>
      <c r="C355" s="56">
        <v>1793</v>
      </c>
      <c r="D355" s="56">
        <v>2485</v>
      </c>
      <c r="E355" s="56">
        <v>2823</v>
      </c>
      <c r="F355" s="56">
        <v>3147</v>
      </c>
      <c r="G355" s="56">
        <v>3462</v>
      </c>
      <c r="H355" s="56">
        <v>3767</v>
      </c>
    </row>
    <row r="356" spans="1:8" ht="17" x14ac:dyDescent="0.15">
      <c r="A356" s="56">
        <v>18100</v>
      </c>
      <c r="B356" s="49"/>
      <c r="C356" s="56">
        <v>1796</v>
      </c>
      <c r="D356" s="56">
        <v>2489</v>
      </c>
      <c r="E356" s="56">
        <v>2827</v>
      </c>
      <c r="F356" s="56">
        <v>3152</v>
      </c>
      <c r="G356" s="56">
        <v>3467</v>
      </c>
      <c r="H356" s="56">
        <v>3772</v>
      </c>
    </row>
    <row r="357" spans="1:8" ht="17" x14ac:dyDescent="0.15">
      <c r="A357" s="56">
        <v>18150</v>
      </c>
      <c r="B357" s="49"/>
      <c r="C357" s="56">
        <v>1798</v>
      </c>
      <c r="D357" s="56">
        <v>2492</v>
      </c>
      <c r="E357" s="56">
        <v>2830</v>
      </c>
      <c r="F357" s="56">
        <v>3156</v>
      </c>
      <c r="G357" s="56">
        <v>3471</v>
      </c>
      <c r="H357" s="56">
        <v>3777</v>
      </c>
    </row>
    <row r="358" spans="1:8" ht="17" x14ac:dyDescent="0.15">
      <c r="A358" s="56">
        <v>18200</v>
      </c>
      <c r="B358" s="49"/>
      <c r="C358" s="56">
        <v>1801</v>
      </c>
      <c r="D358" s="56">
        <v>2496</v>
      </c>
      <c r="E358" s="56">
        <v>2834</v>
      </c>
      <c r="F358" s="56">
        <v>3160</v>
      </c>
      <c r="G358" s="56">
        <v>3476</v>
      </c>
      <c r="H358" s="56">
        <v>3782</v>
      </c>
    </row>
    <row r="359" spans="1:8" ht="17" x14ac:dyDescent="0.15">
      <c r="A359" s="56">
        <v>18250</v>
      </c>
      <c r="B359" s="49"/>
      <c r="C359" s="56">
        <v>1804</v>
      </c>
      <c r="D359" s="56">
        <v>2499</v>
      </c>
      <c r="E359" s="56">
        <v>2838</v>
      </c>
      <c r="F359" s="56">
        <v>3164</v>
      </c>
      <c r="G359" s="56">
        <v>3481</v>
      </c>
      <c r="H359" s="56">
        <v>3787</v>
      </c>
    </row>
    <row r="360" spans="1:8" ht="17" x14ac:dyDescent="0.15">
      <c r="A360" s="56">
        <v>18300</v>
      </c>
      <c r="B360" s="49"/>
      <c r="C360" s="56">
        <v>1806</v>
      </c>
      <c r="D360" s="56">
        <v>2503</v>
      </c>
      <c r="E360" s="56">
        <v>2842</v>
      </c>
      <c r="F360" s="56">
        <v>3169</v>
      </c>
      <c r="G360" s="56">
        <v>3485</v>
      </c>
      <c r="H360" s="56">
        <v>3792</v>
      </c>
    </row>
    <row r="361" spans="1:8" ht="17" x14ac:dyDescent="0.15">
      <c r="A361" s="56">
        <v>18350</v>
      </c>
      <c r="B361" s="49"/>
      <c r="C361" s="56">
        <v>1809</v>
      </c>
      <c r="D361" s="56">
        <v>2506</v>
      </c>
      <c r="E361" s="56">
        <v>2846</v>
      </c>
      <c r="F361" s="56">
        <v>3173</v>
      </c>
      <c r="G361" s="56">
        <v>3490</v>
      </c>
      <c r="H361" s="56">
        <v>3797</v>
      </c>
    </row>
    <row r="362" spans="1:8" ht="17" x14ac:dyDescent="0.15">
      <c r="A362" s="56">
        <v>18400</v>
      </c>
      <c r="B362" s="49"/>
      <c r="C362" s="56">
        <v>1812</v>
      </c>
      <c r="D362" s="56">
        <v>2510</v>
      </c>
      <c r="E362" s="56">
        <v>2849</v>
      </c>
      <c r="F362" s="56">
        <v>3177</v>
      </c>
      <c r="G362" s="56">
        <v>3495</v>
      </c>
      <c r="H362" s="56">
        <v>3802</v>
      </c>
    </row>
    <row r="363" spans="1:8" ht="17" x14ac:dyDescent="0.15">
      <c r="A363" s="56">
        <v>18450</v>
      </c>
      <c r="B363" s="49"/>
      <c r="C363" s="56">
        <v>1814</v>
      </c>
      <c r="D363" s="56">
        <v>2513</v>
      </c>
      <c r="E363" s="56">
        <v>2853</v>
      </c>
      <c r="F363" s="56">
        <v>3181</v>
      </c>
      <c r="G363" s="56">
        <v>3499</v>
      </c>
      <c r="H363" s="56">
        <v>3807</v>
      </c>
    </row>
    <row r="364" spans="1:8" ht="17" x14ac:dyDescent="0.15">
      <c r="A364" s="56">
        <v>18500</v>
      </c>
      <c r="B364" s="49"/>
      <c r="C364" s="56">
        <v>1817</v>
      </c>
      <c r="D364" s="56">
        <v>2517</v>
      </c>
      <c r="E364" s="56">
        <v>2857</v>
      </c>
      <c r="F364" s="56">
        <v>3186</v>
      </c>
      <c r="G364" s="56">
        <v>3504</v>
      </c>
      <c r="H364" s="56">
        <v>3813</v>
      </c>
    </row>
    <row r="365" spans="1:8" ht="17" x14ac:dyDescent="0.15">
      <c r="A365" s="56">
        <v>18550</v>
      </c>
      <c r="B365" s="49"/>
      <c r="C365" s="56">
        <v>1819</v>
      </c>
      <c r="D365" s="56">
        <v>2520</v>
      </c>
      <c r="E365" s="56">
        <v>2861</v>
      </c>
      <c r="F365" s="56">
        <v>3190</v>
      </c>
      <c r="G365" s="56">
        <v>3509</v>
      </c>
      <c r="H365" s="56">
        <v>3818</v>
      </c>
    </row>
    <row r="366" spans="1:8" ht="17" x14ac:dyDescent="0.15">
      <c r="A366" s="56">
        <v>18600</v>
      </c>
      <c r="B366" s="49"/>
      <c r="C366" s="56">
        <v>1822</v>
      </c>
      <c r="D366" s="56">
        <v>2524</v>
      </c>
      <c r="E366" s="56">
        <v>2865</v>
      </c>
      <c r="F366" s="56">
        <v>3194</v>
      </c>
      <c r="G366" s="56">
        <v>3513</v>
      </c>
      <c r="H366" s="56">
        <v>3823</v>
      </c>
    </row>
    <row r="367" spans="1:8" ht="17" x14ac:dyDescent="0.15">
      <c r="A367" s="56">
        <v>18650</v>
      </c>
      <c r="B367" s="49"/>
      <c r="C367" s="56">
        <v>1825</v>
      </c>
      <c r="D367" s="56">
        <v>2527</v>
      </c>
      <c r="E367" s="56">
        <v>2868</v>
      </c>
      <c r="F367" s="56">
        <v>3198</v>
      </c>
      <c r="G367" s="56">
        <v>3518</v>
      </c>
      <c r="H367" s="56">
        <v>3828</v>
      </c>
    </row>
    <row r="368" spans="1:8" ht="17" x14ac:dyDescent="0.15">
      <c r="A368" s="56">
        <v>18700</v>
      </c>
      <c r="B368" s="49"/>
      <c r="C368" s="56">
        <v>1827</v>
      </c>
      <c r="D368" s="56">
        <v>2531</v>
      </c>
      <c r="E368" s="56">
        <v>2872</v>
      </c>
      <c r="F368" s="56">
        <v>3203</v>
      </c>
      <c r="G368" s="56">
        <v>3523</v>
      </c>
      <c r="H368" s="56">
        <v>3833</v>
      </c>
    </row>
    <row r="369" spans="1:8" ht="17" x14ac:dyDescent="0.15">
      <c r="A369" s="56">
        <v>18750</v>
      </c>
      <c r="B369" s="49"/>
      <c r="C369" s="56">
        <v>1830</v>
      </c>
      <c r="D369" s="56">
        <v>2534</v>
      </c>
      <c r="E369" s="56">
        <v>2876</v>
      </c>
      <c r="F369" s="56">
        <v>3207</v>
      </c>
      <c r="G369" s="56">
        <v>3528</v>
      </c>
      <c r="H369" s="56">
        <v>3838</v>
      </c>
    </row>
    <row r="370" spans="1:8" ht="17" x14ac:dyDescent="0.15">
      <c r="A370" s="56">
        <v>18800</v>
      </c>
      <c r="B370" s="49"/>
      <c r="C370" s="56">
        <v>1833</v>
      </c>
      <c r="D370" s="56">
        <v>2538</v>
      </c>
      <c r="E370" s="56">
        <v>2880</v>
      </c>
      <c r="F370" s="56">
        <v>3211</v>
      </c>
      <c r="G370" s="56">
        <v>3532</v>
      </c>
      <c r="H370" s="56">
        <v>3843</v>
      </c>
    </row>
    <row r="371" spans="1:8" ht="17" x14ac:dyDescent="0.15">
      <c r="A371" s="56">
        <v>18850</v>
      </c>
      <c r="B371" s="49"/>
      <c r="C371" s="56">
        <v>1835</v>
      </c>
      <c r="D371" s="56">
        <v>2541</v>
      </c>
      <c r="E371" s="56">
        <v>2884</v>
      </c>
      <c r="F371" s="56">
        <v>3215</v>
      </c>
      <c r="G371" s="56">
        <v>3537</v>
      </c>
      <c r="H371" s="56">
        <v>3848</v>
      </c>
    </row>
    <row r="372" spans="1:8" ht="17" x14ac:dyDescent="0.15">
      <c r="A372" s="56">
        <v>18900</v>
      </c>
      <c r="B372" s="49"/>
      <c r="C372" s="56">
        <v>1838</v>
      </c>
      <c r="D372" s="56">
        <v>2545</v>
      </c>
      <c r="E372" s="56">
        <v>2888</v>
      </c>
      <c r="F372" s="56">
        <v>3220</v>
      </c>
      <c r="G372" s="56">
        <v>3542</v>
      </c>
      <c r="H372" s="56">
        <v>3853</v>
      </c>
    </row>
    <row r="373" spans="1:8" ht="17" x14ac:dyDescent="0.15">
      <c r="A373" s="56">
        <v>18950</v>
      </c>
      <c r="B373" s="49"/>
      <c r="C373" s="56">
        <v>1841</v>
      </c>
      <c r="D373" s="56">
        <v>2548</v>
      </c>
      <c r="E373" s="56">
        <v>2891</v>
      </c>
      <c r="F373" s="56">
        <v>3224</v>
      </c>
      <c r="G373" s="56">
        <v>3546</v>
      </c>
      <c r="H373" s="56">
        <v>3858</v>
      </c>
    </row>
    <row r="374" spans="1:8" ht="17" x14ac:dyDescent="0.15">
      <c r="A374" s="56">
        <v>19000</v>
      </c>
      <c r="B374" s="49"/>
      <c r="C374" s="56">
        <v>1843</v>
      </c>
      <c r="D374" s="56">
        <v>2552</v>
      </c>
      <c r="E374" s="56">
        <v>2895</v>
      </c>
      <c r="F374" s="56">
        <v>3228</v>
      </c>
      <c r="G374" s="56">
        <v>3551</v>
      </c>
      <c r="H374" s="56">
        <v>3863</v>
      </c>
    </row>
    <row r="375" spans="1:8" ht="17" x14ac:dyDescent="0.15">
      <c r="A375" s="56">
        <v>19050</v>
      </c>
      <c r="B375" s="49"/>
      <c r="C375" s="56">
        <v>1846</v>
      </c>
      <c r="D375" s="56">
        <v>2555</v>
      </c>
      <c r="E375" s="56">
        <v>2899</v>
      </c>
      <c r="F375" s="56">
        <v>3232</v>
      </c>
      <c r="G375" s="56">
        <v>3556</v>
      </c>
      <c r="H375" s="56">
        <v>3868</v>
      </c>
    </row>
    <row r="376" spans="1:8" ht="17" x14ac:dyDescent="0.15">
      <c r="A376" s="56">
        <v>19100</v>
      </c>
      <c r="B376" s="49"/>
      <c r="C376" s="56">
        <v>1849</v>
      </c>
      <c r="D376" s="56">
        <v>2559</v>
      </c>
      <c r="E376" s="56">
        <v>2903</v>
      </c>
      <c r="F376" s="56">
        <v>3237</v>
      </c>
      <c r="G376" s="56">
        <v>3560</v>
      </c>
      <c r="H376" s="56">
        <v>3874</v>
      </c>
    </row>
    <row r="377" spans="1:8" ht="17" x14ac:dyDescent="0.15">
      <c r="A377" s="56">
        <v>19150</v>
      </c>
      <c r="B377" s="49"/>
      <c r="C377" s="56">
        <v>1851</v>
      </c>
      <c r="D377" s="56">
        <v>2562</v>
      </c>
      <c r="E377" s="56">
        <v>2907</v>
      </c>
      <c r="F377" s="56">
        <v>3241</v>
      </c>
      <c r="G377" s="56">
        <v>3565</v>
      </c>
      <c r="H377" s="56">
        <v>3879</v>
      </c>
    </row>
    <row r="378" spans="1:8" ht="17" x14ac:dyDescent="0.15">
      <c r="A378" s="56">
        <v>19200</v>
      </c>
      <c r="B378" s="49"/>
      <c r="C378" s="56">
        <v>1854</v>
      </c>
      <c r="D378" s="56">
        <v>2566</v>
      </c>
      <c r="E378" s="56">
        <v>2910</v>
      </c>
      <c r="F378" s="56">
        <v>3245</v>
      </c>
      <c r="G378" s="56">
        <v>3570</v>
      </c>
      <c r="H378" s="56">
        <v>3884</v>
      </c>
    </row>
    <row r="379" spans="1:8" ht="17" x14ac:dyDescent="0.15">
      <c r="A379" s="56">
        <v>19250</v>
      </c>
      <c r="B379" s="49"/>
      <c r="C379" s="56">
        <v>1856</v>
      </c>
      <c r="D379" s="56">
        <v>2569</v>
      </c>
      <c r="E379" s="56">
        <v>2914</v>
      </c>
      <c r="F379" s="56">
        <v>3249</v>
      </c>
      <c r="G379" s="56">
        <v>3574</v>
      </c>
      <c r="H379" s="56">
        <v>3889</v>
      </c>
    </row>
    <row r="380" spans="1:8" ht="17" x14ac:dyDescent="0.15">
      <c r="A380" s="56">
        <v>19300</v>
      </c>
      <c r="B380" s="49"/>
      <c r="C380" s="56">
        <v>1859</v>
      </c>
      <c r="D380" s="56">
        <v>2573</v>
      </c>
      <c r="E380" s="56">
        <v>2918</v>
      </c>
      <c r="F380" s="56">
        <v>3254</v>
      </c>
      <c r="G380" s="56">
        <v>3579</v>
      </c>
      <c r="H380" s="56">
        <v>3894</v>
      </c>
    </row>
    <row r="381" spans="1:8" ht="17" x14ac:dyDescent="0.15">
      <c r="A381" s="56">
        <v>19350</v>
      </c>
      <c r="B381" s="49"/>
      <c r="C381" s="56">
        <v>1862</v>
      </c>
      <c r="D381" s="56">
        <v>2576</v>
      </c>
      <c r="E381" s="56">
        <v>2922</v>
      </c>
      <c r="F381" s="56">
        <v>3258</v>
      </c>
      <c r="G381" s="56">
        <v>3584</v>
      </c>
      <c r="H381" s="56">
        <v>3899</v>
      </c>
    </row>
    <row r="382" spans="1:8" ht="17" x14ac:dyDescent="0.15">
      <c r="A382" s="56">
        <v>19400</v>
      </c>
      <c r="B382" s="49"/>
      <c r="C382" s="56">
        <v>1864</v>
      </c>
      <c r="D382" s="56">
        <v>2580</v>
      </c>
      <c r="E382" s="56">
        <v>2926</v>
      </c>
      <c r="F382" s="56">
        <v>3262</v>
      </c>
      <c r="G382" s="56">
        <v>3588</v>
      </c>
      <c r="H382" s="56">
        <v>3904</v>
      </c>
    </row>
    <row r="383" spans="1:8" ht="17" x14ac:dyDescent="0.15">
      <c r="A383" s="56">
        <v>19450</v>
      </c>
      <c r="B383" s="49"/>
      <c r="C383" s="56">
        <v>1867</v>
      </c>
      <c r="D383" s="56">
        <v>2583</v>
      </c>
      <c r="E383" s="56">
        <v>2929</v>
      </c>
      <c r="F383" s="56">
        <v>3266</v>
      </c>
      <c r="G383" s="56">
        <v>3593</v>
      </c>
      <c r="H383" s="56">
        <v>3909</v>
      </c>
    </row>
    <row r="384" spans="1:8" ht="17" x14ac:dyDescent="0.15">
      <c r="A384" s="56">
        <v>19500</v>
      </c>
      <c r="B384" s="49"/>
      <c r="C384" s="56">
        <v>1870</v>
      </c>
      <c r="D384" s="56">
        <v>2587</v>
      </c>
      <c r="E384" s="56">
        <v>2933</v>
      </c>
      <c r="F384" s="56">
        <v>3271</v>
      </c>
      <c r="G384" s="56">
        <v>3598</v>
      </c>
      <c r="H384" s="56">
        <v>3914</v>
      </c>
    </row>
    <row r="385" spans="1:8" ht="17" x14ac:dyDescent="0.15">
      <c r="A385" s="56">
        <v>19550</v>
      </c>
      <c r="B385" s="49"/>
      <c r="C385" s="56">
        <v>1872</v>
      </c>
      <c r="D385" s="56">
        <v>2590</v>
      </c>
      <c r="E385" s="56">
        <v>2937</v>
      </c>
      <c r="F385" s="56">
        <v>3275</v>
      </c>
      <c r="G385" s="56">
        <v>3602</v>
      </c>
      <c r="H385" s="56">
        <v>3919</v>
      </c>
    </row>
    <row r="386" spans="1:8" ht="17" x14ac:dyDescent="0.15">
      <c r="A386" s="56">
        <v>19600</v>
      </c>
      <c r="B386" s="49"/>
      <c r="C386" s="56">
        <v>1875</v>
      </c>
      <c r="D386" s="56">
        <v>2594</v>
      </c>
      <c r="E386" s="56">
        <v>2941</v>
      </c>
      <c r="F386" s="56">
        <v>3279</v>
      </c>
      <c r="G386" s="56">
        <v>3607</v>
      </c>
      <c r="H386" s="56">
        <v>3924</v>
      </c>
    </row>
    <row r="387" spans="1:8" ht="17" x14ac:dyDescent="0.15">
      <c r="A387" s="56">
        <v>19650</v>
      </c>
      <c r="B387" s="49"/>
      <c r="C387" s="56">
        <v>1878</v>
      </c>
      <c r="D387" s="56">
        <v>2597</v>
      </c>
      <c r="E387" s="56">
        <v>2945</v>
      </c>
      <c r="F387" s="56">
        <v>3283</v>
      </c>
      <c r="G387" s="56">
        <v>3612</v>
      </c>
      <c r="H387" s="56">
        <v>3929</v>
      </c>
    </row>
    <row r="388" spans="1:8" ht="17" x14ac:dyDescent="0.15">
      <c r="A388" s="56">
        <v>19700</v>
      </c>
      <c r="B388" s="49"/>
      <c r="C388" s="56">
        <v>1880</v>
      </c>
      <c r="D388" s="56">
        <v>2601</v>
      </c>
      <c r="E388" s="56">
        <v>2948</v>
      </c>
      <c r="F388" s="56">
        <v>3288</v>
      </c>
      <c r="G388" s="56">
        <v>3616</v>
      </c>
      <c r="H388" s="56">
        <v>3935</v>
      </c>
    </row>
    <row r="389" spans="1:8" ht="17" x14ac:dyDescent="0.15">
      <c r="A389" s="56">
        <v>19750</v>
      </c>
      <c r="B389" s="49"/>
      <c r="C389" s="56">
        <v>1883</v>
      </c>
      <c r="D389" s="56">
        <v>2604</v>
      </c>
      <c r="E389" s="56">
        <v>2952</v>
      </c>
      <c r="F389" s="56">
        <v>3292</v>
      </c>
      <c r="G389" s="56">
        <v>3621</v>
      </c>
      <c r="H389" s="56">
        <v>3940</v>
      </c>
    </row>
    <row r="390" spans="1:8" ht="17" x14ac:dyDescent="0.15">
      <c r="A390" s="56">
        <v>19800</v>
      </c>
      <c r="B390" s="49"/>
      <c r="C390" s="56">
        <v>1886</v>
      </c>
      <c r="D390" s="56">
        <v>2608</v>
      </c>
      <c r="E390" s="56">
        <v>2956</v>
      </c>
      <c r="F390" s="56">
        <v>3296</v>
      </c>
      <c r="G390" s="56">
        <v>3626</v>
      </c>
      <c r="H390" s="56">
        <v>3945</v>
      </c>
    </row>
    <row r="391" spans="1:8" ht="17" x14ac:dyDescent="0.15">
      <c r="A391" s="56">
        <v>19850</v>
      </c>
      <c r="B391" s="49"/>
      <c r="C391" s="56">
        <v>1888</v>
      </c>
      <c r="D391" s="56">
        <v>2611</v>
      </c>
      <c r="E391" s="56">
        <v>2960</v>
      </c>
      <c r="F391" s="56">
        <v>3300</v>
      </c>
      <c r="G391" s="56">
        <v>3630</v>
      </c>
      <c r="H391" s="56">
        <v>3950</v>
      </c>
    </row>
    <row r="392" spans="1:8" ht="17" x14ac:dyDescent="0.15">
      <c r="A392" s="56">
        <v>19900</v>
      </c>
      <c r="B392" s="49"/>
      <c r="C392" s="56">
        <v>1891</v>
      </c>
      <c r="D392" s="56">
        <v>2615</v>
      </c>
      <c r="E392" s="56">
        <v>2964</v>
      </c>
      <c r="F392" s="56">
        <v>3305</v>
      </c>
      <c r="G392" s="56">
        <v>3635</v>
      </c>
      <c r="H392" s="56">
        <v>3955</v>
      </c>
    </row>
    <row r="393" spans="1:8" ht="17" x14ac:dyDescent="0.15">
      <c r="A393" s="56">
        <v>19950</v>
      </c>
      <c r="B393" s="49"/>
      <c r="C393" s="56">
        <v>1893</v>
      </c>
      <c r="D393" s="56">
        <v>2618</v>
      </c>
      <c r="E393" s="56">
        <v>2967</v>
      </c>
      <c r="F393" s="56">
        <v>3309</v>
      </c>
      <c r="G393" s="56">
        <v>3640</v>
      </c>
      <c r="H393" s="56">
        <v>3960</v>
      </c>
    </row>
    <row r="394" spans="1:8" ht="17" x14ac:dyDescent="0.15">
      <c r="A394" s="56">
        <v>20000</v>
      </c>
      <c r="B394" s="49"/>
      <c r="C394" s="56">
        <v>1896</v>
      </c>
      <c r="D394" s="56">
        <v>2622</v>
      </c>
      <c r="E394" s="56">
        <v>2971</v>
      </c>
      <c r="F394" s="56">
        <v>3313</v>
      </c>
      <c r="G394" s="56">
        <v>3644</v>
      </c>
      <c r="H394" s="56">
        <v>3965</v>
      </c>
    </row>
    <row r="395" spans="1:8" ht="17" x14ac:dyDescent="0.15">
      <c r="A395" s="56">
        <v>20050</v>
      </c>
      <c r="B395" s="49"/>
      <c r="C395" s="56">
        <v>1899</v>
      </c>
      <c r="D395" s="56">
        <v>2625</v>
      </c>
      <c r="E395" s="56">
        <v>2975</v>
      </c>
      <c r="F395" s="56">
        <v>3317</v>
      </c>
      <c r="G395" s="56">
        <v>3649</v>
      </c>
      <c r="H395" s="56">
        <v>3970</v>
      </c>
    </row>
    <row r="396" spans="1:8" ht="17" x14ac:dyDescent="0.15">
      <c r="A396" s="56">
        <v>20100</v>
      </c>
      <c r="B396" s="49"/>
      <c r="C396" s="56">
        <v>1901</v>
      </c>
      <c r="D396" s="56">
        <v>2628</v>
      </c>
      <c r="E396" s="56">
        <v>2979</v>
      </c>
      <c r="F396" s="56">
        <v>3321</v>
      </c>
      <c r="G396" s="56">
        <v>3654</v>
      </c>
      <c r="H396" s="56">
        <v>3975</v>
      </c>
    </row>
    <row r="397" spans="1:8" ht="17" x14ac:dyDescent="0.15">
      <c r="A397" s="56">
        <v>20150</v>
      </c>
      <c r="B397" s="49"/>
      <c r="C397" s="56">
        <v>1904</v>
      </c>
      <c r="D397" s="56">
        <v>2632</v>
      </c>
      <c r="E397" s="56">
        <v>2983</v>
      </c>
      <c r="F397" s="56">
        <v>3326</v>
      </c>
      <c r="G397" s="56">
        <v>3658</v>
      </c>
      <c r="H397" s="56">
        <v>3980</v>
      </c>
    </row>
    <row r="398" spans="1:8" ht="17" x14ac:dyDescent="0.15">
      <c r="A398" s="56">
        <v>20200</v>
      </c>
      <c r="B398" s="49"/>
      <c r="C398" s="56">
        <v>1907</v>
      </c>
      <c r="D398" s="56">
        <v>2635</v>
      </c>
      <c r="E398" s="56">
        <v>2987</v>
      </c>
      <c r="F398" s="56">
        <v>3330</v>
      </c>
      <c r="G398" s="56">
        <v>3663</v>
      </c>
      <c r="H398" s="56">
        <v>3985</v>
      </c>
    </row>
    <row r="399" spans="1:8" ht="17" x14ac:dyDescent="0.15">
      <c r="A399" s="56">
        <v>20250</v>
      </c>
      <c r="B399" s="49"/>
      <c r="C399" s="56">
        <v>1909</v>
      </c>
      <c r="D399" s="56">
        <v>2639</v>
      </c>
      <c r="E399" s="56">
        <v>2990</v>
      </c>
      <c r="F399" s="56">
        <v>3334</v>
      </c>
      <c r="G399" s="56">
        <v>3668</v>
      </c>
      <c r="H399" s="56">
        <v>3990</v>
      </c>
    </row>
    <row r="400" spans="1:8" ht="17" x14ac:dyDescent="0.15">
      <c r="A400" s="56">
        <v>20300</v>
      </c>
      <c r="B400" s="49"/>
      <c r="C400" s="56">
        <v>1912</v>
      </c>
      <c r="D400" s="56">
        <v>2642</v>
      </c>
      <c r="E400" s="56">
        <v>2994</v>
      </c>
      <c r="F400" s="56">
        <v>3338</v>
      </c>
      <c r="G400" s="56">
        <v>3672</v>
      </c>
      <c r="H400" s="56">
        <v>3996</v>
      </c>
    </row>
    <row r="401" spans="1:8" ht="17" x14ac:dyDescent="0.15">
      <c r="A401" s="56">
        <v>20350</v>
      </c>
      <c r="B401" s="49"/>
      <c r="C401" s="56">
        <v>1915</v>
      </c>
      <c r="D401" s="56">
        <v>2646</v>
      </c>
      <c r="E401" s="56">
        <v>2998</v>
      </c>
      <c r="F401" s="56">
        <v>3343</v>
      </c>
      <c r="G401" s="56">
        <v>3677</v>
      </c>
      <c r="H401" s="56">
        <v>4001</v>
      </c>
    </row>
    <row r="402" spans="1:8" ht="17" x14ac:dyDescent="0.15">
      <c r="A402" s="56">
        <v>20400</v>
      </c>
      <c r="B402" s="49"/>
      <c r="C402" s="56">
        <v>1917</v>
      </c>
      <c r="D402" s="56">
        <v>2649</v>
      </c>
      <c r="E402" s="56">
        <v>3002</v>
      </c>
      <c r="F402" s="56">
        <v>3347</v>
      </c>
      <c r="G402" s="56">
        <v>3682</v>
      </c>
      <c r="H402" s="56">
        <v>4006</v>
      </c>
    </row>
    <row r="403" spans="1:8" ht="17" x14ac:dyDescent="0.15">
      <c r="A403" s="56">
        <v>20450</v>
      </c>
      <c r="B403" s="49"/>
      <c r="C403" s="56">
        <v>1920</v>
      </c>
      <c r="D403" s="56">
        <v>2653</v>
      </c>
      <c r="E403" s="56">
        <v>3006</v>
      </c>
      <c r="F403" s="56">
        <v>3351</v>
      </c>
      <c r="G403" s="56">
        <v>3686</v>
      </c>
      <c r="H403" s="56">
        <v>4011</v>
      </c>
    </row>
    <row r="404" spans="1:8" ht="17" x14ac:dyDescent="0.15">
      <c r="A404" s="56">
        <v>20500</v>
      </c>
      <c r="B404" s="49"/>
      <c r="C404" s="56">
        <v>1923</v>
      </c>
      <c r="D404" s="56">
        <v>2656</v>
      </c>
      <c r="E404" s="56">
        <v>3009</v>
      </c>
      <c r="F404" s="56">
        <v>3355</v>
      </c>
      <c r="G404" s="56">
        <v>3691</v>
      </c>
      <c r="H404" s="56">
        <v>4016</v>
      </c>
    </row>
    <row r="405" spans="1:8" ht="17" x14ac:dyDescent="0.15">
      <c r="A405" s="56">
        <v>20550</v>
      </c>
      <c r="B405" s="49"/>
      <c r="C405" s="56">
        <v>1925</v>
      </c>
      <c r="D405" s="56">
        <v>2660</v>
      </c>
      <c r="E405" s="56">
        <v>3013</v>
      </c>
      <c r="F405" s="56">
        <v>3360</v>
      </c>
      <c r="G405" s="56">
        <v>3696</v>
      </c>
      <c r="H405" s="56">
        <v>4021</v>
      </c>
    </row>
    <row r="406" spans="1:8" ht="17" x14ac:dyDescent="0.15">
      <c r="A406" s="56">
        <v>20600</v>
      </c>
      <c r="B406" s="49"/>
      <c r="C406" s="56">
        <v>1928</v>
      </c>
      <c r="D406" s="56">
        <v>2663</v>
      </c>
      <c r="E406" s="56">
        <v>3017</v>
      </c>
      <c r="F406" s="56">
        <v>3364</v>
      </c>
      <c r="G406" s="56">
        <v>3700</v>
      </c>
      <c r="H406" s="56">
        <v>4026</v>
      </c>
    </row>
    <row r="407" spans="1:8" ht="17" x14ac:dyDescent="0.15">
      <c r="A407" s="56">
        <v>20650</v>
      </c>
      <c r="B407" s="49"/>
      <c r="C407" s="56">
        <v>1931</v>
      </c>
      <c r="D407" s="56">
        <v>2667</v>
      </c>
      <c r="E407" s="56">
        <v>3021</v>
      </c>
      <c r="F407" s="56">
        <v>3368</v>
      </c>
      <c r="G407" s="56">
        <v>3705</v>
      </c>
      <c r="H407" s="56">
        <v>4031</v>
      </c>
    </row>
    <row r="408" spans="1:8" ht="17" x14ac:dyDescent="0.15">
      <c r="A408" s="56">
        <v>20700</v>
      </c>
      <c r="B408" s="49"/>
      <c r="C408" s="56">
        <v>1933</v>
      </c>
      <c r="D408" s="56">
        <v>2670</v>
      </c>
      <c r="E408" s="56">
        <v>3025</v>
      </c>
      <c r="F408" s="56">
        <v>3372</v>
      </c>
      <c r="G408" s="56">
        <v>3710</v>
      </c>
      <c r="H408" s="56">
        <v>4036</v>
      </c>
    </row>
    <row r="409" spans="1:8" ht="17" x14ac:dyDescent="0.15">
      <c r="A409" s="56">
        <v>20750</v>
      </c>
      <c r="B409" s="49"/>
      <c r="C409" s="56">
        <v>1936</v>
      </c>
      <c r="D409" s="56">
        <v>2674</v>
      </c>
      <c r="E409" s="56">
        <v>3028</v>
      </c>
      <c r="F409" s="56">
        <v>3377</v>
      </c>
      <c r="G409" s="56">
        <v>3714</v>
      </c>
      <c r="H409" s="56">
        <v>4041</v>
      </c>
    </row>
    <row r="410" spans="1:8" ht="17" x14ac:dyDescent="0.15">
      <c r="A410" s="56">
        <v>20800</v>
      </c>
      <c r="B410" s="49"/>
      <c r="C410" s="56">
        <v>1938</v>
      </c>
      <c r="D410" s="56">
        <v>2677</v>
      </c>
      <c r="E410" s="56">
        <v>3032</v>
      </c>
      <c r="F410" s="56">
        <v>3381</v>
      </c>
      <c r="G410" s="56">
        <v>3719</v>
      </c>
      <c r="H410" s="56">
        <v>4046</v>
      </c>
    </row>
    <row r="411" spans="1:8" ht="17" x14ac:dyDescent="0.15">
      <c r="A411" s="56">
        <v>20850</v>
      </c>
      <c r="B411" s="49"/>
      <c r="C411" s="56">
        <v>1941</v>
      </c>
      <c r="D411" s="56">
        <v>2681</v>
      </c>
      <c r="E411" s="56">
        <v>3036</v>
      </c>
      <c r="F411" s="56">
        <v>3385</v>
      </c>
      <c r="G411" s="56">
        <v>3724</v>
      </c>
      <c r="H411" s="56">
        <v>4051</v>
      </c>
    </row>
    <row r="412" spans="1:8" ht="17" x14ac:dyDescent="0.15">
      <c r="A412" s="56">
        <v>20900</v>
      </c>
      <c r="B412" s="49"/>
      <c r="C412" s="56">
        <v>1944</v>
      </c>
      <c r="D412" s="56">
        <v>2684</v>
      </c>
      <c r="E412" s="56">
        <v>3040</v>
      </c>
      <c r="F412" s="56">
        <v>3389</v>
      </c>
      <c r="G412" s="56">
        <v>3728</v>
      </c>
      <c r="H412" s="56">
        <v>4056</v>
      </c>
    </row>
    <row r="413" spans="1:8" ht="17" x14ac:dyDescent="0.15">
      <c r="A413" s="56">
        <v>20950</v>
      </c>
      <c r="B413" s="49"/>
      <c r="C413" s="56">
        <v>1946</v>
      </c>
      <c r="D413" s="56">
        <v>2688</v>
      </c>
      <c r="E413" s="56">
        <v>3044</v>
      </c>
      <c r="F413" s="56">
        <v>3394</v>
      </c>
      <c r="G413" s="56">
        <v>3733</v>
      </c>
      <c r="H413" s="56">
        <v>4062</v>
      </c>
    </row>
    <row r="414" spans="1:8" ht="17" x14ac:dyDescent="0.15">
      <c r="A414" s="56">
        <v>21000</v>
      </c>
      <c r="B414" s="49"/>
      <c r="C414" s="56">
        <v>1949</v>
      </c>
      <c r="D414" s="56">
        <v>2691</v>
      </c>
      <c r="E414" s="56">
        <v>3047</v>
      </c>
      <c r="F414" s="56">
        <v>3398</v>
      </c>
      <c r="G414" s="56">
        <v>3738</v>
      </c>
      <c r="H414" s="56">
        <v>4067</v>
      </c>
    </row>
    <row r="415" spans="1:8" ht="17" x14ac:dyDescent="0.15">
      <c r="A415" s="56">
        <v>21050</v>
      </c>
      <c r="B415" s="49"/>
      <c r="C415" s="56">
        <v>1952</v>
      </c>
      <c r="D415" s="56">
        <v>2695</v>
      </c>
      <c r="E415" s="56">
        <v>3051</v>
      </c>
      <c r="F415" s="56">
        <v>3402</v>
      </c>
      <c r="G415" s="56">
        <v>3742</v>
      </c>
      <c r="H415" s="56">
        <v>4072</v>
      </c>
    </row>
    <row r="416" spans="1:8" ht="17" x14ac:dyDescent="0.15">
      <c r="A416" s="56">
        <v>21100</v>
      </c>
      <c r="B416" s="49"/>
      <c r="C416" s="56">
        <v>1954</v>
      </c>
      <c r="D416" s="56">
        <v>2698</v>
      </c>
      <c r="E416" s="56">
        <v>3055</v>
      </c>
      <c r="F416" s="56">
        <v>3406</v>
      </c>
      <c r="G416" s="56">
        <v>3747</v>
      </c>
      <c r="H416" s="56">
        <v>4077</v>
      </c>
    </row>
    <row r="417" spans="1:8" ht="17" x14ac:dyDescent="0.15">
      <c r="A417" s="56">
        <v>21150</v>
      </c>
      <c r="B417" s="49"/>
      <c r="C417" s="56">
        <v>1957</v>
      </c>
      <c r="D417" s="56">
        <v>2702</v>
      </c>
      <c r="E417" s="56">
        <v>3059</v>
      </c>
      <c r="F417" s="56">
        <v>3411</v>
      </c>
      <c r="G417" s="56">
        <v>3752</v>
      </c>
      <c r="H417" s="56">
        <v>4082</v>
      </c>
    </row>
    <row r="418" spans="1:8" ht="17" x14ac:dyDescent="0.15">
      <c r="A418" s="56">
        <v>21200</v>
      </c>
      <c r="B418" s="49"/>
      <c r="C418" s="56">
        <v>1960</v>
      </c>
      <c r="D418" s="56">
        <v>2705</v>
      </c>
      <c r="E418" s="56">
        <v>3063</v>
      </c>
      <c r="F418" s="56">
        <v>3415</v>
      </c>
      <c r="G418" s="56">
        <v>3756</v>
      </c>
      <c r="H418" s="56">
        <v>4087</v>
      </c>
    </row>
    <row r="419" spans="1:8" ht="17" x14ac:dyDescent="0.15">
      <c r="A419" s="56">
        <v>21250</v>
      </c>
      <c r="B419" s="49"/>
      <c r="C419" s="56">
        <v>1962</v>
      </c>
      <c r="D419" s="56">
        <v>2709</v>
      </c>
      <c r="E419" s="56">
        <v>3067</v>
      </c>
      <c r="F419" s="56">
        <v>3419</v>
      </c>
      <c r="G419" s="56">
        <v>3761</v>
      </c>
      <c r="H419" s="56">
        <v>4092</v>
      </c>
    </row>
    <row r="420" spans="1:8" ht="17" x14ac:dyDescent="0.15">
      <c r="A420" s="56">
        <v>21300</v>
      </c>
      <c r="B420" s="49"/>
      <c r="C420" s="56">
        <v>1965</v>
      </c>
      <c r="D420" s="56">
        <v>2712</v>
      </c>
      <c r="E420" s="56">
        <v>3070</v>
      </c>
      <c r="F420" s="56">
        <v>3423</v>
      </c>
      <c r="G420" s="56">
        <v>3766</v>
      </c>
      <c r="H420" s="56">
        <v>4097</v>
      </c>
    </row>
    <row r="421" spans="1:8" ht="17" x14ac:dyDescent="0.15">
      <c r="A421" s="56">
        <v>21350</v>
      </c>
      <c r="B421" s="49"/>
      <c r="C421" s="56">
        <v>1968</v>
      </c>
      <c r="D421" s="56">
        <v>2716</v>
      </c>
      <c r="E421" s="56">
        <v>3074</v>
      </c>
      <c r="F421" s="56">
        <v>3428</v>
      </c>
      <c r="G421" s="56">
        <v>3770</v>
      </c>
      <c r="H421" s="56">
        <v>4102</v>
      </c>
    </row>
    <row r="422" spans="1:8" ht="17" x14ac:dyDescent="0.15">
      <c r="A422" s="56">
        <v>21400</v>
      </c>
      <c r="B422" s="49"/>
      <c r="C422" s="56">
        <v>1970</v>
      </c>
      <c r="D422" s="56">
        <v>2719</v>
      </c>
      <c r="E422" s="56">
        <v>3078</v>
      </c>
      <c r="F422" s="56">
        <v>3432</v>
      </c>
      <c r="G422" s="56">
        <v>3775</v>
      </c>
      <c r="H422" s="56">
        <v>4107</v>
      </c>
    </row>
    <row r="423" spans="1:8" ht="17" x14ac:dyDescent="0.15">
      <c r="A423" s="56">
        <v>21450</v>
      </c>
      <c r="B423" s="49"/>
      <c r="C423" s="56">
        <v>1973</v>
      </c>
      <c r="D423" s="56">
        <v>2723</v>
      </c>
      <c r="E423" s="56">
        <v>3082</v>
      </c>
      <c r="F423" s="56">
        <v>3436</v>
      </c>
      <c r="G423" s="56">
        <v>3780</v>
      </c>
      <c r="H423" s="56">
        <v>4112</v>
      </c>
    </row>
    <row r="424" spans="1:8" ht="17" x14ac:dyDescent="0.15">
      <c r="A424" s="56">
        <v>21500</v>
      </c>
      <c r="B424" s="49"/>
      <c r="C424" s="56">
        <v>1975</v>
      </c>
      <c r="D424" s="56">
        <v>2726</v>
      </c>
      <c r="E424" s="56">
        <v>3086</v>
      </c>
      <c r="F424" s="56">
        <v>3440</v>
      </c>
      <c r="G424" s="56">
        <v>3784</v>
      </c>
      <c r="H424" s="56">
        <v>4117</v>
      </c>
    </row>
    <row r="425" spans="1:8" ht="17" x14ac:dyDescent="0.15">
      <c r="A425" s="56">
        <v>21550</v>
      </c>
      <c r="B425" s="49"/>
      <c r="C425" s="56">
        <v>1978</v>
      </c>
      <c r="D425" s="56">
        <v>2730</v>
      </c>
      <c r="E425" s="56">
        <v>3089</v>
      </c>
      <c r="F425" s="56">
        <v>3445</v>
      </c>
      <c r="G425" s="56">
        <v>3789</v>
      </c>
      <c r="H425" s="56">
        <v>4123</v>
      </c>
    </row>
    <row r="426" spans="1:8" ht="17" x14ac:dyDescent="0.15">
      <c r="A426" s="56">
        <v>21600</v>
      </c>
      <c r="B426" s="49"/>
      <c r="C426" s="56">
        <v>1981</v>
      </c>
      <c r="D426" s="56">
        <v>2733</v>
      </c>
      <c r="E426" s="56">
        <v>3093</v>
      </c>
      <c r="F426" s="56">
        <v>3449</v>
      </c>
      <c r="G426" s="56">
        <v>3794</v>
      </c>
      <c r="H426" s="56">
        <v>4128</v>
      </c>
    </row>
    <row r="427" spans="1:8" ht="17" x14ac:dyDescent="0.15">
      <c r="A427" s="56">
        <v>21650</v>
      </c>
      <c r="B427" s="49"/>
      <c r="C427" s="56">
        <v>1983</v>
      </c>
      <c r="D427" s="56">
        <v>2737</v>
      </c>
      <c r="E427" s="56">
        <v>3097</v>
      </c>
      <c r="F427" s="56">
        <v>3453</v>
      </c>
      <c r="G427" s="56">
        <v>3798</v>
      </c>
      <c r="H427" s="56">
        <v>4133</v>
      </c>
    </row>
    <row r="428" spans="1:8" ht="17" x14ac:dyDescent="0.15">
      <c r="A428" s="56">
        <v>21700</v>
      </c>
      <c r="B428" s="49"/>
      <c r="C428" s="56">
        <v>1986</v>
      </c>
      <c r="D428" s="56">
        <v>2740</v>
      </c>
      <c r="E428" s="56">
        <v>3101</v>
      </c>
      <c r="F428" s="56">
        <v>3457</v>
      </c>
      <c r="G428" s="56">
        <v>3803</v>
      </c>
      <c r="H428" s="56">
        <v>4138</v>
      </c>
    </row>
    <row r="429" spans="1:8" ht="17" x14ac:dyDescent="0.15">
      <c r="A429" s="56">
        <v>21750</v>
      </c>
      <c r="B429" s="49"/>
      <c r="C429" s="56">
        <v>1989</v>
      </c>
      <c r="D429" s="56">
        <v>2744</v>
      </c>
      <c r="E429" s="56">
        <v>3105</v>
      </c>
      <c r="F429" s="56">
        <v>3462</v>
      </c>
      <c r="G429" s="56">
        <v>3808</v>
      </c>
      <c r="H429" s="56">
        <v>4143</v>
      </c>
    </row>
    <row r="430" spans="1:8" ht="17" x14ac:dyDescent="0.15">
      <c r="A430" s="56">
        <v>21800</v>
      </c>
      <c r="B430" s="49"/>
      <c r="C430" s="56">
        <v>1991</v>
      </c>
      <c r="D430" s="56">
        <v>2747</v>
      </c>
      <c r="E430" s="56">
        <v>3108</v>
      </c>
      <c r="F430" s="56">
        <v>3466</v>
      </c>
      <c r="G430" s="56">
        <v>3812</v>
      </c>
      <c r="H430" s="56">
        <v>4148</v>
      </c>
    </row>
    <row r="431" spans="1:8" ht="17" x14ac:dyDescent="0.15">
      <c r="A431" s="56">
        <v>21850</v>
      </c>
      <c r="B431" s="49"/>
      <c r="C431" s="56">
        <v>1994</v>
      </c>
      <c r="D431" s="56">
        <v>2751</v>
      </c>
      <c r="E431" s="56">
        <v>3112</v>
      </c>
      <c r="F431" s="56">
        <v>3470</v>
      </c>
      <c r="G431" s="56">
        <v>3817</v>
      </c>
      <c r="H431" s="56">
        <v>4153</v>
      </c>
    </row>
    <row r="432" spans="1:8" ht="17" x14ac:dyDescent="0.15">
      <c r="A432" s="56">
        <v>21900</v>
      </c>
      <c r="B432" s="49"/>
      <c r="C432" s="56">
        <v>1997</v>
      </c>
      <c r="D432" s="56">
        <v>2754</v>
      </c>
      <c r="E432" s="56">
        <v>3116</v>
      </c>
      <c r="F432" s="56">
        <v>3474</v>
      </c>
      <c r="G432" s="56">
        <v>3822</v>
      </c>
      <c r="H432" s="56">
        <v>4158</v>
      </c>
    </row>
    <row r="433" spans="1:8" ht="17" x14ac:dyDescent="0.15">
      <c r="A433" s="56">
        <v>21950</v>
      </c>
      <c r="B433" s="49"/>
      <c r="C433" s="56">
        <v>1999</v>
      </c>
      <c r="D433" s="56">
        <v>2758</v>
      </c>
      <c r="E433" s="56">
        <v>3120</v>
      </c>
      <c r="F433" s="56">
        <v>3479</v>
      </c>
      <c r="G433" s="56">
        <v>3827</v>
      </c>
      <c r="H433" s="56">
        <v>4163</v>
      </c>
    </row>
    <row r="434" spans="1:8" ht="17" x14ac:dyDescent="0.15">
      <c r="A434" s="56">
        <v>22000</v>
      </c>
      <c r="B434" s="49"/>
      <c r="C434" s="56">
        <v>2002</v>
      </c>
      <c r="D434" s="56">
        <v>2761</v>
      </c>
      <c r="E434" s="56">
        <v>3124</v>
      </c>
      <c r="F434" s="56">
        <v>3483</v>
      </c>
      <c r="G434" s="56">
        <v>3831</v>
      </c>
      <c r="H434" s="56">
        <v>4168</v>
      </c>
    </row>
    <row r="435" spans="1:8" ht="17" x14ac:dyDescent="0.15">
      <c r="A435" s="56">
        <v>22050</v>
      </c>
      <c r="B435" s="49"/>
      <c r="C435" s="56">
        <v>2005</v>
      </c>
      <c r="D435" s="56">
        <v>2765</v>
      </c>
      <c r="E435" s="56">
        <v>3127</v>
      </c>
      <c r="F435" s="56">
        <v>3487</v>
      </c>
      <c r="G435" s="56">
        <v>3836</v>
      </c>
      <c r="H435" s="56">
        <v>4173</v>
      </c>
    </row>
    <row r="436" spans="1:8" ht="17" x14ac:dyDescent="0.15">
      <c r="A436" s="56">
        <v>22100</v>
      </c>
      <c r="B436" s="49"/>
      <c r="C436" s="56">
        <v>2007</v>
      </c>
      <c r="D436" s="56">
        <v>2768</v>
      </c>
      <c r="E436" s="56">
        <v>3131</v>
      </c>
      <c r="F436" s="56">
        <v>3491</v>
      </c>
      <c r="G436" s="56">
        <v>3841</v>
      </c>
      <c r="H436" s="56">
        <v>4178</v>
      </c>
    </row>
    <row r="437" spans="1:8" ht="17" x14ac:dyDescent="0.15">
      <c r="A437" s="56">
        <v>22150</v>
      </c>
      <c r="B437" s="49"/>
      <c r="C437" s="56">
        <v>2010</v>
      </c>
      <c r="D437" s="56">
        <v>2772</v>
      </c>
      <c r="E437" s="56">
        <v>3135</v>
      </c>
      <c r="F437" s="56">
        <v>3496</v>
      </c>
      <c r="G437" s="56">
        <v>3845</v>
      </c>
      <c r="H437" s="56">
        <v>4184</v>
      </c>
    </row>
    <row r="438" spans="1:8" ht="17" x14ac:dyDescent="0.15">
      <c r="A438" s="56">
        <v>22200</v>
      </c>
      <c r="B438" s="49"/>
      <c r="C438" s="56">
        <v>2012</v>
      </c>
      <c r="D438" s="56">
        <v>2775</v>
      </c>
      <c r="E438" s="56">
        <v>3139</v>
      </c>
      <c r="F438" s="56">
        <v>3500</v>
      </c>
      <c r="G438" s="56">
        <v>3850</v>
      </c>
      <c r="H438" s="56">
        <v>4189</v>
      </c>
    </row>
    <row r="439" spans="1:8" ht="17" x14ac:dyDescent="0.15">
      <c r="A439" s="56">
        <v>22250</v>
      </c>
      <c r="B439" s="49"/>
      <c r="C439" s="56">
        <v>2015</v>
      </c>
      <c r="D439" s="56">
        <v>2779</v>
      </c>
      <c r="E439" s="56">
        <v>3143</v>
      </c>
      <c r="F439" s="56">
        <v>3504</v>
      </c>
      <c r="G439" s="56">
        <v>3855</v>
      </c>
      <c r="H439" s="56">
        <v>4194</v>
      </c>
    </row>
    <row r="440" spans="1:8" ht="17" x14ac:dyDescent="0.15">
      <c r="A440" s="56">
        <v>22300</v>
      </c>
      <c r="B440" s="49"/>
      <c r="C440" s="56">
        <v>2018</v>
      </c>
      <c r="D440" s="56">
        <v>2782</v>
      </c>
      <c r="E440" s="56">
        <v>3147</v>
      </c>
      <c r="F440" s="56">
        <v>3508</v>
      </c>
      <c r="G440" s="56">
        <v>3859</v>
      </c>
      <c r="H440" s="56">
        <v>4199</v>
      </c>
    </row>
    <row r="441" spans="1:8" ht="17" x14ac:dyDescent="0.15">
      <c r="A441" s="56">
        <v>22350</v>
      </c>
      <c r="B441" s="49"/>
      <c r="C441" s="56">
        <v>2020</v>
      </c>
      <c r="D441" s="56">
        <v>2785</v>
      </c>
      <c r="E441" s="56">
        <v>3150</v>
      </c>
      <c r="F441" s="56">
        <v>3513</v>
      </c>
      <c r="G441" s="56">
        <v>3864</v>
      </c>
      <c r="H441" s="56">
        <v>4204</v>
      </c>
    </row>
    <row r="442" spans="1:8" ht="17" x14ac:dyDescent="0.15">
      <c r="A442" s="56">
        <v>22400</v>
      </c>
      <c r="B442" s="49"/>
      <c r="C442" s="56">
        <v>2022</v>
      </c>
      <c r="D442" s="56">
        <v>2788</v>
      </c>
      <c r="E442" s="56">
        <v>3153</v>
      </c>
      <c r="F442" s="56">
        <v>3515</v>
      </c>
      <c r="G442" s="56">
        <v>3867</v>
      </c>
      <c r="H442" s="56">
        <v>4207</v>
      </c>
    </row>
    <row r="443" spans="1:8" ht="17" x14ac:dyDescent="0.15">
      <c r="A443" s="56">
        <v>22450</v>
      </c>
      <c r="B443" s="49"/>
      <c r="C443" s="56">
        <v>2024</v>
      </c>
      <c r="D443" s="56">
        <v>2790</v>
      </c>
      <c r="E443" s="56">
        <v>3155</v>
      </c>
      <c r="F443" s="56">
        <v>3517</v>
      </c>
      <c r="G443" s="56">
        <v>3869</v>
      </c>
      <c r="H443" s="56">
        <v>4210</v>
      </c>
    </row>
    <row r="444" spans="1:8" ht="17" x14ac:dyDescent="0.15">
      <c r="A444" s="56">
        <v>22500</v>
      </c>
      <c r="B444" s="49"/>
      <c r="C444" s="56">
        <v>2025</v>
      </c>
      <c r="D444" s="56">
        <v>2792</v>
      </c>
      <c r="E444" s="56">
        <v>3157</v>
      </c>
      <c r="F444" s="56">
        <v>3520</v>
      </c>
      <c r="G444" s="56">
        <v>3872</v>
      </c>
      <c r="H444" s="56">
        <v>4212</v>
      </c>
    </row>
    <row r="445" spans="1:8" ht="17" x14ac:dyDescent="0.15">
      <c r="A445" s="56">
        <v>22550</v>
      </c>
      <c r="B445" s="49"/>
      <c r="C445" s="56">
        <v>2027</v>
      </c>
      <c r="D445" s="56">
        <v>2793</v>
      </c>
      <c r="E445" s="56">
        <v>3158</v>
      </c>
      <c r="F445" s="56">
        <v>3522</v>
      </c>
      <c r="G445" s="56">
        <v>3874</v>
      </c>
      <c r="H445" s="56">
        <v>4215</v>
      </c>
    </row>
    <row r="446" spans="1:8" ht="17" x14ac:dyDescent="0.15">
      <c r="A446" s="56">
        <v>22600</v>
      </c>
      <c r="B446" s="49"/>
      <c r="C446" s="56">
        <v>2028</v>
      </c>
      <c r="D446" s="56">
        <v>2795</v>
      </c>
      <c r="E446" s="56">
        <v>3160</v>
      </c>
      <c r="F446" s="56">
        <v>3524</v>
      </c>
      <c r="G446" s="56">
        <v>3876</v>
      </c>
      <c r="H446" s="56">
        <v>4217</v>
      </c>
    </row>
    <row r="447" spans="1:8" ht="17" x14ac:dyDescent="0.15">
      <c r="A447" s="56">
        <v>22650</v>
      </c>
      <c r="B447" s="49"/>
      <c r="C447" s="56">
        <v>2029</v>
      </c>
      <c r="D447" s="56">
        <v>2797</v>
      </c>
      <c r="E447" s="56">
        <v>3162</v>
      </c>
      <c r="F447" s="56">
        <v>3526</v>
      </c>
      <c r="G447" s="56">
        <v>3878</v>
      </c>
      <c r="H447" s="56">
        <v>4220</v>
      </c>
    </row>
    <row r="448" spans="1:8" ht="17" x14ac:dyDescent="0.15">
      <c r="A448" s="56">
        <v>22700</v>
      </c>
      <c r="B448" s="49"/>
      <c r="C448" s="56">
        <v>2031</v>
      </c>
      <c r="D448" s="56">
        <v>2799</v>
      </c>
      <c r="E448" s="56">
        <v>3164</v>
      </c>
      <c r="F448" s="56">
        <v>3528</v>
      </c>
      <c r="G448" s="56">
        <v>3881</v>
      </c>
      <c r="H448" s="56">
        <v>4222</v>
      </c>
    </row>
    <row r="449" spans="1:8" ht="17" x14ac:dyDescent="0.15">
      <c r="A449" s="56">
        <v>22750</v>
      </c>
      <c r="B449" s="49"/>
      <c r="C449" s="56">
        <v>2032</v>
      </c>
      <c r="D449" s="56">
        <v>2801</v>
      </c>
      <c r="E449" s="56">
        <v>3166</v>
      </c>
      <c r="F449" s="56">
        <v>3530</v>
      </c>
      <c r="G449" s="56">
        <v>3883</v>
      </c>
      <c r="H449" s="56">
        <v>4225</v>
      </c>
    </row>
    <row r="450" spans="1:8" ht="17" x14ac:dyDescent="0.15">
      <c r="A450" s="56">
        <v>22800</v>
      </c>
      <c r="B450" s="49"/>
      <c r="C450" s="56">
        <v>2034</v>
      </c>
      <c r="D450" s="56">
        <v>2803</v>
      </c>
      <c r="E450" s="56">
        <v>3168</v>
      </c>
      <c r="F450" s="56">
        <v>3532</v>
      </c>
      <c r="G450" s="56">
        <v>3885</v>
      </c>
      <c r="H450" s="56">
        <v>4227</v>
      </c>
    </row>
    <row r="451" spans="1:8" ht="17" x14ac:dyDescent="0.15">
      <c r="A451" s="56">
        <v>22850</v>
      </c>
      <c r="B451" s="49"/>
      <c r="C451" s="56">
        <v>2035</v>
      </c>
      <c r="D451" s="56">
        <v>2804</v>
      </c>
      <c r="E451" s="56">
        <v>3169</v>
      </c>
      <c r="F451" s="56">
        <v>3534</v>
      </c>
      <c r="G451" s="56">
        <v>3888</v>
      </c>
      <c r="H451" s="56">
        <v>4230</v>
      </c>
    </row>
    <row r="452" spans="1:8" ht="17" x14ac:dyDescent="0.15">
      <c r="A452" s="56">
        <v>22900</v>
      </c>
      <c r="B452" s="49"/>
      <c r="C452" s="56">
        <v>2036</v>
      </c>
      <c r="D452" s="56">
        <v>2806</v>
      </c>
      <c r="E452" s="56">
        <v>3171</v>
      </c>
      <c r="F452" s="56">
        <v>3536</v>
      </c>
      <c r="G452" s="56">
        <v>3890</v>
      </c>
      <c r="H452" s="56">
        <v>4232</v>
      </c>
    </row>
    <row r="453" spans="1:8" ht="17" x14ac:dyDescent="0.15">
      <c r="A453" s="56">
        <v>22950</v>
      </c>
      <c r="B453" s="49"/>
      <c r="C453" s="56">
        <v>2038</v>
      </c>
      <c r="D453" s="56">
        <v>2808</v>
      </c>
      <c r="E453" s="56">
        <v>3173</v>
      </c>
      <c r="F453" s="56">
        <v>3538</v>
      </c>
      <c r="G453" s="56">
        <v>3892</v>
      </c>
      <c r="H453" s="56">
        <v>4235</v>
      </c>
    </row>
    <row r="454" spans="1:8" ht="17" x14ac:dyDescent="0.15">
      <c r="A454" s="56">
        <v>23000</v>
      </c>
      <c r="B454" s="49"/>
      <c r="C454" s="56">
        <v>2039</v>
      </c>
      <c r="D454" s="56">
        <v>2810</v>
      </c>
      <c r="E454" s="56">
        <v>3175</v>
      </c>
      <c r="F454" s="56">
        <v>3540</v>
      </c>
      <c r="G454" s="56">
        <v>3894</v>
      </c>
      <c r="H454" s="56">
        <v>4237</v>
      </c>
    </row>
    <row r="455" spans="1:8" ht="17" x14ac:dyDescent="0.15">
      <c r="A455" s="56">
        <v>23050</v>
      </c>
      <c r="B455" s="49"/>
      <c r="C455" s="56">
        <v>2041</v>
      </c>
      <c r="D455" s="56">
        <v>2812</v>
      </c>
      <c r="E455" s="56">
        <v>3177</v>
      </c>
      <c r="F455" s="56">
        <v>3542</v>
      </c>
      <c r="G455" s="56">
        <v>3897</v>
      </c>
      <c r="H455" s="56">
        <v>4240</v>
      </c>
    </row>
    <row r="456" spans="1:8" ht="17" x14ac:dyDescent="0.15">
      <c r="A456" s="56">
        <v>23100</v>
      </c>
      <c r="B456" s="49"/>
      <c r="C456" s="56">
        <v>2042</v>
      </c>
      <c r="D456" s="56">
        <v>2814</v>
      </c>
      <c r="E456" s="56">
        <v>3179</v>
      </c>
      <c r="F456" s="56">
        <v>3544</v>
      </c>
      <c r="G456" s="56">
        <v>3899</v>
      </c>
      <c r="H456" s="56">
        <v>4242</v>
      </c>
    </row>
    <row r="457" spans="1:8" ht="17" x14ac:dyDescent="0.15">
      <c r="A457" s="56">
        <v>23150</v>
      </c>
      <c r="B457" s="49"/>
      <c r="C457" s="56">
        <v>2044</v>
      </c>
      <c r="D457" s="56">
        <v>2816</v>
      </c>
      <c r="E457" s="56">
        <v>3181</v>
      </c>
      <c r="F457" s="56">
        <v>3546</v>
      </c>
      <c r="G457" s="56">
        <v>3901</v>
      </c>
      <c r="H457" s="56">
        <v>4245</v>
      </c>
    </row>
    <row r="458" spans="1:8" ht="17" x14ac:dyDescent="0.15">
      <c r="A458" s="56">
        <v>23200</v>
      </c>
      <c r="B458" s="49"/>
      <c r="C458" s="56">
        <v>2045</v>
      </c>
      <c r="D458" s="56">
        <v>2817</v>
      </c>
      <c r="E458" s="56">
        <v>3182</v>
      </c>
      <c r="F458" s="56">
        <v>3548</v>
      </c>
      <c r="G458" s="56">
        <v>3904</v>
      </c>
      <c r="H458" s="56">
        <v>4247</v>
      </c>
    </row>
    <row r="459" spans="1:8" ht="17" x14ac:dyDescent="0.15">
      <c r="A459" s="56">
        <v>23250</v>
      </c>
      <c r="B459" s="49"/>
      <c r="C459" s="56">
        <v>2046</v>
      </c>
      <c r="D459" s="56">
        <v>2819</v>
      </c>
      <c r="E459" s="56">
        <v>3184</v>
      </c>
      <c r="F459" s="56">
        <v>3550</v>
      </c>
      <c r="G459" s="56">
        <v>3906</v>
      </c>
      <c r="H459" s="56">
        <v>4250</v>
      </c>
    </row>
    <row r="460" spans="1:8" ht="17" x14ac:dyDescent="0.15">
      <c r="A460" s="56">
        <v>23300</v>
      </c>
      <c r="B460" s="49"/>
      <c r="C460" s="56">
        <v>2048</v>
      </c>
      <c r="D460" s="56">
        <v>2821</v>
      </c>
      <c r="E460" s="56">
        <v>3186</v>
      </c>
      <c r="F460" s="56">
        <v>3552</v>
      </c>
      <c r="G460" s="56">
        <v>3908</v>
      </c>
      <c r="H460" s="56">
        <v>4252</v>
      </c>
    </row>
    <row r="461" spans="1:8" ht="17" x14ac:dyDescent="0.15">
      <c r="A461" s="56">
        <v>23350</v>
      </c>
      <c r="B461" s="49"/>
      <c r="C461" s="56">
        <v>2049</v>
      </c>
      <c r="D461" s="56">
        <v>2823</v>
      </c>
      <c r="E461" s="56">
        <v>3188</v>
      </c>
      <c r="F461" s="56">
        <v>3555</v>
      </c>
      <c r="G461" s="56">
        <v>3910</v>
      </c>
      <c r="H461" s="56">
        <v>4254</v>
      </c>
    </row>
    <row r="462" spans="1:8" ht="17" x14ac:dyDescent="0.15">
      <c r="A462" s="56">
        <v>23400</v>
      </c>
      <c r="B462" s="49"/>
      <c r="C462" s="56">
        <v>2051</v>
      </c>
      <c r="D462" s="56">
        <v>2825</v>
      </c>
      <c r="E462" s="56">
        <v>3190</v>
      </c>
      <c r="F462" s="56">
        <v>3557</v>
      </c>
      <c r="G462" s="56">
        <v>3913</v>
      </c>
      <c r="H462" s="56">
        <v>4257</v>
      </c>
    </row>
    <row r="463" spans="1:8" ht="17" x14ac:dyDescent="0.15">
      <c r="A463" s="56">
        <v>23450</v>
      </c>
      <c r="B463" s="49"/>
      <c r="C463" s="56">
        <v>2052</v>
      </c>
      <c r="D463" s="56">
        <v>2827</v>
      </c>
      <c r="E463" s="56">
        <v>3192</v>
      </c>
      <c r="F463" s="56">
        <v>3559</v>
      </c>
      <c r="G463" s="56">
        <v>3915</v>
      </c>
      <c r="H463" s="56">
        <v>4259</v>
      </c>
    </row>
    <row r="464" spans="1:8" ht="17" x14ac:dyDescent="0.15">
      <c r="A464" s="56">
        <v>23500</v>
      </c>
      <c r="B464" s="49"/>
      <c r="C464" s="56">
        <v>2053</v>
      </c>
      <c r="D464" s="56">
        <v>2828</v>
      </c>
      <c r="E464" s="56">
        <v>3193</v>
      </c>
      <c r="F464" s="56">
        <v>3561</v>
      </c>
      <c r="G464" s="56">
        <v>3917</v>
      </c>
      <c r="H464" s="56">
        <v>4262</v>
      </c>
    </row>
    <row r="465" spans="1:8" ht="17" x14ac:dyDescent="0.15">
      <c r="A465" s="56">
        <v>23550</v>
      </c>
      <c r="B465" s="49"/>
      <c r="C465" s="56">
        <v>2055</v>
      </c>
      <c r="D465" s="56">
        <v>2830</v>
      </c>
      <c r="E465" s="56">
        <v>3195</v>
      </c>
      <c r="F465" s="56">
        <v>3563</v>
      </c>
      <c r="G465" s="56">
        <v>3919</v>
      </c>
      <c r="H465" s="56">
        <v>4264</v>
      </c>
    </row>
    <row r="466" spans="1:8" ht="17" x14ac:dyDescent="0.15">
      <c r="A466" s="56">
        <v>23600</v>
      </c>
      <c r="B466" s="49"/>
      <c r="C466" s="56">
        <v>2056</v>
      </c>
      <c r="D466" s="56">
        <v>2832</v>
      </c>
      <c r="E466" s="56">
        <v>3197</v>
      </c>
      <c r="F466" s="56">
        <v>3565</v>
      </c>
      <c r="G466" s="56">
        <v>3922</v>
      </c>
      <c r="H466" s="56">
        <v>4267</v>
      </c>
    </row>
    <row r="467" spans="1:8" ht="17" x14ac:dyDescent="0.15">
      <c r="A467" s="56">
        <v>23650</v>
      </c>
      <c r="B467" s="49"/>
      <c r="C467" s="56">
        <v>2058</v>
      </c>
      <c r="D467" s="56">
        <v>2834</v>
      </c>
      <c r="E467" s="56">
        <v>3199</v>
      </c>
      <c r="F467" s="56">
        <v>3567</v>
      </c>
      <c r="G467" s="56">
        <v>3924</v>
      </c>
      <c r="H467" s="56">
        <v>4269</v>
      </c>
    </row>
    <row r="468" spans="1:8" ht="17" x14ac:dyDescent="0.15">
      <c r="A468" s="56">
        <v>23700</v>
      </c>
      <c r="B468" s="49"/>
      <c r="C468" s="56">
        <v>2059</v>
      </c>
      <c r="D468" s="56">
        <v>2836</v>
      </c>
      <c r="E468" s="56">
        <v>3201</v>
      </c>
      <c r="F468" s="56">
        <v>3569</v>
      </c>
      <c r="G468" s="56">
        <v>3926</v>
      </c>
      <c r="H468" s="56">
        <v>4272</v>
      </c>
    </row>
    <row r="469" spans="1:8" ht="17" x14ac:dyDescent="0.15">
      <c r="A469" s="56">
        <v>23750</v>
      </c>
      <c r="B469" s="49"/>
      <c r="C469" s="56">
        <v>2061</v>
      </c>
      <c r="D469" s="56">
        <v>2838</v>
      </c>
      <c r="E469" s="56">
        <v>3203</v>
      </c>
      <c r="F469" s="56">
        <v>3571</v>
      </c>
      <c r="G469" s="56">
        <v>3929</v>
      </c>
      <c r="H469" s="56">
        <v>4274</v>
      </c>
    </row>
    <row r="470" spans="1:8" ht="17" x14ac:dyDescent="0.15">
      <c r="A470" s="56">
        <v>23800</v>
      </c>
      <c r="B470" s="49"/>
      <c r="C470" s="56">
        <v>2062</v>
      </c>
      <c r="D470" s="56">
        <v>2840</v>
      </c>
      <c r="E470" s="56">
        <v>3204</v>
      </c>
      <c r="F470" s="56">
        <v>3573</v>
      </c>
      <c r="G470" s="56">
        <v>3931</v>
      </c>
      <c r="H470" s="56">
        <v>4277</v>
      </c>
    </row>
    <row r="471" spans="1:8" ht="17" x14ac:dyDescent="0.15">
      <c r="A471" s="56">
        <v>23850</v>
      </c>
      <c r="B471" s="49"/>
      <c r="C471" s="56">
        <v>2063</v>
      </c>
      <c r="D471" s="56">
        <v>2841</v>
      </c>
      <c r="E471" s="56">
        <v>3206</v>
      </c>
      <c r="F471" s="56">
        <v>3575</v>
      </c>
      <c r="G471" s="56">
        <v>3933</v>
      </c>
      <c r="H471" s="56">
        <v>4279</v>
      </c>
    </row>
    <row r="472" spans="1:8" ht="17" x14ac:dyDescent="0.15">
      <c r="A472" s="56">
        <v>23900</v>
      </c>
      <c r="B472" s="49"/>
      <c r="C472" s="56">
        <v>2065</v>
      </c>
      <c r="D472" s="56">
        <v>2843</v>
      </c>
      <c r="E472" s="56">
        <v>3208</v>
      </c>
      <c r="F472" s="56">
        <v>3577</v>
      </c>
      <c r="G472" s="56">
        <v>3935</v>
      </c>
      <c r="H472" s="56">
        <v>4282</v>
      </c>
    </row>
    <row r="473" spans="1:8" ht="17" x14ac:dyDescent="0.15">
      <c r="A473" s="56">
        <v>23950</v>
      </c>
      <c r="B473" s="49"/>
      <c r="C473" s="56">
        <v>2066</v>
      </c>
      <c r="D473" s="56">
        <v>2845</v>
      </c>
      <c r="E473" s="56">
        <v>3210</v>
      </c>
      <c r="F473" s="56">
        <v>3579</v>
      </c>
      <c r="G473" s="56">
        <v>3938</v>
      </c>
      <c r="H473" s="56">
        <v>4284</v>
      </c>
    </row>
    <row r="474" spans="1:8" ht="17" x14ac:dyDescent="0.15">
      <c r="A474" s="56">
        <v>24000</v>
      </c>
      <c r="B474" s="49"/>
      <c r="C474" s="56">
        <v>2068</v>
      </c>
      <c r="D474" s="56">
        <v>2847</v>
      </c>
      <c r="E474" s="56">
        <v>3212</v>
      </c>
      <c r="F474" s="56">
        <v>3581</v>
      </c>
      <c r="G474" s="56">
        <v>3940</v>
      </c>
      <c r="H474" s="56">
        <v>4287</v>
      </c>
    </row>
    <row r="475" spans="1:8" ht="17" x14ac:dyDescent="0.15">
      <c r="A475" s="56">
        <v>24050</v>
      </c>
      <c r="B475" s="49"/>
      <c r="C475" s="56">
        <v>2069</v>
      </c>
      <c r="D475" s="56">
        <v>2849</v>
      </c>
      <c r="E475" s="56">
        <v>3214</v>
      </c>
      <c r="F475" s="56">
        <v>3583</v>
      </c>
      <c r="G475" s="56">
        <v>3942</v>
      </c>
      <c r="H475" s="56">
        <v>4289</v>
      </c>
    </row>
    <row r="476" spans="1:8" ht="17" x14ac:dyDescent="0.15">
      <c r="A476" s="56">
        <v>24100</v>
      </c>
      <c r="B476" s="49"/>
      <c r="C476" s="56">
        <v>2070</v>
      </c>
      <c r="D476" s="56">
        <v>2851</v>
      </c>
      <c r="E476" s="56">
        <v>3216</v>
      </c>
      <c r="F476" s="56">
        <v>3585</v>
      </c>
      <c r="G476" s="56">
        <v>3945</v>
      </c>
      <c r="H476" s="56">
        <v>4292</v>
      </c>
    </row>
    <row r="477" spans="1:8" ht="17" x14ac:dyDescent="0.15">
      <c r="A477" s="56">
        <v>24150</v>
      </c>
      <c r="B477" s="49"/>
      <c r="C477" s="56">
        <v>2072</v>
      </c>
      <c r="D477" s="56">
        <v>2852</v>
      </c>
      <c r="E477" s="56">
        <v>3217</v>
      </c>
      <c r="F477" s="56">
        <v>3587</v>
      </c>
      <c r="G477" s="56">
        <v>3947</v>
      </c>
      <c r="H477" s="56">
        <v>4294</v>
      </c>
    </row>
    <row r="478" spans="1:8" ht="17" x14ac:dyDescent="0.15">
      <c r="A478" s="56">
        <v>24200</v>
      </c>
      <c r="B478" s="49"/>
      <c r="C478" s="56">
        <v>2073</v>
      </c>
      <c r="D478" s="56">
        <v>2854</v>
      </c>
      <c r="E478" s="56">
        <v>3219</v>
      </c>
      <c r="F478" s="56">
        <v>3589</v>
      </c>
      <c r="G478" s="56">
        <v>3949</v>
      </c>
      <c r="H478" s="56">
        <v>4297</v>
      </c>
    </row>
    <row r="479" spans="1:8" ht="17" x14ac:dyDescent="0.15">
      <c r="A479" s="56">
        <v>24250</v>
      </c>
      <c r="B479" s="49"/>
      <c r="C479" s="56">
        <v>2075</v>
      </c>
      <c r="D479" s="56">
        <v>2856</v>
      </c>
      <c r="E479" s="56">
        <v>3221</v>
      </c>
      <c r="F479" s="56">
        <v>3592</v>
      </c>
      <c r="G479" s="56">
        <v>3951</v>
      </c>
      <c r="H479" s="56">
        <v>4299</v>
      </c>
    </row>
    <row r="480" spans="1:8" ht="17" x14ac:dyDescent="0.15">
      <c r="A480" s="56">
        <v>24300</v>
      </c>
      <c r="B480" s="49"/>
      <c r="C480" s="56">
        <v>2076</v>
      </c>
      <c r="D480" s="56">
        <v>2858</v>
      </c>
      <c r="E480" s="56">
        <v>3223</v>
      </c>
      <c r="F480" s="56">
        <v>3594</v>
      </c>
      <c r="G480" s="56">
        <v>3954</v>
      </c>
      <c r="H480" s="56">
        <v>4302</v>
      </c>
    </row>
    <row r="481" spans="1:8" ht="17" x14ac:dyDescent="0.15">
      <c r="A481" s="56">
        <v>24350</v>
      </c>
      <c r="B481" s="49"/>
      <c r="C481" s="56">
        <v>2077</v>
      </c>
      <c r="D481" s="56">
        <v>2860</v>
      </c>
      <c r="E481" s="56">
        <v>3225</v>
      </c>
      <c r="F481" s="56">
        <v>3596</v>
      </c>
      <c r="G481" s="56">
        <v>3956</v>
      </c>
      <c r="H481" s="56">
        <v>4304</v>
      </c>
    </row>
    <row r="482" spans="1:8" ht="17" x14ac:dyDescent="0.15">
      <c r="A482" s="56">
        <v>24400</v>
      </c>
      <c r="B482" s="49"/>
      <c r="C482" s="56">
        <v>2079</v>
      </c>
      <c r="D482" s="56">
        <v>2862</v>
      </c>
      <c r="E482" s="56">
        <v>3227</v>
      </c>
      <c r="F482" s="56">
        <v>3598</v>
      </c>
      <c r="G482" s="56">
        <v>3958</v>
      </c>
      <c r="H482" s="56">
        <v>4307</v>
      </c>
    </row>
    <row r="483" spans="1:8" ht="17" x14ac:dyDescent="0.15">
      <c r="A483" s="56">
        <v>24450</v>
      </c>
      <c r="B483" s="49"/>
      <c r="C483" s="56">
        <v>2080</v>
      </c>
      <c r="D483" s="56">
        <v>2864</v>
      </c>
      <c r="E483" s="56">
        <v>3228</v>
      </c>
      <c r="F483" s="56">
        <v>3600</v>
      </c>
      <c r="G483" s="56">
        <v>3961</v>
      </c>
      <c r="H483" s="56">
        <v>4309</v>
      </c>
    </row>
    <row r="484" spans="1:8" ht="17" x14ac:dyDescent="0.15">
      <c r="A484" s="56">
        <v>24500</v>
      </c>
      <c r="B484" s="49"/>
      <c r="C484" s="56">
        <v>2082</v>
      </c>
      <c r="D484" s="56">
        <v>2865</v>
      </c>
      <c r="E484" s="56">
        <v>3230</v>
      </c>
      <c r="F484" s="56">
        <v>3602</v>
      </c>
      <c r="G484" s="56">
        <v>3963</v>
      </c>
      <c r="H484" s="56">
        <v>4312</v>
      </c>
    </row>
    <row r="485" spans="1:8" ht="17" x14ac:dyDescent="0.15">
      <c r="A485" s="56">
        <v>24550</v>
      </c>
      <c r="B485" s="49"/>
      <c r="C485" s="56">
        <v>2083</v>
      </c>
      <c r="D485" s="56">
        <v>2867</v>
      </c>
      <c r="E485" s="56">
        <v>3232</v>
      </c>
      <c r="F485" s="56">
        <v>3604</v>
      </c>
      <c r="G485" s="56">
        <v>3965</v>
      </c>
      <c r="H485" s="56">
        <v>4314</v>
      </c>
    </row>
    <row r="486" spans="1:8" ht="17" x14ac:dyDescent="0.15">
      <c r="A486" s="56">
        <v>24600</v>
      </c>
      <c r="B486" s="49"/>
      <c r="C486" s="56">
        <v>2085</v>
      </c>
      <c r="D486" s="56">
        <v>2869</v>
      </c>
      <c r="E486" s="56">
        <v>3234</v>
      </c>
      <c r="F486" s="56">
        <v>3606</v>
      </c>
      <c r="G486" s="56">
        <v>3967</v>
      </c>
      <c r="H486" s="56">
        <v>4317</v>
      </c>
    </row>
    <row r="487" spans="1:8" ht="17" x14ac:dyDescent="0.15">
      <c r="A487" s="56">
        <v>24650</v>
      </c>
      <c r="B487" s="49"/>
      <c r="C487" s="56">
        <v>2086</v>
      </c>
      <c r="D487" s="56">
        <v>2871</v>
      </c>
      <c r="E487" s="56">
        <v>3236</v>
      </c>
      <c r="F487" s="56">
        <v>3608</v>
      </c>
      <c r="G487" s="56">
        <v>3970</v>
      </c>
      <c r="H487" s="56">
        <v>4319</v>
      </c>
    </row>
    <row r="488" spans="1:8" ht="17" x14ac:dyDescent="0.15">
      <c r="A488" s="56">
        <v>24700</v>
      </c>
      <c r="B488" s="49"/>
      <c r="C488" s="56">
        <v>2087</v>
      </c>
      <c r="D488" s="56">
        <v>2873</v>
      </c>
      <c r="E488" s="56">
        <v>3238</v>
      </c>
      <c r="F488" s="56">
        <v>3610</v>
      </c>
      <c r="G488" s="56">
        <v>3972</v>
      </c>
      <c r="H488" s="56">
        <v>4322</v>
      </c>
    </row>
    <row r="489" spans="1:8" ht="17" x14ac:dyDescent="0.15">
      <c r="A489" s="56">
        <v>24750</v>
      </c>
      <c r="B489" s="49"/>
      <c r="C489" s="56">
        <v>2089</v>
      </c>
      <c r="D489" s="56">
        <v>2875</v>
      </c>
      <c r="E489" s="56">
        <v>3240</v>
      </c>
      <c r="F489" s="56">
        <v>3612</v>
      </c>
      <c r="G489" s="56">
        <v>3974</v>
      </c>
      <c r="H489" s="56">
        <v>4324</v>
      </c>
    </row>
    <row r="490" spans="1:8" ht="17" x14ac:dyDescent="0.15">
      <c r="A490" s="56">
        <v>24800</v>
      </c>
      <c r="B490" s="49"/>
      <c r="C490" s="56">
        <v>2090</v>
      </c>
      <c r="D490" s="56">
        <v>2876</v>
      </c>
      <c r="E490" s="56">
        <v>3241</v>
      </c>
      <c r="F490" s="56">
        <v>3614</v>
      </c>
      <c r="G490" s="56">
        <v>3977</v>
      </c>
      <c r="H490" s="56">
        <v>4326</v>
      </c>
    </row>
    <row r="491" spans="1:8" ht="17" x14ac:dyDescent="0.15">
      <c r="A491" s="56">
        <v>24850</v>
      </c>
      <c r="B491" s="49"/>
      <c r="C491" s="56">
        <v>2092</v>
      </c>
      <c r="D491" s="56">
        <v>2878</v>
      </c>
      <c r="E491" s="56">
        <v>3243</v>
      </c>
      <c r="F491" s="56">
        <v>3616</v>
      </c>
      <c r="G491" s="56">
        <v>3979</v>
      </c>
      <c r="H491" s="56">
        <v>4329</v>
      </c>
    </row>
    <row r="492" spans="1:8" ht="17" x14ac:dyDescent="0.15">
      <c r="A492" s="56">
        <v>24900</v>
      </c>
      <c r="B492" s="49"/>
      <c r="C492" s="56">
        <v>2093</v>
      </c>
      <c r="D492" s="56">
        <v>2880</v>
      </c>
      <c r="E492" s="56">
        <v>3245</v>
      </c>
      <c r="F492" s="56">
        <v>3618</v>
      </c>
      <c r="G492" s="56">
        <v>3981</v>
      </c>
      <c r="H492" s="56">
        <v>4331</v>
      </c>
    </row>
    <row r="493" spans="1:8" ht="17" x14ac:dyDescent="0.15">
      <c r="A493" s="56">
        <v>24950</v>
      </c>
      <c r="B493" s="49"/>
      <c r="C493" s="56">
        <v>2094</v>
      </c>
      <c r="D493" s="56">
        <v>2882</v>
      </c>
      <c r="E493" s="56">
        <v>3247</v>
      </c>
      <c r="F493" s="56">
        <v>3620</v>
      </c>
      <c r="G493" s="56">
        <v>3983</v>
      </c>
      <c r="H493" s="56">
        <v>4334</v>
      </c>
    </row>
    <row r="494" spans="1:8" ht="17" x14ac:dyDescent="0.15">
      <c r="A494" s="56">
        <v>25000</v>
      </c>
      <c r="B494" s="49"/>
      <c r="C494" s="56">
        <v>2096</v>
      </c>
      <c r="D494" s="56">
        <v>2884</v>
      </c>
      <c r="E494" s="56">
        <v>3249</v>
      </c>
      <c r="F494" s="56">
        <v>3622</v>
      </c>
      <c r="G494" s="56">
        <v>3986</v>
      </c>
      <c r="H494" s="56">
        <v>4336</v>
      </c>
    </row>
    <row r="495" spans="1:8" ht="17" x14ac:dyDescent="0.15">
      <c r="A495" s="56">
        <v>25050</v>
      </c>
      <c r="B495" s="49"/>
      <c r="C495" s="56">
        <v>2097</v>
      </c>
      <c r="D495" s="56">
        <v>2886</v>
      </c>
      <c r="E495" s="56">
        <v>3251</v>
      </c>
      <c r="F495" s="56">
        <v>3624</v>
      </c>
      <c r="G495" s="56">
        <v>3988</v>
      </c>
      <c r="H495" s="56">
        <v>4339</v>
      </c>
    </row>
    <row r="496" spans="1:8" ht="17" x14ac:dyDescent="0.15">
      <c r="A496" s="56">
        <v>25100</v>
      </c>
      <c r="B496" s="49"/>
      <c r="C496" s="56">
        <v>2099</v>
      </c>
      <c r="D496" s="56">
        <v>2887</v>
      </c>
      <c r="E496" s="56">
        <v>3252</v>
      </c>
      <c r="F496" s="56">
        <v>3626</v>
      </c>
      <c r="G496" s="56">
        <v>3990</v>
      </c>
      <c r="H496" s="56">
        <v>4341</v>
      </c>
    </row>
    <row r="497" spans="1:8" ht="17" x14ac:dyDescent="0.15">
      <c r="A497" s="56">
        <v>25150</v>
      </c>
      <c r="B497" s="49"/>
      <c r="C497" s="56">
        <v>2100</v>
      </c>
      <c r="D497" s="56">
        <v>2889</v>
      </c>
      <c r="E497" s="56">
        <v>3254</v>
      </c>
      <c r="F497" s="56">
        <v>3629</v>
      </c>
      <c r="G497" s="56">
        <v>3993</v>
      </c>
      <c r="H497" s="56">
        <v>4344</v>
      </c>
    </row>
    <row r="498" spans="1:8" ht="17" x14ac:dyDescent="0.15">
      <c r="A498" s="56">
        <v>25200</v>
      </c>
      <c r="B498" s="49"/>
      <c r="C498" s="56">
        <v>2102</v>
      </c>
      <c r="D498" s="56">
        <v>2891</v>
      </c>
      <c r="E498" s="56">
        <v>3256</v>
      </c>
      <c r="F498" s="56">
        <v>3631</v>
      </c>
      <c r="G498" s="56">
        <v>3995</v>
      </c>
      <c r="H498" s="56">
        <v>4346</v>
      </c>
    </row>
    <row r="499" spans="1:8" ht="17" x14ac:dyDescent="0.15">
      <c r="A499" s="56">
        <v>25250</v>
      </c>
      <c r="B499" s="49"/>
      <c r="C499" s="56">
        <v>2103</v>
      </c>
      <c r="D499" s="56">
        <v>2893</v>
      </c>
      <c r="E499" s="56">
        <v>3258</v>
      </c>
      <c r="F499" s="56">
        <v>3633</v>
      </c>
      <c r="G499" s="56">
        <v>3997</v>
      </c>
      <c r="H499" s="56">
        <v>4349</v>
      </c>
    </row>
    <row r="500" spans="1:8" ht="17" x14ac:dyDescent="0.15">
      <c r="A500" s="56">
        <v>25300</v>
      </c>
      <c r="B500" s="49"/>
      <c r="C500" s="56">
        <v>2104</v>
      </c>
      <c r="D500" s="56">
        <v>2895</v>
      </c>
      <c r="E500" s="56">
        <v>3260</v>
      </c>
      <c r="F500" s="56">
        <v>3635</v>
      </c>
      <c r="G500" s="56">
        <v>3999</v>
      </c>
      <c r="H500" s="56">
        <v>4351</v>
      </c>
    </row>
    <row r="501" spans="1:8" ht="17" x14ac:dyDescent="0.15">
      <c r="A501" s="56">
        <v>25350</v>
      </c>
      <c r="B501" s="49"/>
      <c r="C501" s="56">
        <v>2106</v>
      </c>
      <c r="D501" s="56">
        <v>2897</v>
      </c>
      <c r="E501" s="56">
        <v>3262</v>
      </c>
      <c r="F501" s="56">
        <v>3637</v>
      </c>
      <c r="G501" s="56">
        <v>4002</v>
      </c>
      <c r="H501" s="56">
        <v>4354</v>
      </c>
    </row>
    <row r="502" spans="1:8" ht="17" x14ac:dyDescent="0.15">
      <c r="A502" s="56">
        <v>25400</v>
      </c>
      <c r="B502" s="49"/>
      <c r="C502" s="56">
        <v>2107</v>
      </c>
      <c r="D502" s="56">
        <v>2899</v>
      </c>
      <c r="E502" s="56">
        <v>3264</v>
      </c>
      <c r="F502" s="56">
        <v>3639</v>
      </c>
      <c r="G502" s="56">
        <v>4004</v>
      </c>
      <c r="H502" s="56">
        <v>4356</v>
      </c>
    </row>
    <row r="503" spans="1:8" ht="17" x14ac:dyDescent="0.15">
      <c r="A503" s="56">
        <v>25450</v>
      </c>
      <c r="B503" s="49"/>
      <c r="C503" s="56">
        <v>2109</v>
      </c>
      <c r="D503" s="56">
        <v>2900</v>
      </c>
      <c r="E503" s="56">
        <v>3265</v>
      </c>
      <c r="F503" s="56">
        <v>3641</v>
      </c>
      <c r="G503" s="56">
        <v>4006</v>
      </c>
      <c r="H503" s="56">
        <v>4359</v>
      </c>
    </row>
    <row r="504" spans="1:8" ht="17" x14ac:dyDescent="0.15">
      <c r="A504" s="56">
        <v>25500</v>
      </c>
      <c r="B504" s="49"/>
      <c r="C504" s="56">
        <v>2110</v>
      </c>
      <c r="D504" s="56">
        <v>2902</v>
      </c>
      <c r="E504" s="56">
        <v>3267</v>
      </c>
      <c r="F504" s="56">
        <v>3643</v>
      </c>
      <c r="G504" s="56">
        <v>4009</v>
      </c>
      <c r="H504" s="56">
        <v>4361</v>
      </c>
    </row>
    <row r="505" spans="1:8" ht="17" x14ac:dyDescent="0.15">
      <c r="A505" s="56">
        <v>25550</v>
      </c>
      <c r="B505" s="49"/>
      <c r="C505" s="56">
        <v>2111</v>
      </c>
      <c r="D505" s="56">
        <v>2904</v>
      </c>
      <c r="E505" s="56">
        <v>3269</v>
      </c>
      <c r="F505" s="56">
        <v>3645</v>
      </c>
      <c r="G505" s="56">
        <v>4011</v>
      </c>
      <c r="H505" s="56">
        <v>4364</v>
      </c>
    </row>
    <row r="506" spans="1:8" ht="17" x14ac:dyDescent="0.15">
      <c r="A506" s="56">
        <v>25600</v>
      </c>
      <c r="B506" s="49"/>
      <c r="C506" s="56">
        <v>2113</v>
      </c>
      <c r="D506" s="56">
        <v>2906</v>
      </c>
      <c r="E506" s="56">
        <v>3271</v>
      </c>
      <c r="F506" s="56">
        <v>3647</v>
      </c>
      <c r="G506" s="56">
        <v>4013</v>
      </c>
      <c r="H506" s="56">
        <v>4366</v>
      </c>
    </row>
    <row r="507" spans="1:8" ht="17" x14ac:dyDescent="0.15">
      <c r="A507" s="56">
        <v>25650</v>
      </c>
      <c r="B507" s="49"/>
      <c r="C507" s="56">
        <v>2114</v>
      </c>
      <c r="D507" s="56">
        <v>2908</v>
      </c>
      <c r="E507" s="56">
        <v>3273</v>
      </c>
      <c r="F507" s="56">
        <v>3649</v>
      </c>
      <c r="G507" s="56">
        <v>4015</v>
      </c>
      <c r="H507" s="56">
        <v>4369</v>
      </c>
    </row>
    <row r="508" spans="1:8" ht="17" x14ac:dyDescent="0.15">
      <c r="A508" s="56">
        <v>25700</v>
      </c>
      <c r="B508" s="49"/>
      <c r="C508" s="56">
        <v>2116</v>
      </c>
      <c r="D508" s="56">
        <v>2910</v>
      </c>
      <c r="E508" s="56">
        <v>3275</v>
      </c>
      <c r="F508" s="56">
        <v>3651</v>
      </c>
      <c r="G508" s="56">
        <v>4018</v>
      </c>
      <c r="H508" s="56">
        <v>4371</v>
      </c>
    </row>
    <row r="509" spans="1:8" ht="17" x14ac:dyDescent="0.15">
      <c r="A509" s="56">
        <v>25750</v>
      </c>
      <c r="B509" s="49"/>
      <c r="C509" s="56">
        <v>2117</v>
      </c>
      <c r="D509" s="56">
        <v>2911</v>
      </c>
      <c r="E509" s="56">
        <v>3276</v>
      </c>
      <c r="F509" s="56">
        <v>3653</v>
      </c>
      <c r="G509" s="56">
        <v>4020</v>
      </c>
      <c r="H509" s="56">
        <v>4374</v>
      </c>
    </row>
    <row r="510" spans="1:8" ht="17" x14ac:dyDescent="0.15">
      <c r="A510" s="56">
        <v>25800</v>
      </c>
      <c r="B510" s="49"/>
      <c r="C510" s="56">
        <v>2119</v>
      </c>
      <c r="D510" s="56">
        <v>2913</v>
      </c>
      <c r="E510" s="56">
        <v>3278</v>
      </c>
      <c r="F510" s="56">
        <v>3655</v>
      </c>
      <c r="G510" s="56">
        <v>4022</v>
      </c>
      <c r="H510" s="56">
        <v>4376</v>
      </c>
    </row>
    <row r="511" spans="1:8" ht="17" x14ac:dyDescent="0.15">
      <c r="A511" s="56">
        <v>25850</v>
      </c>
      <c r="B511" s="49"/>
      <c r="C511" s="56">
        <v>2120</v>
      </c>
      <c r="D511" s="56">
        <v>2915</v>
      </c>
      <c r="E511" s="56">
        <v>3280</v>
      </c>
      <c r="F511" s="56">
        <v>3657</v>
      </c>
      <c r="G511" s="56">
        <v>4024</v>
      </c>
      <c r="H511" s="56">
        <v>4379</v>
      </c>
    </row>
    <row r="512" spans="1:8" ht="17" x14ac:dyDescent="0.15">
      <c r="A512" s="56">
        <v>25900</v>
      </c>
      <c r="B512" s="49"/>
      <c r="C512" s="56">
        <v>2121</v>
      </c>
      <c r="D512" s="56">
        <v>2917</v>
      </c>
      <c r="E512" s="56">
        <v>3282</v>
      </c>
      <c r="F512" s="56">
        <v>3659</v>
      </c>
      <c r="G512" s="56">
        <v>4027</v>
      </c>
      <c r="H512" s="56">
        <v>4381</v>
      </c>
    </row>
    <row r="513" spans="1:8" ht="17" x14ac:dyDescent="0.15">
      <c r="A513" s="56">
        <v>25950</v>
      </c>
      <c r="B513" s="49"/>
      <c r="C513" s="56">
        <v>2123</v>
      </c>
      <c r="D513" s="56">
        <v>2919</v>
      </c>
      <c r="E513" s="56">
        <v>3284</v>
      </c>
      <c r="F513" s="56">
        <v>3661</v>
      </c>
      <c r="G513" s="56">
        <v>4029</v>
      </c>
      <c r="H513" s="56">
        <v>4384</v>
      </c>
    </row>
    <row r="514" spans="1:8" ht="17" x14ac:dyDescent="0.15">
      <c r="A514" s="56">
        <v>26000</v>
      </c>
      <c r="B514" s="49"/>
      <c r="C514" s="56">
        <v>2124</v>
      </c>
      <c r="D514" s="56">
        <v>2921</v>
      </c>
      <c r="E514" s="56">
        <v>3286</v>
      </c>
      <c r="F514" s="56">
        <v>3663</v>
      </c>
      <c r="G514" s="56">
        <v>4031</v>
      </c>
      <c r="H514" s="56">
        <v>4386</v>
      </c>
    </row>
    <row r="515" spans="1:8" ht="17" x14ac:dyDescent="0.15">
      <c r="A515" s="56">
        <v>26050</v>
      </c>
      <c r="B515" s="49"/>
      <c r="C515" s="56">
        <v>2126</v>
      </c>
      <c r="D515" s="56">
        <v>2923</v>
      </c>
      <c r="E515" s="56">
        <v>3287</v>
      </c>
      <c r="F515" s="56">
        <v>3666</v>
      </c>
      <c r="G515" s="56">
        <v>4034</v>
      </c>
      <c r="H515" s="56">
        <v>4389</v>
      </c>
    </row>
    <row r="516" spans="1:8" ht="17" x14ac:dyDescent="0.15">
      <c r="A516" s="56">
        <v>26100</v>
      </c>
      <c r="B516" s="49"/>
      <c r="C516" s="56">
        <v>2127</v>
      </c>
      <c r="D516" s="56">
        <v>2924</v>
      </c>
      <c r="E516" s="56">
        <v>3289</v>
      </c>
      <c r="F516" s="56">
        <v>3668</v>
      </c>
      <c r="G516" s="56">
        <v>4036</v>
      </c>
      <c r="H516" s="56">
        <v>4391</v>
      </c>
    </row>
    <row r="517" spans="1:8" ht="17" x14ac:dyDescent="0.15">
      <c r="A517" s="56">
        <v>26150</v>
      </c>
      <c r="B517" s="49"/>
      <c r="C517" s="56">
        <v>2128</v>
      </c>
      <c r="D517" s="56">
        <v>2926</v>
      </c>
      <c r="E517" s="56">
        <v>3291</v>
      </c>
      <c r="F517" s="56">
        <v>3670</v>
      </c>
      <c r="G517" s="56">
        <v>4038</v>
      </c>
      <c r="H517" s="56">
        <v>4394</v>
      </c>
    </row>
    <row r="518" spans="1:8" ht="17" x14ac:dyDescent="0.15">
      <c r="A518" s="56">
        <v>26200</v>
      </c>
      <c r="B518" s="49"/>
      <c r="C518" s="56">
        <v>2130</v>
      </c>
      <c r="D518" s="56">
        <v>2928</v>
      </c>
      <c r="E518" s="56">
        <v>3293</v>
      </c>
      <c r="F518" s="56">
        <v>3672</v>
      </c>
      <c r="G518" s="56">
        <v>4040</v>
      </c>
      <c r="H518" s="56">
        <v>4396</v>
      </c>
    </row>
    <row r="519" spans="1:8" ht="17" x14ac:dyDescent="0.15">
      <c r="A519" s="56">
        <v>26250</v>
      </c>
      <c r="B519" s="49"/>
      <c r="C519" s="56">
        <v>2131</v>
      </c>
      <c r="D519" s="56">
        <v>2930</v>
      </c>
      <c r="E519" s="56">
        <v>3295</v>
      </c>
      <c r="F519" s="56">
        <v>3674</v>
      </c>
      <c r="G519" s="56">
        <v>4043</v>
      </c>
      <c r="H519" s="56">
        <v>4399</v>
      </c>
    </row>
    <row r="520" spans="1:8" ht="17" x14ac:dyDescent="0.15">
      <c r="A520" s="56">
        <v>26300</v>
      </c>
      <c r="B520" s="49"/>
      <c r="C520" s="56">
        <v>2133</v>
      </c>
      <c r="D520" s="56">
        <v>2932</v>
      </c>
      <c r="E520" s="56">
        <v>3297</v>
      </c>
      <c r="F520" s="56">
        <v>3676</v>
      </c>
      <c r="G520" s="56">
        <v>4045</v>
      </c>
      <c r="H520" s="56">
        <v>4401</v>
      </c>
    </row>
    <row r="521" spans="1:8" ht="17" x14ac:dyDescent="0.15">
      <c r="A521" s="56">
        <v>26350</v>
      </c>
      <c r="B521" s="49"/>
      <c r="C521" s="56">
        <v>2134</v>
      </c>
      <c r="D521" s="56">
        <v>2934</v>
      </c>
      <c r="E521" s="56">
        <v>3299</v>
      </c>
      <c r="F521" s="56">
        <v>3678</v>
      </c>
      <c r="G521" s="56">
        <v>4047</v>
      </c>
      <c r="H521" s="56">
        <v>4403</v>
      </c>
    </row>
    <row r="522" spans="1:8" ht="17" x14ac:dyDescent="0.15">
      <c r="A522" s="56">
        <v>26400</v>
      </c>
      <c r="B522" s="49"/>
      <c r="C522" s="56">
        <v>2136</v>
      </c>
      <c r="D522" s="56">
        <v>2935</v>
      </c>
      <c r="E522" s="56">
        <v>3300</v>
      </c>
      <c r="F522" s="56">
        <v>3680</v>
      </c>
      <c r="G522" s="56">
        <v>4050</v>
      </c>
      <c r="H522" s="56">
        <v>4406</v>
      </c>
    </row>
    <row r="523" spans="1:8" ht="17" x14ac:dyDescent="0.15">
      <c r="A523" s="56">
        <v>26450</v>
      </c>
      <c r="B523" s="49"/>
      <c r="C523" s="56">
        <v>2137</v>
      </c>
      <c r="D523" s="56">
        <v>2937</v>
      </c>
      <c r="E523" s="56">
        <v>3302</v>
      </c>
      <c r="F523" s="56">
        <v>3682</v>
      </c>
      <c r="G523" s="56">
        <v>4052</v>
      </c>
      <c r="H523" s="56">
        <v>4408</v>
      </c>
    </row>
    <row r="524" spans="1:8" ht="17" x14ac:dyDescent="0.15">
      <c r="A524" s="56">
        <v>26500</v>
      </c>
      <c r="B524" s="49"/>
      <c r="C524" s="56">
        <v>2138</v>
      </c>
      <c r="D524" s="56">
        <v>2939</v>
      </c>
      <c r="E524" s="56">
        <v>3304</v>
      </c>
      <c r="F524" s="56">
        <v>3684</v>
      </c>
      <c r="G524" s="56">
        <v>4054</v>
      </c>
      <c r="H524" s="56">
        <v>4411</v>
      </c>
    </row>
    <row r="525" spans="1:8" ht="17" x14ac:dyDescent="0.15">
      <c r="A525" s="56">
        <v>26550</v>
      </c>
      <c r="B525" s="49"/>
      <c r="C525" s="56">
        <v>2140</v>
      </c>
      <c r="D525" s="56">
        <v>2941</v>
      </c>
      <c r="E525" s="56">
        <v>3306</v>
      </c>
      <c r="F525" s="56">
        <v>3686</v>
      </c>
      <c r="G525" s="56">
        <v>4056</v>
      </c>
      <c r="H525" s="56">
        <v>4413</v>
      </c>
    </row>
    <row r="526" spans="1:8" ht="17" x14ac:dyDescent="0.15">
      <c r="A526" s="56">
        <v>26600</v>
      </c>
      <c r="B526" s="49"/>
      <c r="C526" s="56">
        <v>2141</v>
      </c>
      <c r="D526" s="56">
        <v>2943</v>
      </c>
      <c r="E526" s="56">
        <v>3308</v>
      </c>
      <c r="F526" s="56">
        <v>3688</v>
      </c>
      <c r="G526" s="56">
        <v>4059</v>
      </c>
      <c r="H526" s="56">
        <v>4416</v>
      </c>
    </row>
    <row r="527" spans="1:8" ht="17" x14ac:dyDescent="0.15">
      <c r="A527" s="56">
        <v>26650</v>
      </c>
      <c r="B527" s="49"/>
      <c r="C527" s="56">
        <v>2143</v>
      </c>
      <c r="D527" s="56">
        <v>2945</v>
      </c>
      <c r="E527" s="56">
        <v>3310</v>
      </c>
      <c r="F527" s="56">
        <v>3690</v>
      </c>
      <c r="G527" s="56">
        <v>4061</v>
      </c>
      <c r="H527" s="56">
        <v>4418</v>
      </c>
    </row>
    <row r="528" spans="1:8" ht="17" x14ac:dyDescent="0.15">
      <c r="A528" s="56">
        <v>26700</v>
      </c>
      <c r="B528" s="49"/>
      <c r="C528" s="56">
        <v>2144</v>
      </c>
      <c r="D528" s="56">
        <v>2947</v>
      </c>
      <c r="E528" s="56">
        <v>3311</v>
      </c>
      <c r="F528" s="56">
        <v>3692</v>
      </c>
      <c r="G528" s="56">
        <v>4063</v>
      </c>
      <c r="H528" s="56">
        <v>4421</v>
      </c>
    </row>
    <row r="529" spans="1:8" ht="17" x14ac:dyDescent="0.15">
      <c r="A529" s="56">
        <v>26750</v>
      </c>
      <c r="B529" s="49"/>
      <c r="C529" s="56">
        <v>2145</v>
      </c>
      <c r="D529" s="56">
        <v>2948</v>
      </c>
      <c r="E529" s="56">
        <v>3313</v>
      </c>
      <c r="F529" s="56">
        <v>3694</v>
      </c>
      <c r="G529" s="56">
        <v>4066</v>
      </c>
      <c r="H529" s="56">
        <v>4423</v>
      </c>
    </row>
    <row r="530" spans="1:8" ht="17" x14ac:dyDescent="0.15">
      <c r="A530" s="56">
        <v>26800</v>
      </c>
      <c r="B530" s="49"/>
      <c r="C530" s="56">
        <v>2147</v>
      </c>
      <c r="D530" s="56">
        <v>2950</v>
      </c>
      <c r="E530" s="56">
        <v>3315</v>
      </c>
      <c r="F530" s="56">
        <v>3696</v>
      </c>
      <c r="G530" s="56">
        <v>4068</v>
      </c>
      <c r="H530" s="56">
        <v>4426</v>
      </c>
    </row>
    <row r="531" spans="1:8" ht="17" x14ac:dyDescent="0.15">
      <c r="A531" s="56">
        <v>26850</v>
      </c>
      <c r="B531" s="49"/>
      <c r="C531" s="56">
        <v>2148</v>
      </c>
      <c r="D531" s="56">
        <v>2952</v>
      </c>
      <c r="E531" s="56">
        <v>3317</v>
      </c>
      <c r="F531" s="56">
        <v>3698</v>
      </c>
      <c r="G531" s="56">
        <v>4070</v>
      </c>
      <c r="H531" s="56">
        <v>4428</v>
      </c>
    </row>
    <row r="532" spans="1:8" ht="17" x14ac:dyDescent="0.15">
      <c r="A532" s="56">
        <v>26900</v>
      </c>
      <c r="B532" s="49"/>
      <c r="C532" s="56">
        <v>2150</v>
      </c>
      <c r="D532" s="56">
        <v>2954</v>
      </c>
      <c r="E532" s="56">
        <v>3319</v>
      </c>
      <c r="F532" s="56">
        <v>3701</v>
      </c>
      <c r="G532" s="56">
        <v>4072</v>
      </c>
      <c r="H532" s="56">
        <v>4431</v>
      </c>
    </row>
    <row r="533" spans="1:8" ht="17" x14ac:dyDescent="0.15">
      <c r="A533" s="56">
        <v>26950</v>
      </c>
      <c r="B533" s="49"/>
      <c r="C533" s="56">
        <v>2151</v>
      </c>
      <c r="D533" s="56">
        <v>2956</v>
      </c>
      <c r="E533" s="56">
        <v>3321</v>
      </c>
      <c r="F533" s="56">
        <v>3703</v>
      </c>
      <c r="G533" s="56">
        <v>4075</v>
      </c>
      <c r="H533" s="56">
        <v>4433</v>
      </c>
    </row>
    <row r="534" spans="1:8" ht="17" x14ac:dyDescent="0.15">
      <c r="A534" s="56">
        <v>27000</v>
      </c>
      <c r="B534" s="49"/>
      <c r="C534" s="56">
        <v>2153</v>
      </c>
      <c r="D534" s="56">
        <v>2958</v>
      </c>
      <c r="E534" s="56">
        <v>3323</v>
      </c>
      <c r="F534" s="56">
        <v>3705</v>
      </c>
      <c r="G534" s="56">
        <v>4077</v>
      </c>
      <c r="H534" s="56">
        <v>4436</v>
      </c>
    </row>
    <row r="535" spans="1:8" ht="17" x14ac:dyDescent="0.15">
      <c r="A535" s="56">
        <v>27050</v>
      </c>
      <c r="B535" s="49"/>
      <c r="C535" s="56">
        <v>2154</v>
      </c>
      <c r="D535" s="56">
        <v>2959</v>
      </c>
      <c r="E535" s="56">
        <v>3324</v>
      </c>
      <c r="F535" s="56">
        <v>3707</v>
      </c>
      <c r="G535" s="56">
        <v>4079</v>
      </c>
      <c r="H535" s="56">
        <v>4438</v>
      </c>
    </row>
    <row r="536" spans="1:8" ht="17" x14ac:dyDescent="0.15">
      <c r="A536" s="56">
        <v>27100</v>
      </c>
      <c r="B536" s="49"/>
      <c r="C536" s="56">
        <v>2155</v>
      </c>
      <c r="D536" s="56">
        <v>2961</v>
      </c>
      <c r="E536" s="56">
        <v>3326</v>
      </c>
      <c r="F536" s="56">
        <v>3709</v>
      </c>
      <c r="G536" s="56">
        <v>4082</v>
      </c>
      <c r="H536" s="56">
        <v>4441</v>
      </c>
    </row>
    <row r="537" spans="1:8" ht="17" x14ac:dyDescent="0.15">
      <c r="A537" s="56">
        <v>27150</v>
      </c>
      <c r="B537" s="49"/>
      <c r="C537" s="56">
        <v>2157</v>
      </c>
      <c r="D537" s="56">
        <v>2963</v>
      </c>
      <c r="E537" s="56">
        <v>3328</v>
      </c>
      <c r="F537" s="56">
        <v>3711</v>
      </c>
      <c r="G537" s="56">
        <v>4084</v>
      </c>
      <c r="H537" s="56">
        <v>4443</v>
      </c>
    </row>
    <row r="538" spans="1:8" ht="17" x14ac:dyDescent="0.15">
      <c r="A538" s="56">
        <v>27200</v>
      </c>
      <c r="B538" s="49"/>
      <c r="C538" s="56">
        <v>2158</v>
      </c>
      <c r="D538" s="56">
        <v>2965</v>
      </c>
      <c r="E538" s="56">
        <v>3330</v>
      </c>
      <c r="F538" s="56">
        <v>3713</v>
      </c>
      <c r="G538" s="56">
        <v>4086</v>
      </c>
      <c r="H538" s="56">
        <v>4446</v>
      </c>
    </row>
    <row r="539" spans="1:8" ht="17" x14ac:dyDescent="0.15">
      <c r="A539" s="56">
        <v>27250</v>
      </c>
      <c r="B539" s="49"/>
      <c r="C539" s="56">
        <v>2160</v>
      </c>
      <c r="D539" s="56">
        <v>2967</v>
      </c>
      <c r="E539" s="56">
        <v>3332</v>
      </c>
      <c r="F539" s="56">
        <v>3715</v>
      </c>
      <c r="G539" s="56">
        <v>4088</v>
      </c>
      <c r="H539" s="56">
        <v>4448</v>
      </c>
    </row>
    <row r="540" spans="1:8" ht="17" x14ac:dyDescent="0.15">
      <c r="A540" s="56">
        <v>27300</v>
      </c>
      <c r="B540" s="49"/>
      <c r="C540" s="56">
        <v>2161</v>
      </c>
      <c r="D540" s="56">
        <v>2969</v>
      </c>
      <c r="E540" s="56">
        <v>3334</v>
      </c>
      <c r="F540" s="56">
        <v>3717</v>
      </c>
      <c r="G540" s="56">
        <v>4091</v>
      </c>
      <c r="H540" s="56">
        <v>4451</v>
      </c>
    </row>
    <row r="541" spans="1:8" ht="17" x14ac:dyDescent="0.15">
      <c r="A541" s="56">
        <v>27350</v>
      </c>
      <c r="B541" s="49"/>
      <c r="C541" s="56">
        <v>2162</v>
      </c>
      <c r="D541" s="56">
        <v>2970</v>
      </c>
      <c r="E541" s="56">
        <v>3335</v>
      </c>
      <c r="F541" s="56">
        <v>3719</v>
      </c>
      <c r="G541" s="56">
        <v>4093</v>
      </c>
      <c r="H541" s="56">
        <v>4453</v>
      </c>
    </row>
    <row r="542" spans="1:8" ht="17" x14ac:dyDescent="0.15">
      <c r="A542" s="56">
        <v>27400</v>
      </c>
      <c r="B542" s="49"/>
      <c r="C542" s="56">
        <v>2164</v>
      </c>
      <c r="D542" s="56">
        <v>2972</v>
      </c>
      <c r="E542" s="56">
        <v>3337</v>
      </c>
      <c r="F542" s="56">
        <v>3721</v>
      </c>
      <c r="G542" s="56">
        <v>4095</v>
      </c>
      <c r="H542" s="56">
        <v>4456</v>
      </c>
    </row>
    <row r="543" spans="1:8" ht="17" x14ac:dyDescent="0.15">
      <c r="A543" s="56">
        <v>27450</v>
      </c>
      <c r="B543" s="49"/>
      <c r="C543" s="56">
        <v>2165</v>
      </c>
      <c r="D543" s="56">
        <v>2974</v>
      </c>
      <c r="E543" s="56">
        <v>3339</v>
      </c>
      <c r="F543" s="56">
        <v>3723</v>
      </c>
      <c r="G543" s="56">
        <v>4098</v>
      </c>
      <c r="H543" s="56">
        <v>4458</v>
      </c>
    </row>
    <row r="544" spans="1:8" ht="17" x14ac:dyDescent="0.15">
      <c r="A544" s="56">
        <v>27500</v>
      </c>
      <c r="B544" s="49"/>
      <c r="C544" s="56">
        <v>2167</v>
      </c>
      <c r="D544" s="56">
        <v>2976</v>
      </c>
      <c r="E544" s="56">
        <v>3341</v>
      </c>
      <c r="F544" s="56">
        <v>3725</v>
      </c>
      <c r="G544" s="56">
        <v>4100</v>
      </c>
      <c r="H544" s="56">
        <v>4461</v>
      </c>
    </row>
    <row r="545" spans="1:8" ht="17" x14ac:dyDescent="0.15">
      <c r="A545" s="56">
        <v>27550</v>
      </c>
      <c r="B545" s="49"/>
      <c r="C545" s="56">
        <v>2168</v>
      </c>
      <c r="D545" s="56">
        <v>2978</v>
      </c>
      <c r="E545" s="56">
        <v>3343</v>
      </c>
      <c r="F545" s="56">
        <v>3727</v>
      </c>
      <c r="G545" s="56">
        <v>4102</v>
      </c>
      <c r="H545" s="56">
        <v>4463</v>
      </c>
    </row>
    <row r="546" spans="1:8" ht="17" x14ac:dyDescent="0.15">
      <c r="A546" s="56">
        <v>27600</v>
      </c>
      <c r="B546" s="49"/>
      <c r="C546" s="56">
        <v>2170</v>
      </c>
      <c r="D546" s="56">
        <v>2980</v>
      </c>
      <c r="E546" s="56">
        <v>3345</v>
      </c>
      <c r="F546" s="56">
        <v>3729</v>
      </c>
      <c r="G546" s="56">
        <v>4104</v>
      </c>
      <c r="H546" s="56">
        <v>4466</v>
      </c>
    </row>
    <row r="547" spans="1:8" ht="17" x14ac:dyDescent="0.15">
      <c r="A547" s="56">
        <v>27650</v>
      </c>
      <c r="B547" s="49"/>
      <c r="C547" s="56">
        <v>2171</v>
      </c>
      <c r="D547" s="56">
        <v>2982</v>
      </c>
      <c r="E547" s="56">
        <v>3347</v>
      </c>
      <c r="F547" s="56">
        <v>3731</v>
      </c>
      <c r="G547" s="56">
        <v>4107</v>
      </c>
      <c r="H547" s="56">
        <v>4468</v>
      </c>
    </row>
    <row r="548" spans="1:8" ht="17" x14ac:dyDescent="0.15">
      <c r="A548" s="56">
        <v>27700</v>
      </c>
      <c r="B548" s="49"/>
      <c r="C548" s="56">
        <v>2172</v>
      </c>
      <c r="D548" s="56">
        <v>2983</v>
      </c>
      <c r="E548" s="56">
        <v>3348</v>
      </c>
      <c r="F548" s="56">
        <v>3733</v>
      </c>
      <c r="G548" s="56">
        <v>4109</v>
      </c>
      <c r="H548" s="56">
        <v>4471</v>
      </c>
    </row>
    <row r="549" spans="1:8" ht="17" x14ac:dyDescent="0.15">
      <c r="A549" s="56">
        <v>27750</v>
      </c>
      <c r="B549" s="49"/>
      <c r="C549" s="56">
        <v>2174</v>
      </c>
      <c r="D549" s="56">
        <v>2985</v>
      </c>
      <c r="E549" s="56">
        <v>3350</v>
      </c>
      <c r="F549" s="56">
        <v>3735</v>
      </c>
      <c r="G549" s="56">
        <v>4111</v>
      </c>
      <c r="H549" s="56">
        <v>4473</v>
      </c>
    </row>
    <row r="550" spans="1:8" ht="17" x14ac:dyDescent="0.15">
      <c r="A550" s="56">
        <v>27800</v>
      </c>
      <c r="B550" s="49"/>
      <c r="C550" s="56">
        <v>2175</v>
      </c>
      <c r="D550" s="56">
        <v>2987</v>
      </c>
      <c r="E550" s="56">
        <v>3352</v>
      </c>
      <c r="F550" s="56">
        <v>3738</v>
      </c>
      <c r="G550" s="56">
        <v>4114</v>
      </c>
      <c r="H550" s="56">
        <v>4475</v>
      </c>
    </row>
    <row r="551" spans="1:8" ht="17" x14ac:dyDescent="0.15">
      <c r="A551" s="56">
        <v>27850</v>
      </c>
      <c r="B551" s="49"/>
      <c r="C551" s="56">
        <v>2177</v>
      </c>
      <c r="D551" s="56">
        <v>2989</v>
      </c>
      <c r="E551" s="56">
        <v>3354</v>
      </c>
      <c r="F551" s="56">
        <v>3740</v>
      </c>
      <c r="G551" s="56">
        <v>4116</v>
      </c>
      <c r="H551" s="56">
        <v>4478</v>
      </c>
    </row>
    <row r="552" spans="1:8" ht="17" x14ac:dyDescent="0.15">
      <c r="A552" s="56">
        <v>27900</v>
      </c>
      <c r="B552" s="49"/>
      <c r="C552" s="56">
        <v>2178</v>
      </c>
      <c r="D552" s="56">
        <v>2991</v>
      </c>
      <c r="E552" s="56">
        <v>3356</v>
      </c>
      <c r="F552" s="56">
        <v>3742</v>
      </c>
      <c r="G552" s="56">
        <v>4118</v>
      </c>
      <c r="H552" s="56">
        <v>4480</v>
      </c>
    </row>
    <row r="553" spans="1:8" ht="17" x14ac:dyDescent="0.15">
      <c r="A553" s="56">
        <v>27950</v>
      </c>
      <c r="B553" s="49"/>
      <c r="C553" s="56">
        <v>2179</v>
      </c>
      <c r="D553" s="56">
        <v>2993</v>
      </c>
      <c r="E553" s="56">
        <v>3357</v>
      </c>
      <c r="F553" s="56">
        <v>3744</v>
      </c>
      <c r="G553" s="56">
        <v>4120</v>
      </c>
      <c r="H553" s="56">
        <v>4483</v>
      </c>
    </row>
    <row r="554" spans="1:8" ht="17" x14ac:dyDescent="0.15">
      <c r="A554" s="56">
        <v>28000</v>
      </c>
      <c r="B554" s="49"/>
      <c r="C554" s="56">
        <v>2181</v>
      </c>
      <c r="D554" s="56">
        <v>2994</v>
      </c>
      <c r="E554" s="56">
        <v>3359</v>
      </c>
      <c r="F554" s="56">
        <v>3746</v>
      </c>
      <c r="G554" s="56">
        <v>4122</v>
      </c>
      <c r="H554" s="56">
        <v>4485</v>
      </c>
    </row>
    <row r="555" spans="1:8" ht="17" x14ac:dyDescent="0.15">
      <c r="A555" s="56">
        <v>28050</v>
      </c>
      <c r="B555" s="49"/>
      <c r="C555" s="56">
        <v>2182</v>
      </c>
      <c r="D555" s="56">
        <v>2996</v>
      </c>
      <c r="E555" s="56">
        <v>3361</v>
      </c>
      <c r="F555" s="56">
        <v>3748</v>
      </c>
      <c r="G555" s="56">
        <v>4125</v>
      </c>
      <c r="H555" s="56">
        <v>4488</v>
      </c>
    </row>
    <row r="556" spans="1:8" ht="17" x14ac:dyDescent="0.15">
      <c r="A556" s="56">
        <v>28100</v>
      </c>
      <c r="B556" s="49"/>
      <c r="C556" s="56">
        <v>2184</v>
      </c>
      <c r="D556" s="56">
        <v>2998</v>
      </c>
      <c r="E556" s="56">
        <v>3363</v>
      </c>
      <c r="F556" s="56">
        <v>3750</v>
      </c>
      <c r="G556" s="56">
        <v>4127</v>
      </c>
      <c r="H556" s="56">
        <v>4490</v>
      </c>
    </row>
    <row r="557" spans="1:8" ht="17" x14ac:dyDescent="0.15">
      <c r="A557" s="56">
        <v>28150</v>
      </c>
      <c r="B557" s="49"/>
      <c r="C557" s="56">
        <v>2185</v>
      </c>
      <c r="D557" s="56">
        <v>3000</v>
      </c>
      <c r="E557" s="56">
        <v>3365</v>
      </c>
      <c r="F557" s="56">
        <v>3752</v>
      </c>
      <c r="G557" s="56">
        <v>4129</v>
      </c>
      <c r="H557" s="56">
        <v>4492</v>
      </c>
    </row>
    <row r="558" spans="1:8" ht="17" x14ac:dyDescent="0.15">
      <c r="A558" s="56">
        <v>28200</v>
      </c>
      <c r="B558" s="49"/>
      <c r="C558" s="56">
        <v>2186</v>
      </c>
      <c r="D558" s="56">
        <v>3001</v>
      </c>
      <c r="E558" s="56">
        <v>3366</v>
      </c>
      <c r="F558" s="56">
        <v>3754</v>
      </c>
      <c r="G558" s="56">
        <v>4131</v>
      </c>
      <c r="H558" s="56">
        <v>4495</v>
      </c>
    </row>
    <row r="559" spans="1:8" ht="17" x14ac:dyDescent="0.15">
      <c r="A559" s="56">
        <v>28250</v>
      </c>
      <c r="B559" s="49"/>
      <c r="C559" s="56">
        <v>2188</v>
      </c>
      <c r="D559" s="56">
        <v>3003</v>
      </c>
      <c r="E559" s="56">
        <v>3368</v>
      </c>
      <c r="F559" s="56">
        <v>3756</v>
      </c>
      <c r="G559" s="56">
        <v>4133</v>
      </c>
      <c r="H559" s="56">
        <v>4497</v>
      </c>
    </row>
    <row r="560" spans="1:8" ht="17" x14ac:dyDescent="0.15">
      <c r="A560" s="56">
        <v>28300</v>
      </c>
      <c r="B560" s="49"/>
      <c r="C560" s="56">
        <v>2189</v>
      </c>
      <c r="D560" s="56">
        <v>3005</v>
      </c>
      <c r="E560" s="56">
        <v>3370</v>
      </c>
      <c r="F560" s="56">
        <v>3758</v>
      </c>
      <c r="G560" s="56">
        <v>4136</v>
      </c>
      <c r="H560" s="56">
        <v>4500</v>
      </c>
    </row>
    <row r="561" spans="1:8" ht="17" x14ac:dyDescent="0.15">
      <c r="A561" s="56">
        <v>28350</v>
      </c>
      <c r="B561" s="49"/>
      <c r="C561" s="56">
        <v>2190</v>
      </c>
      <c r="D561" s="56">
        <v>3007</v>
      </c>
      <c r="E561" s="56">
        <v>3372</v>
      </c>
      <c r="F561" s="56">
        <v>3759</v>
      </c>
      <c r="G561" s="56">
        <v>4138</v>
      </c>
      <c r="H561" s="56">
        <v>4502</v>
      </c>
    </row>
    <row r="562" spans="1:8" ht="17" x14ac:dyDescent="0.15">
      <c r="A562" s="56">
        <v>28400</v>
      </c>
      <c r="B562" s="49"/>
      <c r="C562" s="56">
        <v>2192</v>
      </c>
      <c r="D562" s="56">
        <v>3009</v>
      </c>
      <c r="E562" s="56">
        <v>3374</v>
      </c>
      <c r="F562" s="56">
        <v>3761</v>
      </c>
      <c r="G562" s="56">
        <v>4140</v>
      </c>
      <c r="H562" s="56">
        <v>4504</v>
      </c>
    </row>
    <row r="563" spans="1:8" ht="17" x14ac:dyDescent="0.15">
      <c r="A563" s="56">
        <v>28450</v>
      </c>
      <c r="B563" s="49"/>
      <c r="C563" s="56">
        <v>2193</v>
      </c>
      <c r="D563" s="56">
        <v>3010</v>
      </c>
      <c r="E563" s="56">
        <v>3375</v>
      </c>
      <c r="F563" s="56">
        <v>3763</v>
      </c>
      <c r="G563" s="56">
        <v>4142</v>
      </c>
      <c r="H563" s="56">
        <v>4507</v>
      </c>
    </row>
    <row r="564" spans="1:8" ht="17" x14ac:dyDescent="0.15">
      <c r="A564" s="56">
        <v>28500</v>
      </c>
      <c r="B564" s="49"/>
      <c r="C564" s="56">
        <v>2194</v>
      </c>
      <c r="D564" s="56">
        <v>3012</v>
      </c>
      <c r="E564" s="56">
        <v>3377</v>
      </c>
      <c r="F564" s="56">
        <v>3765</v>
      </c>
      <c r="G564" s="56">
        <v>4145</v>
      </c>
      <c r="H564" s="56">
        <v>4509</v>
      </c>
    </row>
    <row r="565" spans="1:8" ht="17" x14ac:dyDescent="0.15">
      <c r="A565" s="56">
        <v>28550</v>
      </c>
      <c r="B565" s="49"/>
      <c r="C565" s="56">
        <v>2196</v>
      </c>
      <c r="D565" s="56">
        <v>3014</v>
      </c>
      <c r="E565" s="56">
        <v>3379</v>
      </c>
      <c r="F565" s="56">
        <v>3767</v>
      </c>
      <c r="G565" s="56">
        <v>4147</v>
      </c>
      <c r="H565" s="56">
        <v>4512</v>
      </c>
    </row>
    <row r="566" spans="1:8" ht="17" x14ac:dyDescent="0.15">
      <c r="A566" s="56">
        <v>28600</v>
      </c>
      <c r="B566" s="49"/>
      <c r="C566" s="56">
        <v>2197</v>
      </c>
      <c r="D566" s="56">
        <v>3016</v>
      </c>
      <c r="E566" s="56">
        <v>3381</v>
      </c>
      <c r="F566" s="56">
        <v>3769</v>
      </c>
      <c r="G566" s="56">
        <v>4149</v>
      </c>
      <c r="H566" s="56">
        <v>4514</v>
      </c>
    </row>
    <row r="567" spans="1:8" ht="17" x14ac:dyDescent="0.15">
      <c r="A567" s="56">
        <v>28650</v>
      </c>
      <c r="B567" s="49"/>
      <c r="C567" s="56">
        <v>2199</v>
      </c>
      <c r="D567" s="56">
        <v>3017</v>
      </c>
      <c r="E567" s="56">
        <v>3382</v>
      </c>
      <c r="F567" s="56">
        <v>3771</v>
      </c>
      <c r="G567" s="56">
        <v>4151</v>
      </c>
      <c r="H567" s="56">
        <v>4516</v>
      </c>
    </row>
    <row r="568" spans="1:8" ht="17" x14ac:dyDescent="0.15">
      <c r="A568" s="56">
        <v>28700</v>
      </c>
      <c r="B568" s="49"/>
      <c r="C568" s="56">
        <v>2200</v>
      </c>
      <c r="D568" s="56">
        <v>3019</v>
      </c>
      <c r="E568" s="56">
        <v>3384</v>
      </c>
      <c r="F568" s="56">
        <v>3773</v>
      </c>
      <c r="G568" s="56">
        <v>4153</v>
      </c>
      <c r="H568" s="56">
        <v>4519</v>
      </c>
    </row>
    <row r="569" spans="1:8" ht="17" x14ac:dyDescent="0.15">
      <c r="A569" s="56">
        <v>28750</v>
      </c>
      <c r="B569" s="49"/>
      <c r="C569" s="56">
        <v>2201</v>
      </c>
      <c r="D569" s="56">
        <v>3021</v>
      </c>
      <c r="E569" s="56">
        <v>3386</v>
      </c>
      <c r="F569" s="56">
        <v>3775</v>
      </c>
      <c r="G569" s="56">
        <v>4156</v>
      </c>
      <c r="H569" s="56">
        <v>4521</v>
      </c>
    </row>
    <row r="570" spans="1:8" ht="17" x14ac:dyDescent="0.15">
      <c r="A570" s="56">
        <v>28800</v>
      </c>
      <c r="B570" s="49"/>
      <c r="C570" s="56">
        <v>2203</v>
      </c>
      <c r="D570" s="56">
        <v>3023</v>
      </c>
      <c r="E570" s="56">
        <v>3388</v>
      </c>
      <c r="F570" s="56">
        <v>3777</v>
      </c>
      <c r="G570" s="56">
        <v>4158</v>
      </c>
      <c r="H570" s="56">
        <v>4524</v>
      </c>
    </row>
    <row r="571" spans="1:8" ht="17" x14ac:dyDescent="0.15">
      <c r="A571" s="56">
        <v>28850</v>
      </c>
      <c r="B571" s="49"/>
      <c r="C571" s="56">
        <v>2204</v>
      </c>
      <c r="D571" s="56">
        <v>3025</v>
      </c>
      <c r="E571" s="56">
        <v>3390</v>
      </c>
      <c r="F571" s="56">
        <v>3779</v>
      </c>
      <c r="G571" s="56">
        <v>4160</v>
      </c>
      <c r="H571" s="56">
        <v>4526</v>
      </c>
    </row>
    <row r="572" spans="1:8" ht="17" x14ac:dyDescent="0.15">
      <c r="A572" s="56">
        <v>28900</v>
      </c>
      <c r="B572" s="49"/>
      <c r="C572" s="56">
        <v>2205</v>
      </c>
      <c r="D572" s="56">
        <v>3026</v>
      </c>
      <c r="E572" s="56">
        <v>3391</v>
      </c>
      <c r="F572" s="56">
        <v>3781</v>
      </c>
      <c r="G572" s="56">
        <v>4162</v>
      </c>
      <c r="H572" s="56">
        <v>4528</v>
      </c>
    </row>
    <row r="573" spans="1:8" ht="17" x14ac:dyDescent="0.15">
      <c r="A573" s="56">
        <v>28950</v>
      </c>
      <c r="B573" s="49"/>
      <c r="C573" s="56">
        <v>2207</v>
      </c>
      <c r="D573" s="56">
        <v>3028</v>
      </c>
      <c r="E573" s="56">
        <v>3393</v>
      </c>
      <c r="F573" s="56">
        <v>3783</v>
      </c>
      <c r="G573" s="56">
        <v>4164</v>
      </c>
      <c r="H573" s="56">
        <v>4531</v>
      </c>
    </row>
    <row r="574" spans="1:8" ht="17" x14ac:dyDescent="0.15">
      <c r="A574" s="56">
        <v>29000</v>
      </c>
      <c r="B574" s="49"/>
      <c r="C574" s="56">
        <v>2208</v>
      </c>
      <c r="D574" s="56">
        <v>3030</v>
      </c>
      <c r="E574" s="56">
        <v>3395</v>
      </c>
      <c r="F574" s="56">
        <v>3785</v>
      </c>
      <c r="G574" s="56">
        <v>4167</v>
      </c>
      <c r="H574" s="56">
        <v>4533</v>
      </c>
    </row>
    <row r="575" spans="1:8" ht="17" x14ac:dyDescent="0.15">
      <c r="A575" s="56">
        <v>29050</v>
      </c>
      <c r="B575" s="49"/>
      <c r="C575" s="56">
        <v>2210</v>
      </c>
      <c r="D575" s="56">
        <v>3032</v>
      </c>
      <c r="E575" s="56">
        <v>3397</v>
      </c>
      <c r="F575" s="56">
        <v>3787</v>
      </c>
      <c r="G575" s="56">
        <v>4169</v>
      </c>
      <c r="H575" s="56">
        <v>4536</v>
      </c>
    </row>
    <row r="576" spans="1:8" ht="17" x14ac:dyDescent="0.15">
      <c r="A576" s="56">
        <v>29100</v>
      </c>
      <c r="B576" s="49"/>
      <c r="C576" s="56">
        <v>2211</v>
      </c>
      <c r="D576" s="56">
        <v>3034</v>
      </c>
      <c r="E576" s="56">
        <v>3398</v>
      </c>
      <c r="F576" s="56">
        <v>3789</v>
      </c>
      <c r="G576" s="56">
        <v>4171</v>
      </c>
      <c r="H576" s="56">
        <v>4538</v>
      </c>
    </row>
    <row r="577" spans="1:8" ht="17" x14ac:dyDescent="0.15">
      <c r="A577" s="56">
        <v>29150</v>
      </c>
      <c r="B577" s="49"/>
      <c r="C577" s="56">
        <v>2212</v>
      </c>
      <c r="D577" s="56">
        <v>3035</v>
      </c>
      <c r="E577" s="56">
        <v>3400</v>
      </c>
      <c r="F577" s="56">
        <v>3791</v>
      </c>
      <c r="G577" s="56">
        <v>4173</v>
      </c>
      <c r="H577" s="56">
        <v>4540</v>
      </c>
    </row>
    <row r="578" spans="1:8" ht="17" x14ac:dyDescent="0.15">
      <c r="A578" s="56">
        <v>29200</v>
      </c>
      <c r="B578" s="49"/>
      <c r="C578" s="56">
        <v>2214</v>
      </c>
      <c r="D578" s="56">
        <v>3037</v>
      </c>
      <c r="E578" s="56">
        <v>3402</v>
      </c>
      <c r="F578" s="56">
        <v>3793</v>
      </c>
      <c r="G578" s="56">
        <v>4175</v>
      </c>
      <c r="H578" s="56">
        <v>4543</v>
      </c>
    </row>
    <row r="579" spans="1:8" ht="17" x14ac:dyDescent="0.15">
      <c r="A579" s="56">
        <v>29250</v>
      </c>
      <c r="B579" s="49"/>
      <c r="C579" s="56">
        <v>2215</v>
      </c>
      <c r="D579" s="56">
        <v>3039</v>
      </c>
      <c r="E579" s="56">
        <v>3404</v>
      </c>
      <c r="F579" s="56">
        <v>3795</v>
      </c>
      <c r="G579" s="56">
        <v>4178</v>
      </c>
      <c r="H579" s="56">
        <v>4545</v>
      </c>
    </row>
    <row r="580" spans="1:8" ht="17" x14ac:dyDescent="0.15">
      <c r="A580" s="56">
        <v>29300</v>
      </c>
      <c r="B580" s="49"/>
      <c r="C580" s="56">
        <v>2216</v>
      </c>
      <c r="D580" s="56">
        <v>3041</v>
      </c>
      <c r="E580" s="56">
        <v>3406</v>
      </c>
      <c r="F580" s="56">
        <v>3797</v>
      </c>
      <c r="G580" s="56">
        <v>4180</v>
      </c>
      <c r="H580" s="56">
        <v>4548</v>
      </c>
    </row>
    <row r="581" spans="1:8" ht="17" x14ac:dyDescent="0.15">
      <c r="A581" s="56">
        <v>29350</v>
      </c>
      <c r="B581" s="49"/>
      <c r="C581" s="56">
        <v>2218</v>
      </c>
      <c r="D581" s="56">
        <v>3042</v>
      </c>
      <c r="E581" s="56">
        <v>3407</v>
      </c>
      <c r="F581" s="56">
        <v>3799</v>
      </c>
      <c r="G581" s="56">
        <v>4182</v>
      </c>
      <c r="H581" s="56">
        <v>4550</v>
      </c>
    </row>
    <row r="582" spans="1:8" ht="17" x14ac:dyDescent="0.15">
      <c r="A582" s="56">
        <v>29400</v>
      </c>
      <c r="B582" s="49"/>
      <c r="C582" s="56">
        <v>2219</v>
      </c>
      <c r="D582" s="56">
        <v>3044</v>
      </c>
      <c r="E582" s="56">
        <v>3409</v>
      </c>
      <c r="F582" s="56">
        <v>3801</v>
      </c>
      <c r="G582" s="56">
        <v>4184</v>
      </c>
      <c r="H582" s="56">
        <v>4552</v>
      </c>
    </row>
    <row r="583" spans="1:8" ht="17" x14ac:dyDescent="0.15">
      <c r="A583" s="56">
        <v>29450</v>
      </c>
      <c r="B583" s="49"/>
      <c r="C583" s="56">
        <v>2220</v>
      </c>
      <c r="D583" s="56">
        <v>3046</v>
      </c>
      <c r="E583" s="56">
        <v>3411</v>
      </c>
      <c r="F583" s="56">
        <v>3803</v>
      </c>
      <c r="G583" s="56">
        <v>4186</v>
      </c>
      <c r="H583" s="56">
        <v>4555</v>
      </c>
    </row>
    <row r="584" spans="1:8" ht="17" x14ac:dyDescent="0.15">
      <c r="A584" s="56">
        <v>29500</v>
      </c>
      <c r="B584" s="49"/>
      <c r="C584" s="56">
        <v>2222</v>
      </c>
      <c r="D584" s="56">
        <v>3048</v>
      </c>
      <c r="E584" s="56">
        <v>3413</v>
      </c>
      <c r="F584" s="56">
        <v>3805</v>
      </c>
      <c r="G584" s="56">
        <v>4189</v>
      </c>
      <c r="H584" s="56">
        <v>4557</v>
      </c>
    </row>
    <row r="585" spans="1:8" ht="17" x14ac:dyDescent="0.15">
      <c r="A585" s="56">
        <v>29550</v>
      </c>
      <c r="B585" s="49"/>
      <c r="C585" s="56">
        <v>2223</v>
      </c>
      <c r="D585" s="56">
        <v>3050</v>
      </c>
      <c r="E585" s="56">
        <v>3415</v>
      </c>
      <c r="F585" s="56">
        <v>3807</v>
      </c>
      <c r="G585" s="56">
        <v>4191</v>
      </c>
      <c r="H585" s="56">
        <v>4560</v>
      </c>
    </row>
    <row r="586" spans="1:8" ht="17" x14ac:dyDescent="0.15">
      <c r="A586" s="56">
        <v>29600</v>
      </c>
      <c r="B586" s="49"/>
      <c r="C586" s="56">
        <v>2225</v>
      </c>
      <c r="D586" s="56">
        <v>3051</v>
      </c>
      <c r="E586" s="56">
        <v>3416</v>
      </c>
      <c r="F586" s="56">
        <v>3809</v>
      </c>
      <c r="G586" s="56">
        <v>4193</v>
      </c>
      <c r="H586" s="56">
        <v>4562</v>
      </c>
    </row>
    <row r="587" spans="1:8" ht="17" x14ac:dyDescent="0.15">
      <c r="A587" s="56">
        <v>29650</v>
      </c>
      <c r="B587" s="49"/>
      <c r="C587" s="56">
        <v>2226</v>
      </c>
      <c r="D587" s="56">
        <v>3053</v>
      </c>
      <c r="E587" s="56">
        <v>3418</v>
      </c>
      <c r="F587" s="56">
        <v>3811</v>
      </c>
      <c r="G587" s="56">
        <v>4195</v>
      </c>
      <c r="H587" s="56">
        <v>4564</v>
      </c>
    </row>
    <row r="588" spans="1:8" ht="17" x14ac:dyDescent="0.15">
      <c r="A588" s="56">
        <v>29700</v>
      </c>
      <c r="B588" s="49"/>
      <c r="C588" s="56">
        <v>2227</v>
      </c>
      <c r="D588" s="56">
        <v>3055</v>
      </c>
      <c r="E588" s="56">
        <v>3420</v>
      </c>
      <c r="F588" s="56">
        <v>3813</v>
      </c>
      <c r="G588" s="56">
        <v>4197</v>
      </c>
      <c r="H588" s="56">
        <v>4567</v>
      </c>
    </row>
    <row r="589" spans="1:8" ht="17" x14ac:dyDescent="0.15">
      <c r="A589" s="56">
        <v>29750</v>
      </c>
      <c r="B589" s="49"/>
      <c r="C589" s="56">
        <v>2229</v>
      </c>
      <c r="D589" s="56">
        <v>3057</v>
      </c>
      <c r="E589" s="56">
        <v>3422</v>
      </c>
      <c r="F589" s="56">
        <v>3815</v>
      </c>
      <c r="G589" s="56">
        <v>4200</v>
      </c>
      <c r="H589" s="56">
        <v>4569</v>
      </c>
    </row>
    <row r="590" spans="1:8" ht="17" x14ac:dyDescent="0.15">
      <c r="A590" s="56">
        <v>29800</v>
      </c>
      <c r="B590" s="49"/>
      <c r="C590" s="56">
        <v>2230</v>
      </c>
      <c r="D590" s="56">
        <v>3058</v>
      </c>
      <c r="E590" s="56">
        <v>3423</v>
      </c>
      <c r="F590" s="56">
        <v>3817</v>
      </c>
      <c r="G590" s="56">
        <v>4202</v>
      </c>
      <c r="H590" s="56">
        <v>4572</v>
      </c>
    </row>
    <row r="591" spans="1:8" ht="17" x14ac:dyDescent="0.15">
      <c r="A591" s="56">
        <v>29850</v>
      </c>
      <c r="B591" s="49"/>
      <c r="C591" s="56">
        <v>2231</v>
      </c>
      <c r="D591" s="56">
        <v>3060</v>
      </c>
      <c r="E591" s="56">
        <v>3425</v>
      </c>
      <c r="F591" s="56">
        <v>3819</v>
      </c>
      <c r="G591" s="56">
        <v>4204</v>
      </c>
      <c r="H591" s="56">
        <v>4574</v>
      </c>
    </row>
    <row r="592" spans="1:8" ht="17" x14ac:dyDescent="0.15">
      <c r="A592" s="56">
        <v>29900</v>
      </c>
      <c r="B592" s="49"/>
      <c r="C592" s="56">
        <v>2233</v>
      </c>
      <c r="D592" s="56">
        <v>3062</v>
      </c>
      <c r="E592" s="56">
        <v>3427</v>
      </c>
      <c r="F592" s="56">
        <v>3821</v>
      </c>
      <c r="G592" s="56">
        <v>4206</v>
      </c>
      <c r="H592" s="56">
        <v>4576</v>
      </c>
    </row>
    <row r="593" spans="1:8" ht="17" x14ac:dyDescent="0.15">
      <c r="A593" s="56">
        <v>29950</v>
      </c>
      <c r="B593" s="49"/>
      <c r="C593" s="56">
        <v>2234</v>
      </c>
      <c r="D593" s="56">
        <v>3064</v>
      </c>
      <c r="E593" s="56">
        <v>3429</v>
      </c>
      <c r="F593" s="56">
        <v>3823</v>
      </c>
      <c r="G593" s="56">
        <v>4208</v>
      </c>
      <c r="H593" s="56">
        <v>4579</v>
      </c>
    </row>
    <row r="594" spans="1:8" ht="18" thickBot="1" x14ac:dyDescent="0.2">
      <c r="A594" s="56">
        <v>30000</v>
      </c>
      <c r="B594" s="50"/>
      <c r="C594" s="56">
        <v>2236</v>
      </c>
      <c r="D594" s="56">
        <v>3066</v>
      </c>
      <c r="E594" s="56">
        <v>3431</v>
      </c>
      <c r="F594" s="56">
        <v>3825</v>
      </c>
      <c r="G594" s="56">
        <v>4211</v>
      </c>
      <c r="H594" s="56">
        <v>4581</v>
      </c>
    </row>
  </sheetData>
  <sheetProtection password="F635" sheet="1" objects="1" scenarios="1" selectLockedCells="1"/>
  <mergeCells count="3">
    <mergeCell ref="A1:H2"/>
    <mergeCell ref="A3:H3"/>
    <mergeCell ref="A4:H4"/>
  </mergeCells>
  <phoneticPr fontId="6" type="noConversion"/>
  <pageMargins left="0.75" right="0.75" top="1" bottom="1" header="0.5" footer="0.5"/>
  <pageSetup scale="86" orientation="portrait" r:id="rId1"/>
  <headerFooter alignWithMargins="0">
    <oddFooter>&amp;LGEORGIA&amp;R&amp;"Arial,Bold"Basic Child Support Obligations Schedule - CSC Standard Form&amp;"Arial,Regular" 
&amp;F&amp;  2015v9.2
Page &amp;P of &amp;N</oddFooter>
  </headerFooter>
  <rowBreaks count="1" manualBreakCount="1">
    <brk id="554" max="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dimension ref="A1:G165"/>
  <sheetViews>
    <sheetView showGridLines="0" showRowColHeaders="0" workbookViewId="0">
      <selection activeCell="B2" sqref="B2:D2"/>
    </sheetView>
  </sheetViews>
  <sheetFormatPr baseColWidth="10" defaultColWidth="0" defaultRowHeight="13" x14ac:dyDescent="0.15"/>
  <cols>
    <col min="1" max="1" width="2.6640625" customWidth="1"/>
    <col min="2" max="3" width="6.5" customWidth="1"/>
    <col min="4" max="4" width="124.83203125" customWidth="1"/>
    <col min="5" max="5" width="2.6640625" customWidth="1"/>
    <col min="6" max="7" width="6.83203125" hidden="1" customWidth="1"/>
  </cols>
  <sheetData>
    <row r="1" spans="2:6" x14ac:dyDescent="0.15">
      <c r="F1" s="11"/>
    </row>
    <row r="2" spans="2:6" ht="20" x14ac:dyDescent="0.2">
      <c r="B2" s="674" t="s">
        <v>795</v>
      </c>
      <c r="C2" s="675"/>
      <c r="D2" s="675"/>
      <c r="F2" s="11"/>
    </row>
    <row r="3" spans="2:6" x14ac:dyDescent="0.15">
      <c r="B3" s="485"/>
      <c r="F3" s="11"/>
    </row>
    <row r="4" spans="2:6" ht="18" x14ac:dyDescent="0.2">
      <c r="B4" s="676" t="s">
        <v>767</v>
      </c>
      <c r="C4" s="644"/>
      <c r="D4" s="644"/>
      <c r="F4" s="11"/>
    </row>
    <row r="5" spans="2:6" ht="18" x14ac:dyDescent="0.2">
      <c r="B5" s="645" t="s">
        <v>768</v>
      </c>
      <c r="C5" s="646"/>
      <c r="D5" s="646"/>
      <c r="F5" s="11"/>
    </row>
    <row r="6" spans="2:6" ht="18" x14ac:dyDescent="0.2">
      <c r="B6" s="676" t="s">
        <v>769</v>
      </c>
      <c r="C6" s="644"/>
      <c r="D6" s="644"/>
      <c r="F6" s="11"/>
    </row>
    <row r="7" spans="2:6" x14ac:dyDescent="0.15">
      <c r="B7" s="485"/>
      <c r="F7" s="11"/>
    </row>
    <row r="8" spans="2:6" ht="18" x14ac:dyDescent="0.2">
      <c r="B8" s="648" t="s">
        <v>770</v>
      </c>
      <c r="C8" s="648"/>
      <c r="D8" s="648"/>
      <c r="F8" s="11"/>
    </row>
    <row r="9" spans="2:6" ht="99" customHeight="1" x14ac:dyDescent="0.2">
      <c r="B9" s="672" t="s">
        <v>796</v>
      </c>
      <c r="C9" s="673"/>
      <c r="D9" s="673"/>
      <c r="F9" s="11"/>
    </row>
    <row r="10" spans="2:6" ht="127.5" customHeight="1" x14ac:dyDescent="0.15">
      <c r="B10" s="659" t="s">
        <v>797</v>
      </c>
      <c r="C10" s="659"/>
      <c r="D10" s="659"/>
      <c r="F10" s="11"/>
    </row>
    <row r="11" spans="2:6" x14ac:dyDescent="0.15">
      <c r="B11" s="660"/>
      <c r="C11" s="660"/>
      <c r="D11" s="660"/>
      <c r="F11" s="11"/>
    </row>
    <row r="12" spans="2:6" ht="18" x14ac:dyDescent="0.2">
      <c r="B12" s="661" t="s">
        <v>771</v>
      </c>
      <c r="C12" s="661"/>
      <c r="D12" s="661"/>
      <c r="F12" s="11"/>
    </row>
    <row r="13" spans="2:6" x14ac:dyDescent="0.15">
      <c r="B13" s="487"/>
      <c r="F13" s="11"/>
    </row>
    <row r="14" spans="2:6" ht="45" customHeight="1" x14ac:dyDescent="0.15">
      <c r="B14" s="662" t="s">
        <v>798</v>
      </c>
      <c r="C14" s="663"/>
      <c r="D14" s="664"/>
      <c r="F14" s="11"/>
    </row>
    <row r="15" spans="2:6" ht="29.25" customHeight="1" x14ac:dyDescent="0.15">
      <c r="B15" s="665" t="s">
        <v>799</v>
      </c>
      <c r="C15" s="666"/>
      <c r="D15" s="667"/>
      <c r="F15" s="11"/>
    </row>
    <row r="16" spans="2:6" ht="29.25" customHeight="1" x14ac:dyDescent="0.15">
      <c r="B16" s="668" t="s">
        <v>800</v>
      </c>
      <c r="C16" s="669"/>
      <c r="D16" s="670"/>
      <c r="F16" s="11"/>
    </row>
    <row r="17" spans="2:6" x14ac:dyDescent="0.15">
      <c r="B17" s="486"/>
      <c r="F17" s="11"/>
    </row>
    <row r="18" spans="2:6" ht="18" x14ac:dyDescent="0.2">
      <c r="B18" s="648" t="s">
        <v>772</v>
      </c>
      <c r="C18" s="648"/>
      <c r="D18" s="648"/>
      <c r="F18" s="11"/>
    </row>
    <row r="19" spans="2:6" ht="39" customHeight="1" x14ac:dyDescent="0.2">
      <c r="B19" s="637" t="s">
        <v>773</v>
      </c>
      <c r="C19" s="608"/>
      <c r="D19" s="608"/>
      <c r="F19" s="11"/>
    </row>
    <row r="20" spans="2:6" x14ac:dyDescent="0.15">
      <c r="B20" s="486"/>
      <c r="F20" s="11"/>
    </row>
    <row r="21" spans="2:6" ht="16" x14ac:dyDescent="0.2">
      <c r="B21" s="504" t="s">
        <v>595</v>
      </c>
      <c r="C21" s="588" t="s">
        <v>623</v>
      </c>
      <c r="D21" s="518" t="s">
        <v>801</v>
      </c>
      <c r="F21" s="11"/>
    </row>
    <row r="22" spans="2:6" ht="16" x14ac:dyDescent="0.2">
      <c r="B22" s="504" t="s">
        <v>226</v>
      </c>
      <c r="C22" s="588" t="s">
        <v>624</v>
      </c>
      <c r="D22" s="518" t="s">
        <v>774</v>
      </c>
      <c r="F22" s="11"/>
    </row>
    <row r="23" spans="2:6" ht="16" x14ac:dyDescent="0.2">
      <c r="B23" s="504" t="s">
        <v>227</v>
      </c>
      <c r="C23" s="588" t="s">
        <v>625</v>
      </c>
      <c r="D23" s="518" t="s">
        <v>775</v>
      </c>
      <c r="F23" s="11"/>
    </row>
    <row r="24" spans="2:6" ht="16" x14ac:dyDescent="0.2">
      <c r="B24" s="504" t="s">
        <v>228</v>
      </c>
      <c r="C24" s="588" t="s">
        <v>626</v>
      </c>
      <c r="D24" s="518" t="s">
        <v>776</v>
      </c>
      <c r="F24" s="11"/>
    </row>
    <row r="25" spans="2:6" ht="16" x14ac:dyDescent="0.2">
      <c r="B25" s="504" t="s">
        <v>229</v>
      </c>
      <c r="C25" s="588" t="s">
        <v>627</v>
      </c>
      <c r="D25" s="518" t="s">
        <v>777</v>
      </c>
      <c r="F25" s="11"/>
    </row>
    <row r="26" spans="2:6" ht="16" x14ac:dyDescent="0.2">
      <c r="B26" s="504" t="s">
        <v>230</v>
      </c>
      <c r="C26" s="588" t="s">
        <v>628</v>
      </c>
      <c r="D26" s="518" t="s">
        <v>778</v>
      </c>
      <c r="F26" s="11"/>
    </row>
    <row r="27" spans="2:6" ht="16" x14ac:dyDescent="0.2">
      <c r="B27" s="504" t="s">
        <v>231</v>
      </c>
      <c r="C27" s="588" t="s">
        <v>629</v>
      </c>
      <c r="D27" s="518" t="s">
        <v>779</v>
      </c>
      <c r="F27" s="11"/>
    </row>
    <row r="28" spans="2:6" ht="16" x14ac:dyDescent="0.2">
      <c r="B28" s="504" t="s">
        <v>232</v>
      </c>
      <c r="C28" s="588" t="s">
        <v>630</v>
      </c>
      <c r="D28" s="518" t="s">
        <v>802</v>
      </c>
      <c r="F28" s="11"/>
    </row>
    <row r="29" spans="2:6" ht="16" x14ac:dyDescent="0.2">
      <c r="B29" s="504" t="s">
        <v>233</v>
      </c>
      <c r="C29" s="588" t="s">
        <v>631</v>
      </c>
      <c r="D29" s="518" t="s">
        <v>780</v>
      </c>
      <c r="F29" s="11"/>
    </row>
    <row r="30" spans="2:6" ht="16" x14ac:dyDescent="0.2">
      <c r="B30" s="504" t="s">
        <v>234</v>
      </c>
      <c r="C30" s="588" t="s">
        <v>632</v>
      </c>
      <c r="D30" s="518" t="s">
        <v>781</v>
      </c>
      <c r="F30" s="11"/>
    </row>
    <row r="31" spans="2:6" ht="16" x14ac:dyDescent="0.2">
      <c r="B31" s="504" t="s">
        <v>235</v>
      </c>
      <c r="C31" s="588" t="s">
        <v>633</v>
      </c>
      <c r="D31" s="518" t="s">
        <v>782</v>
      </c>
      <c r="F31" s="11"/>
    </row>
    <row r="32" spans="2:6" ht="16" x14ac:dyDescent="0.2">
      <c r="B32" s="504" t="s">
        <v>236</v>
      </c>
      <c r="C32" s="588" t="s">
        <v>634</v>
      </c>
      <c r="D32" s="518" t="s">
        <v>803</v>
      </c>
      <c r="F32" s="11"/>
    </row>
    <row r="33" spans="1:6" ht="16" x14ac:dyDescent="0.2">
      <c r="B33" s="504" t="s">
        <v>237</v>
      </c>
      <c r="C33" s="588" t="s">
        <v>635</v>
      </c>
      <c r="D33" s="518" t="s">
        <v>804</v>
      </c>
      <c r="F33" s="11"/>
    </row>
    <row r="34" spans="1:6" x14ac:dyDescent="0.15">
      <c r="B34" s="486"/>
      <c r="F34" s="11"/>
    </row>
    <row r="35" spans="1:6" ht="30" customHeight="1" x14ac:dyDescent="0.15">
      <c r="B35" s="671" t="s">
        <v>805</v>
      </c>
      <c r="C35" s="605"/>
      <c r="D35" s="606"/>
      <c r="F35" s="11"/>
    </row>
    <row r="36" spans="1:6" x14ac:dyDescent="0.15">
      <c r="B36" s="486"/>
      <c r="F36" s="11"/>
    </row>
    <row r="37" spans="1:6" ht="18" x14ac:dyDescent="0.2">
      <c r="B37" s="648" t="s">
        <v>806</v>
      </c>
      <c r="C37" s="648"/>
      <c r="D37" s="648"/>
      <c r="F37" s="11"/>
    </row>
    <row r="38" spans="1:6" ht="31.5" customHeight="1" x14ac:dyDescent="0.2">
      <c r="B38" s="610" t="s">
        <v>863</v>
      </c>
      <c r="C38" s="610"/>
      <c r="D38" s="610"/>
      <c r="F38" s="11"/>
    </row>
    <row r="39" spans="1:6" ht="30" customHeight="1" x14ac:dyDescent="0.2">
      <c r="B39" s="632" t="s">
        <v>807</v>
      </c>
      <c r="C39" s="614"/>
      <c r="D39" s="614"/>
      <c r="F39" s="11"/>
    </row>
    <row r="40" spans="1:6" x14ac:dyDescent="0.15">
      <c r="B40" s="488"/>
      <c r="F40" s="11"/>
    </row>
    <row r="41" spans="1:6" ht="33" customHeight="1" x14ac:dyDescent="0.2">
      <c r="B41" s="505" t="s">
        <v>785</v>
      </c>
      <c r="C41" s="653" t="s">
        <v>864</v>
      </c>
      <c r="D41" s="614"/>
      <c r="F41" s="11"/>
    </row>
    <row r="42" spans="1:6" ht="17" x14ac:dyDescent="0.2">
      <c r="B42" s="505"/>
      <c r="C42" s="589"/>
      <c r="D42" s="585"/>
      <c r="F42" s="11"/>
    </row>
    <row r="43" spans="1:6" ht="28.5" customHeight="1" x14ac:dyDescent="0.2">
      <c r="A43" s="588"/>
      <c r="B43" s="507"/>
      <c r="C43" s="654" t="s">
        <v>808</v>
      </c>
      <c r="D43" s="654"/>
      <c r="F43" s="11"/>
    </row>
    <row r="44" spans="1:6" ht="16" x14ac:dyDescent="0.2">
      <c r="A44" s="588"/>
      <c r="B44" s="507"/>
      <c r="C44" s="655" t="s">
        <v>809</v>
      </c>
      <c r="D44" s="655"/>
      <c r="F44" s="11"/>
    </row>
    <row r="45" spans="1:6" ht="30" customHeight="1" x14ac:dyDescent="0.2">
      <c r="A45" s="588"/>
      <c r="B45" s="507"/>
      <c r="C45" s="656" t="s">
        <v>810</v>
      </c>
      <c r="D45" s="656"/>
      <c r="F45" s="11"/>
    </row>
    <row r="46" spans="1:6" ht="30.75" customHeight="1" x14ac:dyDescent="0.2">
      <c r="A46" s="588"/>
      <c r="B46" s="507"/>
      <c r="C46" s="656" t="s">
        <v>811</v>
      </c>
      <c r="D46" s="656"/>
      <c r="F46" s="11"/>
    </row>
    <row r="47" spans="1:6" ht="16" x14ac:dyDescent="0.2">
      <c r="A47" s="588"/>
      <c r="B47" s="507"/>
      <c r="C47" s="655" t="s">
        <v>812</v>
      </c>
      <c r="D47" s="655"/>
      <c r="F47" s="11"/>
    </row>
    <row r="48" spans="1:6" ht="16" x14ac:dyDescent="0.2">
      <c r="A48" s="588"/>
      <c r="B48" s="507"/>
      <c r="C48" s="656" t="s">
        <v>813</v>
      </c>
      <c r="D48" s="656"/>
      <c r="F48" s="11"/>
    </row>
    <row r="49" spans="1:6" ht="16" x14ac:dyDescent="0.2">
      <c r="A49" s="588"/>
      <c r="B49" s="565"/>
      <c r="C49" s="581"/>
      <c r="D49" s="588" t="s">
        <v>814</v>
      </c>
      <c r="F49" s="11"/>
    </row>
    <row r="50" spans="1:6" ht="16" x14ac:dyDescent="0.2">
      <c r="A50" s="588"/>
      <c r="B50" s="565"/>
      <c r="C50" s="581"/>
      <c r="D50" s="562"/>
      <c r="F50" s="11"/>
    </row>
    <row r="51" spans="1:6" ht="34.5" customHeight="1" x14ac:dyDescent="0.2">
      <c r="A51" s="588"/>
      <c r="B51" s="566" t="s">
        <v>786</v>
      </c>
      <c r="C51" s="617" t="s">
        <v>865</v>
      </c>
      <c r="D51" s="617"/>
      <c r="F51" s="11"/>
    </row>
    <row r="52" spans="1:6" ht="16" x14ac:dyDescent="0.2">
      <c r="A52" s="588"/>
      <c r="B52" s="565"/>
      <c r="C52" s="581"/>
      <c r="D52" s="562"/>
      <c r="F52" s="11"/>
    </row>
    <row r="53" spans="1:6" ht="160.5" customHeight="1" x14ac:dyDescent="0.2">
      <c r="A53" s="588"/>
      <c r="B53" s="565"/>
      <c r="C53" s="657" t="s">
        <v>815</v>
      </c>
      <c r="D53" s="658"/>
      <c r="F53" s="11"/>
    </row>
    <row r="54" spans="1:6" ht="16" x14ac:dyDescent="0.2">
      <c r="A54" s="588"/>
      <c r="B54" s="565"/>
      <c r="C54" s="586"/>
      <c r="D54" s="587"/>
      <c r="F54" s="11"/>
    </row>
    <row r="55" spans="1:6" ht="38.25" customHeight="1" x14ac:dyDescent="0.2">
      <c r="A55" s="588"/>
      <c r="B55" s="566" t="s">
        <v>759</v>
      </c>
      <c r="C55" s="617" t="s">
        <v>866</v>
      </c>
      <c r="D55" s="617"/>
      <c r="F55" s="11"/>
    </row>
    <row r="56" spans="1:6" ht="17" x14ac:dyDescent="0.2">
      <c r="A56" s="588"/>
      <c r="B56" s="566"/>
      <c r="C56" s="586"/>
      <c r="D56" s="582"/>
      <c r="F56" s="11"/>
    </row>
    <row r="57" spans="1:6" ht="149.25" customHeight="1" x14ac:dyDescent="0.2">
      <c r="A57" s="588"/>
      <c r="B57" s="566"/>
      <c r="C57" s="618" t="s">
        <v>816</v>
      </c>
      <c r="D57" s="619"/>
      <c r="F57" s="11"/>
    </row>
    <row r="58" spans="1:6" ht="16" x14ac:dyDescent="0.2">
      <c r="A58" s="588"/>
      <c r="B58" s="565"/>
      <c r="D58" s="562"/>
      <c r="F58" s="11"/>
    </row>
    <row r="59" spans="1:6" ht="34.5" customHeight="1" x14ac:dyDescent="0.2">
      <c r="B59" s="621" t="s">
        <v>817</v>
      </c>
      <c r="C59" s="622"/>
      <c r="D59" s="623"/>
      <c r="F59" s="11"/>
    </row>
    <row r="60" spans="1:6" x14ac:dyDescent="0.15">
      <c r="B60" s="486"/>
      <c r="F60" s="11"/>
    </row>
    <row r="61" spans="1:6" ht="18" x14ac:dyDescent="0.2">
      <c r="B61" s="648" t="s">
        <v>818</v>
      </c>
      <c r="C61" s="648"/>
      <c r="D61" s="648"/>
      <c r="F61" s="11"/>
    </row>
    <row r="62" spans="1:6" ht="29.25" customHeight="1" x14ac:dyDescent="0.2">
      <c r="B62" s="620" t="s">
        <v>819</v>
      </c>
      <c r="C62" s="610"/>
      <c r="D62" s="610"/>
      <c r="F62" s="11"/>
    </row>
    <row r="63" spans="1:6" x14ac:dyDescent="0.15">
      <c r="B63" s="491"/>
      <c r="F63" s="11"/>
    </row>
    <row r="64" spans="1:6" ht="16" x14ac:dyDescent="0.2">
      <c r="B64" s="652" t="s">
        <v>820</v>
      </c>
      <c r="C64" s="652"/>
      <c r="D64" s="652"/>
      <c r="F64" s="11"/>
    </row>
    <row r="65" spans="2:6" x14ac:dyDescent="0.15">
      <c r="B65" s="490"/>
      <c r="F65" s="11"/>
    </row>
    <row r="66" spans="2:6" ht="59.25" customHeight="1" x14ac:dyDescent="0.2">
      <c r="B66" s="590"/>
      <c r="C66" s="609" t="s">
        <v>821</v>
      </c>
      <c r="D66" s="610"/>
      <c r="F66" s="11"/>
    </row>
    <row r="67" spans="2:6" ht="16" x14ac:dyDescent="0.15">
      <c r="B67" s="590"/>
      <c r="C67" s="611"/>
      <c r="D67" s="612"/>
      <c r="F67" s="11"/>
    </row>
    <row r="68" spans="2:6" ht="16" x14ac:dyDescent="0.2">
      <c r="B68" s="652" t="s">
        <v>822</v>
      </c>
      <c r="C68" s="652"/>
      <c r="D68" s="652"/>
      <c r="F68" s="11"/>
    </row>
    <row r="69" spans="2:6" x14ac:dyDescent="0.15">
      <c r="B69" s="491"/>
      <c r="F69" s="11"/>
    </row>
    <row r="70" spans="2:6" ht="45.75" customHeight="1" x14ac:dyDescent="0.15">
      <c r="B70" s="491"/>
      <c r="C70" s="611" t="s">
        <v>823</v>
      </c>
      <c r="D70" s="612"/>
      <c r="F70" s="11"/>
    </row>
    <row r="71" spans="2:6" x14ac:dyDescent="0.15">
      <c r="B71" s="491"/>
      <c r="F71" s="11"/>
    </row>
    <row r="72" spans="2:6" ht="16" x14ac:dyDescent="0.2">
      <c r="B72" s="652" t="s">
        <v>764</v>
      </c>
      <c r="C72" s="652"/>
      <c r="D72" s="652"/>
      <c r="F72" s="11"/>
    </row>
    <row r="73" spans="2:6" x14ac:dyDescent="0.15">
      <c r="B73" s="491"/>
      <c r="F73" s="11"/>
    </row>
    <row r="74" spans="2:6" s="578" customFormat="1" ht="30" customHeight="1" x14ac:dyDescent="0.15">
      <c r="B74" s="579"/>
      <c r="C74" s="611" t="s">
        <v>824</v>
      </c>
      <c r="D74" s="612"/>
      <c r="F74" s="580"/>
    </row>
    <row r="75" spans="2:6" ht="16" x14ac:dyDescent="0.2">
      <c r="B75" s="508"/>
      <c r="F75" s="11"/>
    </row>
    <row r="76" spans="2:6" ht="16" x14ac:dyDescent="0.2">
      <c r="B76" s="652" t="s">
        <v>825</v>
      </c>
      <c r="C76" s="652"/>
      <c r="D76" s="652"/>
      <c r="F76" s="11"/>
    </row>
    <row r="77" spans="2:6" x14ac:dyDescent="0.15">
      <c r="B77" s="491"/>
      <c r="F77" s="11"/>
    </row>
    <row r="78" spans="2:6" s="578" customFormat="1" ht="96.75" customHeight="1" x14ac:dyDescent="0.15">
      <c r="B78" s="579"/>
      <c r="C78" s="611" t="s">
        <v>826</v>
      </c>
      <c r="D78" s="612"/>
      <c r="F78" s="580"/>
    </row>
    <row r="79" spans="2:6" s="578" customFormat="1" ht="16" x14ac:dyDescent="0.15">
      <c r="B79" s="579"/>
      <c r="C79" s="583"/>
      <c r="D79" s="584"/>
      <c r="F79" s="580"/>
    </row>
    <row r="80" spans="2:6" ht="18" x14ac:dyDescent="0.2">
      <c r="B80" s="649" t="s">
        <v>827</v>
      </c>
      <c r="C80" s="649"/>
      <c r="D80" s="649"/>
      <c r="F80" s="11"/>
    </row>
    <row r="81" spans="2:6" x14ac:dyDescent="0.15">
      <c r="B81" s="486"/>
      <c r="F81" s="11"/>
    </row>
    <row r="82" spans="2:6" ht="18" x14ac:dyDescent="0.2">
      <c r="B82" s="649" t="s">
        <v>828</v>
      </c>
      <c r="C82" s="649"/>
      <c r="D82" s="649"/>
      <c r="F82" s="11"/>
    </row>
    <row r="83" spans="2:6" ht="47.25" customHeight="1" x14ac:dyDescent="0.2">
      <c r="B83" s="493"/>
      <c r="C83" s="602" t="s">
        <v>829</v>
      </c>
      <c r="D83" s="610"/>
      <c r="F83" s="11"/>
    </row>
    <row r="84" spans="2:6" ht="33" customHeight="1" x14ac:dyDescent="0.15">
      <c r="B84" s="493"/>
      <c r="C84" s="624" t="s">
        <v>883</v>
      </c>
      <c r="D84" s="612"/>
      <c r="F84" s="11"/>
    </row>
    <row r="85" spans="2:6" ht="18" x14ac:dyDescent="0.2">
      <c r="B85" s="509" t="s">
        <v>640</v>
      </c>
      <c r="F85" s="11"/>
    </row>
    <row r="86" spans="2:6" ht="16" x14ac:dyDescent="0.2">
      <c r="B86" s="493"/>
      <c r="C86" s="602" t="s">
        <v>830</v>
      </c>
      <c r="D86" s="610"/>
      <c r="F86" s="11"/>
    </row>
    <row r="87" spans="2:6" ht="63" customHeight="1" x14ac:dyDescent="0.15">
      <c r="B87" s="493"/>
      <c r="C87" s="624" t="s">
        <v>831</v>
      </c>
      <c r="D87" s="612"/>
      <c r="F87" s="11"/>
    </row>
    <row r="88" spans="2:6" ht="34.5" customHeight="1" x14ac:dyDescent="0.15">
      <c r="B88" s="493"/>
      <c r="C88" s="650" t="s">
        <v>867</v>
      </c>
      <c r="D88" s="651"/>
      <c r="F88" s="11"/>
    </row>
    <row r="89" spans="2:6" x14ac:dyDescent="0.15">
      <c r="B89" s="486"/>
      <c r="F89" s="11"/>
    </row>
    <row r="90" spans="2:6" ht="18" x14ac:dyDescent="0.2">
      <c r="B90" s="649" t="s">
        <v>832</v>
      </c>
      <c r="C90" s="649"/>
      <c r="D90" s="649"/>
      <c r="F90" s="11"/>
    </row>
    <row r="91" spans="2:6" ht="45.75" customHeight="1" x14ac:dyDescent="0.2">
      <c r="B91" s="492"/>
      <c r="C91" s="624" t="s">
        <v>833</v>
      </c>
      <c r="D91" s="612"/>
      <c r="F91" s="11"/>
    </row>
    <row r="92" spans="2:6" x14ac:dyDescent="0.15">
      <c r="B92" s="486"/>
      <c r="F92" s="11"/>
    </row>
    <row r="93" spans="2:6" ht="18" x14ac:dyDescent="0.2">
      <c r="B93" s="649" t="s">
        <v>834</v>
      </c>
      <c r="C93" s="649"/>
      <c r="D93" s="649"/>
      <c r="F93" s="11"/>
    </row>
    <row r="94" spans="2:6" ht="30" customHeight="1" x14ac:dyDescent="0.2">
      <c r="B94" s="493"/>
      <c r="C94" s="602" t="s">
        <v>835</v>
      </c>
      <c r="D94" s="610"/>
      <c r="F94" s="11"/>
    </row>
    <row r="95" spans="2:6" ht="45" customHeight="1" x14ac:dyDescent="0.2">
      <c r="B95" s="493"/>
      <c r="C95" s="602" t="s">
        <v>836</v>
      </c>
      <c r="D95" s="610"/>
      <c r="F95" s="11"/>
    </row>
    <row r="96" spans="2:6" x14ac:dyDescent="0.15">
      <c r="B96" s="486"/>
      <c r="F96" s="11"/>
    </row>
    <row r="97" spans="2:6" ht="18" x14ac:dyDescent="0.2">
      <c r="B97" s="648" t="s">
        <v>837</v>
      </c>
      <c r="C97" s="648"/>
      <c r="D97" s="648"/>
      <c r="F97" s="11"/>
    </row>
    <row r="98" spans="2:6" ht="16" x14ac:dyDescent="0.2">
      <c r="B98" s="493"/>
      <c r="C98" s="602" t="s">
        <v>838</v>
      </c>
      <c r="D98" s="610"/>
      <c r="F98" s="11"/>
    </row>
    <row r="99" spans="2:6" x14ac:dyDescent="0.15">
      <c r="B99" s="486"/>
      <c r="F99" s="11"/>
    </row>
    <row r="100" spans="2:6" ht="18" x14ac:dyDescent="0.2">
      <c r="B100" s="648" t="s">
        <v>839</v>
      </c>
      <c r="C100" s="648"/>
      <c r="D100" s="648"/>
      <c r="F100" s="11"/>
    </row>
    <row r="101" spans="2:6" ht="30" customHeight="1" x14ac:dyDescent="0.2">
      <c r="B101" s="493"/>
      <c r="C101" s="602" t="s">
        <v>840</v>
      </c>
      <c r="D101" s="610"/>
      <c r="F101" s="11"/>
    </row>
    <row r="102" spans="2:6" ht="31.5" customHeight="1" x14ac:dyDescent="0.2">
      <c r="B102" s="495"/>
      <c r="C102" s="602" t="s">
        <v>841</v>
      </c>
      <c r="D102" s="610"/>
      <c r="F102" s="11"/>
    </row>
    <row r="103" spans="2:6" x14ac:dyDescent="0.15">
      <c r="B103" s="486"/>
      <c r="F103" s="11"/>
    </row>
    <row r="104" spans="2:6" ht="18" x14ac:dyDescent="0.2">
      <c r="B104" s="649" t="s">
        <v>842</v>
      </c>
      <c r="C104" s="649"/>
      <c r="D104" s="649"/>
      <c r="F104" s="11"/>
    </row>
    <row r="105" spans="2:6" ht="16" x14ac:dyDescent="0.2">
      <c r="B105" s="493"/>
      <c r="C105" s="602" t="s">
        <v>843</v>
      </c>
      <c r="D105" s="610"/>
      <c r="F105" s="11"/>
    </row>
    <row r="106" spans="2:6" x14ac:dyDescent="0.15">
      <c r="B106" s="486"/>
      <c r="F106" s="11"/>
    </row>
    <row r="107" spans="2:6" ht="18" x14ac:dyDescent="0.2">
      <c r="B107" s="649" t="s">
        <v>844</v>
      </c>
      <c r="C107" s="649"/>
      <c r="D107" s="649"/>
      <c r="F107" s="11"/>
    </row>
    <row r="108" spans="2:6" ht="29.25" customHeight="1" x14ac:dyDescent="0.2">
      <c r="B108" s="493"/>
      <c r="C108" s="602" t="s">
        <v>845</v>
      </c>
      <c r="D108" s="610"/>
      <c r="F108" s="11"/>
    </row>
    <row r="109" spans="2:6" ht="33" customHeight="1" x14ac:dyDescent="0.2">
      <c r="B109" s="493"/>
      <c r="C109" s="602" t="s">
        <v>846</v>
      </c>
      <c r="D109" s="610"/>
      <c r="F109" s="11"/>
    </row>
    <row r="110" spans="2:6" x14ac:dyDescent="0.15">
      <c r="B110" s="486"/>
      <c r="F110" s="11"/>
    </row>
    <row r="111" spans="2:6" ht="18" x14ac:dyDescent="0.2">
      <c r="B111" s="649" t="s">
        <v>647</v>
      </c>
      <c r="C111" s="649"/>
      <c r="D111" s="649"/>
      <c r="F111" s="11"/>
    </row>
    <row r="112" spans="2:6" ht="16" x14ac:dyDescent="0.2">
      <c r="B112" s="493"/>
      <c r="C112" s="602" t="s">
        <v>843</v>
      </c>
      <c r="D112" s="610"/>
      <c r="F112" s="11"/>
    </row>
    <row r="113" spans="2:6" x14ac:dyDescent="0.15">
      <c r="B113" s="591"/>
      <c r="F113" s="11"/>
    </row>
    <row r="114" spans="2:6" ht="18" x14ac:dyDescent="0.2">
      <c r="B114" s="649" t="s">
        <v>847</v>
      </c>
      <c r="C114" s="649"/>
      <c r="D114" s="649"/>
      <c r="F114" s="11"/>
    </row>
    <row r="115" spans="2:6" ht="57.75" customHeight="1" x14ac:dyDescent="0.2">
      <c r="B115" s="493"/>
      <c r="C115" s="602" t="s">
        <v>848</v>
      </c>
      <c r="D115" s="610"/>
      <c r="F115" s="11"/>
    </row>
    <row r="116" spans="2:6" x14ac:dyDescent="0.15">
      <c r="B116" s="591"/>
      <c r="C116" t="s">
        <v>478</v>
      </c>
      <c r="F116" s="11"/>
    </row>
    <row r="117" spans="2:6" ht="18" x14ac:dyDescent="0.2">
      <c r="B117" s="649" t="s">
        <v>849</v>
      </c>
      <c r="C117" s="649"/>
      <c r="D117" s="649"/>
      <c r="F117" s="11"/>
    </row>
    <row r="118" spans="2:6" ht="30" customHeight="1" x14ac:dyDescent="0.2">
      <c r="B118" s="493"/>
      <c r="C118" s="602" t="s">
        <v>850</v>
      </c>
      <c r="D118" s="610"/>
      <c r="F118" s="11"/>
    </row>
    <row r="119" spans="2:6" x14ac:dyDescent="0.15">
      <c r="B119" s="591"/>
      <c r="F119" s="11"/>
    </row>
    <row r="120" spans="2:6" ht="18" x14ac:dyDescent="0.2">
      <c r="B120" s="649" t="s">
        <v>851</v>
      </c>
      <c r="C120" s="649"/>
      <c r="D120" s="649"/>
      <c r="F120" s="11"/>
    </row>
    <row r="121" spans="2:6" ht="59.25" customHeight="1" x14ac:dyDescent="0.2">
      <c r="B121" s="493"/>
      <c r="C121" s="602" t="s">
        <v>852</v>
      </c>
      <c r="D121" s="610"/>
      <c r="F121" s="11"/>
    </row>
    <row r="122" spans="2:6" x14ac:dyDescent="0.15">
      <c r="B122" s="591"/>
      <c r="F122" s="11"/>
    </row>
    <row r="123" spans="2:6" ht="18" x14ac:dyDescent="0.2">
      <c r="B123" s="648" t="s">
        <v>853</v>
      </c>
      <c r="C123" s="648"/>
      <c r="D123" s="648"/>
      <c r="F123" s="11"/>
    </row>
    <row r="124" spans="2:6" x14ac:dyDescent="0.15">
      <c r="B124" s="486"/>
      <c r="F124" s="11"/>
    </row>
    <row r="125" spans="2:6" ht="149.25" customHeight="1" x14ac:dyDescent="0.15">
      <c r="B125" s="604" t="s">
        <v>854</v>
      </c>
      <c r="C125" s="605"/>
      <c r="D125" s="606"/>
      <c r="F125" s="11"/>
    </row>
    <row r="126" spans="2:6" x14ac:dyDescent="0.15">
      <c r="F126" s="11"/>
    </row>
    <row r="127" spans="2:6" x14ac:dyDescent="0.15">
      <c r="F127" s="11"/>
    </row>
    <row r="128" spans="2:6" x14ac:dyDescent="0.15">
      <c r="F128" s="11"/>
    </row>
    <row r="129" spans="6:6" x14ac:dyDescent="0.15">
      <c r="F129" s="11"/>
    </row>
    <row r="130" spans="6:6" x14ac:dyDescent="0.15">
      <c r="F130" s="11"/>
    </row>
    <row r="131" spans="6:6" x14ac:dyDescent="0.15">
      <c r="F131" s="11"/>
    </row>
    <row r="132" spans="6:6" x14ac:dyDescent="0.15">
      <c r="F132" s="11"/>
    </row>
    <row r="133" spans="6:6" x14ac:dyDescent="0.15">
      <c r="F133" s="11"/>
    </row>
    <row r="134" spans="6:6" x14ac:dyDescent="0.15">
      <c r="F134" s="11"/>
    </row>
    <row r="135" spans="6:6" x14ac:dyDescent="0.15">
      <c r="F135" s="11"/>
    </row>
    <row r="136" spans="6:6" x14ac:dyDescent="0.15">
      <c r="F136" s="11"/>
    </row>
    <row r="137" spans="6:6" x14ac:dyDescent="0.15">
      <c r="F137" s="11"/>
    </row>
    <row r="138" spans="6:6" x14ac:dyDescent="0.15">
      <c r="F138" s="11"/>
    </row>
    <row r="139" spans="6:6" x14ac:dyDescent="0.15">
      <c r="F139" s="11"/>
    </row>
    <row r="140" spans="6:6" x14ac:dyDescent="0.15">
      <c r="F140" s="11"/>
    </row>
    <row r="141" spans="6:6" x14ac:dyDescent="0.15">
      <c r="F141" s="11"/>
    </row>
    <row r="142" spans="6:6" x14ac:dyDescent="0.15">
      <c r="F142" s="11"/>
    </row>
    <row r="143" spans="6:6" x14ac:dyDescent="0.15">
      <c r="F143" s="11"/>
    </row>
    <row r="144" spans="6:6" x14ac:dyDescent="0.15">
      <c r="F144" s="11"/>
    </row>
    <row r="145" spans="6:6" x14ac:dyDescent="0.15">
      <c r="F145" s="11"/>
    </row>
    <row r="146" spans="6:6" x14ac:dyDescent="0.15">
      <c r="F146" s="11"/>
    </row>
    <row r="147" spans="6:6" x14ac:dyDescent="0.15">
      <c r="F147" s="11"/>
    </row>
    <row r="148" spans="6:6" x14ac:dyDescent="0.15">
      <c r="F148" s="11"/>
    </row>
    <row r="149" spans="6:6" x14ac:dyDescent="0.15">
      <c r="F149" s="11"/>
    </row>
    <row r="150" spans="6:6" x14ac:dyDescent="0.15">
      <c r="F150" s="11"/>
    </row>
    <row r="151" spans="6:6" x14ac:dyDescent="0.15">
      <c r="F151" s="11"/>
    </row>
    <row r="152" spans="6:6" x14ac:dyDescent="0.15">
      <c r="F152" s="11"/>
    </row>
    <row r="153" spans="6:6" x14ac:dyDescent="0.15">
      <c r="F153" s="11"/>
    </row>
    <row r="154" spans="6:6" x14ac:dyDescent="0.15">
      <c r="F154" s="11"/>
    </row>
    <row r="155" spans="6:6" x14ac:dyDescent="0.15">
      <c r="F155" s="11"/>
    </row>
    <row r="156" spans="6:6" x14ac:dyDescent="0.15">
      <c r="F156" s="11"/>
    </row>
    <row r="157" spans="6:6" x14ac:dyDescent="0.15">
      <c r="F157" s="11"/>
    </row>
    <row r="158" spans="6:6" x14ac:dyDescent="0.15">
      <c r="F158" s="11"/>
    </row>
    <row r="159" spans="6:6" x14ac:dyDescent="0.15">
      <c r="F159" s="11"/>
    </row>
    <row r="160" spans="6:6" x14ac:dyDescent="0.15">
      <c r="F160" s="11"/>
    </row>
    <row r="161" spans="6:6" x14ac:dyDescent="0.15">
      <c r="F161" s="11"/>
    </row>
    <row r="162" spans="6:6" x14ac:dyDescent="0.15">
      <c r="F162" s="11"/>
    </row>
    <row r="163" spans="6:6" x14ac:dyDescent="0.15">
      <c r="F163" s="11"/>
    </row>
    <row r="164" spans="6:6" x14ac:dyDescent="0.15">
      <c r="F164" s="11"/>
    </row>
    <row r="165" spans="6:6" x14ac:dyDescent="0.15">
      <c r="F165" s="11"/>
    </row>
  </sheetData>
  <sheetProtection password="F635" sheet="1" objects="1" scenarios="1" selectLockedCells="1"/>
  <mergeCells count="73">
    <mergeCell ref="B9:D9"/>
    <mergeCell ref="B2:D2"/>
    <mergeCell ref="B4:D4"/>
    <mergeCell ref="B5:D5"/>
    <mergeCell ref="B6:D6"/>
    <mergeCell ref="B8:D8"/>
    <mergeCell ref="B39:D39"/>
    <mergeCell ref="B10:D10"/>
    <mergeCell ref="B11:D11"/>
    <mergeCell ref="B12:D12"/>
    <mergeCell ref="B14:D14"/>
    <mergeCell ref="B15:D15"/>
    <mergeCell ref="B16:D16"/>
    <mergeCell ref="B18:D18"/>
    <mergeCell ref="B19:D19"/>
    <mergeCell ref="B35:D35"/>
    <mergeCell ref="B37:D37"/>
    <mergeCell ref="B38:D38"/>
    <mergeCell ref="B59:D59"/>
    <mergeCell ref="C41:D41"/>
    <mergeCell ref="C43:D43"/>
    <mergeCell ref="C44:D44"/>
    <mergeCell ref="C45:D45"/>
    <mergeCell ref="C46:D46"/>
    <mergeCell ref="C47:D47"/>
    <mergeCell ref="C48:D48"/>
    <mergeCell ref="C51:D51"/>
    <mergeCell ref="C53:D53"/>
    <mergeCell ref="C55:D55"/>
    <mergeCell ref="C57:D57"/>
    <mergeCell ref="B76:D76"/>
    <mergeCell ref="B61:D61"/>
    <mergeCell ref="B62:D62"/>
    <mergeCell ref="B64:D64"/>
    <mergeCell ref="C66:D66"/>
    <mergeCell ref="C67:D67"/>
    <mergeCell ref="B68:D68"/>
    <mergeCell ref="C70:D70"/>
    <mergeCell ref="B72:D72"/>
    <mergeCell ref="C74:D74"/>
    <mergeCell ref="C94:D94"/>
    <mergeCell ref="C78:D78"/>
    <mergeCell ref="B80:D80"/>
    <mergeCell ref="B82:D82"/>
    <mergeCell ref="C83:D83"/>
    <mergeCell ref="C84:D84"/>
    <mergeCell ref="C86:D86"/>
    <mergeCell ref="C87:D87"/>
    <mergeCell ref="C88:D88"/>
    <mergeCell ref="B90:D90"/>
    <mergeCell ref="C91:D91"/>
    <mergeCell ref="B93:D93"/>
    <mergeCell ref="B111:D111"/>
    <mergeCell ref="C95:D95"/>
    <mergeCell ref="B97:D97"/>
    <mergeCell ref="C98:D98"/>
    <mergeCell ref="B100:D100"/>
    <mergeCell ref="C101:D101"/>
    <mergeCell ref="C102:D102"/>
    <mergeCell ref="B104:D104"/>
    <mergeCell ref="C105:D105"/>
    <mergeCell ref="B107:D107"/>
    <mergeCell ref="C108:D108"/>
    <mergeCell ref="C109:D109"/>
    <mergeCell ref="C121:D121"/>
    <mergeCell ref="B123:D123"/>
    <mergeCell ref="B125:D125"/>
    <mergeCell ref="C112:D112"/>
    <mergeCell ref="B114:D114"/>
    <mergeCell ref="C115:D115"/>
    <mergeCell ref="B117:D117"/>
    <mergeCell ref="C118:D118"/>
    <mergeCell ref="B120:D120"/>
  </mergeCells>
  <pageMargins left="0.7" right="0.7" top="0.75" bottom="0.75" header="0.3" footer="0.3"/>
  <pageSetup scale="63" fitToHeight="99" orientation="portrait" r:id="rId1"/>
  <headerFooter alignWithMargins="0">
    <oddFooter>&amp;LGEORGIA&amp;R&amp;"Arial,Bold"Start Here - CSC Standard Form&amp;"Arial,Regular"
&amp;F&amp;  2015v9.2
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pageSetUpPr autoPageBreaks="0" fitToPage="1"/>
  </sheetPr>
  <dimension ref="A1:P236"/>
  <sheetViews>
    <sheetView showGridLines="0" showRowColHeaders="0" zoomScale="70" zoomScaleNormal="70" zoomScalePageLayoutView="70" workbookViewId="0">
      <selection activeCell="K4" sqref="K4:L4"/>
    </sheetView>
  </sheetViews>
  <sheetFormatPr baseColWidth="10" defaultColWidth="0" defaultRowHeight="13" zeroHeight="1" x14ac:dyDescent="0.15"/>
  <cols>
    <col min="1" max="1" width="0.1640625" style="11" customWidth="1"/>
    <col min="2" max="2" width="7.6640625" style="16" customWidth="1"/>
    <col min="3" max="3" width="7.83203125" style="16" customWidth="1"/>
    <col min="4" max="4" width="16.83203125" style="11" customWidth="1"/>
    <col min="5" max="5" width="37.5" style="11" customWidth="1"/>
    <col min="6" max="6" width="15.83203125" style="11" customWidth="1"/>
    <col min="7" max="7" width="19.5" style="11" customWidth="1"/>
    <col min="8" max="8" width="7.6640625" style="2" customWidth="1"/>
    <col min="9" max="9" width="7.83203125" style="2" customWidth="1"/>
    <col min="10" max="10" width="21.5" style="11" customWidth="1"/>
    <col min="11" max="11" width="25.1640625" style="11" customWidth="1"/>
    <col min="12" max="12" width="25.6640625" style="11" customWidth="1"/>
    <col min="13" max="13" width="19.6640625" style="11" customWidth="1"/>
    <col min="14" max="14" width="0.1640625" style="11" hidden="1" customWidth="1"/>
    <col min="15" max="15" width="0.1640625" style="11" customWidth="1"/>
    <col min="16" max="16384" width="9.1640625" style="11" hidden="1"/>
  </cols>
  <sheetData>
    <row r="1" spans="1:16" s="59" customFormat="1" ht="25" customHeight="1" x14ac:dyDescent="0.2">
      <c r="A1" s="268"/>
      <c r="B1" s="263"/>
      <c r="C1" s="249"/>
      <c r="D1" s="249"/>
      <c r="E1" s="265" t="s">
        <v>532</v>
      </c>
      <c r="F1" s="601"/>
      <c r="G1" s="682" t="s">
        <v>533</v>
      </c>
      <c r="H1" s="682"/>
      <c r="I1" s="677"/>
      <c r="J1" s="678"/>
      <c r="K1" s="250" t="s">
        <v>534</v>
      </c>
      <c r="L1" s="251"/>
      <c r="M1" s="252"/>
    </row>
    <row r="2" spans="1:16" s="59" customFormat="1" ht="30" customHeight="1" x14ac:dyDescent="0.2">
      <c r="A2" s="185"/>
      <c r="B2" s="683" t="s">
        <v>175</v>
      </c>
      <c r="C2" s="684"/>
      <c r="D2" s="684"/>
      <c r="E2" s="684"/>
      <c r="F2" s="684"/>
      <c r="G2" s="684"/>
      <c r="H2" s="684"/>
      <c r="I2" s="684"/>
      <c r="J2" s="684"/>
      <c r="K2" s="684"/>
      <c r="L2" s="684"/>
      <c r="M2" s="685"/>
    </row>
    <row r="3" spans="1:16" s="59" customFormat="1" ht="26.25" customHeight="1" x14ac:dyDescent="0.2">
      <c r="A3" s="185"/>
      <c r="B3" s="521" t="b">
        <v>0</v>
      </c>
      <c r="C3" s="690" t="s">
        <v>112</v>
      </c>
      <c r="D3" s="691"/>
      <c r="E3" s="253"/>
      <c r="F3" s="253"/>
      <c r="G3" s="253"/>
      <c r="H3" s="253"/>
      <c r="I3" s="253"/>
      <c r="J3" s="253"/>
      <c r="K3" s="253"/>
      <c r="L3" s="253"/>
      <c r="M3" s="254"/>
    </row>
    <row r="4" spans="1:16" s="59" customFormat="1" ht="25" customHeight="1" x14ac:dyDescent="0.2">
      <c r="A4" s="185"/>
      <c r="B4" s="550"/>
      <c r="C4" s="551"/>
      <c r="D4" s="551"/>
      <c r="E4" s="551"/>
      <c r="F4" s="551"/>
      <c r="G4" s="551"/>
      <c r="H4" s="185"/>
      <c r="I4" s="720" t="s">
        <v>546</v>
      </c>
      <c r="J4" s="720"/>
      <c r="K4" s="754"/>
      <c r="L4" s="753"/>
      <c r="M4" s="255"/>
      <c r="O4" s="750"/>
      <c r="P4" s="719"/>
    </row>
    <row r="5" spans="1:16" s="59" customFormat="1" ht="60" customHeight="1" x14ac:dyDescent="0.2">
      <c r="A5" s="185"/>
      <c r="B5" s="725"/>
      <c r="C5" s="726"/>
      <c r="D5" s="726"/>
      <c r="E5" s="726"/>
      <c r="F5" s="726"/>
      <c r="G5" s="726"/>
      <c r="H5" s="185"/>
      <c r="I5" s="185"/>
      <c r="J5" s="62" t="s">
        <v>143</v>
      </c>
      <c r="K5" s="185"/>
      <c r="L5" s="259"/>
      <c r="M5" s="256"/>
    </row>
    <row r="6" spans="1:16" s="59" customFormat="1" ht="22.5" customHeight="1" x14ac:dyDescent="0.2">
      <c r="A6" s="185"/>
      <c r="B6" s="723" t="s">
        <v>499</v>
      </c>
      <c r="C6" s="724"/>
      <c r="D6" s="724"/>
      <c r="E6" s="724"/>
      <c r="F6" s="724"/>
      <c r="G6" s="185"/>
      <c r="H6" s="185"/>
      <c r="I6" s="720" t="s">
        <v>337</v>
      </c>
      <c r="J6" s="720"/>
      <c r="K6" s="753"/>
      <c r="L6" s="753"/>
      <c r="M6" s="256"/>
    </row>
    <row r="7" spans="1:16" s="59" customFormat="1" ht="29.25" customHeight="1" x14ac:dyDescent="0.2">
      <c r="A7" s="185"/>
      <c r="B7" s="731" t="s">
        <v>176</v>
      </c>
      <c r="C7" s="732"/>
      <c r="D7" s="732"/>
      <c r="E7" s="732"/>
      <c r="F7" s="732"/>
      <c r="G7" s="185"/>
      <c r="H7" s="260" t="s">
        <v>46</v>
      </c>
      <c r="I7" s="260" t="s">
        <v>46</v>
      </c>
      <c r="J7" s="260"/>
      <c r="K7" s="261"/>
      <c r="L7" s="185"/>
      <c r="M7" s="257" t="s">
        <v>143</v>
      </c>
    </row>
    <row r="8" spans="1:16" s="59" customFormat="1" ht="24.75" customHeight="1" x14ac:dyDescent="0.2">
      <c r="A8" s="185"/>
      <c r="B8" s="729"/>
      <c r="C8" s="730"/>
      <c r="D8" s="730"/>
      <c r="E8" s="730"/>
      <c r="F8" s="730"/>
      <c r="G8" s="730"/>
      <c r="H8" s="185"/>
      <c r="I8" s="727" t="s">
        <v>404</v>
      </c>
      <c r="J8" s="728"/>
      <c r="K8" s="262"/>
      <c r="L8" s="262"/>
      <c r="M8" s="258"/>
    </row>
    <row r="9" spans="1:16" s="59" customFormat="1" ht="115" customHeight="1" x14ac:dyDescent="0.2">
      <c r="A9" s="185"/>
      <c r="B9" s="721" t="s">
        <v>500</v>
      </c>
      <c r="C9" s="722"/>
      <c r="D9" s="722"/>
      <c r="E9" s="722"/>
      <c r="F9" s="722"/>
      <c r="G9" s="250"/>
      <c r="H9" s="185"/>
      <c r="I9" s="733"/>
      <c r="J9" s="734"/>
      <c r="K9" s="734"/>
      <c r="L9" s="734"/>
      <c r="M9" s="735"/>
    </row>
    <row r="10" spans="1:16" s="59" customFormat="1" ht="32.25" customHeight="1" x14ac:dyDescent="0.2">
      <c r="A10" s="185"/>
      <c r="B10" s="522" t="b">
        <v>0</v>
      </c>
      <c r="C10" s="716" t="s">
        <v>723</v>
      </c>
      <c r="D10" s="717"/>
      <c r="E10" s="253"/>
      <c r="F10" s="253"/>
      <c r="G10" s="253"/>
      <c r="H10" s="185"/>
      <c r="I10" s="338"/>
      <c r="J10" s="338"/>
      <c r="K10" s="338"/>
      <c r="L10" s="338"/>
      <c r="M10" s="373"/>
    </row>
    <row r="11" spans="1:16" s="59" customFormat="1" ht="32.25" customHeight="1" x14ac:dyDescent="0.2">
      <c r="A11" s="185"/>
      <c r="B11" s="522" t="b">
        <v>0</v>
      </c>
      <c r="C11" s="718" t="s">
        <v>724</v>
      </c>
      <c r="D11" s="719"/>
      <c r="E11" s="253"/>
      <c r="F11" s="253"/>
      <c r="G11" s="253"/>
      <c r="H11" s="185"/>
      <c r="I11" s="339"/>
      <c r="J11" s="339"/>
      <c r="K11" s="339"/>
      <c r="L11" s="339"/>
      <c r="M11" s="374"/>
    </row>
    <row r="12" spans="1:16" s="236" customFormat="1" ht="21.75" customHeight="1" x14ac:dyDescent="0.15">
      <c r="A12" s="235"/>
      <c r="B12" s="791" t="s">
        <v>308</v>
      </c>
      <c r="C12" s="792"/>
      <c r="D12" s="792"/>
      <c r="E12" s="792"/>
      <c r="F12" s="751"/>
      <c r="G12" s="752"/>
      <c r="H12" s="235"/>
      <c r="I12" s="339"/>
      <c r="J12" s="339"/>
      <c r="K12" s="339"/>
      <c r="L12" s="339"/>
      <c r="M12" s="374"/>
    </row>
    <row r="13" spans="1:16" s="59" customFormat="1" ht="12" customHeight="1" x14ac:dyDescent="0.2">
      <c r="A13" s="185"/>
      <c r="B13" s="247"/>
      <c r="C13" s="248"/>
      <c r="D13" s="264"/>
      <c r="E13" s="264"/>
      <c r="F13" s="264"/>
      <c r="G13" s="264"/>
      <c r="H13" s="185"/>
      <c r="I13" s="266"/>
      <c r="J13" s="266"/>
      <c r="K13" s="266"/>
      <c r="L13" s="267"/>
      <c r="M13" s="268"/>
    </row>
    <row r="14" spans="1:16" s="59" customFormat="1" ht="30" customHeight="1" x14ac:dyDescent="0.2">
      <c r="A14" s="185"/>
      <c r="B14" s="801" t="s">
        <v>686</v>
      </c>
      <c r="C14" s="801"/>
      <c r="D14" s="801"/>
      <c r="E14" s="802"/>
      <c r="F14" s="803"/>
      <c r="G14" s="804"/>
      <c r="H14" s="686" t="s">
        <v>687</v>
      </c>
      <c r="I14" s="686"/>
      <c r="J14" s="686"/>
      <c r="K14" s="798"/>
      <c r="L14" s="799"/>
      <c r="M14" s="800"/>
    </row>
    <row r="15" spans="1:16" s="59" customFormat="1" ht="36" customHeight="1" x14ac:dyDescent="0.2">
      <c r="A15" s="185"/>
      <c r="B15" s="815" t="s">
        <v>473</v>
      </c>
      <c r="C15" s="816"/>
      <c r="D15" s="816"/>
      <c r="E15" s="816"/>
      <c r="F15" s="816"/>
      <c r="G15" s="816"/>
      <c r="H15" s="816"/>
      <c r="I15" s="816"/>
      <c r="J15" s="816"/>
      <c r="K15" s="816"/>
      <c r="L15" s="816"/>
      <c r="M15" s="817"/>
    </row>
    <row r="16" spans="1:16" s="59" customFormat="1" ht="30" customHeight="1" x14ac:dyDescent="0.2">
      <c r="A16" s="185"/>
      <c r="B16" s="692" t="s">
        <v>887</v>
      </c>
      <c r="C16" s="693"/>
      <c r="D16" s="693"/>
      <c r="E16" s="693"/>
      <c r="F16" s="693"/>
      <c r="G16" s="693"/>
      <c r="H16" s="693"/>
      <c r="I16" s="693"/>
      <c r="J16" s="694" t="s">
        <v>888</v>
      </c>
      <c r="K16" s="695"/>
      <c r="L16" s="696"/>
      <c r="M16" s="327"/>
    </row>
    <row r="17" spans="1:16" s="59" customFormat="1" ht="30" customHeight="1" x14ac:dyDescent="0.2">
      <c r="A17" s="273"/>
      <c r="B17" s="796" t="s">
        <v>359</v>
      </c>
      <c r="C17" s="797"/>
      <c r="D17" s="827" t="s">
        <v>501</v>
      </c>
      <c r="E17" s="828"/>
      <c r="F17" s="829"/>
      <c r="G17" s="594" t="s">
        <v>868</v>
      </c>
      <c r="H17" s="796" t="s">
        <v>359</v>
      </c>
      <c r="I17" s="797"/>
      <c r="J17" s="827" t="s">
        <v>501</v>
      </c>
      <c r="K17" s="828"/>
      <c r="L17" s="830"/>
      <c r="M17" s="595" t="s">
        <v>868</v>
      </c>
    </row>
    <row r="18" spans="1:16" s="59" customFormat="1" ht="35" customHeight="1" x14ac:dyDescent="0.2">
      <c r="A18" s="274"/>
      <c r="B18" s="186" t="s">
        <v>139</v>
      </c>
      <c r="C18" s="522" t="b">
        <v>0</v>
      </c>
      <c r="D18" s="687"/>
      <c r="E18" s="688"/>
      <c r="F18" s="689"/>
      <c r="G18" s="598"/>
      <c r="H18" s="186" t="s">
        <v>158</v>
      </c>
      <c r="I18" s="522" t="b">
        <v>0</v>
      </c>
      <c r="J18" s="736"/>
      <c r="K18" s="737"/>
      <c r="L18" s="681"/>
      <c r="M18" s="599"/>
      <c r="N18" s="387"/>
    </row>
    <row r="19" spans="1:16" s="59" customFormat="1" ht="35" customHeight="1" x14ac:dyDescent="0.2">
      <c r="A19" s="274"/>
      <c r="B19" s="186" t="s">
        <v>140</v>
      </c>
      <c r="C19" s="522" t="b">
        <v>0</v>
      </c>
      <c r="D19" s="679"/>
      <c r="E19" s="680"/>
      <c r="F19" s="681"/>
      <c r="G19" s="598"/>
      <c r="H19" s="186" t="s">
        <v>160</v>
      </c>
      <c r="I19" s="522" t="b">
        <v>0</v>
      </c>
      <c r="J19" s="736"/>
      <c r="K19" s="737"/>
      <c r="L19" s="681"/>
      <c r="M19" s="599"/>
      <c r="N19" s="386"/>
    </row>
    <row r="20" spans="1:16" s="59" customFormat="1" ht="35" customHeight="1" x14ac:dyDescent="0.2">
      <c r="A20" s="274"/>
      <c r="B20" s="186" t="s">
        <v>141</v>
      </c>
      <c r="C20" s="522" t="b">
        <v>0</v>
      </c>
      <c r="D20" s="679"/>
      <c r="E20" s="680"/>
      <c r="F20" s="681"/>
      <c r="G20" s="598"/>
      <c r="H20" s="186" t="s">
        <v>165</v>
      </c>
      <c r="I20" s="522" t="b">
        <v>0</v>
      </c>
      <c r="J20" s="736"/>
      <c r="K20" s="737"/>
      <c r="L20" s="681"/>
      <c r="M20" s="599"/>
      <c r="N20" s="298"/>
    </row>
    <row r="21" spans="1:16" s="59" customFormat="1" ht="35" customHeight="1" x14ac:dyDescent="0.2">
      <c r="A21" s="274"/>
      <c r="B21" s="186" t="s">
        <v>142</v>
      </c>
      <c r="C21" s="522" t="b">
        <v>0</v>
      </c>
      <c r="D21" s="679"/>
      <c r="E21" s="680"/>
      <c r="F21" s="681"/>
      <c r="G21" s="598"/>
      <c r="H21" s="186" t="s">
        <v>688</v>
      </c>
      <c r="I21" s="522" t="b">
        <v>0</v>
      </c>
      <c r="J21" s="736"/>
      <c r="K21" s="737"/>
      <c r="L21" s="681"/>
      <c r="M21" s="599"/>
      <c r="N21" s="298"/>
    </row>
    <row r="22" spans="1:16" s="59" customFormat="1" ht="35" customHeight="1" x14ac:dyDescent="0.2">
      <c r="A22" s="274"/>
      <c r="B22" s="186" t="s">
        <v>147</v>
      </c>
      <c r="C22" s="522" t="b">
        <v>0</v>
      </c>
      <c r="D22" s="679"/>
      <c r="E22" s="680"/>
      <c r="F22" s="681"/>
      <c r="G22" s="598"/>
      <c r="H22" s="186" t="s">
        <v>166</v>
      </c>
      <c r="I22" s="522" t="b">
        <v>0</v>
      </c>
      <c r="J22" s="736"/>
      <c r="K22" s="737"/>
      <c r="L22" s="681"/>
      <c r="M22" s="599"/>
      <c r="N22" s="298"/>
    </row>
    <row r="23" spans="1:16" s="59" customFormat="1" ht="35" customHeight="1" x14ac:dyDescent="0.2">
      <c r="A23" s="275"/>
      <c r="B23" s="186" t="s">
        <v>157</v>
      </c>
      <c r="C23" s="522" t="b">
        <v>0</v>
      </c>
      <c r="D23" s="679"/>
      <c r="E23" s="680"/>
      <c r="F23" s="681"/>
      <c r="G23" s="598"/>
      <c r="H23" s="186" t="s">
        <v>167</v>
      </c>
      <c r="I23" s="522" t="b">
        <v>0</v>
      </c>
      <c r="J23" s="736"/>
      <c r="K23" s="737"/>
      <c r="L23" s="681"/>
      <c r="M23" s="599"/>
      <c r="N23" s="298"/>
    </row>
    <row r="24" spans="1:16" s="4" customFormat="1" ht="18.75" customHeight="1" x14ac:dyDescent="0.15">
      <c r="A24" s="5"/>
      <c r="B24" s="213"/>
      <c r="C24" s="7"/>
      <c r="D24" s="7"/>
      <c r="E24" s="7"/>
      <c r="F24" s="3"/>
      <c r="G24" s="3"/>
      <c r="H24" s="6"/>
      <c r="I24" s="6"/>
      <c r="J24" s="6"/>
      <c r="K24" s="3"/>
      <c r="L24" s="277"/>
      <c r="M24" s="237"/>
      <c r="N24" s="278"/>
      <c r="O24" s="276"/>
    </row>
    <row r="25" spans="1:16" s="4" customFormat="1" ht="30" customHeight="1" x14ac:dyDescent="0.2">
      <c r="A25" s="5"/>
      <c r="B25" s="214" t="s">
        <v>178</v>
      </c>
      <c r="C25" s="60"/>
      <c r="D25" s="61"/>
      <c r="E25" s="61"/>
      <c r="F25" s="740">
        <f>COUNTIF(C18:C23,TRUE)+COUNTIF(I18:I23,TRUE)</f>
        <v>0</v>
      </c>
      <c r="G25" s="740"/>
      <c r="H25" s="62"/>
      <c r="I25" s="724" t="s">
        <v>136</v>
      </c>
      <c r="J25" s="724"/>
      <c r="K25" s="522" t="b">
        <v>0</v>
      </c>
      <c r="L25" s="820" t="s">
        <v>137</v>
      </c>
      <c r="M25" s="821"/>
      <c r="N25" s="276"/>
    </row>
    <row r="26" spans="1:16" s="5" customFormat="1" ht="30" customHeight="1" x14ac:dyDescent="0.2">
      <c r="B26" s="214"/>
      <c r="C26" s="60"/>
      <c r="D26" s="61"/>
      <c r="E26" s="61"/>
      <c r="F26" s="62"/>
      <c r="G26" s="62"/>
      <c r="H26" s="793"/>
      <c r="I26" s="794"/>
      <c r="J26" s="795"/>
      <c r="K26" s="522" t="b">
        <v>0</v>
      </c>
      <c r="L26" s="820" t="s">
        <v>138</v>
      </c>
      <c r="M26" s="821"/>
      <c r="N26" s="276"/>
    </row>
    <row r="27" spans="1:16" s="4" customFormat="1" ht="30" customHeight="1" x14ac:dyDescent="0.2">
      <c r="A27" s="5"/>
      <c r="B27" s="748" t="s">
        <v>195</v>
      </c>
      <c r="C27" s="749"/>
      <c r="D27" s="749"/>
      <c r="E27" s="749"/>
      <c r="F27" s="826"/>
      <c r="G27" s="826"/>
      <c r="H27" s="63"/>
      <c r="I27" s="724" t="s">
        <v>279</v>
      </c>
      <c r="J27" s="724"/>
      <c r="K27" s="522" t="b">
        <v>0</v>
      </c>
      <c r="L27" s="738"/>
      <c r="M27" s="739"/>
      <c r="N27" s="276"/>
    </row>
    <row r="28" spans="1:16" s="4" customFormat="1" ht="20.25" customHeight="1" x14ac:dyDescent="0.15">
      <c r="A28" s="5"/>
      <c r="B28" s="215"/>
      <c r="C28" s="8"/>
      <c r="D28" s="9"/>
      <c r="E28" s="9"/>
      <c r="F28" s="5"/>
      <c r="G28" s="5"/>
      <c r="H28" s="5"/>
      <c r="I28" s="5"/>
      <c r="J28" s="5"/>
      <c r="K28" s="5"/>
      <c r="L28" s="5"/>
      <c r="M28" s="238"/>
      <c r="N28" s="276"/>
    </row>
    <row r="29" spans="1:16" s="59" customFormat="1" ht="40" customHeight="1" x14ac:dyDescent="0.2">
      <c r="A29" s="185"/>
      <c r="B29" s="823" t="s">
        <v>373</v>
      </c>
      <c r="C29" s="824"/>
      <c r="D29" s="824"/>
      <c r="E29" s="824"/>
      <c r="F29" s="824"/>
      <c r="G29" s="824"/>
      <c r="H29" s="824"/>
      <c r="I29" s="824"/>
      <c r="J29" s="825"/>
      <c r="K29" s="124" t="s">
        <v>137</v>
      </c>
      <c r="L29" s="124" t="s">
        <v>138</v>
      </c>
      <c r="M29" s="124" t="s">
        <v>196</v>
      </c>
      <c r="N29" s="268"/>
    </row>
    <row r="30" spans="1:16" s="65" customFormat="1" ht="40" customHeight="1" x14ac:dyDescent="0.2">
      <c r="A30" s="206"/>
      <c r="B30" s="776" t="s">
        <v>139</v>
      </c>
      <c r="C30" s="777"/>
      <c r="D30" s="746" t="s">
        <v>507</v>
      </c>
      <c r="E30" s="746"/>
      <c r="F30" s="746"/>
      <c r="G30" s="746"/>
      <c r="H30" s="746"/>
      <c r="I30" s="746"/>
      <c r="J30" s="747"/>
      <c r="K30" s="44">
        <f>'Schedule A'!C29</f>
        <v>0</v>
      </c>
      <c r="L30" s="44">
        <f>'Schedule A'!D29</f>
        <v>0</v>
      </c>
      <c r="M30" s="44">
        <f>'Schedule A'!E29</f>
        <v>0</v>
      </c>
      <c r="N30" s="257"/>
      <c r="O30" s="64"/>
      <c r="P30" s="64"/>
    </row>
    <row r="31" spans="1:16" s="66" customFormat="1" ht="20" customHeight="1" x14ac:dyDescent="0.2">
      <c r="A31" s="67"/>
      <c r="B31" s="710" t="s">
        <v>140</v>
      </c>
      <c r="C31" s="711"/>
      <c r="D31" s="774" t="s">
        <v>197</v>
      </c>
      <c r="E31" s="774"/>
      <c r="F31" s="774"/>
      <c r="G31" s="774"/>
      <c r="H31" s="774"/>
      <c r="I31" s="774"/>
      <c r="J31" s="775"/>
      <c r="K31" s="818">
        <f>IF('Schedule B'!F54=0,'Schedule B'!G25,'Schedule B'!F54)</f>
        <v>0</v>
      </c>
      <c r="L31" s="818">
        <f>IF('Schedule B'!G54=0,'Schedule B'!H25,'Schedule B'!G54)</f>
        <v>0</v>
      </c>
      <c r="M31" s="762">
        <f>K31+L31</f>
        <v>0</v>
      </c>
      <c r="N31" s="268"/>
      <c r="O31" s="59"/>
      <c r="P31" s="59"/>
    </row>
    <row r="32" spans="1:16" s="66" customFormat="1" ht="12" customHeight="1" x14ac:dyDescent="0.2">
      <c r="A32" s="67"/>
      <c r="B32" s="712"/>
      <c r="C32" s="713"/>
      <c r="D32" s="741" t="s">
        <v>856</v>
      </c>
      <c r="E32" s="742"/>
      <c r="F32" s="742"/>
      <c r="G32" s="742"/>
      <c r="H32" s="742"/>
      <c r="I32" s="742"/>
      <c r="J32" s="743"/>
      <c r="K32" s="822"/>
      <c r="L32" s="822"/>
      <c r="M32" s="763"/>
      <c r="N32" s="268"/>
      <c r="O32" s="59"/>
      <c r="P32" s="59"/>
    </row>
    <row r="33" spans="1:16" s="66" customFormat="1" ht="12" customHeight="1" x14ac:dyDescent="0.2">
      <c r="A33" s="67"/>
      <c r="B33" s="714"/>
      <c r="C33" s="715"/>
      <c r="D33" s="744"/>
      <c r="E33" s="744"/>
      <c r="F33" s="744"/>
      <c r="G33" s="744"/>
      <c r="H33" s="744"/>
      <c r="I33" s="744"/>
      <c r="J33" s="745"/>
      <c r="K33" s="819"/>
      <c r="L33" s="819"/>
      <c r="M33" s="764"/>
      <c r="N33" s="268"/>
      <c r="O33" s="59"/>
      <c r="P33" s="59"/>
    </row>
    <row r="34" spans="1:16" s="66" customFormat="1" ht="40" customHeight="1" x14ac:dyDescent="0.2">
      <c r="A34" s="67"/>
      <c r="B34" s="806" t="s">
        <v>141</v>
      </c>
      <c r="C34" s="807"/>
      <c r="D34" s="746" t="s">
        <v>524</v>
      </c>
      <c r="E34" s="746"/>
      <c r="F34" s="746"/>
      <c r="G34" s="746"/>
      <c r="H34" s="746"/>
      <c r="I34" s="746"/>
      <c r="J34" s="747"/>
      <c r="K34" s="523">
        <f>CROUND(IF(K31&gt;0,IF($M$31&lt;800,K31/$M$31,K31/$M$31)))</f>
        <v>0</v>
      </c>
      <c r="L34" s="523">
        <f>CROUND(IF(L31&gt;0,IF($M$31&lt;800,L31/$M$31,L31/$M$31)))</f>
        <v>0</v>
      </c>
      <c r="M34" s="524">
        <f>K34+L34</f>
        <v>0</v>
      </c>
      <c r="N34" s="268"/>
      <c r="O34" s="59"/>
      <c r="P34" s="59"/>
    </row>
    <row r="35" spans="1:16" s="66" customFormat="1" ht="40" customHeight="1" x14ac:dyDescent="0.2">
      <c r="A35" s="67"/>
      <c r="B35" s="779" t="s">
        <v>142</v>
      </c>
      <c r="C35" s="780"/>
      <c r="D35" s="781" t="s">
        <v>508</v>
      </c>
      <c r="E35" s="781"/>
      <c r="F35" s="781"/>
      <c r="G35" s="781"/>
      <c r="H35" s="781"/>
      <c r="I35" s="781"/>
      <c r="J35" s="782"/>
      <c r="K35" s="13"/>
      <c r="L35" s="13"/>
      <c r="M35" s="45">
        <f>IF(M31&lt;800,VLOOKUP(800,BCSO!A10:H594,IF(2+F25&gt;8,8,F25+2),TRUE),IF(M31&gt;30000,VLOOKUP(30000,BCSO!A10:H594,IF(2+F25&gt;8,8,F25+2),TRUE),VLOOKUP(broundTO(M31),BCSO!A10:H594,IF(2+F25&gt;8,8,F25+2),TRUE)))</f>
        <v>0</v>
      </c>
      <c r="N35" s="268"/>
      <c r="O35" s="59"/>
      <c r="P35" s="59"/>
    </row>
    <row r="36" spans="1:16" s="66" customFormat="1" ht="40" customHeight="1" x14ac:dyDescent="0.2">
      <c r="A36" s="67"/>
      <c r="B36" s="779" t="s">
        <v>147</v>
      </c>
      <c r="C36" s="780"/>
      <c r="D36" s="813" t="s">
        <v>265</v>
      </c>
      <c r="E36" s="813"/>
      <c r="F36" s="813"/>
      <c r="G36" s="813"/>
      <c r="H36" s="813"/>
      <c r="I36" s="813"/>
      <c r="J36" s="814"/>
      <c r="K36" s="44">
        <f>IF(K25=TRUE,tround($M$35*(CROUND(IF(K31&gt;0,IF($M$31&lt;800,K31/$M$31,K31/$M$31),0))))-0,tround($M$35*(CROUND(IF(K31&gt;0,IF($M$31&lt;800,K31/$M$31,K31/$M$31),0)))))</f>
        <v>0</v>
      </c>
      <c r="L36" s="44">
        <f>IF(L25=TRUE,tround($M$35*(CROUND(IF(L31&gt;0,IF($M$31&lt;800,L31/$M$31,L31/$M$31),0))))-0,tround($M$35*(CROUND(IF(L31&gt;0,IF($M$31&lt;800,L31/$M$31,L31/$M$31),0)))))</f>
        <v>0</v>
      </c>
      <c r="M36" s="14"/>
      <c r="N36" s="268"/>
      <c r="O36" s="59"/>
      <c r="P36" s="59"/>
    </row>
    <row r="37" spans="1:16" s="66" customFormat="1" ht="19.5" customHeight="1" x14ac:dyDescent="0.2">
      <c r="A37" s="67"/>
      <c r="B37" s="710" t="s">
        <v>157</v>
      </c>
      <c r="C37" s="711"/>
      <c r="D37" s="702" t="s">
        <v>45</v>
      </c>
      <c r="E37" s="702"/>
      <c r="F37" s="702"/>
      <c r="G37" s="702"/>
      <c r="H37" s="702"/>
      <c r="I37" s="702"/>
      <c r="J37" s="702"/>
      <c r="K37" s="818">
        <f>IF('Schedule D'!C7&gt;0,'Schedule D'!C7,0)</f>
        <v>0</v>
      </c>
      <c r="L37" s="818">
        <f>IF('Schedule D'!D7&gt;0,'Schedule D'!D7,0)</f>
        <v>0</v>
      </c>
      <c r="M37" s="768"/>
      <c r="N37" s="268"/>
      <c r="O37" s="59"/>
      <c r="P37" s="59"/>
    </row>
    <row r="38" spans="1:16" s="66" customFormat="1" ht="20" customHeight="1" x14ac:dyDescent="0.2">
      <c r="A38" s="67"/>
      <c r="B38" s="714"/>
      <c r="C38" s="715"/>
      <c r="D38" s="755" t="s">
        <v>357</v>
      </c>
      <c r="E38" s="756"/>
      <c r="F38" s="756"/>
      <c r="G38" s="756"/>
      <c r="H38" s="756"/>
      <c r="I38" s="756"/>
      <c r="J38" s="757"/>
      <c r="K38" s="819"/>
      <c r="L38" s="819"/>
      <c r="M38" s="768"/>
      <c r="N38" s="272"/>
    </row>
    <row r="39" spans="1:16" s="66" customFormat="1" ht="40" customHeight="1" x14ac:dyDescent="0.2">
      <c r="A39" s="67"/>
      <c r="B39" s="776" t="s">
        <v>158</v>
      </c>
      <c r="C39" s="777"/>
      <c r="D39" s="769" t="s">
        <v>509</v>
      </c>
      <c r="E39" s="770"/>
      <c r="F39" s="770"/>
      <c r="G39" s="770"/>
      <c r="H39" s="770"/>
      <c r="I39" s="770"/>
      <c r="J39" s="771"/>
      <c r="K39" s="46">
        <f>SUM(K36:K38)</f>
        <v>0</v>
      </c>
      <c r="L39" s="46">
        <f>SUM(L36:L38)</f>
        <v>0</v>
      </c>
      <c r="M39" s="15"/>
      <c r="N39" s="272"/>
    </row>
    <row r="40" spans="1:16" s="66" customFormat="1" ht="40" customHeight="1" x14ac:dyDescent="0.2">
      <c r="A40" s="67"/>
      <c r="B40" s="776" t="s">
        <v>160</v>
      </c>
      <c r="C40" s="777"/>
      <c r="D40" s="746" t="s">
        <v>510</v>
      </c>
      <c r="E40" s="746"/>
      <c r="F40" s="746"/>
      <c r="G40" s="746"/>
      <c r="H40" s="746"/>
      <c r="I40" s="746"/>
      <c r="J40" s="747"/>
      <c r="K40" s="44">
        <f>IF('Schedule D'!C5&gt;0,'Schedule D'!C5,0)</f>
        <v>0</v>
      </c>
      <c r="L40" s="44">
        <f>IF('Schedule D'!D5&gt;0,'Schedule D'!D5,0)</f>
        <v>0</v>
      </c>
      <c r="M40" s="15"/>
      <c r="N40" s="272"/>
    </row>
    <row r="41" spans="1:16" s="66" customFormat="1" ht="40" customHeight="1" x14ac:dyDescent="0.2">
      <c r="A41" s="67"/>
      <c r="B41" s="710" t="s">
        <v>165</v>
      </c>
      <c r="C41" s="711"/>
      <c r="D41" s="758" t="s">
        <v>468</v>
      </c>
      <c r="E41" s="758"/>
      <c r="F41" s="758"/>
      <c r="G41" s="758"/>
      <c r="H41" s="758"/>
      <c r="I41" s="758"/>
      <c r="J41" s="759"/>
      <c r="K41" s="46">
        <f>K39-K40</f>
        <v>0</v>
      </c>
      <c r="L41" s="46">
        <f>L39-L40</f>
        <v>0</v>
      </c>
      <c r="M41" s="15"/>
      <c r="N41" s="272"/>
    </row>
    <row r="42" spans="1:16" s="66" customFormat="1" ht="40" customHeight="1" x14ac:dyDescent="0.2">
      <c r="A42" s="67"/>
      <c r="B42" s="765" t="s">
        <v>525</v>
      </c>
      <c r="C42" s="766"/>
      <c r="D42" s="766"/>
      <c r="E42" s="766"/>
      <c r="F42" s="766"/>
      <c r="G42" s="766"/>
      <c r="H42" s="766"/>
      <c r="I42" s="766"/>
      <c r="J42" s="766"/>
      <c r="K42" s="766"/>
      <c r="L42" s="766"/>
      <c r="M42" s="767"/>
      <c r="N42" s="272"/>
    </row>
    <row r="43" spans="1:16" s="66" customFormat="1" ht="1" customHeight="1" x14ac:dyDescent="0.2">
      <c r="A43" s="67"/>
      <c r="B43" s="498"/>
      <c r="C43" s="499"/>
      <c r="D43" s="499"/>
      <c r="E43" s="499"/>
      <c r="F43" s="499"/>
      <c r="G43" s="499"/>
      <c r="H43" s="499"/>
      <c r="I43" s="499"/>
      <c r="J43" s="499"/>
      <c r="K43" s="499"/>
      <c r="L43" s="499"/>
      <c r="M43" s="500"/>
      <c r="N43" s="272"/>
    </row>
    <row r="44" spans="1:16" s="66" customFormat="1" ht="30" customHeight="1" x14ac:dyDescent="0.2">
      <c r="A44" s="67"/>
      <c r="B44" s="714"/>
      <c r="C44" s="715"/>
      <c r="D44" s="715"/>
      <c r="E44" s="715"/>
      <c r="F44" s="715"/>
      <c r="G44" s="715"/>
      <c r="H44" s="715"/>
      <c r="I44" s="715"/>
      <c r="J44" s="778"/>
      <c r="K44" s="390" t="s">
        <v>137</v>
      </c>
      <c r="L44" s="390" t="s">
        <v>138</v>
      </c>
      <c r="M44" s="501"/>
      <c r="N44" s="272"/>
    </row>
    <row r="45" spans="1:16" s="66" customFormat="1" ht="18" x14ac:dyDescent="0.2">
      <c r="A45" s="67"/>
      <c r="B45" s="710" t="s">
        <v>162</v>
      </c>
      <c r="C45" s="711"/>
      <c r="D45" s="774" t="s">
        <v>198</v>
      </c>
      <c r="E45" s="774"/>
      <c r="F45" s="774"/>
      <c r="G45" s="774"/>
      <c r="H45" s="774"/>
      <c r="I45" s="774"/>
      <c r="J45" s="775"/>
      <c r="K45" s="762">
        <f>'Schedule E'!F45</f>
        <v>0</v>
      </c>
      <c r="L45" s="762">
        <f>'Schedule E'!G45</f>
        <v>0</v>
      </c>
      <c r="M45" s="270"/>
      <c r="N45" s="272"/>
    </row>
    <row r="46" spans="1:16" s="66" customFormat="1" ht="21" customHeight="1" x14ac:dyDescent="0.2">
      <c r="A46" s="67"/>
      <c r="B46" s="712"/>
      <c r="C46" s="713"/>
      <c r="D46" s="742" t="s">
        <v>61</v>
      </c>
      <c r="E46" s="772"/>
      <c r="F46" s="772"/>
      <c r="G46" s="772"/>
      <c r="H46" s="772"/>
      <c r="I46" s="772"/>
      <c r="J46" s="773"/>
      <c r="K46" s="763"/>
      <c r="L46" s="763"/>
      <c r="M46" s="270"/>
      <c r="N46" s="272"/>
    </row>
    <row r="47" spans="1:16" s="66" customFormat="1" ht="100" customHeight="1" x14ac:dyDescent="0.2">
      <c r="A47" s="67"/>
      <c r="B47" s="714"/>
      <c r="C47" s="715"/>
      <c r="D47" s="760"/>
      <c r="E47" s="760"/>
      <c r="F47" s="760"/>
      <c r="G47" s="760"/>
      <c r="H47" s="760"/>
      <c r="I47" s="760"/>
      <c r="J47" s="761"/>
      <c r="K47" s="764"/>
      <c r="L47" s="764"/>
      <c r="M47" s="270"/>
      <c r="N47" s="272"/>
    </row>
    <row r="48" spans="1:16" s="66" customFormat="1" ht="20" customHeight="1" x14ac:dyDescent="0.2">
      <c r="A48" s="67"/>
      <c r="B48" s="710" t="s">
        <v>166</v>
      </c>
      <c r="C48" s="711"/>
      <c r="D48" s="702" t="s">
        <v>602</v>
      </c>
      <c r="E48" s="702"/>
      <c r="F48" s="703"/>
      <c r="G48" s="704"/>
      <c r="H48" s="704"/>
      <c r="I48" s="704"/>
      <c r="J48" s="705"/>
      <c r="K48" s="811">
        <f>K41+K45</f>
        <v>0</v>
      </c>
      <c r="L48" s="811">
        <f>L41+L45</f>
        <v>0</v>
      </c>
      <c r="M48" s="270"/>
      <c r="N48" s="272"/>
    </row>
    <row r="49" spans="1:14" s="66" customFormat="1" ht="20" customHeight="1" x14ac:dyDescent="0.2">
      <c r="A49" s="67"/>
      <c r="B49" s="714"/>
      <c r="C49" s="715"/>
      <c r="D49" s="706"/>
      <c r="E49" s="706"/>
      <c r="F49" s="706"/>
      <c r="G49" s="706"/>
      <c r="H49" s="706"/>
      <c r="I49" s="706"/>
      <c r="J49" s="707"/>
      <c r="K49" s="812"/>
      <c r="L49" s="812"/>
      <c r="M49" s="271"/>
      <c r="N49" s="272"/>
    </row>
    <row r="50" spans="1:14" s="66" customFormat="1" ht="65.25" customHeight="1" x14ac:dyDescent="0.2">
      <c r="A50" s="67"/>
      <c r="B50" s="708" t="s">
        <v>167</v>
      </c>
      <c r="C50" s="709"/>
      <c r="D50" s="702" t="s">
        <v>570</v>
      </c>
      <c r="E50" s="703"/>
      <c r="F50" s="703"/>
      <c r="G50" s="703"/>
      <c r="H50" s="703"/>
      <c r="I50" s="703"/>
      <c r="J50" s="805"/>
      <c r="K50" s="343">
        <v>0</v>
      </c>
      <c r="L50" s="343">
        <v>0</v>
      </c>
      <c r="M50" s="271"/>
      <c r="N50" s="272"/>
    </row>
    <row r="51" spans="1:14" s="66" customFormat="1" ht="24.75" hidden="1" customHeight="1" x14ac:dyDescent="0.2">
      <c r="A51" s="67"/>
      <c r="B51" s="344"/>
      <c r="C51" s="345"/>
      <c r="D51" s="328"/>
      <c r="E51" s="329"/>
      <c r="F51" s="329"/>
      <c r="G51" s="329"/>
      <c r="H51" s="329"/>
      <c r="I51" s="329"/>
      <c r="J51" s="330"/>
      <c r="K51" s="346"/>
      <c r="L51" s="346"/>
      <c r="M51" s="271"/>
      <c r="N51" s="272"/>
    </row>
    <row r="52" spans="1:14" s="66" customFormat="1" ht="17.25" hidden="1" customHeight="1" x14ac:dyDescent="0.2">
      <c r="A52" s="67"/>
      <c r="B52" s="347"/>
      <c r="C52" s="348"/>
      <c r="D52" s="331"/>
      <c r="E52" s="331"/>
      <c r="F52" s="331"/>
      <c r="G52" s="331"/>
      <c r="H52" s="331"/>
      <c r="I52" s="331"/>
      <c r="J52" s="332"/>
      <c r="K52" s="349"/>
      <c r="L52" s="349"/>
      <c r="M52" s="271"/>
      <c r="N52" s="272"/>
    </row>
    <row r="53" spans="1:14" s="66" customFormat="1" ht="12.75" customHeight="1" x14ac:dyDescent="0.2">
      <c r="A53" s="67"/>
      <c r="B53" s="806" t="s">
        <v>168</v>
      </c>
      <c r="C53" s="807"/>
      <c r="D53" s="697" t="s">
        <v>869</v>
      </c>
      <c r="E53" s="698"/>
      <c r="F53" s="698"/>
      <c r="G53" s="698"/>
      <c r="H53" s="698"/>
      <c r="I53" s="698"/>
      <c r="J53" s="699"/>
      <c r="K53" s="762">
        <f>ROUND(IF(K50&gt;=K48,0,K48-K50),0)</f>
        <v>0</v>
      </c>
      <c r="L53" s="762">
        <f>ROUND(IF(L50&gt;=L48,0,L48-L50),0)</f>
        <v>0</v>
      </c>
      <c r="M53" s="15"/>
      <c r="N53" s="272"/>
    </row>
    <row r="54" spans="1:14" s="66" customFormat="1" ht="48.75" customHeight="1" x14ac:dyDescent="0.2">
      <c r="A54" s="67"/>
      <c r="B54" s="731"/>
      <c r="C54" s="732"/>
      <c r="D54" s="700"/>
      <c r="E54" s="700"/>
      <c r="F54" s="700"/>
      <c r="G54" s="700"/>
      <c r="H54" s="700"/>
      <c r="I54" s="700"/>
      <c r="J54" s="701"/>
      <c r="K54" s="763"/>
      <c r="L54" s="763"/>
      <c r="M54" s="271"/>
      <c r="N54" s="272"/>
    </row>
    <row r="55" spans="1:14" s="66" customFormat="1" ht="40" customHeight="1" x14ac:dyDescent="0.2">
      <c r="A55" s="67"/>
      <c r="B55" s="765" t="s">
        <v>48</v>
      </c>
      <c r="C55" s="766"/>
      <c r="D55" s="766"/>
      <c r="E55" s="766"/>
      <c r="F55" s="766"/>
      <c r="G55" s="766"/>
      <c r="H55" s="766"/>
      <c r="I55" s="766"/>
      <c r="J55" s="766"/>
      <c r="K55" s="766"/>
      <c r="L55" s="766"/>
      <c r="M55" s="767"/>
      <c r="N55" s="272"/>
    </row>
    <row r="56" spans="1:14" s="66" customFormat="1" ht="40" customHeight="1" x14ac:dyDescent="0.2">
      <c r="A56" s="67"/>
      <c r="B56" s="765" t="s">
        <v>47</v>
      </c>
      <c r="C56" s="766"/>
      <c r="D56" s="766"/>
      <c r="E56" s="766"/>
      <c r="F56" s="766"/>
      <c r="G56" s="766"/>
      <c r="H56" s="766"/>
      <c r="I56" s="766"/>
      <c r="J56" s="766"/>
      <c r="K56" s="766"/>
      <c r="L56" s="766"/>
      <c r="M56" s="767"/>
      <c r="N56" s="272"/>
    </row>
    <row r="57" spans="1:14" s="59" customFormat="1" ht="60" customHeight="1" x14ac:dyDescent="0.2">
      <c r="A57" s="185"/>
      <c r="B57" s="714" t="s">
        <v>169</v>
      </c>
      <c r="C57" s="715"/>
      <c r="D57" s="808" t="s">
        <v>316</v>
      </c>
      <c r="E57" s="809"/>
      <c r="F57" s="809"/>
      <c r="G57" s="809"/>
      <c r="H57" s="809"/>
      <c r="I57" s="809"/>
      <c r="J57" s="810"/>
      <c r="K57" s="388"/>
      <c r="L57" s="388"/>
      <c r="M57" s="389"/>
      <c r="N57" s="268"/>
    </row>
    <row r="58" spans="1:14" x14ac:dyDescent="0.15">
      <c r="A58" s="2"/>
      <c r="B58" s="785" t="s">
        <v>696</v>
      </c>
      <c r="C58" s="786"/>
      <c r="D58" s="786"/>
      <c r="E58" s="786"/>
      <c r="F58" s="786"/>
      <c r="G58" s="786"/>
      <c r="H58" s="786"/>
      <c r="I58" s="786"/>
      <c r="J58" s="786"/>
      <c r="K58" s="786"/>
      <c r="L58" s="786"/>
      <c r="M58" s="787"/>
      <c r="N58" s="207"/>
    </row>
    <row r="59" spans="1:14" ht="18" x14ac:dyDescent="0.2">
      <c r="A59" s="2"/>
      <c r="B59" s="208" t="s">
        <v>603</v>
      </c>
      <c r="C59" s="209"/>
      <c r="D59" s="67"/>
      <c r="E59" s="67"/>
      <c r="F59" s="67"/>
      <c r="G59" s="67"/>
      <c r="H59" s="67"/>
      <c r="I59" s="67"/>
      <c r="J59" s="210" t="s">
        <v>604</v>
      </c>
      <c r="K59" s="211" t="s">
        <v>605</v>
      </c>
      <c r="L59" s="2"/>
      <c r="M59" s="207"/>
      <c r="N59" s="207"/>
    </row>
    <row r="60" spans="1:14" ht="30" x14ac:dyDescent="0.2">
      <c r="A60" s="2"/>
      <c r="B60" s="57" t="s">
        <v>606</v>
      </c>
      <c r="C60" s="205"/>
      <c r="D60" s="168" t="s">
        <v>607</v>
      </c>
      <c r="E60" s="67"/>
      <c r="F60" s="67"/>
      <c r="G60" s="67"/>
      <c r="H60" s="67"/>
      <c r="I60" s="67"/>
      <c r="J60" s="527" t="b">
        <v>0</v>
      </c>
      <c r="K60" s="308"/>
      <c r="L60" s="2"/>
      <c r="M60" s="207"/>
      <c r="N60" s="207"/>
    </row>
    <row r="61" spans="1:14" ht="35.25" customHeight="1" x14ac:dyDescent="0.2">
      <c r="A61" s="2"/>
      <c r="B61" s="57" t="s">
        <v>608</v>
      </c>
      <c r="C61" s="205"/>
      <c r="D61" s="168" t="s">
        <v>693</v>
      </c>
      <c r="E61" s="67"/>
      <c r="F61" s="67"/>
      <c r="G61" s="67"/>
      <c r="H61" s="67"/>
      <c r="I61" s="67"/>
      <c r="J61" s="527" t="b">
        <v>0</v>
      </c>
      <c r="K61" s="527" t="b">
        <v>1</v>
      </c>
      <c r="L61" s="2"/>
      <c r="M61" s="207"/>
      <c r="N61" s="207"/>
    </row>
    <row r="62" spans="1:14" ht="30" x14ac:dyDescent="0.2">
      <c r="A62" s="2"/>
      <c r="B62" s="57" t="s">
        <v>694</v>
      </c>
      <c r="C62" s="205"/>
      <c r="D62" s="168" t="s">
        <v>598</v>
      </c>
      <c r="E62" s="67"/>
      <c r="F62" s="67"/>
      <c r="G62" s="67"/>
      <c r="H62" s="67"/>
      <c r="I62" s="67"/>
      <c r="J62" s="308"/>
      <c r="K62" s="308"/>
      <c r="L62" s="2"/>
      <c r="M62" s="207"/>
      <c r="N62" s="207"/>
    </row>
    <row r="63" spans="1:14" ht="28.5" customHeight="1" x14ac:dyDescent="0.2">
      <c r="A63" s="2"/>
      <c r="B63" s="57" t="s">
        <v>695</v>
      </c>
      <c r="C63" s="205"/>
      <c r="D63" s="168" t="s">
        <v>547</v>
      </c>
      <c r="E63" s="67"/>
      <c r="F63" s="67"/>
      <c r="G63" s="67"/>
      <c r="H63" s="67"/>
      <c r="I63" s="67"/>
      <c r="J63" s="528" t="b">
        <v>0</v>
      </c>
      <c r="K63" s="528" t="b">
        <v>1</v>
      </c>
      <c r="L63" s="2"/>
      <c r="M63" s="207"/>
      <c r="N63" s="207"/>
    </row>
    <row r="64" spans="1:14" ht="38.25" customHeight="1" x14ac:dyDescent="0.2">
      <c r="A64" s="2"/>
      <c r="B64" s="57" t="s">
        <v>548</v>
      </c>
      <c r="C64" s="205"/>
      <c r="D64" s="168" t="s">
        <v>391</v>
      </c>
      <c r="E64" s="67"/>
      <c r="F64" s="67"/>
      <c r="G64" s="67"/>
      <c r="H64" s="67"/>
      <c r="I64" s="67"/>
      <c r="J64" s="528" t="b">
        <v>0</v>
      </c>
      <c r="K64" s="528" t="b">
        <v>1</v>
      </c>
      <c r="L64" s="2"/>
      <c r="M64" s="207"/>
      <c r="N64" s="207"/>
    </row>
    <row r="65" spans="1:15" ht="38.25" customHeight="1" x14ac:dyDescent="0.2">
      <c r="A65" s="2"/>
      <c r="B65" s="57"/>
      <c r="C65" s="205"/>
      <c r="D65" s="168"/>
      <c r="E65" s="67"/>
      <c r="F65" s="67"/>
      <c r="G65" s="67"/>
      <c r="H65" s="67"/>
      <c r="I65" s="67"/>
      <c r="J65" s="378"/>
      <c r="K65" s="378"/>
      <c r="L65" s="2"/>
      <c r="M65" s="207"/>
      <c r="N65" s="207"/>
    </row>
    <row r="66" spans="1:15" ht="40" customHeight="1" x14ac:dyDescent="0.15">
      <c r="A66" s="2"/>
      <c r="B66" s="785" t="s">
        <v>696</v>
      </c>
      <c r="C66" s="786"/>
      <c r="D66" s="786"/>
      <c r="E66" s="786"/>
      <c r="F66" s="786"/>
      <c r="G66" s="786"/>
      <c r="H66" s="786"/>
      <c r="I66" s="786"/>
      <c r="J66" s="786"/>
      <c r="K66" s="786"/>
      <c r="L66" s="786"/>
      <c r="M66" s="787"/>
      <c r="N66" s="207"/>
    </row>
    <row r="67" spans="1:15" ht="40" customHeight="1" x14ac:dyDescent="0.15">
      <c r="A67" s="2"/>
      <c r="B67" s="379"/>
      <c r="C67" s="788" t="s">
        <v>697</v>
      </c>
      <c r="D67" s="789"/>
      <c r="E67" s="789"/>
      <c r="F67" s="789"/>
      <c r="G67" s="790"/>
      <c r="H67" s="382"/>
      <c r="I67" s="380"/>
      <c r="J67" s="380"/>
      <c r="K67" s="380"/>
      <c r="L67" s="380"/>
      <c r="M67" s="381"/>
      <c r="N67" s="207"/>
    </row>
    <row r="68" spans="1:15" ht="39" customHeight="1" x14ac:dyDescent="0.15">
      <c r="A68" s="2"/>
      <c r="B68" s="512"/>
      <c r="C68" s="510"/>
      <c r="D68" s="511"/>
      <c r="E68" s="511"/>
      <c r="F68" s="511"/>
      <c r="G68" s="511"/>
      <c r="H68" s="511"/>
      <c r="I68" s="513"/>
      <c r="J68" s="513"/>
      <c r="K68" s="513"/>
      <c r="L68" s="513"/>
      <c r="M68" s="514"/>
      <c r="N68" s="207"/>
    </row>
    <row r="69" spans="1:15" ht="51.75" customHeight="1" x14ac:dyDescent="0.2">
      <c r="A69" s="2"/>
      <c r="B69" s="783" t="str">
        <f>CONCATENATE("Names of Parties:  ", LEFT('CS Worksheet'!$B$5,100),"    vs. ",'CS Worksheet'!$B$8)</f>
        <v xml:space="preserve">Names of Parties:      vs. </v>
      </c>
      <c r="C69" s="784"/>
      <c r="D69" s="784"/>
      <c r="E69" s="784"/>
      <c r="F69" s="784"/>
      <c r="G69" s="784"/>
      <c r="H69" s="784"/>
      <c r="I69" s="784"/>
      <c r="J69" s="784"/>
      <c r="K69" s="784"/>
      <c r="L69" s="784"/>
      <c r="M69" s="784"/>
      <c r="N69" s="207"/>
    </row>
    <row r="70" spans="1:15" ht="40" customHeight="1" x14ac:dyDescent="0.2">
      <c r="A70" s="2"/>
      <c r="B70" s="80" t="str">
        <f>CONCATENATE("Submitted by:  ", 'CS Worksheet'!$F$27)</f>
        <v xml:space="preserve">Submitted by:  </v>
      </c>
      <c r="C70" s="299"/>
      <c r="D70" s="120"/>
      <c r="H70" s="11"/>
      <c r="I70" s="11"/>
      <c r="M70" s="515" t="str">
        <f ca="1">"Today's date: " &amp; TEXT(TODAY(),"mm/dd/yyyy")</f>
        <v>Today's date: 12/30/2016</v>
      </c>
      <c r="N70" s="207"/>
    </row>
    <row r="71" spans="1:15" ht="40" customHeight="1" x14ac:dyDescent="0.2">
      <c r="A71" s="196"/>
      <c r="B71" s="80" t="str">
        <f>"Case #: " &amp;  'CS Worksheet'!$K$4</f>
        <v xml:space="preserve">Case #: </v>
      </c>
      <c r="C71" s="196"/>
      <c r="D71" s="196"/>
      <c r="E71" s="79"/>
      <c r="F71" s="516"/>
      <c r="G71" s="516"/>
      <c r="H71" s="517"/>
      <c r="I71" s="517"/>
      <c r="J71" s="517"/>
      <c r="K71" s="517"/>
      <c r="L71" s="517"/>
      <c r="M71" s="556" t="s">
        <v>886</v>
      </c>
      <c r="N71" s="269"/>
      <c r="O71" s="196"/>
    </row>
    <row r="72" spans="1:15" ht="38.25" hidden="1" customHeight="1" x14ac:dyDescent="0.2">
      <c r="B72" s="171"/>
      <c r="C72" s="171"/>
      <c r="D72" s="172"/>
      <c r="E72" s="66"/>
      <c r="F72" s="66"/>
      <c r="H72" s="67"/>
      <c r="I72" s="185"/>
      <c r="J72" s="195"/>
      <c r="K72" s="195"/>
    </row>
    <row r="73" spans="1:15" hidden="1" x14ac:dyDescent="0.15">
      <c r="D73" s="41" t="s">
        <v>479</v>
      </c>
      <c r="E73" s="11" t="s">
        <v>480</v>
      </c>
      <c r="G73" s="11" t="s">
        <v>718</v>
      </c>
      <c r="J73" s="11" t="s">
        <v>281</v>
      </c>
    </row>
    <row r="74" spans="1:15" hidden="1" x14ac:dyDescent="0.15">
      <c r="D74" s="42"/>
      <c r="J74" s="592" t="s">
        <v>855</v>
      </c>
    </row>
    <row r="75" spans="1:15" hidden="1" x14ac:dyDescent="0.15">
      <c r="D75" s="18" t="s">
        <v>483</v>
      </c>
      <c r="E75" s="11" t="s">
        <v>481</v>
      </c>
      <c r="G75" s="11" t="s">
        <v>287</v>
      </c>
      <c r="K75" s="17"/>
    </row>
    <row r="76" spans="1:15" hidden="1" x14ac:dyDescent="0.15">
      <c r="D76" s="18" t="s">
        <v>484</v>
      </c>
      <c r="E76" s="11" t="s">
        <v>377</v>
      </c>
      <c r="G76" s="11" t="s">
        <v>522</v>
      </c>
      <c r="K76" s="17"/>
    </row>
    <row r="77" spans="1:15" hidden="1" x14ac:dyDescent="0.15">
      <c r="D77" s="18" t="s">
        <v>485</v>
      </c>
      <c r="E77" s="10" t="s">
        <v>366</v>
      </c>
      <c r="G77" s="11" t="s">
        <v>523</v>
      </c>
    </row>
    <row r="78" spans="1:15" hidden="1" x14ac:dyDescent="0.15">
      <c r="D78" s="18" t="s">
        <v>486</v>
      </c>
      <c r="E78" s="10" t="s">
        <v>482</v>
      </c>
      <c r="G78" s="11" t="s">
        <v>310</v>
      </c>
      <c r="K78" s="17"/>
    </row>
    <row r="79" spans="1:15" hidden="1" x14ac:dyDescent="0.15">
      <c r="D79" s="18" t="s">
        <v>487</v>
      </c>
      <c r="E79" s="10"/>
      <c r="G79" s="11" t="s">
        <v>469</v>
      </c>
      <c r="K79" s="17"/>
    </row>
    <row r="80" spans="1:15" hidden="1" x14ac:dyDescent="0.15">
      <c r="D80" s="18" t="s">
        <v>488</v>
      </c>
      <c r="E80" s="10"/>
      <c r="G80" s="11" t="s">
        <v>470</v>
      </c>
    </row>
    <row r="81" spans="4:11" hidden="1" x14ac:dyDescent="0.15">
      <c r="D81" s="18" t="s">
        <v>489</v>
      </c>
      <c r="E81" s="10"/>
      <c r="G81" s="11" t="s">
        <v>471</v>
      </c>
      <c r="K81" s="17"/>
    </row>
    <row r="82" spans="4:11" hidden="1" x14ac:dyDescent="0.15">
      <c r="D82" s="18" t="s">
        <v>490</v>
      </c>
      <c r="E82" s="10"/>
      <c r="G82" s="11" t="s">
        <v>472</v>
      </c>
      <c r="K82" s="17"/>
    </row>
    <row r="83" spans="4:11" hidden="1" x14ac:dyDescent="0.15">
      <c r="D83" s="18" t="s">
        <v>491</v>
      </c>
      <c r="E83" s="10"/>
    </row>
    <row r="84" spans="4:11" hidden="1" x14ac:dyDescent="0.15">
      <c r="D84" s="18" t="s">
        <v>492</v>
      </c>
      <c r="E84" s="10"/>
      <c r="K84" s="17"/>
    </row>
    <row r="85" spans="4:11" hidden="1" x14ac:dyDescent="0.15">
      <c r="D85" s="18" t="s">
        <v>493</v>
      </c>
      <c r="E85" s="10"/>
      <c r="K85" s="17"/>
    </row>
    <row r="86" spans="4:11" hidden="1" x14ac:dyDescent="0.15">
      <c r="D86" s="18" t="s">
        <v>494</v>
      </c>
      <c r="E86" s="10"/>
    </row>
    <row r="87" spans="4:11" hidden="1" x14ac:dyDescent="0.15">
      <c r="D87" s="18" t="s">
        <v>495</v>
      </c>
      <c r="E87" s="10"/>
      <c r="K87" s="17"/>
    </row>
    <row r="88" spans="4:11" hidden="1" x14ac:dyDescent="0.15">
      <c r="D88" s="18" t="s">
        <v>496</v>
      </c>
      <c r="E88" s="10"/>
      <c r="K88" s="17"/>
    </row>
    <row r="89" spans="4:11" hidden="1" x14ac:dyDescent="0.15">
      <c r="D89" s="18" t="s">
        <v>497</v>
      </c>
      <c r="E89" s="10"/>
    </row>
    <row r="90" spans="4:11" hidden="1" x14ac:dyDescent="0.15">
      <c r="D90" s="18" t="s">
        <v>498</v>
      </c>
      <c r="E90" s="10"/>
    </row>
    <row r="91" spans="4:11" hidden="1" x14ac:dyDescent="0.15">
      <c r="D91" s="18" t="s">
        <v>244</v>
      </c>
      <c r="E91" s="10"/>
    </row>
    <row r="92" spans="4:11" hidden="1" x14ac:dyDescent="0.15">
      <c r="D92" s="18" t="s">
        <v>245</v>
      </c>
      <c r="E92" s="10"/>
    </row>
    <row r="93" spans="4:11" hidden="1" x14ac:dyDescent="0.15">
      <c r="D93" s="18" t="s">
        <v>246</v>
      </c>
      <c r="E93" s="10"/>
    </row>
    <row r="94" spans="4:11" hidden="1" x14ac:dyDescent="0.15">
      <c r="D94" s="18" t="s">
        <v>247</v>
      </c>
      <c r="E94" s="10"/>
    </row>
    <row r="95" spans="4:11" hidden="1" x14ac:dyDescent="0.15">
      <c r="D95" s="18" t="s">
        <v>248</v>
      </c>
      <c r="E95" s="10"/>
    </row>
    <row r="96" spans="4:11" hidden="1" x14ac:dyDescent="0.15">
      <c r="D96" s="18" t="s">
        <v>249</v>
      </c>
      <c r="E96" s="10"/>
    </row>
    <row r="97" spans="4:5" hidden="1" x14ac:dyDescent="0.15">
      <c r="D97" s="18" t="s">
        <v>250</v>
      </c>
      <c r="E97" s="10"/>
    </row>
    <row r="98" spans="4:5" hidden="1" x14ac:dyDescent="0.15">
      <c r="D98" s="18" t="s">
        <v>251</v>
      </c>
      <c r="E98" s="10"/>
    </row>
    <row r="99" spans="4:5" hidden="1" x14ac:dyDescent="0.15">
      <c r="D99" s="18" t="s">
        <v>252</v>
      </c>
      <c r="E99" s="10"/>
    </row>
    <row r="100" spans="4:5" hidden="1" x14ac:dyDescent="0.15">
      <c r="D100" s="18" t="s">
        <v>253</v>
      </c>
      <c r="E100" s="10"/>
    </row>
    <row r="101" spans="4:5" hidden="1" x14ac:dyDescent="0.15">
      <c r="D101" s="18" t="s">
        <v>254</v>
      </c>
      <c r="E101" s="10"/>
    </row>
    <row r="102" spans="4:5" hidden="1" x14ac:dyDescent="0.15">
      <c r="D102" s="18" t="s">
        <v>255</v>
      </c>
      <c r="E102" s="10"/>
    </row>
    <row r="103" spans="4:5" hidden="1" x14ac:dyDescent="0.15">
      <c r="D103" s="18" t="s">
        <v>256</v>
      </c>
      <c r="E103" s="10"/>
    </row>
    <row r="104" spans="4:5" hidden="1" x14ac:dyDescent="0.15">
      <c r="D104" s="18" t="s">
        <v>717</v>
      </c>
      <c r="E104" s="10"/>
    </row>
    <row r="105" spans="4:5" hidden="1" x14ac:dyDescent="0.15">
      <c r="D105" s="18" t="s">
        <v>257</v>
      </c>
      <c r="E105" s="10"/>
    </row>
    <row r="106" spans="4:5" hidden="1" x14ac:dyDescent="0.15">
      <c r="D106" s="18" t="s">
        <v>114</v>
      </c>
      <c r="E106" s="10"/>
    </row>
    <row r="107" spans="4:5" hidden="1" x14ac:dyDescent="0.15">
      <c r="D107" s="18" t="s">
        <v>115</v>
      </c>
      <c r="E107" s="10"/>
    </row>
    <row r="108" spans="4:5" hidden="1" x14ac:dyDescent="0.15">
      <c r="D108" s="18" t="s">
        <v>116</v>
      </c>
      <c r="E108" s="10"/>
    </row>
    <row r="109" spans="4:5" hidden="1" x14ac:dyDescent="0.15">
      <c r="D109" s="18" t="s">
        <v>117</v>
      </c>
      <c r="E109" s="10"/>
    </row>
    <row r="110" spans="4:5" hidden="1" x14ac:dyDescent="0.15">
      <c r="D110" s="18" t="s">
        <v>118</v>
      </c>
      <c r="E110" s="10"/>
    </row>
    <row r="111" spans="4:5" hidden="1" x14ac:dyDescent="0.15">
      <c r="D111" s="18" t="s">
        <v>119</v>
      </c>
      <c r="E111" s="10"/>
    </row>
    <row r="112" spans="4:5" hidden="1" x14ac:dyDescent="0.15">
      <c r="D112" s="18" t="s">
        <v>120</v>
      </c>
      <c r="E112" s="10"/>
    </row>
    <row r="113" spans="4:5" hidden="1" x14ac:dyDescent="0.15">
      <c r="D113" s="18" t="s">
        <v>288</v>
      </c>
      <c r="E113" s="10"/>
    </row>
    <row r="114" spans="4:5" hidden="1" x14ac:dyDescent="0.15">
      <c r="D114" s="18" t="s">
        <v>289</v>
      </c>
      <c r="E114" s="10"/>
    </row>
    <row r="115" spans="4:5" hidden="1" x14ac:dyDescent="0.15">
      <c r="D115" s="18" t="s">
        <v>290</v>
      </c>
      <c r="E115" s="10"/>
    </row>
    <row r="116" spans="4:5" hidden="1" x14ac:dyDescent="0.15">
      <c r="D116" s="18" t="s">
        <v>291</v>
      </c>
      <c r="E116" s="10"/>
    </row>
    <row r="117" spans="4:5" hidden="1" x14ac:dyDescent="0.15">
      <c r="D117" s="18" t="s">
        <v>292</v>
      </c>
      <c r="E117" s="10"/>
    </row>
    <row r="118" spans="4:5" hidden="1" x14ac:dyDescent="0.15">
      <c r="D118" s="18" t="s">
        <v>293</v>
      </c>
      <c r="E118" s="10"/>
    </row>
    <row r="119" spans="4:5" hidden="1" x14ac:dyDescent="0.15">
      <c r="D119" s="18" t="s">
        <v>294</v>
      </c>
      <c r="E119" s="10"/>
    </row>
    <row r="120" spans="4:5" hidden="1" x14ac:dyDescent="0.15">
      <c r="D120" s="18" t="s">
        <v>295</v>
      </c>
      <c r="E120" s="10"/>
    </row>
    <row r="121" spans="4:5" hidden="1" x14ac:dyDescent="0.15">
      <c r="D121" s="18" t="s">
        <v>296</v>
      </c>
      <c r="E121" s="10"/>
    </row>
    <row r="122" spans="4:5" hidden="1" x14ac:dyDescent="0.15">
      <c r="D122" s="18" t="s">
        <v>297</v>
      </c>
      <c r="E122" s="10"/>
    </row>
    <row r="123" spans="4:5" hidden="1" x14ac:dyDescent="0.15">
      <c r="D123" s="18" t="s">
        <v>298</v>
      </c>
      <c r="E123" s="10"/>
    </row>
    <row r="124" spans="4:5" hidden="1" x14ac:dyDescent="0.15">
      <c r="D124" s="18" t="s">
        <v>299</v>
      </c>
      <c r="E124" s="10"/>
    </row>
    <row r="125" spans="4:5" hidden="1" x14ac:dyDescent="0.15">
      <c r="D125" s="18" t="s">
        <v>464</v>
      </c>
      <c r="E125" s="10"/>
    </row>
    <row r="126" spans="4:5" hidden="1" x14ac:dyDescent="0.15">
      <c r="D126" s="18" t="s">
        <v>465</v>
      </c>
      <c r="E126" s="10"/>
    </row>
    <row r="127" spans="4:5" hidden="1" x14ac:dyDescent="0.15">
      <c r="D127" s="18" t="s">
        <v>466</v>
      </c>
      <c r="E127" s="10"/>
    </row>
    <row r="128" spans="4:5" hidden="1" x14ac:dyDescent="0.15">
      <c r="D128" s="18" t="s">
        <v>467</v>
      </c>
      <c r="E128" s="10"/>
    </row>
    <row r="129" spans="4:5" hidden="1" x14ac:dyDescent="0.15">
      <c r="D129" s="18" t="s">
        <v>80</v>
      </c>
      <c r="E129" s="10"/>
    </row>
    <row r="130" spans="4:5" hidden="1" x14ac:dyDescent="0.15">
      <c r="D130" s="18" t="s">
        <v>81</v>
      </c>
      <c r="E130" s="10"/>
    </row>
    <row r="131" spans="4:5" hidden="1" x14ac:dyDescent="0.15">
      <c r="D131" s="18" t="s">
        <v>82</v>
      </c>
      <c r="E131" s="10"/>
    </row>
    <row r="132" spans="4:5" hidden="1" x14ac:dyDescent="0.15">
      <c r="D132" s="18" t="s">
        <v>83</v>
      </c>
      <c r="E132" s="10"/>
    </row>
    <row r="133" spans="4:5" hidden="1" x14ac:dyDescent="0.15">
      <c r="D133" s="18" t="s">
        <v>84</v>
      </c>
      <c r="E133" s="10"/>
    </row>
    <row r="134" spans="4:5" hidden="1" x14ac:dyDescent="0.15">
      <c r="D134" s="18" t="s">
        <v>85</v>
      </c>
      <c r="E134" s="10"/>
    </row>
    <row r="135" spans="4:5" hidden="1" x14ac:dyDescent="0.15">
      <c r="D135" s="18" t="s">
        <v>86</v>
      </c>
      <c r="E135" s="10"/>
    </row>
    <row r="136" spans="4:5" hidden="1" x14ac:dyDescent="0.15">
      <c r="D136" s="18" t="s">
        <v>87</v>
      </c>
      <c r="E136" s="10"/>
    </row>
    <row r="137" spans="4:5" hidden="1" x14ac:dyDescent="0.15">
      <c r="D137" s="18" t="s">
        <v>88</v>
      </c>
      <c r="E137" s="10"/>
    </row>
    <row r="138" spans="4:5" hidden="1" x14ac:dyDescent="0.15">
      <c r="D138" s="18" t="s">
        <v>89</v>
      </c>
      <c r="E138" s="10"/>
    </row>
    <row r="139" spans="4:5" hidden="1" x14ac:dyDescent="0.15">
      <c r="D139" s="18" t="s">
        <v>90</v>
      </c>
      <c r="E139" s="10"/>
    </row>
    <row r="140" spans="4:5" hidden="1" x14ac:dyDescent="0.15">
      <c r="D140" s="18" t="s">
        <v>91</v>
      </c>
      <c r="E140" s="10"/>
    </row>
    <row r="141" spans="4:5" hidden="1" x14ac:dyDescent="0.15">
      <c r="D141" s="18" t="s">
        <v>92</v>
      </c>
      <c r="E141" s="10"/>
    </row>
    <row r="142" spans="4:5" hidden="1" x14ac:dyDescent="0.15">
      <c r="D142" s="18" t="s">
        <v>93</v>
      </c>
      <c r="E142" s="10"/>
    </row>
    <row r="143" spans="4:5" hidden="1" x14ac:dyDescent="0.15">
      <c r="D143" s="18" t="s">
        <v>94</v>
      </c>
      <c r="E143" s="10"/>
    </row>
    <row r="144" spans="4:5" hidden="1" x14ac:dyDescent="0.15">
      <c r="D144" s="18" t="s">
        <v>95</v>
      </c>
      <c r="E144" s="10"/>
    </row>
    <row r="145" spans="4:5" hidden="1" x14ac:dyDescent="0.15">
      <c r="D145" s="18" t="s">
        <v>96</v>
      </c>
      <c r="E145" s="10"/>
    </row>
    <row r="146" spans="4:5" hidden="1" x14ac:dyDescent="0.15">
      <c r="D146" s="18" t="s">
        <v>97</v>
      </c>
      <c r="E146" s="10"/>
    </row>
    <row r="147" spans="4:5" hidden="1" x14ac:dyDescent="0.15">
      <c r="D147" s="18" t="s">
        <v>98</v>
      </c>
      <c r="E147" s="10"/>
    </row>
    <row r="148" spans="4:5" hidden="1" x14ac:dyDescent="0.15">
      <c r="D148" s="18" t="s">
        <v>99</v>
      </c>
      <c r="E148" s="10"/>
    </row>
    <row r="149" spans="4:5" hidden="1" x14ac:dyDescent="0.15">
      <c r="D149" s="18" t="s">
        <v>100</v>
      </c>
      <c r="E149" s="10"/>
    </row>
    <row r="150" spans="4:5" hidden="1" x14ac:dyDescent="0.15">
      <c r="D150" s="18" t="s">
        <v>101</v>
      </c>
      <c r="E150" s="10"/>
    </row>
    <row r="151" spans="4:5" hidden="1" x14ac:dyDescent="0.15">
      <c r="D151" s="18" t="s">
        <v>102</v>
      </c>
      <c r="E151" s="10"/>
    </row>
    <row r="152" spans="4:5" hidden="1" x14ac:dyDescent="0.15">
      <c r="D152" s="18" t="s">
        <v>103</v>
      </c>
      <c r="E152" s="10"/>
    </row>
    <row r="153" spans="4:5" hidden="1" x14ac:dyDescent="0.15">
      <c r="D153" s="18" t="s">
        <v>104</v>
      </c>
      <c r="E153" s="10"/>
    </row>
    <row r="154" spans="4:5" hidden="1" x14ac:dyDescent="0.15">
      <c r="D154" s="18" t="s">
        <v>105</v>
      </c>
      <c r="E154" s="10"/>
    </row>
    <row r="155" spans="4:5" hidden="1" x14ac:dyDescent="0.15">
      <c r="D155" s="18" t="s">
        <v>106</v>
      </c>
      <c r="E155" s="10"/>
    </row>
    <row r="156" spans="4:5" hidden="1" x14ac:dyDescent="0.15">
      <c r="D156" s="18" t="s">
        <v>107</v>
      </c>
      <c r="E156" s="10"/>
    </row>
    <row r="157" spans="4:5" hidden="1" x14ac:dyDescent="0.15">
      <c r="D157" s="18" t="s">
        <v>108</v>
      </c>
      <c r="E157" s="10"/>
    </row>
    <row r="158" spans="4:5" hidden="1" x14ac:dyDescent="0.15">
      <c r="D158" s="18" t="s">
        <v>109</v>
      </c>
      <c r="E158" s="10"/>
    </row>
    <row r="159" spans="4:5" hidden="1" x14ac:dyDescent="0.15">
      <c r="D159" s="18" t="s">
        <v>110</v>
      </c>
      <c r="E159" s="10"/>
    </row>
    <row r="160" spans="4:5" hidden="1" x14ac:dyDescent="0.15">
      <c r="D160" s="18" t="s">
        <v>111</v>
      </c>
      <c r="E160" s="10"/>
    </row>
    <row r="161" spans="4:5" hidden="1" x14ac:dyDescent="0.15">
      <c r="D161" s="18" t="s">
        <v>727</v>
      </c>
      <c r="E161" s="10"/>
    </row>
    <row r="162" spans="4:5" hidden="1" x14ac:dyDescent="0.15">
      <c r="D162" s="18" t="s">
        <v>728</v>
      </c>
      <c r="E162" s="10"/>
    </row>
    <row r="163" spans="4:5" hidden="1" x14ac:dyDescent="0.15">
      <c r="D163" s="18" t="s">
        <v>729</v>
      </c>
      <c r="E163" s="10"/>
    </row>
    <row r="164" spans="4:5" hidden="1" x14ac:dyDescent="0.15">
      <c r="D164" s="18" t="s">
        <v>730</v>
      </c>
      <c r="E164" s="10"/>
    </row>
    <row r="165" spans="4:5" hidden="1" x14ac:dyDescent="0.15">
      <c r="D165" s="18" t="s">
        <v>731</v>
      </c>
      <c r="E165" s="10"/>
    </row>
    <row r="166" spans="4:5" hidden="1" x14ac:dyDescent="0.15">
      <c r="D166" s="18" t="s">
        <v>732</v>
      </c>
      <c r="E166" s="10"/>
    </row>
    <row r="167" spans="4:5" hidden="1" x14ac:dyDescent="0.15">
      <c r="D167" s="18" t="s">
        <v>733</v>
      </c>
      <c r="E167" s="10"/>
    </row>
    <row r="168" spans="4:5" hidden="1" x14ac:dyDescent="0.15">
      <c r="D168" s="18" t="s">
        <v>734</v>
      </c>
      <c r="E168" s="10"/>
    </row>
    <row r="169" spans="4:5" hidden="1" x14ac:dyDescent="0.15">
      <c r="D169" s="18" t="s">
        <v>735</v>
      </c>
      <c r="E169" s="10"/>
    </row>
    <row r="170" spans="4:5" hidden="1" x14ac:dyDescent="0.15">
      <c r="D170" s="18" t="s">
        <v>736</v>
      </c>
      <c r="E170" s="10"/>
    </row>
    <row r="171" spans="4:5" hidden="1" x14ac:dyDescent="0.15">
      <c r="D171" s="18" t="s">
        <v>737</v>
      </c>
      <c r="E171" s="10"/>
    </row>
    <row r="172" spans="4:5" hidden="1" x14ac:dyDescent="0.15">
      <c r="D172" s="18" t="s">
        <v>738</v>
      </c>
      <c r="E172" s="10"/>
    </row>
    <row r="173" spans="4:5" hidden="1" x14ac:dyDescent="0.15">
      <c r="D173" s="18" t="s">
        <v>739</v>
      </c>
      <c r="E173" s="10"/>
    </row>
    <row r="174" spans="4:5" hidden="1" x14ac:dyDescent="0.15">
      <c r="D174" s="18" t="s">
        <v>740</v>
      </c>
      <c r="E174" s="10"/>
    </row>
    <row r="175" spans="4:5" hidden="1" x14ac:dyDescent="0.15">
      <c r="D175" s="18" t="s">
        <v>741</v>
      </c>
      <c r="E175" s="10"/>
    </row>
    <row r="176" spans="4:5" hidden="1" x14ac:dyDescent="0.15">
      <c r="D176" s="18" t="s">
        <v>742</v>
      </c>
      <c r="E176" s="10"/>
    </row>
    <row r="177" spans="4:5" hidden="1" x14ac:dyDescent="0.15">
      <c r="D177" s="18" t="s">
        <v>743</v>
      </c>
      <c r="E177" s="10"/>
    </row>
    <row r="178" spans="4:5" hidden="1" x14ac:dyDescent="0.15">
      <c r="D178" s="18" t="s">
        <v>744</v>
      </c>
      <c r="E178" s="10"/>
    </row>
    <row r="179" spans="4:5" hidden="1" x14ac:dyDescent="0.15">
      <c r="D179" s="18" t="s">
        <v>745</v>
      </c>
      <c r="E179" s="10"/>
    </row>
    <row r="180" spans="4:5" hidden="1" x14ac:dyDescent="0.15">
      <c r="D180" s="18" t="s">
        <v>746</v>
      </c>
      <c r="E180" s="10"/>
    </row>
    <row r="181" spans="4:5" hidden="1" x14ac:dyDescent="0.15">
      <c r="D181" s="18" t="s">
        <v>747</v>
      </c>
      <c r="E181" s="10"/>
    </row>
    <row r="182" spans="4:5" hidden="1" x14ac:dyDescent="0.15">
      <c r="D182" s="18" t="s">
        <v>421</v>
      </c>
      <c r="E182" s="10"/>
    </row>
    <row r="183" spans="4:5" hidden="1" x14ac:dyDescent="0.15">
      <c r="D183" s="18" t="s">
        <v>422</v>
      </c>
      <c r="E183" s="10"/>
    </row>
    <row r="184" spans="4:5" hidden="1" x14ac:dyDescent="0.15">
      <c r="D184" s="18" t="s">
        <v>135</v>
      </c>
      <c r="E184" s="10"/>
    </row>
    <row r="185" spans="4:5" hidden="1" x14ac:dyDescent="0.15">
      <c r="D185" s="18" t="s">
        <v>423</v>
      </c>
      <c r="E185" s="10"/>
    </row>
    <row r="186" spans="4:5" hidden="1" x14ac:dyDescent="0.15">
      <c r="D186" s="18" t="s">
        <v>424</v>
      </c>
      <c r="E186" s="10"/>
    </row>
    <row r="187" spans="4:5" hidden="1" x14ac:dyDescent="0.15">
      <c r="D187" s="18" t="s">
        <v>425</v>
      </c>
      <c r="E187" s="10"/>
    </row>
    <row r="188" spans="4:5" hidden="1" x14ac:dyDescent="0.15">
      <c r="D188" s="18" t="s">
        <v>426</v>
      </c>
      <c r="E188" s="10"/>
    </row>
    <row r="189" spans="4:5" hidden="1" x14ac:dyDescent="0.15">
      <c r="D189" s="18" t="s">
        <v>427</v>
      </c>
      <c r="E189" s="10"/>
    </row>
    <row r="190" spans="4:5" hidden="1" x14ac:dyDescent="0.15">
      <c r="D190" s="18" t="s">
        <v>428</v>
      </c>
      <c r="E190" s="10"/>
    </row>
    <row r="191" spans="4:5" hidden="1" x14ac:dyDescent="0.15">
      <c r="D191" s="18" t="s">
        <v>429</v>
      </c>
      <c r="E191" s="10"/>
    </row>
    <row r="192" spans="4:5" hidden="1" x14ac:dyDescent="0.15">
      <c r="D192" s="18" t="s">
        <v>430</v>
      </c>
      <c r="E192" s="10"/>
    </row>
    <row r="193" spans="4:5" hidden="1" x14ac:dyDescent="0.15">
      <c r="D193" s="18" t="s">
        <v>431</v>
      </c>
      <c r="E193" s="10"/>
    </row>
    <row r="194" spans="4:5" hidden="1" x14ac:dyDescent="0.15">
      <c r="D194" s="18" t="s">
        <v>432</v>
      </c>
      <c r="E194" s="10"/>
    </row>
    <row r="195" spans="4:5" hidden="1" x14ac:dyDescent="0.15">
      <c r="D195" s="18" t="s">
        <v>433</v>
      </c>
      <c r="E195" s="10"/>
    </row>
    <row r="196" spans="4:5" hidden="1" x14ac:dyDescent="0.15">
      <c r="D196" s="18" t="s">
        <v>434</v>
      </c>
      <c r="E196" s="10"/>
    </row>
    <row r="197" spans="4:5" hidden="1" x14ac:dyDescent="0.15">
      <c r="D197" s="18" t="s">
        <v>435</v>
      </c>
      <c r="E197" s="10"/>
    </row>
    <row r="198" spans="4:5" hidden="1" x14ac:dyDescent="0.15">
      <c r="D198" s="18" t="s">
        <v>436</v>
      </c>
      <c r="E198" s="10"/>
    </row>
    <row r="199" spans="4:5" hidden="1" x14ac:dyDescent="0.15">
      <c r="D199" s="18" t="s">
        <v>437</v>
      </c>
      <c r="E199" s="10"/>
    </row>
    <row r="200" spans="4:5" hidden="1" x14ac:dyDescent="0.15">
      <c r="D200" s="18" t="s">
        <v>179</v>
      </c>
      <c r="E200" s="10"/>
    </row>
    <row r="201" spans="4:5" hidden="1" x14ac:dyDescent="0.15">
      <c r="D201" s="18" t="s">
        <v>20</v>
      </c>
      <c r="E201" s="10"/>
    </row>
    <row r="202" spans="4:5" hidden="1" x14ac:dyDescent="0.15">
      <c r="D202" s="18" t="s">
        <v>21</v>
      </c>
      <c r="E202" s="10"/>
    </row>
    <row r="203" spans="4:5" hidden="1" x14ac:dyDescent="0.15">
      <c r="D203" s="18" t="s">
        <v>12</v>
      </c>
      <c r="E203" s="10"/>
    </row>
    <row r="204" spans="4:5" hidden="1" x14ac:dyDescent="0.15">
      <c r="D204" s="18" t="s">
        <v>13</v>
      </c>
      <c r="E204" s="10"/>
    </row>
    <row r="205" spans="4:5" hidden="1" x14ac:dyDescent="0.15">
      <c r="D205" s="18" t="s">
        <v>14</v>
      </c>
      <c r="E205" s="10"/>
    </row>
    <row r="206" spans="4:5" hidden="1" x14ac:dyDescent="0.15">
      <c r="D206" s="18" t="s">
        <v>15</v>
      </c>
      <c r="E206" s="10"/>
    </row>
    <row r="207" spans="4:5" hidden="1" x14ac:dyDescent="0.15">
      <c r="D207" s="18" t="s">
        <v>16</v>
      </c>
      <c r="E207" s="10"/>
    </row>
    <row r="208" spans="4:5" hidden="1" x14ac:dyDescent="0.15">
      <c r="D208" s="18" t="s">
        <v>17</v>
      </c>
      <c r="E208" s="10"/>
    </row>
    <row r="209" spans="4:5" hidden="1" x14ac:dyDescent="0.15">
      <c r="D209" s="18" t="s">
        <v>22</v>
      </c>
      <c r="E209" s="10"/>
    </row>
    <row r="210" spans="4:5" hidden="1" x14ac:dyDescent="0.15">
      <c r="D210" s="18" t="s">
        <v>23</v>
      </c>
      <c r="E210" s="10"/>
    </row>
    <row r="211" spans="4:5" hidden="1" x14ac:dyDescent="0.15">
      <c r="D211" s="18" t="s">
        <v>24</v>
      </c>
      <c r="E211" s="10"/>
    </row>
    <row r="212" spans="4:5" hidden="1" x14ac:dyDescent="0.15">
      <c r="D212" s="18" t="s">
        <v>300</v>
      </c>
      <c r="E212" s="10"/>
    </row>
    <row r="213" spans="4:5" hidden="1" x14ac:dyDescent="0.15">
      <c r="D213" s="18" t="s">
        <v>301</v>
      </c>
      <c r="E213" s="10"/>
    </row>
    <row r="214" spans="4:5" hidden="1" x14ac:dyDescent="0.15">
      <c r="D214" s="18" t="s">
        <v>302</v>
      </c>
      <c r="E214" s="10"/>
    </row>
    <row r="215" spans="4:5" hidden="1" x14ac:dyDescent="0.15">
      <c r="D215" s="18" t="s">
        <v>303</v>
      </c>
      <c r="E215" s="10"/>
    </row>
    <row r="216" spans="4:5" hidden="1" x14ac:dyDescent="0.15">
      <c r="D216" s="18" t="s">
        <v>304</v>
      </c>
      <c r="E216" s="10"/>
    </row>
    <row r="217" spans="4:5" hidden="1" x14ac:dyDescent="0.15">
      <c r="D217" s="18" t="s">
        <v>596</v>
      </c>
      <c r="E217" s="10"/>
    </row>
    <row r="218" spans="4:5" hidden="1" x14ac:dyDescent="0.15">
      <c r="D218" s="18" t="s">
        <v>597</v>
      </c>
      <c r="E218" s="10"/>
    </row>
    <row r="219" spans="4:5" hidden="1" x14ac:dyDescent="0.15">
      <c r="D219" s="18" t="s">
        <v>314</v>
      </c>
      <c r="E219" s="10"/>
    </row>
    <row r="220" spans="4:5" hidden="1" x14ac:dyDescent="0.15">
      <c r="D220" s="18" t="s">
        <v>315</v>
      </c>
      <c r="E220" s="10"/>
    </row>
    <row r="221" spans="4:5" hidden="1" x14ac:dyDescent="0.15">
      <c r="D221" s="18" t="s">
        <v>121</v>
      </c>
      <c r="E221" s="10"/>
    </row>
    <row r="222" spans="4:5" hidden="1" x14ac:dyDescent="0.15">
      <c r="D222" s="18" t="s">
        <v>122</v>
      </c>
      <c r="E222" s="10"/>
    </row>
    <row r="223" spans="4:5" hidden="1" x14ac:dyDescent="0.15">
      <c r="D223" s="18" t="s">
        <v>123</v>
      </c>
      <c r="E223" s="10"/>
    </row>
    <row r="224" spans="4:5" hidden="1" x14ac:dyDescent="0.15">
      <c r="D224" s="18" t="s">
        <v>124</v>
      </c>
      <c r="E224" s="10"/>
    </row>
    <row r="225" spans="4:5" hidden="1" x14ac:dyDescent="0.15">
      <c r="D225" s="18" t="s">
        <v>125</v>
      </c>
      <c r="E225" s="10"/>
    </row>
    <row r="226" spans="4:5" hidden="1" x14ac:dyDescent="0.15">
      <c r="D226" s="18" t="s">
        <v>126</v>
      </c>
      <c r="E226" s="10"/>
    </row>
    <row r="227" spans="4:5" hidden="1" x14ac:dyDescent="0.15">
      <c r="D227" s="18" t="s">
        <v>127</v>
      </c>
      <c r="E227" s="10"/>
    </row>
    <row r="228" spans="4:5" hidden="1" x14ac:dyDescent="0.15">
      <c r="D228" s="18" t="s">
        <v>128</v>
      </c>
      <c r="E228" s="10"/>
    </row>
    <row r="229" spans="4:5" hidden="1" x14ac:dyDescent="0.15">
      <c r="D229" s="18" t="s">
        <v>129</v>
      </c>
      <c r="E229" s="10"/>
    </row>
    <row r="230" spans="4:5" hidden="1" x14ac:dyDescent="0.15">
      <c r="D230" s="18" t="s">
        <v>130</v>
      </c>
      <c r="E230" s="10"/>
    </row>
    <row r="231" spans="4:5" hidden="1" x14ac:dyDescent="0.15">
      <c r="D231" s="18" t="s">
        <v>131</v>
      </c>
      <c r="E231" s="10"/>
    </row>
    <row r="232" spans="4:5" hidden="1" x14ac:dyDescent="0.15">
      <c r="D232" s="18" t="s">
        <v>132</v>
      </c>
      <c r="E232" s="10"/>
    </row>
    <row r="233" spans="4:5" hidden="1" x14ac:dyDescent="0.15">
      <c r="D233" s="18" t="s">
        <v>133</v>
      </c>
      <c r="E233" s="10"/>
    </row>
    <row r="234" spans="4:5" hidden="1" x14ac:dyDescent="0.15">
      <c r="D234" s="18" t="s">
        <v>134</v>
      </c>
      <c r="E234" s="10"/>
    </row>
    <row r="235" spans="4:5" hidden="1" x14ac:dyDescent="0.15"/>
    <row r="236" spans="4:5" ht="0.25" hidden="1" customHeight="1" x14ac:dyDescent="0.15">
      <c r="D236"/>
    </row>
  </sheetData>
  <sheetProtection password="F635" sheet="1" objects="1" scenarios="1" selectLockedCells="1"/>
  <mergeCells count="106">
    <mergeCell ref="D36:J36"/>
    <mergeCell ref="B15:M15"/>
    <mergeCell ref="K37:K38"/>
    <mergeCell ref="L26:M26"/>
    <mergeCell ref="L31:L33"/>
    <mergeCell ref="M31:M33"/>
    <mergeCell ref="B29:J29"/>
    <mergeCell ref="F27:G27"/>
    <mergeCell ref="K31:K33"/>
    <mergeCell ref="L37:L38"/>
    <mergeCell ref="B36:C36"/>
    <mergeCell ref="J22:L22"/>
    <mergeCell ref="J23:L23"/>
    <mergeCell ref="J19:L19"/>
    <mergeCell ref="D23:F23"/>
    <mergeCell ref="J18:L18"/>
    <mergeCell ref="I27:J27"/>
    <mergeCell ref="B30:C30"/>
    <mergeCell ref="B31:C33"/>
    <mergeCell ref="B34:C34"/>
    <mergeCell ref="D17:F17"/>
    <mergeCell ref="J17:L17"/>
    <mergeCell ref="L25:M25"/>
    <mergeCell ref="B69:M69"/>
    <mergeCell ref="B66:M66"/>
    <mergeCell ref="C67:G67"/>
    <mergeCell ref="B12:E12"/>
    <mergeCell ref="H26:J26"/>
    <mergeCell ref="B17:C17"/>
    <mergeCell ref="H17:I17"/>
    <mergeCell ref="K14:M14"/>
    <mergeCell ref="B14:D14"/>
    <mergeCell ref="E14:G14"/>
    <mergeCell ref="B37:C38"/>
    <mergeCell ref="D31:J31"/>
    <mergeCell ref="D34:J34"/>
    <mergeCell ref="D50:J50"/>
    <mergeCell ref="B53:C54"/>
    <mergeCell ref="B56:M56"/>
    <mergeCell ref="D57:J57"/>
    <mergeCell ref="B57:C57"/>
    <mergeCell ref="B55:M55"/>
    <mergeCell ref="L53:L54"/>
    <mergeCell ref="K53:K54"/>
    <mergeCell ref="B58:M58"/>
    <mergeCell ref="K48:K49"/>
    <mergeCell ref="L48:L49"/>
    <mergeCell ref="O4:P4"/>
    <mergeCell ref="I6:J6"/>
    <mergeCell ref="F12:G12"/>
    <mergeCell ref="K6:L6"/>
    <mergeCell ref="K4:L4"/>
    <mergeCell ref="D37:J37"/>
    <mergeCell ref="D38:J38"/>
    <mergeCell ref="D41:J41"/>
    <mergeCell ref="D47:J47"/>
    <mergeCell ref="L45:L47"/>
    <mergeCell ref="B42:M42"/>
    <mergeCell ref="M37:M38"/>
    <mergeCell ref="D39:J39"/>
    <mergeCell ref="D46:J46"/>
    <mergeCell ref="D45:J45"/>
    <mergeCell ref="K45:K47"/>
    <mergeCell ref="B39:C39"/>
    <mergeCell ref="B40:C40"/>
    <mergeCell ref="B44:J44"/>
    <mergeCell ref="D40:J40"/>
    <mergeCell ref="B41:C41"/>
    <mergeCell ref="B47:C47"/>
    <mergeCell ref="B35:C35"/>
    <mergeCell ref="D35:J35"/>
    <mergeCell ref="D53:J54"/>
    <mergeCell ref="D48:J49"/>
    <mergeCell ref="B50:C50"/>
    <mergeCell ref="B45:C46"/>
    <mergeCell ref="B48:C49"/>
    <mergeCell ref="C10:D10"/>
    <mergeCell ref="C11:D11"/>
    <mergeCell ref="I4:J4"/>
    <mergeCell ref="B9:F9"/>
    <mergeCell ref="B6:F6"/>
    <mergeCell ref="B5:G5"/>
    <mergeCell ref="I8:J8"/>
    <mergeCell ref="B8:G8"/>
    <mergeCell ref="B7:F7"/>
    <mergeCell ref="I9:M9"/>
    <mergeCell ref="D22:F22"/>
    <mergeCell ref="J20:L20"/>
    <mergeCell ref="J21:L21"/>
    <mergeCell ref="L27:M27"/>
    <mergeCell ref="F25:G25"/>
    <mergeCell ref="D32:J33"/>
    <mergeCell ref="D30:J30"/>
    <mergeCell ref="I25:J25"/>
    <mergeCell ref="B27:E27"/>
    <mergeCell ref="I1:J1"/>
    <mergeCell ref="D19:F19"/>
    <mergeCell ref="D20:F20"/>
    <mergeCell ref="D21:F21"/>
    <mergeCell ref="G1:H1"/>
    <mergeCell ref="B2:M2"/>
    <mergeCell ref="H14:J14"/>
    <mergeCell ref="D18:F18"/>
    <mergeCell ref="C3:D3"/>
    <mergeCell ref="B16:I16"/>
    <mergeCell ref="J16:L16"/>
  </mergeCells>
  <phoneticPr fontId="6" type="noConversion"/>
  <dataValidations xWindow="467" yWindow="428" count="7">
    <dataValidation type="list" allowBlank="1" showInputMessage="1" showErrorMessage="1" errorTitle="Invalid Entry" error="Please choose from dropdown list" sqref="J72:K72">
      <formula1>"x,□"</formula1>
    </dataValidation>
    <dataValidation type="list" allowBlank="1" showInputMessage="1" showErrorMessage="1" sqref="I1">
      <formula1>$D$74:$D$234</formula1>
    </dataValidation>
    <dataValidation type="textLength" operator="lessThanOrEqual" allowBlank="1" showInputMessage="1" showErrorMessage="1" errorTitle="Above Charater Limit" error="This textbox is set to accept only 300 characters. " promptTitle="Character Limit" prompt="This text box is set to accept no more than 300 characters" sqref="I9:I12 J10:M12">
      <formula1>300</formula1>
    </dataValidation>
    <dataValidation type="date" operator="lessThanOrEqual" allowBlank="1" showInputMessage="1" showErrorMessage="1" sqref="L19:L23 F19:F23 N18:N23">
      <formula1>TODAY()</formula1>
    </dataValidation>
    <dataValidation type="list" allowBlank="1" showInputMessage="1" showErrorMessage="1" sqref="F1">
      <formula1>$E$74:$E$78</formula1>
    </dataValidation>
    <dataValidation type="date" operator="lessThanOrEqual" allowBlank="1" showInputMessage="1" showErrorMessage="1" error="Invalid date.  Please re-enter." sqref="F12:G12">
      <formula1>TODAY()</formula1>
    </dataValidation>
    <dataValidation type="whole" allowBlank="1" showInputMessage="1" showErrorMessage="1" errorTitle="Invalid Birth Year" error="Your entry is invalid; please enter only a BIRTH YEAR for a child under the age of 21." promptTitle="Birth Year" prompt="Provide selected child's birth year, YYYY format." sqref="G18:G23 M18:M23">
      <formula1>YEAR(TODAY())-20</formula1>
      <formula2>YEAR(TODAY())</formula2>
    </dataValidation>
  </dataValidations>
  <printOptions horizontalCentered="1"/>
  <pageMargins left="0.25" right="0.25" top="1" bottom="1" header="0.5" footer="0.5"/>
  <pageSetup scale="48" fitToHeight="0" orientation="portrait" r:id="rId1"/>
  <headerFooter alignWithMargins="0">
    <oddHeader>&amp;C&amp;"Arial,Bold"&amp;16CHILD SUPPORT WORKSHEET</oddHeader>
    <oddFooter>&amp;L&amp;14GEORGIA&amp;R&amp;"Arial,Bold"&amp;14Child Support Worksheet - CSC Standard Form&amp;"Arial,Regular"
&amp;F &amp;  2015v9.2
Page &amp;P of &amp;N</oddFooter>
  </headerFooter>
  <rowBreaks count="1" manualBreakCount="1">
    <brk id="42" min="1" max="12" man="1"/>
  </rowBreaks>
  <ignoredErrors>
    <ignoredError sqref="B18:B23 H18:H23" numberStoredAsText="1"/>
  </ignoredErrors>
  <drawing r:id="rId2"/>
  <legacyDrawing r:id="rId3"/>
  <mc:AlternateContent xmlns:mc="http://schemas.openxmlformats.org/markup-compatibility/2006">
    <mc:Choice Requires="x14">
      <controls>
        <mc:AlternateContent xmlns:mc="http://schemas.openxmlformats.org/markup-compatibility/2006">
          <mc:Choice Requires="x14">
            <control shapeId="5482" r:id="rId4" name="Check Box 362">
              <controlPr locked="0" defaultSize="0" autoFill="0" autoLine="0" autoPict="0">
                <anchor moveWithCells="1">
                  <from>
                    <xdr:col>1</xdr:col>
                    <xdr:colOff>88900</xdr:colOff>
                    <xdr:row>2</xdr:row>
                    <xdr:rowOff>38100</xdr:rowOff>
                  </from>
                  <to>
                    <xdr:col>1</xdr:col>
                    <xdr:colOff>330200</xdr:colOff>
                    <xdr:row>2</xdr:row>
                    <xdr:rowOff>215900</xdr:rowOff>
                  </to>
                </anchor>
              </controlPr>
            </control>
          </mc:Choice>
          <mc:Fallback/>
        </mc:AlternateContent>
        <mc:AlternateContent xmlns:mc="http://schemas.openxmlformats.org/markup-compatibility/2006">
          <mc:Choice Requires="x14">
            <control shapeId="5483" r:id="rId5" name="Check Box 363">
              <controlPr locked="0" defaultSize="0" autoFill="0" autoLine="0" autoPict="0" macro="[0]!CheckBox363_Click">
                <anchor moveWithCells="1">
                  <from>
                    <xdr:col>10</xdr:col>
                    <xdr:colOff>635000</xdr:colOff>
                    <xdr:row>24</xdr:row>
                    <xdr:rowOff>63500</xdr:rowOff>
                  </from>
                  <to>
                    <xdr:col>10</xdr:col>
                    <xdr:colOff>889000</xdr:colOff>
                    <xdr:row>24</xdr:row>
                    <xdr:rowOff>254000</xdr:rowOff>
                  </to>
                </anchor>
              </controlPr>
            </control>
          </mc:Choice>
          <mc:Fallback/>
        </mc:AlternateContent>
        <mc:AlternateContent xmlns:mc="http://schemas.openxmlformats.org/markup-compatibility/2006">
          <mc:Choice Requires="x14">
            <control shapeId="5485" r:id="rId6" name="Check Box 365">
              <controlPr locked="0" defaultSize="0" autoFill="0" autoLine="0" autoPict="0">
                <anchor moveWithCells="1">
                  <from>
                    <xdr:col>10</xdr:col>
                    <xdr:colOff>635000</xdr:colOff>
                    <xdr:row>26</xdr:row>
                    <xdr:rowOff>63500</xdr:rowOff>
                  </from>
                  <to>
                    <xdr:col>10</xdr:col>
                    <xdr:colOff>889000</xdr:colOff>
                    <xdr:row>26</xdr:row>
                    <xdr:rowOff>254000</xdr:rowOff>
                  </to>
                </anchor>
              </controlPr>
            </control>
          </mc:Choice>
          <mc:Fallback/>
        </mc:AlternateContent>
        <mc:AlternateContent xmlns:mc="http://schemas.openxmlformats.org/markup-compatibility/2006">
          <mc:Choice Requires="x14">
            <control shapeId="5487" r:id="rId7" name="Check Box 367">
              <controlPr locked="0" defaultSize="0" autoFill="0" autoLine="0" autoPict="0" macro="[0]!CheckBox367_Click">
                <anchor moveWithCells="1">
                  <from>
                    <xdr:col>2</xdr:col>
                    <xdr:colOff>101600</xdr:colOff>
                    <xdr:row>17</xdr:row>
                    <xdr:rowOff>63500</xdr:rowOff>
                  </from>
                  <to>
                    <xdr:col>2</xdr:col>
                    <xdr:colOff>342900</xdr:colOff>
                    <xdr:row>17</xdr:row>
                    <xdr:rowOff>254000</xdr:rowOff>
                  </to>
                </anchor>
              </controlPr>
            </control>
          </mc:Choice>
          <mc:Fallback/>
        </mc:AlternateContent>
        <mc:AlternateContent xmlns:mc="http://schemas.openxmlformats.org/markup-compatibility/2006">
          <mc:Choice Requires="x14">
            <control shapeId="5488" r:id="rId8" name="Check Box 368">
              <controlPr locked="0" defaultSize="0" autoFill="0" autoLine="0" autoPict="0" macro="[0]!CheckBox368_Click">
                <anchor moveWithCells="1">
                  <from>
                    <xdr:col>2</xdr:col>
                    <xdr:colOff>114300</xdr:colOff>
                    <xdr:row>18</xdr:row>
                    <xdr:rowOff>63500</xdr:rowOff>
                  </from>
                  <to>
                    <xdr:col>2</xdr:col>
                    <xdr:colOff>368300</xdr:colOff>
                    <xdr:row>18</xdr:row>
                    <xdr:rowOff>241300</xdr:rowOff>
                  </to>
                </anchor>
              </controlPr>
            </control>
          </mc:Choice>
          <mc:Fallback/>
        </mc:AlternateContent>
        <mc:AlternateContent xmlns:mc="http://schemas.openxmlformats.org/markup-compatibility/2006">
          <mc:Choice Requires="x14">
            <control shapeId="5489" r:id="rId9" name="Check Box 369">
              <controlPr locked="0" defaultSize="0" autoFill="0" autoLine="0" autoPict="0" macro="[0]!CheckBox369_Click">
                <anchor moveWithCells="1">
                  <from>
                    <xdr:col>2</xdr:col>
                    <xdr:colOff>114300</xdr:colOff>
                    <xdr:row>19</xdr:row>
                    <xdr:rowOff>63500</xdr:rowOff>
                  </from>
                  <to>
                    <xdr:col>2</xdr:col>
                    <xdr:colOff>368300</xdr:colOff>
                    <xdr:row>19</xdr:row>
                    <xdr:rowOff>254000</xdr:rowOff>
                  </to>
                </anchor>
              </controlPr>
            </control>
          </mc:Choice>
          <mc:Fallback/>
        </mc:AlternateContent>
        <mc:AlternateContent xmlns:mc="http://schemas.openxmlformats.org/markup-compatibility/2006">
          <mc:Choice Requires="x14">
            <control shapeId="5490" r:id="rId10" name="Check Box 370">
              <controlPr locked="0" defaultSize="0" autoFill="0" autoLine="0" autoPict="0" macro="[0]!CheckBox370_Click">
                <anchor moveWithCells="1">
                  <from>
                    <xdr:col>2</xdr:col>
                    <xdr:colOff>127000</xdr:colOff>
                    <xdr:row>20</xdr:row>
                    <xdr:rowOff>63500</xdr:rowOff>
                  </from>
                  <to>
                    <xdr:col>2</xdr:col>
                    <xdr:colOff>368300</xdr:colOff>
                    <xdr:row>20</xdr:row>
                    <xdr:rowOff>241300</xdr:rowOff>
                  </to>
                </anchor>
              </controlPr>
            </control>
          </mc:Choice>
          <mc:Fallback/>
        </mc:AlternateContent>
        <mc:AlternateContent xmlns:mc="http://schemas.openxmlformats.org/markup-compatibility/2006">
          <mc:Choice Requires="x14">
            <control shapeId="5491" r:id="rId11" name="Check Box 371">
              <controlPr locked="0" defaultSize="0" autoFill="0" autoLine="0" autoPict="0" macro="[0]!CheckBox371_Click">
                <anchor moveWithCells="1">
                  <from>
                    <xdr:col>2</xdr:col>
                    <xdr:colOff>139700</xdr:colOff>
                    <xdr:row>21</xdr:row>
                    <xdr:rowOff>63500</xdr:rowOff>
                  </from>
                  <to>
                    <xdr:col>2</xdr:col>
                    <xdr:colOff>368300</xdr:colOff>
                    <xdr:row>21</xdr:row>
                    <xdr:rowOff>241300</xdr:rowOff>
                  </to>
                </anchor>
              </controlPr>
            </control>
          </mc:Choice>
          <mc:Fallback/>
        </mc:AlternateContent>
        <mc:AlternateContent xmlns:mc="http://schemas.openxmlformats.org/markup-compatibility/2006">
          <mc:Choice Requires="x14">
            <control shapeId="5492" r:id="rId12" name="Check Box 372">
              <controlPr locked="0" defaultSize="0" autoFill="0" autoLine="0" autoPict="0" macro="[0]!CheckBox372_Click">
                <anchor moveWithCells="1">
                  <from>
                    <xdr:col>2</xdr:col>
                    <xdr:colOff>139700</xdr:colOff>
                    <xdr:row>22</xdr:row>
                    <xdr:rowOff>63500</xdr:rowOff>
                  </from>
                  <to>
                    <xdr:col>2</xdr:col>
                    <xdr:colOff>368300</xdr:colOff>
                    <xdr:row>22</xdr:row>
                    <xdr:rowOff>241300</xdr:rowOff>
                  </to>
                </anchor>
              </controlPr>
            </control>
          </mc:Choice>
          <mc:Fallback/>
        </mc:AlternateContent>
        <mc:AlternateContent xmlns:mc="http://schemas.openxmlformats.org/markup-compatibility/2006">
          <mc:Choice Requires="x14">
            <control shapeId="5493" r:id="rId13" name="Check Box 373">
              <controlPr locked="0" defaultSize="0" autoFill="0" autoLine="0" autoPict="0" macro="[0]!CheckBox373_Click">
                <anchor moveWithCells="1">
                  <from>
                    <xdr:col>8</xdr:col>
                    <xdr:colOff>101600</xdr:colOff>
                    <xdr:row>17</xdr:row>
                    <xdr:rowOff>63500</xdr:rowOff>
                  </from>
                  <to>
                    <xdr:col>8</xdr:col>
                    <xdr:colOff>342900</xdr:colOff>
                    <xdr:row>17</xdr:row>
                    <xdr:rowOff>241300</xdr:rowOff>
                  </to>
                </anchor>
              </controlPr>
            </control>
          </mc:Choice>
          <mc:Fallback/>
        </mc:AlternateContent>
        <mc:AlternateContent xmlns:mc="http://schemas.openxmlformats.org/markup-compatibility/2006">
          <mc:Choice Requires="x14">
            <control shapeId="5494" r:id="rId14" name="Check Box 374">
              <controlPr locked="0" defaultSize="0" autoFill="0" autoLine="0" autoPict="0" macro="[0]!CheckBox374_Click">
                <anchor moveWithCells="1">
                  <from>
                    <xdr:col>8</xdr:col>
                    <xdr:colOff>101600</xdr:colOff>
                    <xdr:row>18</xdr:row>
                    <xdr:rowOff>63500</xdr:rowOff>
                  </from>
                  <to>
                    <xdr:col>8</xdr:col>
                    <xdr:colOff>342900</xdr:colOff>
                    <xdr:row>18</xdr:row>
                    <xdr:rowOff>241300</xdr:rowOff>
                  </to>
                </anchor>
              </controlPr>
            </control>
          </mc:Choice>
          <mc:Fallback/>
        </mc:AlternateContent>
        <mc:AlternateContent xmlns:mc="http://schemas.openxmlformats.org/markup-compatibility/2006">
          <mc:Choice Requires="x14">
            <control shapeId="5495" r:id="rId15" name="Check Box 375">
              <controlPr locked="0" defaultSize="0" autoFill="0" autoLine="0" autoPict="0" macro="[0]!CheckBox375_Click">
                <anchor moveWithCells="1">
                  <from>
                    <xdr:col>8</xdr:col>
                    <xdr:colOff>114300</xdr:colOff>
                    <xdr:row>19</xdr:row>
                    <xdr:rowOff>63500</xdr:rowOff>
                  </from>
                  <to>
                    <xdr:col>8</xdr:col>
                    <xdr:colOff>368300</xdr:colOff>
                    <xdr:row>19</xdr:row>
                    <xdr:rowOff>254000</xdr:rowOff>
                  </to>
                </anchor>
              </controlPr>
            </control>
          </mc:Choice>
          <mc:Fallback/>
        </mc:AlternateContent>
        <mc:AlternateContent xmlns:mc="http://schemas.openxmlformats.org/markup-compatibility/2006">
          <mc:Choice Requires="x14">
            <control shapeId="5496" r:id="rId16" name="Check Box 376">
              <controlPr locked="0" defaultSize="0" autoFill="0" autoLine="0" autoPict="0" macro="[0]!CheckBox376_Click">
                <anchor moveWithCells="1">
                  <from>
                    <xdr:col>8</xdr:col>
                    <xdr:colOff>114300</xdr:colOff>
                    <xdr:row>20</xdr:row>
                    <xdr:rowOff>63500</xdr:rowOff>
                  </from>
                  <to>
                    <xdr:col>8</xdr:col>
                    <xdr:colOff>368300</xdr:colOff>
                    <xdr:row>20</xdr:row>
                    <xdr:rowOff>241300</xdr:rowOff>
                  </to>
                </anchor>
              </controlPr>
            </control>
          </mc:Choice>
          <mc:Fallback/>
        </mc:AlternateContent>
        <mc:AlternateContent xmlns:mc="http://schemas.openxmlformats.org/markup-compatibility/2006">
          <mc:Choice Requires="x14">
            <control shapeId="5497" r:id="rId17" name="Check Box 377">
              <controlPr locked="0" defaultSize="0" autoFill="0" autoLine="0" autoPict="0" macro="[0]!CheckBox377_Click">
                <anchor moveWithCells="1">
                  <from>
                    <xdr:col>8</xdr:col>
                    <xdr:colOff>127000</xdr:colOff>
                    <xdr:row>21</xdr:row>
                    <xdr:rowOff>63500</xdr:rowOff>
                  </from>
                  <to>
                    <xdr:col>8</xdr:col>
                    <xdr:colOff>368300</xdr:colOff>
                    <xdr:row>21</xdr:row>
                    <xdr:rowOff>228600</xdr:rowOff>
                  </to>
                </anchor>
              </controlPr>
            </control>
          </mc:Choice>
          <mc:Fallback/>
        </mc:AlternateContent>
        <mc:AlternateContent xmlns:mc="http://schemas.openxmlformats.org/markup-compatibility/2006">
          <mc:Choice Requires="x14">
            <control shapeId="5498" r:id="rId18" name="Check Box 378">
              <controlPr locked="0" defaultSize="0" autoFill="0" autoLine="0" autoPict="0" macro="[0]!CheckBox378_Click">
                <anchor moveWithCells="1">
                  <from>
                    <xdr:col>8</xdr:col>
                    <xdr:colOff>127000</xdr:colOff>
                    <xdr:row>22</xdr:row>
                    <xdr:rowOff>63500</xdr:rowOff>
                  </from>
                  <to>
                    <xdr:col>8</xdr:col>
                    <xdr:colOff>368300</xdr:colOff>
                    <xdr:row>22</xdr:row>
                    <xdr:rowOff>254000</xdr:rowOff>
                  </to>
                </anchor>
              </controlPr>
            </control>
          </mc:Choice>
          <mc:Fallback/>
        </mc:AlternateContent>
        <mc:AlternateContent xmlns:mc="http://schemas.openxmlformats.org/markup-compatibility/2006">
          <mc:Choice Requires="x14">
            <control shapeId="5500" r:id="rId19" name="Check Box 380">
              <controlPr defaultSize="0" autoFill="0" autoLine="0" autoPict="0">
                <anchor moveWithCells="1">
                  <from>
                    <xdr:col>1</xdr:col>
                    <xdr:colOff>139700</xdr:colOff>
                    <xdr:row>9</xdr:row>
                    <xdr:rowOff>88900</xdr:rowOff>
                  </from>
                  <to>
                    <xdr:col>1</xdr:col>
                    <xdr:colOff>368300</xdr:colOff>
                    <xdr:row>9</xdr:row>
                    <xdr:rowOff>254000</xdr:rowOff>
                  </to>
                </anchor>
              </controlPr>
            </control>
          </mc:Choice>
          <mc:Fallback/>
        </mc:AlternateContent>
        <mc:AlternateContent xmlns:mc="http://schemas.openxmlformats.org/markup-compatibility/2006">
          <mc:Choice Requires="x14">
            <control shapeId="5501" r:id="rId20" name="Check Box 381">
              <controlPr defaultSize="0" autoFill="0" autoLine="0" autoPict="0">
                <anchor moveWithCells="1">
                  <from>
                    <xdr:col>1</xdr:col>
                    <xdr:colOff>139700</xdr:colOff>
                    <xdr:row>10</xdr:row>
                    <xdr:rowOff>88900</xdr:rowOff>
                  </from>
                  <to>
                    <xdr:col>1</xdr:col>
                    <xdr:colOff>368300</xdr:colOff>
                    <xdr:row>10</xdr:row>
                    <xdr:rowOff>254000</xdr:rowOff>
                  </to>
                </anchor>
              </controlPr>
            </control>
          </mc:Choice>
          <mc:Fallback/>
        </mc:AlternateContent>
        <mc:AlternateContent xmlns:mc="http://schemas.openxmlformats.org/markup-compatibility/2006">
          <mc:Choice Requires="x14">
            <control shapeId="5505" r:id="rId21" name="Check Box 385">
              <controlPr locked="0" defaultSize="0" autoFill="0" autoLine="0" autoPict="0">
                <anchor moveWithCells="1">
                  <from>
                    <xdr:col>9</xdr:col>
                    <xdr:colOff>520700</xdr:colOff>
                    <xdr:row>59</xdr:row>
                    <xdr:rowOff>63500</xdr:rowOff>
                  </from>
                  <to>
                    <xdr:col>9</xdr:col>
                    <xdr:colOff>774700</xdr:colOff>
                    <xdr:row>59</xdr:row>
                    <xdr:rowOff>228600</xdr:rowOff>
                  </to>
                </anchor>
              </controlPr>
            </control>
          </mc:Choice>
          <mc:Fallback/>
        </mc:AlternateContent>
        <mc:AlternateContent xmlns:mc="http://schemas.openxmlformats.org/markup-compatibility/2006">
          <mc:Choice Requires="x14">
            <control shapeId="5506" r:id="rId22" name="Check Box 386">
              <controlPr locked="0" defaultSize="0" autoFill="0" autoLine="0" autoPict="0">
                <anchor moveWithCells="1">
                  <from>
                    <xdr:col>9</xdr:col>
                    <xdr:colOff>520700</xdr:colOff>
                    <xdr:row>60</xdr:row>
                    <xdr:rowOff>63500</xdr:rowOff>
                  </from>
                  <to>
                    <xdr:col>9</xdr:col>
                    <xdr:colOff>774700</xdr:colOff>
                    <xdr:row>60</xdr:row>
                    <xdr:rowOff>228600</xdr:rowOff>
                  </to>
                </anchor>
              </controlPr>
            </control>
          </mc:Choice>
          <mc:Fallback/>
        </mc:AlternateContent>
        <mc:AlternateContent xmlns:mc="http://schemas.openxmlformats.org/markup-compatibility/2006">
          <mc:Choice Requires="x14">
            <control shapeId="5508" r:id="rId23" name="Check Box 388">
              <controlPr locked="0" defaultSize="0" autoFill="0" autoLine="0" autoPict="0">
                <anchor moveWithCells="1">
                  <from>
                    <xdr:col>9</xdr:col>
                    <xdr:colOff>520700</xdr:colOff>
                    <xdr:row>62</xdr:row>
                    <xdr:rowOff>63500</xdr:rowOff>
                  </from>
                  <to>
                    <xdr:col>9</xdr:col>
                    <xdr:colOff>774700</xdr:colOff>
                    <xdr:row>62</xdr:row>
                    <xdr:rowOff>228600</xdr:rowOff>
                  </to>
                </anchor>
              </controlPr>
            </control>
          </mc:Choice>
          <mc:Fallback/>
        </mc:AlternateContent>
        <mc:AlternateContent xmlns:mc="http://schemas.openxmlformats.org/markup-compatibility/2006">
          <mc:Choice Requires="x14">
            <control shapeId="5509" r:id="rId24" name="Check Box 389">
              <controlPr locked="0" defaultSize="0" autoFill="0" autoLine="0" autoPict="0">
                <anchor moveWithCells="1">
                  <from>
                    <xdr:col>9</xdr:col>
                    <xdr:colOff>520700</xdr:colOff>
                    <xdr:row>63</xdr:row>
                    <xdr:rowOff>63500</xdr:rowOff>
                  </from>
                  <to>
                    <xdr:col>9</xdr:col>
                    <xdr:colOff>774700</xdr:colOff>
                    <xdr:row>63</xdr:row>
                    <xdr:rowOff>228600</xdr:rowOff>
                  </to>
                </anchor>
              </controlPr>
            </control>
          </mc:Choice>
          <mc:Fallback/>
        </mc:AlternateContent>
        <mc:AlternateContent xmlns:mc="http://schemas.openxmlformats.org/markup-compatibility/2006">
          <mc:Choice Requires="x14">
            <control shapeId="5510" r:id="rId25" name="Check Box 390">
              <controlPr locked="0" defaultSize="0" autoFill="0" autoLine="0" autoPict="0">
                <anchor moveWithCells="1">
                  <from>
                    <xdr:col>10</xdr:col>
                    <xdr:colOff>520700</xdr:colOff>
                    <xdr:row>60</xdr:row>
                    <xdr:rowOff>63500</xdr:rowOff>
                  </from>
                  <to>
                    <xdr:col>10</xdr:col>
                    <xdr:colOff>774700</xdr:colOff>
                    <xdr:row>60</xdr:row>
                    <xdr:rowOff>228600</xdr:rowOff>
                  </to>
                </anchor>
              </controlPr>
            </control>
          </mc:Choice>
          <mc:Fallback/>
        </mc:AlternateContent>
        <mc:AlternateContent xmlns:mc="http://schemas.openxmlformats.org/markup-compatibility/2006">
          <mc:Choice Requires="x14">
            <control shapeId="5511" r:id="rId26" name="Check Box 391">
              <controlPr locked="0" defaultSize="0" autoFill="0" autoLine="0" autoPict="0">
                <anchor moveWithCells="1">
                  <from>
                    <xdr:col>10</xdr:col>
                    <xdr:colOff>520700</xdr:colOff>
                    <xdr:row>62</xdr:row>
                    <xdr:rowOff>63500</xdr:rowOff>
                  </from>
                  <to>
                    <xdr:col>10</xdr:col>
                    <xdr:colOff>774700</xdr:colOff>
                    <xdr:row>62</xdr:row>
                    <xdr:rowOff>228600</xdr:rowOff>
                  </to>
                </anchor>
              </controlPr>
            </control>
          </mc:Choice>
          <mc:Fallback/>
        </mc:AlternateContent>
        <mc:AlternateContent xmlns:mc="http://schemas.openxmlformats.org/markup-compatibility/2006">
          <mc:Choice Requires="x14">
            <control shapeId="5512" r:id="rId27" name="Check Box 392">
              <controlPr locked="0" defaultSize="0" autoFill="0" autoLine="0" autoPict="0">
                <anchor moveWithCells="1">
                  <from>
                    <xdr:col>10</xdr:col>
                    <xdr:colOff>520700</xdr:colOff>
                    <xdr:row>63</xdr:row>
                    <xdr:rowOff>63500</xdr:rowOff>
                  </from>
                  <to>
                    <xdr:col>10</xdr:col>
                    <xdr:colOff>774700</xdr:colOff>
                    <xdr:row>63</xdr:row>
                    <xdr:rowOff>228600</xdr:rowOff>
                  </to>
                </anchor>
              </controlPr>
            </control>
          </mc:Choice>
          <mc:Fallback/>
        </mc:AlternateContent>
        <mc:AlternateContent xmlns:mc="http://schemas.openxmlformats.org/markup-compatibility/2006">
          <mc:Choice Requires="x14">
            <control shapeId="5519" r:id="rId28" name="Check Box 399">
              <controlPr locked="0" defaultSize="0" autoFill="0" autoLine="0" autoPict="0" macro="[0]!CheckBox399_Click">
                <anchor moveWithCells="1">
                  <from>
                    <xdr:col>10</xdr:col>
                    <xdr:colOff>635000</xdr:colOff>
                    <xdr:row>25</xdr:row>
                    <xdr:rowOff>63500</xdr:rowOff>
                  </from>
                  <to>
                    <xdr:col>10</xdr:col>
                    <xdr:colOff>889000</xdr:colOff>
                    <xdr:row>25</xdr:row>
                    <xdr:rowOff>254000</xdr:rowOff>
                  </to>
                </anchor>
              </controlPr>
            </control>
          </mc:Choice>
          <mc:Fallback/>
        </mc:AlternateContent>
      </controls>
    </mc:Choice>
    <mc:Fallback/>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L3009"/>
  <sheetViews>
    <sheetView showGridLines="0" showRowColHeaders="0" zoomScale="80" zoomScaleNormal="80" zoomScaleSheetLayoutView="84" zoomScalePageLayoutView="80" workbookViewId="0">
      <selection activeCell="D6" sqref="D6"/>
    </sheetView>
  </sheetViews>
  <sheetFormatPr baseColWidth="10" defaultColWidth="0" defaultRowHeight="18" zeroHeight="1" x14ac:dyDescent="0.2"/>
  <cols>
    <col min="1" max="1" width="7.5" style="103" customWidth="1"/>
    <col min="2" max="2" width="74.83203125" style="74" customWidth="1"/>
    <col min="3" max="5" width="32.6640625" customWidth="1"/>
    <col min="6" max="6" width="0.1640625" customWidth="1"/>
  </cols>
  <sheetData>
    <row r="1" spans="1:6" s="77" customFormat="1" ht="36" customHeight="1" thickBot="1" x14ac:dyDescent="0.25">
      <c r="A1" s="845" t="s">
        <v>502</v>
      </c>
      <c r="B1" s="846"/>
      <c r="C1" s="75" t="s">
        <v>151</v>
      </c>
      <c r="D1" s="75" t="s">
        <v>152</v>
      </c>
      <c r="E1" s="76" t="s">
        <v>153</v>
      </c>
    </row>
    <row r="2" spans="1:6" ht="62.25" customHeight="1" thickBot="1" x14ac:dyDescent="0.2">
      <c r="A2" s="840" t="s">
        <v>194</v>
      </c>
      <c r="B2" s="841"/>
      <c r="C2" s="529" t="b">
        <v>0</v>
      </c>
      <c r="D2" s="529" t="b">
        <v>0</v>
      </c>
      <c r="E2" s="838"/>
    </row>
    <row r="3" spans="1:6" ht="33.75" hidden="1" customHeight="1" thickBot="1" x14ac:dyDescent="0.2">
      <c r="A3" s="333"/>
      <c r="B3" s="334"/>
      <c r="C3" s="350"/>
      <c r="D3" s="350"/>
      <c r="E3" s="839"/>
    </row>
    <row r="4" spans="1:6" ht="39" customHeight="1" thickBot="1" x14ac:dyDescent="0.2">
      <c r="A4" s="835" t="s">
        <v>241</v>
      </c>
      <c r="B4" s="836"/>
      <c r="C4" s="836"/>
      <c r="D4" s="836"/>
      <c r="E4" s="837"/>
    </row>
    <row r="5" spans="1:6" s="78" customFormat="1" ht="25" customHeight="1" thickBot="1" x14ac:dyDescent="0.25">
      <c r="A5" s="842" t="s">
        <v>62</v>
      </c>
      <c r="B5" s="843"/>
      <c r="C5" s="843"/>
      <c r="D5" s="843"/>
      <c r="E5" s="844"/>
    </row>
    <row r="6" spans="1:6" ht="40" customHeight="1" x14ac:dyDescent="0.2">
      <c r="A6" s="12" t="s">
        <v>139</v>
      </c>
      <c r="B6" s="104" t="s">
        <v>263</v>
      </c>
      <c r="C6" s="560"/>
      <c r="D6" s="166"/>
      <c r="E6" s="197"/>
      <c r="F6" s="279"/>
    </row>
    <row r="7" spans="1:6" ht="30" customHeight="1" x14ac:dyDescent="0.2">
      <c r="A7" s="58" t="s">
        <v>140</v>
      </c>
      <c r="B7" s="105" t="s">
        <v>200</v>
      </c>
      <c r="C7" s="560">
        <v>0</v>
      </c>
      <c r="D7" s="166">
        <v>0</v>
      </c>
      <c r="E7" s="167"/>
      <c r="F7" s="279"/>
    </row>
    <row r="8" spans="1:6" ht="35" customHeight="1" x14ac:dyDescent="0.2">
      <c r="A8" s="58" t="s">
        <v>141</v>
      </c>
      <c r="B8" s="105" t="s">
        <v>201</v>
      </c>
      <c r="C8" s="560">
        <v>0</v>
      </c>
      <c r="D8" s="166">
        <v>0</v>
      </c>
      <c r="E8" s="167"/>
      <c r="F8" s="279"/>
    </row>
    <row r="9" spans="1:6" ht="30" customHeight="1" x14ac:dyDescent="0.2">
      <c r="A9" s="58" t="s">
        <v>142</v>
      </c>
      <c r="B9" s="105" t="s">
        <v>202</v>
      </c>
      <c r="C9" s="166">
        <v>0</v>
      </c>
      <c r="D9" s="166">
        <v>0</v>
      </c>
      <c r="E9" s="167"/>
      <c r="F9" s="279"/>
    </row>
    <row r="10" spans="1:6" ht="30" customHeight="1" x14ac:dyDescent="0.2">
      <c r="A10" s="58" t="s">
        <v>147</v>
      </c>
      <c r="B10" s="105" t="s">
        <v>78</v>
      </c>
      <c r="C10" s="166">
        <v>0</v>
      </c>
      <c r="D10" s="166">
        <v>0</v>
      </c>
      <c r="E10" s="167"/>
      <c r="F10" s="279"/>
    </row>
    <row r="11" spans="1:6" ht="30" customHeight="1" x14ac:dyDescent="0.2">
      <c r="A11" s="58" t="s">
        <v>157</v>
      </c>
      <c r="B11" s="105" t="s">
        <v>79</v>
      </c>
      <c r="C11" s="166">
        <v>0</v>
      </c>
      <c r="D11" s="166">
        <v>0</v>
      </c>
      <c r="E11" s="167"/>
      <c r="F11" s="279"/>
    </row>
    <row r="12" spans="1:6" ht="30" customHeight="1" x14ac:dyDescent="0.2">
      <c r="A12" s="58" t="s">
        <v>158</v>
      </c>
      <c r="B12" s="105" t="s">
        <v>549</v>
      </c>
      <c r="C12" s="166">
        <v>0</v>
      </c>
      <c r="D12" s="166">
        <v>0</v>
      </c>
      <c r="E12" s="167"/>
      <c r="F12" s="279"/>
    </row>
    <row r="13" spans="1:6" ht="30" customHeight="1" x14ac:dyDescent="0.2">
      <c r="A13" s="58" t="s">
        <v>160</v>
      </c>
      <c r="B13" s="105" t="s">
        <v>550</v>
      </c>
      <c r="C13" s="166">
        <v>0</v>
      </c>
      <c r="D13" s="166">
        <v>0</v>
      </c>
      <c r="E13" s="167"/>
      <c r="F13" s="279"/>
    </row>
    <row r="14" spans="1:6" ht="30" customHeight="1" x14ac:dyDescent="0.2">
      <c r="A14" s="58" t="s">
        <v>165</v>
      </c>
      <c r="B14" s="105" t="s">
        <v>551</v>
      </c>
      <c r="C14" s="166">
        <v>0</v>
      </c>
      <c r="D14" s="166">
        <v>0</v>
      </c>
      <c r="E14" s="167"/>
      <c r="F14" s="279"/>
    </row>
    <row r="15" spans="1:6" ht="30" customHeight="1" x14ac:dyDescent="0.2">
      <c r="A15" s="58" t="s">
        <v>162</v>
      </c>
      <c r="B15" s="105" t="s">
        <v>552</v>
      </c>
      <c r="C15" s="166">
        <v>0</v>
      </c>
      <c r="D15" s="166">
        <v>0</v>
      </c>
      <c r="E15" s="167"/>
      <c r="F15" s="279"/>
    </row>
    <row r="16" spans="1:6" ht="30" customHeight="1" x14ac:dyDescent="0.2">
      <c r="A16" s="58" t="s">
        <v>166</v>
      </c>
      <c r="B16" s="105" t="s">
        <v>447</v>
      </c>
      <c r="C16" s="166">
        <v>0</v>
      </c>
      <c r="D16" s="166">
        <v>0</v>
      </c>
      <c r="E16" s="167"/>
      <c r="F16" s="279"/>
    </row>
    <row r="17" spans="1:6" ht="30" customHeight="1" x14ac:dyDescent="0.2">
      <c r="A17" s="58" t="s">
        <v>167</v>
      </c>
      <c r="B17" s="105" t="s">
        <v>207</v>
      </c>
      <c r="C17" s="166">
        <v>0</v>
      </c>
      <c r="D17" s="166">
        <v>0</v>
      </c>
      <c r="E17" s="167"/>
      <c r="F17" s="279"/>
    </row>
    <row r="18" spans="1:6" ht="40" customHeight="1" x14ac:dyDescent="0.2">
      <c r="A18" s="58" t="s">
        <v>168</v>
      </c>
      <c r="B18" s="519" t="s">
        <v>217</v>
      </c>
      <c r="C18" s="166">
        <v>0</v>
      </c>
      <c r="D18" s="166">
        <v>0</v>
      </c>
      <c r="E18" s="167"/>
      <c r="F18" s="279"/>
    </row>
    <row r="19" spans="1:6" ht="30" customHeight="1" x14ac:dyDescent="0.2">
      <c r="A19" s="136" t="s">
        <v>169</v>
      </c>
      <c r="B19" s="519" t="s">
        <v>870</v>
      </c>
      <c r="C19" s="166">
        <v>0</v>
      </c>
      <c r="D19" s="166">
        <v>0</v>
      </c>
      <c r="E19" s="167"/>
      <c r="F19" s="279"/>
    </row>
    <row r="20" spans="1:6" ht="29.25" customHeight="1" x14ac:dyDescent="0.2">
      <c r="A20" s="593" t="s">
        <v>170</v>
      </c>
      <c r="B20" s="105" t="s">
        <v>208</v>
      </c>
      <c r="C20" s="166">
        <v>0</v>
      </c>
      <c r="D20" s="166">
        <v>0</v>
      </c>
      <c r="E20" s="167"/>
      <c r="F20" s="279"/>
    </row>
    <row r="21" spans="1:6" ht="29.25" customHeight="1" x14ac:dyDescent="0.2">
      <c r="A21" s="593" t="s">
        <v>171</v>
      </c>
      <c r="B21" s="105" t="s">
        <v>209</v>
      </c>
      <c r="C21" s="166">
        <v>0</v>
      </c>
      <c r="D21" s="166">
        <v>0</v>
      </c>
      <c r="E21" s="167"/>
      <c r="F21" s="279"/>
    </row>
    <row r="22" spans="1:6" ht="30" customHeight="1" x14ac:dyDescent="0.2">
      <c r="A22" s="593" t="s">
        <v>172</v>
      </c>
      <c r="B22" s="105" t="s">
        <v>278</v>
      </c>
      <c r="C22" s="166">
        <v>0</v>
      </c>
      <c r="D22" s="166">
        <v>0</v>
      </c>
      <c r="E22" s="167"/>
      <c r="F22" s="279"/>
    </row>
    <row r="23" spans="1:6" ht="30" customHeight="1" x14ac:dyDescent="0.2">
      <c r="A23" s="593" t="s">
        <v>173</v>
      </c>
      <c r="B23" s="105" t="s">
        <v>60</v>
      </c>
      <c r="C23" s="166">
        <v>0</v>
      </c>
      <c r="D23" s="166">
        <v>0</v>
      </c>
      <c r="E23" s="167"/>
      <c r="F23" s="279"/>
    </row>
    <row r="24" spans="1:6" ht="30" customHeight="1" x14ac:dyDescent="0.2">
      <c r="A24" s="593" t="s">
        <v>174</v>
      </c>
      <c r="B24" s="105" t="s">
        <v>210</v>
      </c>
      <c r="C24" s="166">
        <v>0</v>
      </c>
      <c r="D24" s="166">
        <v>0</v>
      </c>
      <c r="E24" s="167"/>
      <c r="F24" s="279"/>
    </row>
    <row r="25" spans="1:6" ht="30" customHeight="1" x14ac:dyDescent="0.2">
      <c r="A25" s="593" t="s">
        <v>148</v>
      </c>
      <c r="B25" s="105" t="s">
        <v>113</v>
      </c>
      <c r="C25" s="166">
        <v>0</v>
      </c>
      <c r="D25" s="166">
        <v>0</v>
      </c>
      <c r="E25" s="167"/>
      <c r="F25" s="279"/>
    </row>
    <row r="26" spans="1:6" ht="28.5" customHeight="1" x14ac:dyDescent="0.2">
      <c r="A26" s="593" t="s">
        <v>149</v>
      </c>
      <c r="B26" s="105" t="s">
        <v>392</v>
      </c>
      <c r="C26" s="166">
        <v>0</v>
      </c>
      <c r="D26" s="166">
        <v>0</v>
      </c>
      <c r="E26" s="167"/>
      <c r="F26" s="279"/>
    </row>
    <row r="27" spans="1:6" ht="30" customHeight="1" x14ac:dyDescent="0.2">
      <c r="A27" s="593" t="s">
        <v>150</v>
      </c>
      <c r="B27" s="106" t="s">
        <v>514</v>
      </c>
      <c r="C27" s="166">
        <v>0</v>
      </c>
      <c r="D27" s="166">
        <v>0</v>
      </c>
      <c r="E27" s="167"/>
      <c r="F27" s="279"/>
    </row>
    <row r="28" spans="1:6" ht="33" customHeight="1" x14ac:dyDescent="0.2">
      <c r="A28" s="593" t="s">
        <v>393</v>
      </c>
      <c r="B28" s="105" t="s">
        <v>264</v>
      </c>
      <c r="C28" s="166">
        <v>0</v>
      </c>
      <c r="D28" s="166">
        <v>0</v>
      </c>
      <c r="E28" s="191"/>
      <c r="F28" s="279"/>
    </row>
    <row r="29" spans="1:6" ht="62.25" customHeight="1" x14ac:dyDescent="0.2">
      <c r="A29" s="136" t="s">
        <v>675</v>
      </c>
      <c r="B29" s="555" t="s">
        <v>503</v>
      </c>
      <c r="C29" s="117">
        <f>SUM(C6:C28)</f>
        <v>0</v>
      </c>
      <c r="D29" s="117">
        <f>SUM(D6:D28)</f>
        <v>0</v>
      </c>
      <c r="E29" s="577">
        <f>SUM(C29:D29)</f>
        <v>0</v>
      </c>
      <c r="F29" s="279"/>
    </row>
    <row r="30" spans="1:6" ht="39" customHeight="1" x14ac:dyDescent="0.15">
      <c r="A30" s="847" t="s">
        <v>871</v>
      </c>
      <c r="B30" s="848"/>
      <c r="C30" s="848"/>
      <c r="D30" s="848"/>
      <c r="E30" s="849"/>
      <c r="F30" s="279"/>
    </row>
    <row r="31" spans="1:6" ht="27" customHeight="1" x14ac:dyDescent="0.15">
      <c r="A31" s="850" t="s">
        <v>137</v>
      </c>
      <c r="B31" s="851"/>
      <c r="C31" s="851"/>
      <c r="D31" s="851"/>
      <c r="E31" s="572"/>
      <c r="F31" s="279"/>
    </row>
    <row r="32" spans="1:6" ht="75" customHeight="1" x14ac:dyDescent="0.15">
      <c r="A32" s="831"/>
      <c r="B32" s="832"/>
      <c r="C32" s="832"/>
      <c r="D32" s="832"/>
      <c r="E32" s="833"/>
      <c r="F32" s="279"/>
    </row>
    <row r="33" spans="1:12" ht="27" customHeight="1" x14ac:dyDescent="0.15">
      <c r="A33" s="850" t="s">
        <v>138</v>
      </c>
      <c r="B33" s="851"/>
      <c r="C33" s="851"/>
      <c r="D33" s="851"/>
      <c r="E33" s="572"/>
      <c r="F33" s="279"/>
    </row>
    <row r="34" spans="1:12" ht="75" customHeight="1" x14ac:dyDescent="0.15">
      <c r="A34" s="831"/>
      <c r="B34" s="832"/>
      <c r="C34" s="832"/>
      <c r="D34" s="832"/>
      <c r="E34" s="833"/>
      <c r="F34" s="279"/>
    </row>
    <row r="35" spans="1:12" ht="37.5" customHeight="1" x14ac:dyDescent="0.15">
      <c r="A35" s="834" t="str">
        <f>CONCATENATE("Names of Parties:  ", LEFT('CS Worksheet'!$B$5,100),"    vs. ",'CS Worksheet'!$B$8)</f>
        <v xml:space="preserve">Names of Parties:      vs. </v>
      </c>
      <c r="B35" s="695"/>
      <c r="C35" s="695"/>
      <c r="D35" s="695"/>
      <c r="E35" s="695"/>
      <c r="F35" s="695"/>
      <c r="G35" s="695"/>
      <c r="H35" s="695"/>
      <c r="I35" s="695"/>
      <c r="J35" s="695"/>
      <c r="K35" s="695"/>
      <c r="L35" s="696"/>
    </row>
    <row r="36" spans="1:12" ht="37.5" customHeight="1" x14ac:dyDescent="0.15">
      <c r="A36" s="573" t="str">
        <f>CONCATENATE("Submitted by:  ", 'CS Worksheet'!$F$27)</f>
        <v xml:space="preserve">Submitted by:  </v>
      </c>
      <c r="B36" s="79"/>
      <c r="C36" s="574"/>
      <c r="D36" s="574"/>
      <c r="E36" s="575" t="str">
        <f ca="1">"Today's date: " &amp; TEXT(TODAY(),"mm/dd/yyyy")</f>
        <v>Today's date: 12/30/2016</v>
      </c>
      <c r="F36" s="279"/>
      <c r="G36" s="1"/>
      <c r="H36" s="1"/>
      <c r="I36" s="1"/>
      <c r="J36" s="1"/>
      <c r="K36" s="1"/>
      <c r="L36" s="279"/>
    </row>
    <row r="37" spans="1:12" ht="37.5" customHeight="1" x14ac:dyDescent="0.15">
      <c r="A37" s="573" t="str">
        <f>"Case #: " &amp;  'CS Worksheet'!$K$4</f>
        <v xml:space="preserve">Case #: </v>
      </c>
      <c r="B37" s="576"/>
      <c r="C37" s="576"/>
      <c r="D37" s="79"/>
      <c r="E37" s="557" t="s">
        <v>886</v>
      </c>
      <c r="F37" s="279"/>
      <c r="G37" s="1"/>
      <c r="H37" s="1"/>
      <c r="I37" s="1"/>
      <c r="J37" s="1"/>
      <c r="K37" s="1"/>
      <c r="L37" s="279"/>
    </row>
    <row r="38" spans="1:12" hidden="1" x14ac:dyDescent="0.2"/>
    <row r="39" spans="1:12" hidden="1" x14ac:dyDescent="0.2"/>
    <row r="40" spans="1:12" hidden="1" x14ac:dyDescent="0.2">
      <c r="A40" s="101"/>
      <c r="B40" s="72"/>
      <c r="C40" s="22"/>
      <c r="D40" s="23"/>
      <c r="E40" s="23"/>
    </row>
    <row r="41" spans="1:12" hidden="1" x14ac:dyDescent="0.2">
      <c r="A41" s="101"/>
      <c r="B41" s="72"/>
      <c r="C41" s="22"/>
      <c r="D41" s="23"/>
      <c r="E41" s="23"/>
    </row>
    <row r="42" spans="1:12" hidden="1" x14ac:dyDescent="0.2">
      <c r="A42" s="101"/>
      <c r="B42" s="72"/>
      <c r="C42" s="22"/>
      <c r="D42" s="23"/>
      <c r="E42" s="23"/>
    </row>
    <row r="43" spans="1:12" hidden="1" x14ac:dyDescent="0.2">
      <c r="A43" s="101"/>
      <c r="B43" s="72"/>
      <c r="C43" s="22"/>
      <c r="D43" s="23"/>
      <c r="E43" s="23"/>
    </row>
    <row r="44" spans="1:12" hidden="1" x14ac:dyDescent="0.2">
      <c r="A44" s="101"/>
      <c r="B44" s="72"/>
      <c r="C44" s="22"/>
      <c r="D44" s="23"/>
      <c r="E44" s="23"/>
    </row>
    <row r="45" spans="1:12" hidden="1" x14ac:dyDescent="0.2">
      <c r="A45" s="101"/>
      <c r="B45" s="72"/>
      <c r="C45" s="22"/>
      <c r="D45" s="23"/>
      <c r="E45" s="23"/>
    </row>
    <row r="46" spans="1:12" hidden="1" x14ac:dyDescent="0.2">
      <c r="A46" s="101"/>
      <c r="B46" s="72"/>
      <c r="C46" s="22"/>
      <c r="D46" s="23"/>
      <c r="E46" s="23"/>
    </row>
    <row r="47" spans="1:12" hidden="1" x14ac:dyDescent="0.2">
      <c r="A47" s="101"/>
      <c r="B47" s="72"/>
      <c r="C47" s="22"/>
      <c r="D47" s="23"/>
      <c r="E47" s="23"/>
    </row>
    <row r="48" spans="1:12" hidden="1" x14ac:dyDescent="0.2">
      <c r="A48" s="101"/>
      <c r="B48" s="72"/>
      <c r="C48" s="22"/>
      <c r="D48" s="23"/>
      <c r="E48" s="23"/>
    </row>
    <row r="49" spans="1:5" hidden="1" x14ac:dyDescent="0.2">
      <c r="A49" s="101"/>
      <c r="B49" s="72"/>
      <c r="C49" s="22"/>
      <c r="D49" s="23"/>
      <c r="E49" s="23"/>
    </row>
    <row r="50" spans="1:5" hidden="1" x14ac:dyDescent="0.2">
      <c r="A50" s="101"/>
      <c r="B50" s="72"/>
      <c r="C50" s="22"/>
      <c r="D50" s="23"/>
      <c r="E50" s="23"/>
    </row>
    <row r="51" spans="1:5" hidden="1" x14ac:dyDescent="0.2">
      <c r="A51" s="101"/>
      <c r="B51" s="72"/>
      <c r="C51" s="22"/>
      <c r="D51" s="23"/>
      <c r="E51" s="23"/>
    </row>
    <row r="52" spans="1:5" hidden="1" x14ac:dyDescent="0.2">
      <c r="A52" s="101"/>
      <c r="B52" s="72"/>
      <c r="C52" s="2"/>
      <c r="D52" s="11"/>
      <c r="E52" s="11"/>
    </row>
    <row r="53" spans="1:5" hidden="1" x14ac:dyDescent="0.2">
      <c r="A53" s="101"/>
      <c r="B53" s="72"/>
      <c r="C53" s="2"/>
      <c r="D53" s="11"/>
      <c r="E53" s="11"/>
    </row>
    <row r="54" spans="1:5" hidden="1" x14ac:dyDescent="0.2">
      <c r="A54" s="101"/>
      <c r="B54" s="72"/>
      <c r="C54" s="2"/>
      <c r="D54" s="11"/>
      <c r="E54" s="11"/>
    </row>
    <row r="55" spans="1:5" hidden="1" x14ac:dyDescent="0.2">
      <c r="A55" s="101"/>
      <c r="B55" s="72"/>
      <c r="C55" s="2"/>
      <c r="D55" s="11"/>
      <c r="E55" s="11"/>
    </row>
    <row r="56" spans="1:5" hidden="1" x14ac:dyDescent="0.2">
      <c r="A56" s="101"/>
      <c r="B56" s="72"/>
      <c r="C56" s="2"/>
      <c r="D56" s="11"/>
      <c r="E56" s="11"/>
    </row>
    <row r="57" spans="1:5" hidden="1" x14ac:dyDescent="0.2">
      <c r="A57" s="101"/>
      <c r="B57" s="72"/>
      <c r="C57" s="2"/>
      <c r="D57" s="11"/>
      <c r="E57" s="11"/>
    </row>
    <row r="58" spans="1:5" hidden="1" x14ac:dyDescent="0.2">
      <c r="A58" s="101"/>
      <c r="B58" s="72"/>
      <c r="C58" s="2"/>
      <c r="D58" s="11"/>
      <c r="E58" s="11"/>
    </row>
    <row r="59" spans="1:5" hidden="1" x14ac:dyDescent="0.2">
      <c r="A59" s="101"/>
      <c r="B59" s="72"/>
      <c r="C59" s="2"/>
      <c r="D59" s="11"/>
      <c r="E59" s="11"/>
    </row>
    <row r="60" spans="1:5" hidden="1" x14ac:dyDescent="0.2">
      <c r="A60" s="101"/>
      <c r="B60" s="72"/>
      <c r="C60" s="2"/>
      <c r="D60" s="11"/>
      <c r="E60" s="11"/>
    </row>
    <row r="61" spans="1:5" hidden="1" x14ac:dyDescent="0.2">
      <c r="A61" s="101"/>
      <c r="B61" s="72"/>
      <c r="C61" s="2"/>
      <c r="D61" s="11"/>
      <c r="E61" s="11"/>
    </row>
    <row r="62" spans="1:5" hidden="1" x14ac:dyDescent="0.2">
      <c r="A62" s="101"/>
      <c r="B62" s="72"/>
      <c r="C62" s="2"/>
      <c r="D62" s="11"/>
      <c r="E62" s="11"/>
    </row>
    <row r="63" spans="1:5" hidden="1" x14ac:dyDescent="0.2">
      <c r="A63" s="101"/>
      <c r="B63" s="72"/>
      <c r="C63" s="2"/>
      <c r="D63" s="11"/>
      <c r="E63" s="11"/>
    </row>
    <row r="64" spans="1:5" hidden="1" x14ac:dyDescent="0.2">
      <c r="A64" s="101"/>
      <c r="B64" s="72"/>
      <c r="C64" s="2"/>
      <c r="D64" s="11"/>
      <c r="E64" s="11"/>
    </row>
    <row r="65" spans="1:5" hidden="1" x14ac:dyDescent="0.2">
      <c r="A65" s="101"/>
      <c r="B65" s="72"/>
      <c r="C65" s="2"/>
      <c r="D65" s="11"/>
      <c r="E65" s="11"/>
    </row>
    <row r="66" spans="1:5" hidden="1" x14ac:dyDescent="0.2">
      <c r="A66" s="101"/>
      <c r="B66" s="72"/>
      <c r="C66" s="2"/>
      <c r="D66" s="11"/>
      <c r="E66" s="11"/>
    </row>
    <row r="67" spans="1:5" hidden="1" x14ac:dyDescent="0.2">
      <c r="A67" s="101"/>
      <c r="B67" s="72"/>
      <c r="C67" s="2"/>
      <c r="D67" s="11"/>
      <c r="E67" s="11"/>
    </row>
    <row r="68" spans="1:5" hidden="1" x14ac:dyDescent="0.2">
      <c r="A68" s="101"/>
      <c r="B68" s="72"/>
      <c r="C68" s="2"/>
      <c r="D68" s="11"/>
      <c r="E68" s="11"/>
    </row>
    <row r="69" spans="1:5" hidden="1" x14ac:dyDescent="0.2">
      <c r="A69" s="101"/>
      <c r="B69" s="72"/>
      <c r="C69" s="2"/>
      <c r="D69" s="11"/>
      <c r="E69" s="11"/>
    </row>
    <row r="70" spans="1:5" hidden="1" x14ac:dyDescent="0.2">
      <c r="A70" s="101"/>
      <c r="B70" s="72"/>
      <c r="C70" s="2"/>
      <c r="D70" s="11"/>
      <c r="E70" s="11"/>
    </row>
    <row r="71" spans="1:5" hidden="1" x14ac:dyDescent="0.2">
      <c r="A71" s="101"/>
      <c r="B71" s="72"/>
      <c r="C71" s="2"/>
      <c r="D71" s="11"/>
      <c r="E71" s="11"/>
    </row>
    <row r="72" spans="1:5" hidden="1" x14ac:dyDescent="0.2">
      <c r="A72" s="101"/>
      <c r="B72" s="72"/>
      <c r="C72" s="2"/>
      <c r="D72" s="11"/>
      <c r="E72" s="11"/>
    </row>
    <row r="73" spans="1:5" hidden="1" x14ac:dyDescent="0.2">
      <c r="A73" s="101"/>
      <c r="B73" s="72"/>
      <c r="C73" s="2"/>
      <c r="D73" s="11"/>
      <c r="E73" s="11"/>
    </row>
    <row r="74" spans="1:5" hidden="1" x14ac:dyDescent="0.2">
      <c r="A74" s="101"/>
      <c r="B74" s="72"/>
      <c r="C74" s="2"/>
      <c r="D74" s="11"/>
      <c r="E74" s="11"/>
    </row>
    <row r="75" spans="1:5" hidden="1" x14ac:dyDescent="0.2">
      <c r="A75" s="101"/>
      <c r="B75" s="72"/>
      <c r="C75" s="2"/>
      <c r="D75" s="11"/>
      <c r="E75" s="11"/>
    </row>
    <row r="76" spans="1:5" hidden="1" x14ac:dyDescent="0.2">
      <c r="A76" s="101"/>
      <c r="B76" s="72"/>
      <c r="C76" s="2"/>
      <c r="D76" s="11"/>
      <c r="E76" s="11"/>
    </row>
    <row r="77" spans="1:5" hidden="1" x14ac:dyDescent="0.2">
      <c r="A77" s="101"/>
      <c r="B77" s="72"/>
      <c r="C77" s="2"/>
      <c r="D77" s="11"/>
      <c r="E77" s="11"/>
    </row>
    <row r="78" spans="1:5" hidden="1" x14ac:dyDescent="0.2">
      <c r="A78" s="101"/>
      <c r="B78" s="72"/>
      <c r="C78" s="2"/>
      <c r="D78" s="11"/>
      <c r="E78" s="11"/>
    </row>
    <row r="79" spans="1:5" hidden="1" x14ac:dyDescent="0.2">
      <c r="A79" s="101"/>
      <c r="B79" s="72"/>
      <c r="C79" s="2"/>
      <c r="D79" s="11"/>
      <c r="E79" s="11"/>
    </row>
    <row r="80" spans="1:5" hidden="1" x14ac:dyDescent="0.2">
      <c r="A80" s="101"/>
      <c r="B80" s="72"/>
      <c r="C80" s="2"/>
      <c r="D80" s="11"/>
      <c r="E80" s="11"/>
    </row>
    <row r="81" spans="1:5" hidden="1" x14ac:dyDescent="0.2">
      <c r="A81" s="101"/>
      <c r="B81" s="72"/>
      <c r="C81" s="2"/>
      <c r="D81" s="11"/>
      <c r="E81" s="11"/>
    </row>
    <row r="82" spans="1:5" hidden="1" x14ac:dyDescent="0.2">
      <c r="A82" s="101"/>
      <c r="B82" s="72"/>
      <c r="C82" s="2"/>
      <c r="D82" s="11"/>
      <c r="E82" s="11"/>
    </row>
    <row r="83" spans="1:5" hidden="1" x14ac:dyDescent="0.2">
      <c r="A83" s="101"/>
      <c r="B83" s="72"/>
      <c r="C83" s="2"/>
      <c r="D83" s="11"/>
      <c r="E83" s="11"/>
    </row>
    <row r="84" spans="1:5" hidden="1" x14ac:dyDescent="0.2">
      <c r="A84" s="101"/>
      <c r="B84" s="72"/>
      <c r="C84" s="2"/>
      <c r="D84" s="11"/>
      <c r="E84" s="11"/>
    </row>
    <row r="85" spans="1:5" hidden="1" x14ac:dyDescent="0.2">
      <c r="A85" s="101"/>
      <c r="B85" s="72"/>
      <c r="C85" s="2"/>
      <c r="D85" s="11"/>
      <c r="E85" s="11"/>
    </row>
    <row r="86" spans="1:5" hidden="1" x14ac:dyDescent="0.2">
      <c r="A86" s="101"/>
      <c r="B86" s="72"/>
      <c r="C86" s="2"/>
      <c r="D86" s="11"/>
      <c r="E86" s="11"/>
    </row>
    <row r="87" spans="1:5" hidden="1" x14ac:dyDescent="0.2">
      <c r="A87" s="101"/>
      <c r="B87" s="72"/>
      <c r="C87" s="2"/>
      <c r="D87" s="11"/>
      <c r="E87" s="11"/>
    </row>
    <row r="88" spans="1:5" hidden="1" x14ac:dyDescent="0.2">
      <c r="A88" s="101"/>
      <c r="B88" s="72"/>
      <c r="C88" s="2"/>
      <c r="D88" s="11"/>
      <c r="E88" s="11"/>
    </row>
    <row r="89" spans="1:5" hidden="1" x14ac:dyDescent="0.2">
      <c r="A89" s="101"/>
      <c r="B89" s="72"/>
      <c r="C89" s="2"/>
      <c r="D89" s="11"/>
      <c r="E89" s="11"/>
    </row>
    <row r="90" spans="1:5" hidden="1" x14ac:dyDescent="0.2">
      <c r="A90" s="101"/>
      <c r="B90" s="72"/>
      <c r="C90" s="2"/>
      <c r="D90" s="11"/>
      <c r="E90" s="11"/>
    </row>
    <row r="91" spans="1:5" hidden="1" x14ac:dyDescent="0.2">
      <c r="A91" s="101"/>
      <c r="B91" s="72"/>
      <c r="C91" s="2"/>
      <c r="D91" s="11"/>
      <c r="E91" s="11"/>
    </row>
    <row r="92" spans="1:5" hidden="1" x14ac:dyDescent="0.2">
      <c r="A92" s="101"/>
      <c r="B92" s="72"/>
      <c r="C92" s="2"/>
      <c r="D92" s="11"/>
      <c r="E92" s="11"/>
    </row>
    <row r="93" spans="1:5" hidden="1" x14ac:dyDescent="0.2">
      <c r="A93" s="101"/>
      <c r="B93" s="72"/>
      <c r="C93" s="2"/>
      <c r="D93" s="11"/>
      <c r="E93" s="11"/>
    </row>
    <row r="94" spans="1:5" hidden="1" x14ac:dyDescent="0.2">
      <c r="A94" s="101"/>
      <c r="B94" s="72"/>
      <c r="C94" s="2"/>
      <c r="D94" s="11"/>
      <c r="E94" s="11"/>
    </row>
    <row r="95" spans="1:5" hidden="1" x14ac:dyDescent="0.2">
      <c r="A95" s="101"/>
      <c r="B95" s="72"/>
      <c r="C95" s="2"/>
      <c r="D95" s="11"/>
      <c r="E95" s="11"/>
    </row>
    <row r="96" spans="1:5" hidden="1" x14ac:dyDescent="0.2">
      <c r="A96" s="101"/>
      <c r="B96" s="72"/>
      <c r="C96" s="2"/>
      <c r="D96" s="11"/>
      <c r="E96" s="11"/>
    </row>
    <row r="97" spans="1:5" hidden="1" x14ac:dyDescent="0.2">
      <c r="A97" s="101"/>
      <c r="B97" s="72"/>
      <c r="C97" s="2"/>
      <c r="D97" s="11"/>
      <c r="E97" s="11"/>
    </row>
    <row r="98" spans="1:5" hidden="1" x14ac:dyDescent="0.2">
      <c r="A98" s="101"/>
      <c r="B98" s="72"/>
      <c r="C98" s="2"/>
      <c r="D98" s="11"/>
      <c r="E98" s="11"/>
    </row>
    <row r="99" spans="1:5" hidden="1" x14ac:dyDescent="0.2">
      <c r="A99" s="101"/>
      <c r="B99" s="72"/>
      <c r="C99" s="2"/>
      <c r="D99" s="11"/>
      <c r="E99" s="11"/>
    </row>
    <row r="100" spans="1:5" hidden="1" x14ac:dyDescent="0.2">
      <c r="A100" s="101"/>
      <c r="B100" s="72"/>
      <c r="C100" s="2"/>
      <c r="D100" s="11"/>
      <c r="E100" s="11"/>
    </row>
    <row r="101" spans="1:5" hidden="1" x14ac:dyDescent="0.2">
      <c r="A101" s="101"/>
      <c r="B101" s="72"/>
      <c r="C101" s="2"/>
      <c r="D101" s="11"/>
      <c r="E101" s="11"/>
    </row>
    <row r="102" spans="1:5" hidden="1" x14ac:dyDescent="0.2">
      <c r="A102" s="101"/>
      <c r="B102" s="72"/>
      <c r="C102" s="2"/>
      <c r="D102" s="11"/>
      <c r="E102" s="11"/>
    </row>
    <row r="103" spans="1:5" hidden="1" x14ac:dyDescent="0.2">
      <c r="A103" s="101"/>
      <c r="B103" s="72"/>
      <c r="C103" s="2"/>
      <c r="D103" s="11"/>
      <c r="E103" s="11"/>
    </row>
    <row r="104" spans="1:5" hidden="1" x14ac:dyDescent="0.2">
      <c r="A104" s="101"/>
      <c r="B104" s="72"/>
      <c r="C104" s="2"/>
      <c r="D104" s="11"/>
      <c r="E104" s="11"/>
    </row>
    <row r="105" spans="1:5" hidden="1" x14ac:dyDescent="0.2">
      <c r="A105" s="101"/>
      <c r="B105" s="72"/>
      <c r="C105" s="2"/>
      <c r="D105" s="11"/>
      <c r="E105" s="11"/>
    </row>
    <row r="106" spans="1:5" hidden="1" x14ac:dyDescent="0.2">
      <c r="A106" s="101"/>
      <c r="B106" s="72"/>
      <c r="C106" s="2"/>
      <c r="D106" s="11"/>
      <c r="E106" s="11"/>
    </row>
    <row r="107" spans="1:5" hidden="1" x14ac:dyDescent="0.2">
      <c r="A107" s="101"/>
      <c r="B107" s="72"/>
      <c r="C107" s="2"/>
      <c r="D107" s="11"/>
      <c r="E107" s="11"/>
    </row>
    <row r="108" spans="1:5" hidden="1" x14ac:dyDescent="0.2">
      <c r="A108" s="101"/>
      <c r="B108" s="72"/>
      <c r="C108" s="2"/>
      <c r="D108" s="11"/>
      <c r="E108" s="11"/>
    </row>
    <row r="109" spans="1:5" hidden="1" x14ac:dyDescent="0.2">
      <c r="A109" s="101"/>
      <c r="B109" s="72"/>
      <c r="C109" s="2"/>
      <c r="D109" s="11"/>
      <c r="E109" s="11"/>
    </row>
    <row r="110" spans="1:5" hidden="1" x14ac:dyDescent="0.2">
      <c r="A110" s="101"/>
      <c r="B110" s="72"/>
      <c r="C110" s="2"/>
      <c r="D110" s="11"/>
      <c r="E110" s="11"/>
    </row>
    <row r="111" spans="1:5" hidden="1" x14ac:dyDescent="0.2">
      <c r="A111" s="101"/>
      <c r="B111" s="72"/>
      <c r="C111" s="2"/>
      <c r="D111" s="11"/>
      <c r="E111" s="11"/>
    </row>
    <row r="112" spans="1:5" hidden="1" x14ac:dyDescent="0.2">
      <c r="A112" s="102"/>
      <c r="B112" s="73"/>
      <c r="C112" s="1"/>
    </row>
    <row r="113" spans="1:3" hidden="1" x14ac:dyDescent="0.2">
      <c r="A113" s="102"/>
      <c r="B113" s="73"/>
      <c r="C113" s="1"/>
    </row>
    <row r="114" spans="1:3" hidden="1" x14ac:dyDescent="0.2">
      <c r="A114" s="102"/>
      <c r="B114" s="73"/>
      <c r="C114" s="1"/>
    </row>
    <row r="115" spans="1:3" hidden="1" x14ac:dyDescent="0.2">
      <c r="A115" s="102"/>
      <c r="B115" s="73"/>
      <c r="C115" s="1"/>
    </row>
    <row r="116" spans="1:3" hidden="1" x14ac:dyDescent="0.2">
      <c r="A116" s="102"/>
      <c r="B116" s="73"/>
      <c r="C116" s="1"/>
    </row>
    <row r="117" spans="1:3" hidden="1" x14ac:dyDescent="0.2">
      <c r="A117" s="102"/>
      <c r="B117" s="73"/>
      <c r="C117" s="1"/>
    </row>
    <row r="118" spans="1:3" hidden="1" x14ac:dyDescent="0.2">
      <c r="A118" s="102"/>
      <c r="B118" s="73"/>
      <c r="C118" s="1"/>
    </row>
    <row r="119" spans="1:3" hidden="1" x14ac:dyDescent="0.2">
      <c r="A119" s="102"/>
      <c r="B119" s="73"/>
      <c r="C119" s="1"/>
    </row>
    <row r="120" spans="1:3" hidden="1" x14ac:dyDescent="0.2">
      <c r="A120" s="102"/>
      <c r="B120" s="73"/>
      <c r="C120" s="1"/>
    </row>
    <row r="121" spans="1:3" hidden="1" x14ac:dyDescent="0.2">
      <c r="A121" s="102"/>
      <c r="B121" s="73"/>
      <c r="C121" s="1"/>
    </row>
    <row r="122" spans="1:3" hidden="1" x14ac:dyDescent="0.2">
      <c r="A122" s="102"/>
      <c r="B122" s="73"/>
      <c r="C122" s="1"/>
    </row>
    <row r="123" spans="1:3" hidden="1" x14ac:dyDescent="0.2">
      <c r="A123" s="102"/>
      <c r="B123" s="73"/>
      <c r="C123" s="1"/>
    </row>
    <row r="124" spans="1:3" hidden="1" x14ac:dyDescent="0.2">
      <c r="A124" s="102"/>
      <c r="B124" s="73"/>
      <c r="C124" s="1"/>
    </row>
    <row r="125" spans="1:3" hidden="1" x14ac:dyDescent="0.2">
      <c r="A125" s="102"/>
      <c r="B125" s="73"/>
      <c r="C125" s="1"/>
    </row>
    <row r="126" spans="1:3" hidden="1" x14ac:dyDescent="0.2">
      <c r="A126" s="102"/>
      <c r="B126" s="73"/>
      <c r="C126" s="1"/>
    </row>
    <row r="127" spans="1:3" hidden="1" x14ac:dyDescent="0.2">
      <c r="A127" s="102"/>
      <c r="B127" s="73"/>
      <c r="C127" s="1"/>
    </row>
    <row r="128" spans="1:3" hidden="1" x14ac:dyDescent="0.2">
      <c r="A128" s="102"/>
      <c r="B128" s="73"/>
      <c r="C128" s="1"/>
    </row>
    <row r="129" spans="1:3" hidden="1" x14ac:dyDescent="0.2">
      <c r="A129" s="102"/>
      <c r="B129" s="73"/>
      <c r="C129" s="1"/>
    </row>
    <row r="130" spans="1:3" hidden="1" x14ac:dyDescent="0.2">
      <c r="A130" s="102"/>
      <c r="B130" s="73"/>
      <c r="C130" s="1"/>
    </row>
    <row r="131" spans="1:3" hidden="1" x14ac:dyDescent="0.2">
      <c r="A131" s="102"/>
      <c r="B131" s="73"/>
      <c r="C131" s="1"/>
    </row>
    <row r="132" spans="1:3" hidden="1" x14ac:dyDescent="0.2">
      <c r="A132" s="102"/>
      <c r="B132" s="73"/>
      <c r="C132" s="1"/>
    </row>
    <row r="133" spans="1:3" hidden="1" x14ac:dyDescent="0.2">
      <c r="A133" s="102"/>
      <c r="B133" s="73"/>
      <c r="C133" s="1"/>
    </row>
    <row r="134" spans="1:3" hidden="1" x14ac:dyDescent="0.2">
      <c r="A134" s="102"/>
      <c r="B134" s="73"/>
      <c r="C134" s="1"/>
    </row>
    <row r="135" spans="1:3" hidden="1" x14ac:dyDescent="0.2">
      <c r="A135" s="102"/>
      <c r="B135" s="73"/>
      <c r="C135" s="1"/>
    </row>
    <row r="136" spans="1:3" hidden="1" x14ac:dyDescent="0.2">
      <c r="A136" s="102"/>
      <c r="B136" s="73"/>
      <c r="C136" s="1"/>
    </row>
    <row r="137" spans="1:3" hidden="1" x14ac:dyDescent="0.2">
      <c r="A137" s="102"/>
      <c r="B137" s="73"/>
      <c r="C137" s="1"/>
    </row>
    <row r="138" spans="1:3" hidden="1" x14ac:dyDescent="0.2">
      <c r="A138" s="102"/>
      <c r="B138" s="73"/>
      <c r="C138" s="1"/>
    </row>
    <row r="139" spans="1:3" hidden="1" x14ac:dyDescent="0.2">
      <c r="A139" s="102"/>
      <c r="B139" s="73"/>
      <c r="C139" s="1"/>
    </row>
    <row r="140" spans="1:3" hidden="1" x14ac:dyDescent="0.2">
      <c r="A140" s="102"/>
      <c r="B140" s="73"/>
      <c r="C140" s="1"/>
    </row>
    <row r="141" spans="1:3" hidden="1" x14ac:dyDescent="0.2">
      <c r="A141" s="102"/>
      <c r="B141" s="73"/>
      <c r="C141" s="1"/>
    </row>
    <row r="142" spans="1:3" hidden="1" x14ac:dyDescent="0.2">
      <c r="A142" s="102"/>
      <c r="B142" s="73"/>
      <c r="C142" s="1"/>
    </row>
    <row r="143" spans="1:3" hidden="1" x14ac:dyDescent="0.2">
      <c r="A143" s="102"/>
      <c r="B143" s="73"/>
      <c r="C143" s="1"/>
    </row>
    <row r="144" spans="1:3" hidden="1" x14ac:dyDescent="0.2">
      <c r="A144" s="102"/>
      <c r="B144" s="73"/>
      <c r="C144" s="1"/>
    </row>
    <row r="145" spans="1:3" hidden="1" x14ac:dyDescent="0.2">
      <c r="A145" s="102"/>
      <c r="B145" s="73"/>
      <c r="C145" s="1"/>
    </row>
    <row r="146" spans="1:3" hidden="1" x14ac:dyDescent="0.2">
      <c r="A146" s="102"/>
      <c r="B146" s="73"/>
      <c r="C146" s="1"/>
    </row>
    <row r="147" spans="1:3" hidden="1" x14ac:dyDescent="0.2">
      <c r="A147" s="102"/>
      <c r="B147" s="73"/>
      <c r="C147" s="1"/>
    </row>
    <row r="148" spans="1:3" hidden="1" x14ac:dyDescent="0.2">
      <c r="A148" s="102"/>
      <c r="B148" s="73"/>
      <c r="C148" s="1"/>
    </row>
    <row r="149" spans="1:3" hidden="1" x14ac:dyDescent="0.2">
      <c r="A149" s="102"/>
      <c r="B149" s="73"/>
      <c r="C149" s="1"/>
    </row>
    <row r="150" spans="1:3" hidden="1" x14ac:dyDescent="0.2">
      <c r="A150" s="102"/>
      <c r="B150" s="73"/>
      <c r="C150" s="1"/>
    </row>
    <row r="151" spans="1:3" hidden="1" x14ac:dyDescent="0.2">
      <c r="A151" s="102"/>
      <c r="B151" s="73"/>
      <c r="C151" s="1"/>
    </row>
    <row r="152" spans="1:3" hidden="1" x14ac:dyDescent="0.2">
      <c r="A152" s="102"/>
      <c r="B152" s="73"/>
      <c r="C152" s="1"/>
    </row>
    <row r="153" spans="1:3" hidden="1" x14ac:dyDescent="0.2">
      <c r="A153" s="102"/>
      <c r="B153" s="73"/>
      <c r="C153" s="1"/>
    </row>
    <row r="154" spans="1:3" hidden="1" x14ac:dyDescent="0.2">
      <c r="A154" s="102"/>
      <c r="B154" s="73"/>
      <c r="C154" s="1"/>
    </row>
    <row r="155" spans="1:3" hidden="1" x14ac:dyDescent="0.2">
      <c r="A155" s="102"/>
      <c r="B155" s="73"/>
      <c r="C155" s="1"/>
    </row>
    <row r="156" spans="1:3" hidden="1" x14ac:dyDescent="0.2">
      <c r="A156" s="102"/>
      <c r="B156" s="73"/>
      <c r="C156" s="1"/>
    </row>
    <row r="157" spans="1:3" hidden="1" x14ac:dyDescent="0.2">
      <c r="A157" s="102"/>
      <c r="B157" s="73"/>
      <c r="C157" s="1"/>
    </row>
    <row r="158" spans="1:3" hidden="1" x14ac:dyDescent="0.2">
      <c r="A158" s="102"/>
      <c r="B158" s="73"/>
      <c r="C158" s="1"/>
    </row>
    <row r="159" spans="1:3" hidden="1" x14ac:dyDescent="0.2">
      <c r="A159" s="102"/>
      <c r="B159" s="73"/>
      <c r="C159" s="1"/>
    </row>
    <row r="160" spans="1:3" hidden="1" x14ac:dyDescent="0.2">
      <c r="A160" s="102"/>
      <c r="B160" s="73"/>
      <c r="C160" s="1"/>
    </row>
    <row r="161" spans="1:3" hidden="1" x14ac:dyDescent="0.2">
      <c r="A161" s="102"/>
      <c r="B161" s="73"/>
      <c r="C161" s="1"/>
    </row>
    <row r="162" spans="1:3" hidden="1" x14ac:dyDescent="0.2">
      <c r="A162" s="102"/>
      <c r="B162" s="73"/>
      <c r="C162" s="1"/>
    </row>
    <row r="163" spans="1:3" hidden="1" x14ac:dyDescent="0.2">
      <c r="A163" s="102"/>
      <c r="B163" s="73"/>
      <c r="C163" s="1"/>
    </row>
    <row r="164" spans="1:3" hidden="1" x14ac:dyDescent="0.2">
      <c r="A164" s="102"/>
      <c r="B164" s="73"/>
      <c r="C164" s="1"/>
    </row>
    <row r="165" spans="1:3" hidden="1" x14ac:dyDescent="0.2">
      <c r="A165" s="102"/>
      <c r="B165" s="73"/>
      <c r="C165" s="1"/>
    </row>
    <row r="166" spans="1:3" hidden="1" x14ac:dyDescent="0.2">
      <c r="A166" s="102"/>
      <c r="B166" s="73"/>
      <c r="C166" s="1"/>
    </row>
    <row r="167" spans="1:3" hidden="1" x14ac:dyDescent="0.2">
      <c r="A167" s="102"/>
      <c r="B167" s="73"/>
      <c r="C167" s="1"/>
    </row>
    <row r="168" spans="1:3" hidden="1" x14ac:dyDescent="0.2">
      <c r="A168" s="102"/>
      <c r="B168" s="73"/>
      <c r="C168" s="1"/>
    </row>
    <row r="169" spans="1:3" hidden="1" x14ac:dyDescent="0.2">
      <c r="A169" s="102"/>
      <c r="B169" s="73"/>
      <c r="C169" s="1"/>
    </row>
    <row r="170" spans="1:3" hidden="1" x14ac:dyDescent="0.2">
      <c r="A170" s="102"/>
      <c r="B170" s="73"/>
      <c r="C170" s="1"/>
    </row>
    <row r="171" spans="1:3" hidden="1" x14ac:dyDescent="0.2">
      <c r="A171" s="102"/>
      <c r="B171" s="73"/>
      <c r="C171" s="1"/>
    </row>
    <row r="172" spans="1:3" hidden="1" x14ac:dyDescent="0.2">
      <c r="A172" s="102"/>
      <c r="B172" s="73"/>
      <c r="C172" s="1"/>
    </row>
    <row r="173" spans="1:3" hidden="1" x14ac:dyDescent="0.2">
      <c r="A173" s="102"/>
      <c r="B173" s="73"/>
      <c r="C173" s="1"/>
    </row>
    <row r="174" spans="1:3" hidden="1" x14ac:dyDescent="0.2">
      <c r="A174" s="102"/>
      <c r="B174" s="73"/>
      <c r="C174" s="1"/>
    </row>
    <row r="175" spans="1:3" hidden="1" x14ac:dyDescent="0.2">
      <c r="A175" s="102"/>
      <c r="B175" s="73"/>
      <c r="C175" s="1"/>
    </row>
    <row r="176" spans="1:3" hidden="1" x14ac:dyDescent="0.2">
      <c r="A176" s="102"/>
      <c r="B176" s="73"/>
      <c r="C176" s="1"/>
    </row>
    <row r="177" spans="1:3" hidden="1" x14ac:dyDescent="0.2">
      <c r="A177" s="102"/>
      <c r="B177" s="73"/>
      <c r="C177" s="1"/>
    </row>
    <row r="178" spans="1:3" hidden="1" x14ac:dyDescent="0.2">
      <c r="A178" s="102"/>
      <c r="B178" s="73"/>
      <c r="C178" s="1"/>
    </row>
    <row r="179" spans="1:3" hidden="1" x14ac:dyDescent="0.2">
      <c r="A179" s="102"/>
      <c r="B179" s="73"/>
      <c r="C179" s="1"/>
    </row>
    <row r="180" spans="1:3" hidden="1" x14ac:dyDescent="0.2">
      <c r="A180" s="102"/>
      <c r="B180" s="73"/>
      <c r="C180" s="1"/>
    </row>
    <row r="181" spans="1:3" hidden="1" x14ac:dyDescent="0.2">
      <c r="A181" s="102"/>
      <c r="B181" s="73"/>
      <c r="C181" s="1"/>
    </row>
    <row r="182" spans="1:3" hidden="1" x14ac:dyDescent="0.2">
      <c r="A182" s="102"/>
      <c r="B182" s="73"/>
      <c r="C182" s="1"/>
    </row>
    <row r="183" spans="1:3" hidden="1" x14ac:dyDescent="0.2">
      <c r="A183" s="102"/>
      <c r="B183" s="73"/>
      <c r="C183" s="1"/>
    </row>
    <row r="184" spans="1:3" hidden="1" x14ac:dyDescent="0.2">
      <c r="A184" s="102"/>
      <c r="B184" s="73"/>
      <c r="C184" s="1"/>
    </row>
    <row r="185" spans="1:3" hidden="1" x14ac:dyDescent="0.2">
      <c r="A185" s="102"/>
      <c r="B185" s="73"/>
      <c r="C185" s="1"/>
    </row>
    <row r="186" spans="1:3" hidden="1" x14ac:dyDescent="0.2">
      <c r="A186" s="102"/>
      <c r="B186" s="73"/>
      <c r="C186" s="1"/>
    </row>
    <row r="187" spans="1:3" hidden="1" x14ac:dyDescent="0.2">
      <c r="A187" s="102"/>
      <c r="B187" s="73"/>
      <c r="C187" s="1"/>
    </row>
    <row r="188" spans="1:3" hidden="1" x14ac:dyDescent="0.2">
      <c r="A188" s="102"/>
      <c r="B188" s="73"/>
      <c r="C188" s="1"/>
    </row>
    <row r="189" spans="1:3" hidden="1" x14ac:dyDescent="0.2">
      <c r="A189" s="102"/>
      <c r="B189" s="73"/>
      <c r="C189" s="1"/>
    </row>
    <row r="190" spans="1:3" hidden="1" x14ac:dyDescent="0.2">
      <c r="A190" s="102"/>
      <c r="B190" s="73"/>
      <c r="C190" s="1"/>
    </row>
    <row r="191" spans="1:3" hidden="1" x14ac:dyDescent="0.2">
      <c r="A191" s="102"/>
      <c r="B191" s="73"/>
      <c r="C191" s="1"/>
    </row>
    <row r="192" spans="1:3" hidden="1" x14ac:dyDescent="0.2">
      <c r="A192" s="102"/>
      <c r="B192" s="73"/>
      <c r="C192" s="1"/>
    </row>
    <row r="193" spans="1:3" hidden="1" x14ac:dyDescent="0.2">
      <c r="A193" s="102"/>
      <c r="B193" s="73"/>
      <c r="C193" s="1"/>
    </row>
    <row r="194" spans="1:3" hidden="1" x14ac:dyDescent="0.2">
      <c r="A194" s="102"/>
      <c r="B194" s="73"/>
      <c r="C194" s="1"/>
    </row>
    <row r="195" spans="1:3" hidden="1" x14ac:dyDescent="0.2">
      <c r="A195" s="102"/>
      <c r="B195" s="73"/>
      <c r="C195" s="1"/>
    </row>
    <row r="196" spans="1:3" hidden="1" x14ac:dyDescent="0.2">
      <c r="A196" s="102"/>
      <c r="B196" s="73"/>
      <c r="C196" s="1"/>
    </row>
    <row r="197" spans="1:3" hidden="1" x14ac:dyDescent="0.2">
      <c r="A197" s="102"/>
      <c r="B197" s="73"/>
      <c r="C197" s="1"/>
    </row>
    <row r="198" spans="1:3" hidden="1" x14ac:dyDescent="0.2">
      <c r="A198" s="102"/>
      <c r="B198" s="73"/>
      <c r="C198" s="1"/>
    </row>
    <row r="199" spans="1:3" hidden="1" x14ac:dyDescent="0.2">
      <c r="A199" s="102"/>
      <c r="B199" s="73"/>
      <c r="C199" s="1"/>
    </row>
    <row r="200" spans="1:3" hidden="1" x14ac:dyDescent="0.2">
      <c r="A200" s="102"/>
      <c r="B200" s="73"/>
      <c r="C200" s="1"/>
    </row>
    <row r="201" spans="1:3" hidden="1" x14ac:dyDescent="0.2">
      <c r="A201" s="102"/>
      <c r="B201" s="73"/>
      <c r="C201" s="1"/>
    </row>
    <row r="202" spans="1:3" hidden="1" x14ac:dyDescent="0.2">
      <c r="A202" s="102"/>
      <c r="B202" s="73"/>
      <c r="C202" s="1"/>
    </row>
    <row r="203" spans="1:3" hidden="1" x14ac:dyDescent="0.2">
      <c r="A203" s="102"/>
      <c r="B203" s="73"/>
      <c r="C203" s="1"/>
    </row>
    <row r="204" spans="1:3" hidden="1" x14ac:dyDescent="0.2">
      <c r="A204" s="102"/>
      <c r="B204" s="73"/>
      <c r="C204" s="1"/>
    </row>
    <row r="205" spans="1:3" hidden="1" x14ac:dyDescent="0.2">
      <c r="A205" s="102"/>
      <c r="B205" s="73"/>
      <c r="C205" s="1"/>
    </row>
    <row r="206" spans="1:3" hidden="1" x14ac:dyDescent="0.2">
      <c r="A206" s="102"/>
      <c r="B206" s="73"/>
      <c r="C206" s="1"/>
    </row>
    <row r="207" spans="1:3" hidden="1" x14ac:dyDescent="0.2">
      <c r="A207" s="102"/>
      <c r="B207" s="73"/>
      <c r="C207" s="1"/>
    </row>
    <row r="208" spans="1:3" hidden="1" x14ac:dyDescent="0.2">
      <c r="A208" s="102"/>
      <c r="B208" s="73"/>
      <c r="C208" s="1"/>
    </row>
    <row r="209" spans="1:3" hidden="1" x14ac:dyDescent="0.2">
      <c r="A209" s="102"/>
      <c r="B209" s="73"/>
      <c r="C209" s="1"/>
    </row>
    <row r="210" spans="1:3" hidden="1" x14ac:dyDescent="0.2">
      <c r="A210" s="102"/>
      <c r="B210" s="73"/>
      <c r="C210" s="1"/>
    </row>
    <row r="211" spans="1:3" hidden="1" x14ac:dyDescent="0.2">
      <c r="A211" s="102"/>
      <c r="B211" s="73"/>
      <c r="C211" s="1"/>
    </row>
    <row r="212" spans="1:3" hidden="1" x14ac:dyDescent="0.2">
      <c r="A212" s="102"/>
      <c r="B212" s="73"/>
      <c r="C212" s="1"/>
    </row>
    <row r="213" spans="1:3" hidden="1" x14ac:dyDescent="0.2">
      <c r="A213" s="102"/>
      <c r="B213" s="73"/>
      <c r="C213" s="1"/>
    </row>
    <row r="214" spans="1:3" hidden="1" x14ac:dyDescent="0.2">
      <c r="A214" s="102"/>
      <c r="B214" s="73"/>
      <c r="C214" s="1"/>
    </row>
    <row r="215" spans="1:3" hidden="1" x14ac:dyDescent="0.2">
      <c r="A215" s="102"/>
      <c r="B215" s="73"/>
      <c r="C215" s="1"/>
    </row>
    <row r="216" spans="1:3" hidden="1" x14ac:dyDescent="0.2">
      <c r="A216" s="102"/>
      <c r="B216" s="73"/>
      <c r="C216" s="1"/>
    </row>
    <row r="217" spans="1:3" hidden="1" x14ac:dyDescent="0.2">
      <c r="A217" s="102"/>
      <c r="B217" s="73"/>
      <c r="C217" s="1"/>
    </row>
    <row r="218" spans="1:3" hidden="1" x14ac:dyDescent="0.2">
      <c r="A218" s="102"/>
      <c r="B218" s="73"/>
      <c r="C218" s="1"/>
    </row>
    <row r="219" spans="1:3" hidden="1" x14ac:dyDescent="0.2">
      <c r="A219" s="102"/>
      <c r="B219" s="73"/>
      <c r="C219" s="1"/>
    </row>
    <row r="220" spans="1:3" hidden="1" x14ac:dyDescent="0.2">
      <c r="A220" s="102"/>
      <c r="B220" s="73"/>
      <c r="C220" s="1"/>
    </row>
    <row r="221" spans="1:3" hidden="1" x14ac:dyDescent="0.2">
      <c r="A221" s="102"/>
      <c r="B221" s="73"/>
      <c r="C221" s="1"/>
    </row>
    <row r="222" spans="1:3" hidden="1" x14ac:dyDescent="0.2">
      <c r="A222" s="102"/>
      <c r="B222" s="73"/>
      <c r="C222" s="1"/>
    </row>
    <row r="223" spans="1:3" hidden="1" x14ac:dyDescent="0.2">
      <c r="A223" s="102"/>
      <c r="B223" s="73"/>
      <c r="C223" s="1"/>
    </row>
    <row r="224" spans="1:3" hidden="1" x14ac:dyDescent="0.2">
      <c r="A224" s="102"/>
      <c r="B224" s="73"/>
      <c r="C224" s="1"/>
    </row>
    <row r="225" spans="1:3" hidden="1" x14ac:dyDescent="0.2">
      <c r="A225" s="102"/>
      <c r="B225" s="73"/>
      <c r="C225" s="1"/>
    </row>
    <row r="226" spans="1:3" hidden="1" x14ac:dyDescent="0.2">
      <c r="A226" s="102"/>
      <c r="B226" s="73"/>
      <c r="C226" s="1"/>
    </row>
    <row r="227" spans="1:3" hidden="1" x14ac:dyDescent="0.2">
      <c r="A227" s="102"/>
      <c r="B227" s="73"/>
      <c r="C227" s="1"/>
    </row>
    <row r="228" spans="1:3" hidden="1" x14ac:dyDescent="0.2">
      <c r="A228" s="102"/>
      <c r="B228" s="73"/>
      <c r="C228" s="1"/>
    </row>
    <row r="229" spans="1:3" hidden="1" x14ac:dyDescent="0.2">
      <c r="A229" s="102"/>
      <c r="B229" s="73"/>
      <c r="C229" s="1"/>
    </row>
    <row r="230" spans="1:3" hidden="1" x14ac:dyDescent="0.2">
      <c r="A230" s="102"/>
      <c r="B230" s="73"/>
      <c r="C230" s="1"/>
    </row>
    <row r="231" spans="1:3" hidden="1" x14ac:dyDescent="0.2">
      <c r="A231" s="102"/>
      <c r="B231" s="73"/>
      <c r="C231" s="1"/>
    </row>
    <row r="232" spans="1:3" hidden="1" x14ac:dyDescent="0.2">
      <c r="A232" s="102"/>
      <c r="B232" s="73"/>
      <c r="C232" s="1"/>
    </row>
    <row r="233" spans="1:3" hidden="1" x14ac:dyDescent="0.2">
      <c r="A233" s="102"/>
      <c r="B233" s="73"/>
      <c r="C233" s="1"/>
    </row>
    <row r="234" spans="1:3" hidden="1" x14ac:dyDescent="0.2">
      <c r="A234" s="102"/>
      <c r="B234" s="73"/>
      <c r="C234" s="1"/>
    </row>
    <row r="235" spans="1:3" hidden="1" x14ac:dyDescent="0.2">
      <c r="A235" s="102"/>
      <c r="B235" s="73"/>
      <c r="C235" s="1"/>
    </row>
    <row r="236" spans="1:3" hidden="1" x14ac:dyDescent="0.2">
      <c r="A236" s="102"/>
      <c r="B236" s="73"/>
      <c r="C236" s="1"/>
    </row>
    <row r="237" spans="1:3" hidden="1" x14ac:dyDescent="0.2">
      <c r="A237" s="102"/>
      <c r="B237" s="73"/>
      <c r="C237" s="1"/>
    </row>
    <row r="238" spans="1:3" hidden="1" x14ac:dyDescent="0.2">
      <c r="A238" s="102"/>
      <c r="B238" s="73"/>
      <c r="C238" s="1"/>
    </row>
    <row r="239" spans="1:3" hidden="1" x14ac:dyDescent="0.2">
      <c r="A239" s="102"/>
      <c r="B239" s="73"/>
      <c r="C239" s="1"/>
    </row>
    <row r="240" spans="1:3" hidden="1" x14ac:dyDescent="0.2">
      <c r="A240" s="102"/>
      <c r="B240" s="73"/>
      <c r="C240" s="1"/>
    </row>
    <row r="241" spans="1:3" hidden="1" x14ac:dyDescent="0.2">
      <c r="A241" s="102"/>
      <c r="B241" s="73"/>
      <c r="C241" s="1"/>
    </row>
    <row r="242" spans="1:3" hidden="1" x14ac:dyDescent="0.2">
      <c r="A242" s="102"/>
      <c r="B242" s="73"/>
      <c r="C242" s="1"/>
    </row>
    <row r="243" spans="1:3" hidden="1" x14ac:dyDescent="0.2">
      <c r="A243" s="102"/>
      <c r="B243" s="73"/>
      <c r="C243" s="1"/>
    </row>
    <row r="244" spans="1:3" hidden="1" x14ac:dyDescent="0.2">
      <c r="A244" s="102"/>
      <c r="B244" s="73"/>
      <c r="C244" s="1"/>
    </row>
    <row r="245" spans="1:3" hidden="1" x14ac:dyDescent="0.2">
      <c r="A245" s="102"/>
      <c r="B245" s="73"/>
      <c r="C245" s="1"/>
    </row>
    <row r="246" spans="1:3" hidden="1" x14ac:dyDescent="0.2">
      <c r="A246" s="102"/>
      <c r="B246" s="73"/>
      <c r="C246" s="1"/>
    </row>
    <row r="247" spans="1:3" hidden="1" x14ac:dyDescent="0.2">
      <c r="A247" s="102"/>
      <c r="B247" s="73"/>
      <c r="C247" s="1"/>
    </row>
    <row r="248" spans="1:3" hidden="1" x14ac:dyDescent="0.2">
      <c r="A248" s="102"/>
      <c r="B248" s="73"/>
      <c r="C248" s="1"/>
    </row>
    <row r="249" spans="1:3" hidden="1" x14ac:dyDescent="0.2">
      <c r="A249" s="102"/>
      <c r="B249" s="73"/>
      <c r="C249" s="1"/>
    </row>
    <row r="250" spans="1:3" hidden="1" x14ac:dyDescent="0.2">
      <c r="A250" s="102"/>
      <c r="B250" s="73"/>
      <c r="C250" s="1"/>
    </row>
    <row r="251" spans="1:3" hidden="1" x14ac:dyDescent="0.2">
      <c r="A251" s="102"/>
      <c r="B251" s="73"/>
      <c r="C251" s="1"/>
    </row>
    <row r="252" spans="1:3" hidden="1" x14ac:dyDescent="0.2">
      <c r="A252" s="102"/>
      <c r="B252" s="73"/>
      <c r="C252" s="1"/>
    </row>
    <row r="253" spans="1:3" hidden="1" x14ac:dyDescent="0.2">
      <c r="A253" s="102"/>
      <c r="B253" s="73"/>
      <c r="C253" s="1"/>
    </row>
    <row r="254" spans="1:3" hidden="1" x14ac:dyDescent="0.2">
      <c r="A254" s="102"/>
      <c r="B254" s="73"/>
      <c r="C254" s="1"/>
    </row>
    <row r="255" spans="1:3" hidden="1" x14ac:dyDescent="0.2">
      <c r="A255" s="102"/>
      <c r="B255" s="73"/>
      <c r="C255" s="1"/>
    </row>
    <row r="256" spans="1:3" hidden="1" x14ac:dyDescent="0.2">
      <c r="A256" s="102"/>
      <c r="B256" s="73"/>
      <c r="C256" s="1"/>
    </row>
    <row r="257" spans="1:3" hidden="1" x14ac:dyDescent="0.2">
      <c r="A257" s="102"/>
      <c r="B257" s="73"/>
      <c r="C257" s="1"/>
    </row>
    <row r="258" spans="1:3" hidden="1" x14ac:dyDescent="0.2">
      <c r="A258" s="102"/>
      <c r="B258" s="73"/>
      <c r="C258" s="1"/>
    </row>
    <row r="259" spans="1:3" hidden="1" x14ac:dyDescent="0.2">
      <c r="A259" s="102"/>
      <c r="B259" s="73"/>
      <c r="C259" s="1"/>
    </row>
    <row r="260" spans="1:3" hidden="1" x14ac:dyDescent="0.2">
      <c r="A260" s="102"/>
      <c r="B260" s="73"/>
      <c r="C260" s="1"/>
    </row>
    <row r="261" spans="1:3" hidden="1" x14ac:dyDescent="0.2">
      <c r="A261" s="102"/>
      <c r="B261" s="73"/>
      <c r="C261" s="1"/>
    </row>
    <row r="262" spans="1:3" hidden="1" x14ac:dyDescent="0.2">
      <c r="A262" s="102"/>
      <c r="B262" s="73"/>
      <c r="C262" s="1"/>
    </row>
    <row r="263" spans="1:3" hidden="1" x14ac:dyDescent="0.2">
      <c r="A263" s="102"/>
      <c r="B263" s="73"/>
      <c r="C263" s="1"/>
    </row>
    <row r="264" spans="1:3" hidden="1" x14ac:dyDescent="0.2">
      <c r="A264" s="102"/>
      <c r="B264" s="73"/>
      <c r="C264" s="1"/>
    </row>
    <row r="265" spans="1:3" hidden="1" x14ac:dyDescent="0.2">
      <c r="A265" s="102"/>
      <c r="B265" s="73"/>
      <c r="C265" s="1"/>
    </row>
    <row r="266" spans="1:3" hidden="1" x14ac:dyDescent="0.2">
      <c r="A266" s="102"/>
      <c r="B266" s="73"/>
      <c r="C266" s="1"/>
    </row>
    <row r="267" spans="1:3" hidden="1" x14ac:dyDescent="0.2">
      <c r="A267" s="102"/>
      <c r="B267" s="73"/>
      <c r="C267" s="1"/>
    </row>
    <row r="268" spans="1:3" hidden="1" x14ac:dyDescent="0.2">
      <c r="A268" s="102"/>
      <c r="B268" s="73"/>
      <c r="C268" s="1"/>
    </row>
    <row r="269" spans="1:3" hidden="1" x14ac:dyDescent="0.2">
      <c r="A269" s="102"/>
      <c r="B269" s="73"/>
      <c r="C269" s="1"/>
    </row>
    <row r="270" spans="1:3" hidden="1" x14ac:dyDescent="0.2">
      <c r="A270" s="102"/>
      <c r="B270" s="73"/>
      <c r="C270" s="1"/>
    </row>
    <row r="271" spans="1:3" hidden="1" x14ac:dyDescent="0.2">
      <c r="A271" s="102"/>
      <c r="B271" s="73"/>
      <c r="C271" s="1"/>
    </row>
    <row r="272" spans="1:3" hidden="1" x14ac:dyDescent="0.2">
      <c r="A272" s="102"/>
      <c r="B272" s="73"/>
      <c r="C272" s="1"/>
    </row>
    <row r="273" spans="1:3" hidden="1" x14ac:dyDescent="0.2">
      <c r="A273" s="102"/>
      <c r="B273" s="73"/>
      <c r="C273" s="1"/>
    </row>
    <row r="274" spans="1:3" hidden="1" x14ac:dyDescent="0.2">
      <c r="A274" s="102"/>
      <c r="B274" s="73"/>
      <c r="C274" s="1"/>
    </row>
    <row r="275" spans="1:3" hidden="1" x14ac:dyDescent="0.2">
      <c r="A275" s="102"/>
      <c r="B275" s="73"/>
      <c r="C275" s="1"/>
    </row>
    <row r="276" spans="1:3" hidden="1" x14ac:dyDescent="0.2">
      <c r="A276" s="102"/>
      <c r="B276" s="73"/>
      <c r="C276" s="1"/>
    </row>
    <row r="277" spans="1:3" hidden="1" x14ac:dyDescent="0.2">
      <c r="A277" s="102"/>
      <c r="B277" s="73"/>
      <c r="C277" s="1"/>
    </row>
    <row r="278" spans="1:3" hidden="1" x14ac:dyDescent="0.2">
      <c r="A278" s="102"/>
      <c r="B278" s="73"/>
      <c r="C278" s="1"/>
    </row>
    <row r="279" spans="1:3" hidden="1" x14ac:dyDescent="0.2">
      <c r="A279" s="102"/>
      <c r="B279" s="73"/>
      <c r="C279" s="1"/>
    </row>
    <row r="280" spans="1:3" hidden="1" x14ac:dyDescent="0.2">
      <c r="A280" s="102"/>
      <c r="B280" s="73"/>
      <c r="C280" s="1"/>
    </row>
    <row r="281" spans="1:3" hidden="1" x14ac:dyDescent="0.2">
      <c r="A281" s="102"/>
      <c r="B281" s="73"/>
      <c r="C281" s="1"/>
    </row>
    <row r="282" spans="1:3" hidden="1" x14ac:dyDescent="0.2">
      <c r="A282" s="102"/>
      <c r="B282" s="73"/>
      <c r="C282" s="1"/>
    </row>
    <row r="283" spans="1:3" hidden="1" x14ac:dyDescent="0.2">
      <c r="A283" s="102"/>
      <c r="B283" s="73"/>
      <c r="C283" s="1"/>
    </row>
    <row r="284" spans="1:3" hidden="1" x14ac:dyDescent="0.2">
      <c r="A284" s="102"/>
      <c r="B284" s="73"/>
      <c r="C284" s="1"/>
    </row>
    <row r="285" spans="1:3" hidden="1" x14ac:dyDescent="0.2">
      <c r="A285" s="102"/>
      <c r="B285" s="73"/>
      <c r="C285" s="1"/>
    </row>
    <row r="286" spans="1:3" hidden="1" x14ac:dyDescent="0.2">
      <c r="A286" s="102"/>
      <c r="B286" s="73"/>
      <c r="C286" s="1"/>
    </row>
    <row r="287" spans="1:3" hidden="1" x14ac:dyDescent="0.2">
      <c r="A287" s="102"/>
      <c r="B287" s="73"/>
      <c r="C287" s="1"/>
    </row>
    <row r="288" spans="1:3" hidden="1" x14ac:dyDescent="0.2">
      <c r="A288" s="102"/>
      <c r="B288" s="73"/>
      <c r="C288" s="1"/>
    </row>
    <row r="289" spans="1:3" hidden="1" x14ac:dyDescent="0.2">
      <c r="A289" s="102"/>
      <c r="B289" s="73"/>
      <c r="C289" s="1"/>
    </row>
    <row r="290" spans="1:3" hidden="1" x14ac:dyDescent="0.2">
      <c r="A290" s="102"/>
      <c r="B290" s="73"/>
      <c r="C290" s="1"/>
    </row>
    <row r="291" spans="1:3" hidden="1" x14ac:dyDescent="0.2">
      <c r="A291" s="102"/>
      <c r="B291" s="73"/>
      <c r="C291" s="1"/>
    </row>
    <row r="292" spans="1:3" hidden="1" x14ac:dyDescent="0.2">
      <c r="A292" s="102"/>
      <c r="B292" s="73"/>
      <c r="C292" s="1"/>
    </row>
    <row r="293" spans="1:3" hidden="1" x14ac:dyDescent="0.2">
      <c r="A293" s="102"/>
      <c r="B293" s="73"/>
      <c r="C293" s="1"/>
    </row>
    <row r="294" spans="1:3" hidden="1" x14ac:dyDescent="0.2">
      <c r="A294" s="102"/>
      <c r="B294" s="73"/>
      <c r="C294" s="1"/>
    </row>
    <row r="295" spans="1:3" hidden="1" x14ac:dyDescent="0.2">
      <c r="A295" s="102"/>
      <c r="B295" s="73"/>
      <c r="C295" s="1"/>
    </row>
    <row r="296" spans="1:3" hidden="1" x14ac:dyDescent="0.2">
      <c r="A296" s="102"/>
      <c r="B296" s="73"/>
      <c r="C296" s="1"/>
    </row>
    <row r="297" spans="1:3" hidden="1" x14ac:dyDescent="0.2">
      <c r="A297" s="102"/>
      <c r="B297" s="73"/>
      <c r="C297" s="1"/>
    </row>
    <row r="298" spans="1:3" hidden="1" x14ac:dyDescent="0.2">
      <c r="A298" s="102"/>
      <c r="B298" s="73"/>
      <c r="C298" s="1"/>
    </row>
    <row r="299" spans="1:3" hidden="1" x14ac:dyDescent="0.2">
      <c r="A299" s="102"/>
      <c r="B299" s="73"/>
      <c r="C299" s="1"/>
    </row>
    <row r="300" spans="1:3" hidden="1" x14ac:dyDescent="0.2">
      <c r="A300" s="102"/>
      <c r="B300" s="73"/>
      <c r="C300" s="1"/>
    </row>
    <row r="301" spans="1:3" hidden="1" x14ac:dyDescent="0.2">
      <c r="A301" s="102"/>
      <c r="B301" s="73"/>
      <c r="C301" s="1"/>
    </row>
    <row r="302" spans="1:3" hidden="1" x14ac:dyDescent="0.2">
      <c r="A302" s="102"/>
      <c r="B302" s="73"/>
      <c r="C302" s="1"/>
    </row>
    <row r="303" spans="1:3" hidden="1" x14ac:dyDescent="0.2">
      <c r="A303" s="102"/>
      <c r="B303" s="73"/>
      <c r="C303" s="1"/>
    </row>
    <row r="304" spans="1:3" hidden="1" x14ac:dyDescent="0.2">
      <c r="A304" s="102"/>
      <c r="B304" s="73"/>
      <c r="C304" s="1"/>
    </row>
    <row r="305" spans="1:3" hidden="1" x14ac:dyDescent="0.2">
      <c r="A305" s="102"/>
      <c r="B305" s="73"/>
      <c r="C305" s="1"/>
    </row>
    <row r="306" spans="1:3" hidden="1" x14ac:dyDescent="0.2">
      <c r="A306" s="102"/>
      <c r="B306" s="73"/>
      <c r="C306" s="1"/>
    </row>
    <row r="307" spans="1:3" hidden="1" x14ac:dyDescent="0.2">
      <c r="A307" s="102"/>
      <c r="B307" s="73"/>
      <c r="C307" s="1"/>
    </row>
    <row r="308" spans="1:3" hidden="1" x14ac:dyDescent="0.2">
      <c r="A308" s="102"/>
      <c r="B308" s="73"/>
      <c r="C308" s="1"/>
    </row>
    <row r="309" spans="1:3" hidden="1" x14ac:dyDescent="0.2">
      <c r="A309" s="102"/>
      <c r="B309" s="73"/>
      <c r="C309" s="1"/>
    </row>
    <row r="310" spans="1:3" hidden="1" x14ac:dyDescent="0.2">
      <c r="A310" s="102"/>
      <c r="B310" s="73"/>
      <c r="C310" s="1"/>
    </row>
    <row r="311" spans="1:3" hidden="1" x14ac:dyDescent="0.2">
      <c r="A311" s="102"/>
      <c r="B311" s="73"/>
      <c r="C311" s="1"/>
    </row>
    <row r="312" spans="1:3" hidden="1" x14ac:dyDescent="0.2">
      <c r="A312" s="102"/>
      <c r="B312" s="73"/>
      <c r="C312" s="1"/>
    </row>
    <row r="313" spans="1:3" hidden="1" x14ac:dyDescent="0.2">
      <c r="A313" s="102"/>
      <c r="B313" s="73"/>
      <c r="C313" s="1"/>
    </row>
    <row r="314" spans="1:3" hidden="1" x14ac:dyDescent="0.2">
      <c r="A314" s="102"/>
      <c r="B314" s="73"/>
      <c r="C314" s="1"/>
    </row>
    <row r="315" spans="1:3" hidden="1" x14ac:dyDescent="0.2">
      <c r="A315" s="102"/>
      <c r="B315" s="73"/>
      <c r="C315" s="1"/>
    </row>
    <row r="316" spans="1:3" hidden="1" x14ac:dyDescent="0.2">
      <c r="A316" s="102"/>
      <c r="B316" s="73"/>
      <c r="C316" s="1"/>
    </row>
    <row r="317" spans="1:3" hidden="1" x14ac:dyDescent="0.2">
      <c r="A317" s="102"/>
      <c r="B317" s="73"/>
      <c r="C317" s="1"/>
    </row>
    <row r="318" spans="1:3" hidden="1" x14ac:dyDescent="0.2">
      <c r="A318" s="102"/>
      <c r="B318" s="73"/>
      <c r="C318" s="1"/>
    </row>
    <row r="319" spans="1:3" hidden="1" x14ac:dyDescent="0.2">
      <c r="A319" s="102"/>
      <c r="B319" s="73"/>
      <c r="C319" s="1"/>
    </row>
    <row r="320" spans="1:3" hidden="1" x14ac:dyDescent="0.2">
      <c r="A320" s="102"/>
      <c r="B320" s="73"/>
      <c r="C320" s="1"/>
    </row>
    <row r="321" spans="1:3" hidden="1" x14ac:dyDescent="0.2">
      <c r="A321" s="102"/>
      <c r="B321" s="73"/>
      <c r="C321" s="1"/>
    </row>
    <row r="322" spans="1:3" hidden="1" x14ac:dyDescent="0.2">
      <c r="A322" s="102"/>
      <c r="B322" s="73"/>
      <c r="C322" s="1"/>
    </row>
    <row r="323" spans="1:3" hidden="1" x14ac:dyDescent="0.2">
      <c r="A323" s="102"/>
      <c r="B323" s="73"/>
      <c r="C323" s="1"/>
    </row>
    <row r="324" spans="1:3" hidden="1" x14ac:dyDescent="0.2">
      <c r="A324" s="102"/>
      <c r="B324" s="73"/>
      <c r="C324" s="1"/>
    </row>
    <row r="325" spans="1:3" hidden="1" x14ac:dyDescent="0.2">
      <c r="A325" s="102"/>
      <c r="B325" s="73"/>
      <c r="C325" s="1"/>
    </row>
    <row r="326" spans="1:3" hidden="1" x14ac:dyDescent="0.2">
      <c r="A326" s="102"/>
      <c r="B326" s="73"/>
      <c r="C326" s="1"/>
    </row>
    <row r="327" spans="1:3" hidden="1" x14ac:dyDescent="0.2">
      <c r="A327" s="102"/>
      <c r="B327" s="73"/>
      <c r="C327" s="1"/>
    </row>
    <row r="328" spans="1:3" hidden="1" x14ac:dyDescent="0.2">
      <c r="A328" s="102"/>
      <c r="B328" s="73"/>
      <c r="C328" s="1"/>
    </row>
    <row r="329" spans="1:3" hidden="1" x14ac:dyDescent="0.2">
      <c r="A329" s="102"/>
      <c r="B329" s="73"/>
      <c r="C329" s="1"/>
    </row>
    <row r="330" spans="1:3" hidden="1" x14ac:dyDescent="0.2">
      <c r="A330" s="102"/>
      <c r="B330" s="73"/>
      <c r="C330" s="1"/>
    </row>
    <row r="331" spans="1:3" hidden="1" x14ac:dyDescent="0.2">
      <c r="A331" s="102"/>
      <c r="B331" s="73"/>
      <c r="C331" s="1"/>
    </row>
    <row r="332" spans="1:3" hidden="1" x14ac:dyDescent="0.2">
      <c r="A332" s="102"/>
      <c r="B332" s="73"/>
      <c r="C332" s="1"/>
    </row>
    <row r="333" spans="1:3" hidden="1" x14ac:dyDescent="0.2">
      <c r="A333" s="102"/>
      <c r="B333" s="73"/>
      <c r="C333" s="1"/>
    </row>
    <row r="334" spans="1:3" hidden="1" x14ac:dyDescent="0.2">
      <c r="A334" s="102"/>
      <c r="B334" s="73"/>
      <c r="C334" s="1"/>
    </row>
    <row r="335" spans="1:3" hidden="1" x14ac:dyDescent="0.2">
      <c r="A335" s="102"/>
      <c r="B335" s="73"/>
      <c r="C335" s="1"/>
    </row>
    <row r="336" spans="1:3" hidden="1" x14ac:dyDescent="0.2">
      <c r="A336" s="102"/>
      <c r="B336" s="73"/>
      <c r="C336" s="1"/>
    </row>
    <row r="337" spans="1:3" hidden="1" x14ac:dyDescent="0.2">
      <c r="A337" s="102"/>
      <c r="B337" s="73"/>
      <c r="C337" s="1"/>
    </row>
    <row r="338" spans="1:3" hidden="1" x14ac:dyDescent="0.2">
      <c r="A338" s="102"/>
      <c r="B338" s="73"/>
      <c r="C338" s="1"/>
    </row>
    <row r="339" spans="1:3" hidden="1" x14ac:dyDescent="0.2">
      <c r="A339" s="102"/>
      <c r="B339" s="73"/>
      <c r="C339" s="1"/>
    </row>
    <row r="340" spans="1:3" hidden="1" x14ac:dyDescent="0.2">
      <c r="A340" s="102"/>
      <c r="B340" s="73"/>
      <c r="C340" s="1"/>
    </row>
    <row r="341" spans="1:3" hidden="1" x14ac:dyDescent="0.2">
      <c r="A341" s="102"/>
      <c r="B341" s="73"/>
      <c r="C341" s="1"/>
    </row>
    <row r="342" spans="1:3" hidden="1" x14ac:dyDescent="0.2">
      <c r="A342" s="102"/>
      <c r="B342" s="73"/>
      <c r="C342" s="1"/>
    </row>
    <row r="343" spans="1:3" hidden="1" x14ac:dyDescent="0.2">
      <c r="A343" s="102"/>
      <c r="B343" s="73"/>
      <c r="C343" s="1"/>
    </row>
    <row r="344" spans="1:3" hidden="1" x14ac:dyDescent="0.2">
      <c r="A344" s="102"/>
      <c r="B344" s="73"/>
      <c r="C344" s="1"/>
    </row>
    <row r="345" spans="1:3" hidden="1" x14ac:dyDescent="0.2">
      <c r="A345" s="102"/>
      <c r="B345" s="73"/>
      <c r="C345" s="1"/>
    </row>
    <row r="346" spans="1:3" hidden="1" x14ac:dyDescent="0.2">
      <c r="A346" s="102"/>
      <c r="B346" s="73"/>
      <c r="C346" s="1"/>
    </row>
    <row r="347" spans="1:3" hidden="1" x14ac:dyDescent="0.2">
      <c r="A347" s="102"/>
      <c r="B347" s="73"/>
      <c r="C347" s="1"/>
    </row>
    <row r="348" spans="1:3" hidden="1" x14ac:dyDescent="0.2">
      <c r="A348" s="102"/>
      <c r="B348" s="73"/>
      <c r="C348" s="1"/>
    </row>
    <row r="349" spans="1:3" hidden="1" x14ac:dyDescent="0.2">
      <c r="A349" s="102"/>
      <c r="B349" s="73"/>
      <c r="C349" s="1"/>
    </row>
    <row r="350" spans="1:3" hidden="1" x14ac:dyDescent="0.2">
      <c r="A350" s="102"/>
      <c r="B350" s="73"/>
      <c r="C350" s="1"/>
    </row>
    <row r="351" spans="1:3" hidden="1" x14ac:dyDescent="0.2">
      <c r="A351" s="102"/>
      <c r="B351" s="73"/>
      <c r="C351" s="1"/>
    </row>
    <row r="352" spans="1:3" hidden="1" x14ac:dyDescent="0.2">
      <c r="A352" s="102"/>
      <c r="B352" s="73"/>
      <c r="C352" s="1"/>
    </row>
    <row r="353" spans="1:3" hidden="1" x14ac:dyDescent="0.2">
      <c r="A353" s="102"/>
      <c r="B353" s="73"/>
      <c r="C353" s="1"/>
    </row>
    <row r="354" spans="1:3" hidden="1" x14ac:dyDescent="0.2">
      <c r="A354" s="102"/>
      <c r="B354" s="73"/>
      <c r="C354" s="1"/>
    </row>
    <row r="355" spans="1:3" hidden="1" x14ac:dyDescent="0.2">
      <c r="A355" s="102"/>
      <c r="B355" s="73"/>
      <c r="C355" s="1"/>
    </row>
    <row r="356" spans="1:3" hidden="1" x14ac:dyDescent="0.2">
      <c r="A356" s="102"/>
      <c r="B356" s="73"/>
      <c r="C356" s="1"/>
    </row>
    <row r="357" spans="1:3" hidden="1" x14ac:dyDescent="0.2">
      <c r="A357" s="102"/>
      <c r="B357" s="73"/>
      <c r="C357" s="1"/>
    </row>
    <row r="358" spans="1:3" hidden="1" x14ac:dyDescent="0.2">
      <c r="A358" s="102"/>
      <c r="B358" s="73"/>
      <c r="C358" s="1"/>
    </row>
    <row r="359" spans="1:3" hidden="1" x14ac:dyDescent="0.2">
      <c r="A359" s="102"/>
      <c r="B359" s="73"/>
      <c r="C359" s="1"/>
    </row>
    <row r="360" spans="1:3" hidden="1" x14ac:dyDescent="0.2">
      <c r="A360" s="102"/>
      <c r="B360" s="73"/>
      <c r="C360" s="1"/>
    </row>
    <row r="361" spans="1:3" hidden="1" x14ac:dyDescent="0.2">
      <c r="A361" s="102"/>
      <c r="B361" s="73"/>
      <c r="C361" s="1"/>
    </row>
    <row r="362" spans="1:3" hidden="1" x14ac:dyDescent="0.2">
      <c r="A362" s="102"/>
      <c r="B362" s="73"/>
      <c r="C362" s="1"/>
    </row>
    <row r="363" spans="1:3" hidden="1" x14ac:dyDescent="0.2">
      <c r="A363" s="102"/>
      <c r="B363" s="73"/>
      <c r="C363" s="1"/>
    </row>
    <row r="364" spans="1:3" hidden="1" x14ac:dyDescent="0.2">
      <c r="A364" s="102"/>
      <c r="B364" s="73"/>
      <c r="C364" s="1"/>
    </row>
    <row r="365" spans="1:3" hidden="1" x14ac:dyDescent="0.2">
      <c r="A365" s="102"/>
      <c r="B365" s="73"/>
      <c r="C365" s="1"/>
    </row>
    <row r="366" spans="1:3" hidden="1" x14ac:dyDescent="0.2">
      <c r="A366" s="102"/>
      <c r="B366" s="73"/>
      <c r="C366" s="1"/>
    </row>
    <row r="367" spans="1:3" hidden="1" x14ac:dyDescent="0.2">
      <c r="A367" s="102"/>
      <c r="B367" s="73"/>
      <c r="C367" s="1"/>
    </row>
    <row r="368" spans="1:3" hidden="1" x14ac:dyDescent="0.2">
      <c r="A368" s="102"/>
      <c r="B368" s="73"/>
      <c r="C368" s="1"/>
    </row>
    <row r="369" spans="1:3" hidden="1" x14ac:dyDescent="0.2">
      <c r="A369" s="102"/>
      <c r="B369" s="73"/>
      <c r="C369" s="1"/>
    </row>
    <row r="370" spans="1:3" hidden="1" x14ac:dyDescent="0.2">
      <c r="A370" s="102"/>
      <c r="B370" s="73"/>
      <c r="C370" s="1"/>
    </row>
    <row r="371" spans="1:3" hidden="1" x14ac:dyDescent="0.2">
      <c r="A371" s="102"/>
      <c r="B371" s="73"/>
      <c r="C371" s="1"/>
    </row>
    <row r="372" spans="1:3" hidden="1" x14ac:dyDescent="0.2">
      <c r="A372" s="102"/>
      <c r="B372" s="73"/>
      <c r="C372" s="1"/>
    </row>
    <row r="373" spans="1:3" hidden="1" x14ac:dyDescent="0.2">
      <c r="A373" s="102"/>
      <c r="B373" s="73"/>
      <c r="C373" s="1"/>
    </row>
    <row r="374" spans="1:3" hidden="1" x14ac:dyDescent="0.2">
      <c r="A374" s="102"/>
      <c r="B374" s="73"/>
      <c r="C374" s="1"/>
    </row>
    <row r="375" spans="1:3" hidden="1" x14ac:dyDescent="0.2">
      <c r="A375" s="102"/>
      <c r="B375" s="73"/>
      <c r="C375" s="1"/>
    </row>
    <row r="376" spans="1:3" hidden="1" x14ac:dyDescent="0.2">
      <c r="A376" s="102"/>
      <c r="B376" s="73"/>
      <c r="C376" s="1"/>
    </row>
    <row r="377" spans="1:3" hidden="1" x14ac:dyDescent="0.2">
      <c r="A377" s="102"/>
      <c r="B377" s="73"/>
      <c r="C377" s="1"/>
    </row>
    <row r="378" spans="1:3" hidden="1" x14ac:dyDescent="0.2">
      <c r="A378" s="102"/>
      <c r="B378" s="73"/>
      <c r="C378" s="1"/>
    </row>
    <row r="379" spans="1:3" hidden="1" x14ac:dyDescent="0.2">
      <c r="A379" s="102"/>
      <c r="B379" s="73"/>
      <c r="C379" s="1"/>
    </row>
    <row r="380" spans="1:3" hidden="1" x14ac:dyDescent="0.2">
      <c r="A380" s="102"/>
      <c r="B380" s="73"/>
      <c r="C380" s="1"/>
    </row>
    <row r="381" spans="1:3" hidden="1" x14ac:dyDescent="0.2">
      <c r="A381" s="102"/>
      <c r="B381" s="73"/>
      <c r="C381" s="1"/>
    </row>
    <row r="382" spans="1:3" hidden="1" x14ac:dyDescent="0.2">
      <c r="A382" s="102"/>
      <c r="B382" s="73"/>
      <c r="C382" s="1"/>
    </row>
    <row r="383" spans="1:3" hidden="1" x14ac:dyDescent="0.2">
      <c r="A383" s="102"/>
      <c r="B383" s="73"/>
      <c r="C383" s="1"/>
    </row>
    <row r="384" spans="1:3" hidden="1" x14ac:dyDescent="0.2">
      <c r="A384" s="102"/>
      <c r="B384" s="73"/>
      <c r="C384" s="1"/>
    </row>
    <row r="385" spans="1:3" hidden="1" x14ac:dyDescent="0.2">
      <c r="A385" s="102"/>
      <c r="B385" s="73"/>
      <c r="C385" s="1"/>
    </row>
    <row r="386" spans="1:3" hidden="1" x14ac:dyDescent="0.2">
      <c r="A386" s="102"/>
      <c r="B386" s="73"/>
      <c r="C386" s="1"/>
    </row>
    <row r="387" spans="1:3" hidden="1" x14ac:dyDescent="0.2">
      <c r="A387" s="102"/>
      <c r="B387" s="73"/>
      <c r="C387" s="1"/>
    </row>
    <row r="388" spans="1:3" hidden="1" x14ac:dyDescent="0.2">
      <c r="A388" s="102"/>
      <c r="B388" s="73"/>
      <c r="C388" s="1"/>
    </row>
    <row r="389" spans="1:3" hidden="1" x14ac:dyDescent="0.2">
      <c r="A389" s="102"/>
      <c r="B389" s="73"/>
      <c r="C389" s="1"/>
    </row>
    <row r="390" spans="1:3" hidden="1" x14ac:dyDescent="0.2">
      <c r="A390" s="102"/>
      <c r="B390" s="73"/>
      <c r="C390" s="1"/>
    </row>
    <row r="391" spans="1:3" hidden="1" x14ac:dyDescent="0.2">
      <c r="A391" s="102"/>
      <c r="B391" s="73"/>
      <c r="C391" s="1"/>
    </row>
    <row r="392" spans="1:3" hidden="1" x14ac:dyDescent="0.2">
      <c r="A392" s="102"/>
      <c r="B392" s="73"/>
      <c r="C392" s="1"/>
    </row>
    <row r="393" spans="1:3" hidden="1" x14ac:dyDescent="0.2">
      <c r="A393" s="102"/>
      <c r="B393" s="73"/>
      <c r="C393" s="1"/>
    </row>
    <row r="394" spans="1:3" hidden="1" x14ac:dyDescent="0.2">
      <c r="A394" s="102"/>
      <c r="B394" s="73"/>
      <c r="C394" s="1"/>
    </row>
    <row r="395" spans="1:3" hidden="1" x14ac:dyDescent="0.2">
      <c r="A395" s="102"/>
      <c r="B395" s="73"/>
      <c r="C395" s="1"/>
    </row>
    <row r="396" spans="1:3" hidden="1" x14ac:dyDescent="0.2">
      <c r="A396" s="102"/>
      <c r="B396" s="73"/>
      <c r="C396" s="1"/>
    </row>
    <row r="397" spans="1:3" hidden="1" x14ac:dyDescent="0.2">
      <c r="A397" s="102"/>
      <c r="B397" s="73"/>
      <c r="C397" s="1"/>
    </row>
    <row r="398" spans="1:3" hidden="1" x14ac:dyDescent="0.2">
      <c r="A398" s="102"/>
      <c r="B398" s="73"/>
      <c r="C398" s="1"/>
    </row>
    <row r="399" spans="1:3" hidden="1" x14ac:dyDescent="0.2">
      <c r="A399" s="102"/>
      <c r="B399" s="73"/>
      <c r="C399" s="1"/>
    </row>
    <row r="400" spans="1:3" hidden="1" x14ac:dyDescent="0.2">
      <c r="A400" s="102"/>
      <c r="B400" s="73"/>
      <c r="C400" s="1"/>
    </row>
    <row r="401" spans="1:3" hidden="1" x14ac:dyDescent="0.2">
      <c r="A401" s="102"/>
      <c r="B401" s="73"/>
      <c r="C401" s="1"/>
    </row>
    <row r="402" spans="1:3" hidden="1" x14ac:dyDescent="0.2">
      <c r="A402" s="102"/>
      <c r="B402" s="73"/>
      <c r="C402" s="1"/>
    </row>
    <row r="403" spans="1:3" hidden="1" x14ac:dyDescent="0.2">
      <c r="A403" s="102"/>
      <c r="B403" s="73"/>
      <c r="C403" s="1"/>
    </row>
    <row r="404" spans="1:3" hidden="1" x14ac:dyDescent="0.2">
      <c r="A404" s="102"/>
      <c r="B404" s="73"/>
      <c r="C404" s="1"/>
    </row>
    <row r="405" spans="1:3" hidden="1" x14ac:dyDescent="0.2">
      <c r="A405" s="102"/>
      <c r="B405" s="73"/>
      <c r="C405" s="1"/>
    </row>
    <row r="406" spans="1:3" hidden="1" x14ac:dyDescent="0.2">
      <c r="A406" s="102"/>
      <c r="B406" s="73"/>
      <c r="C406" s="1"/>
    </row>
    <row r="407" spans="1:3" hidden="1" x14ac:dyDescent="0.2">
      <c r="A407" s="102"/>
      <c r="B407" s="73"/>
      <c r="C407" s="1"/>
    </row>
    <row r="408" spans="1:3" hidden="1" x14ac:dyDescent="0.2">
      <c r="A408" s="102"/>
      <c r="B408" s="73"/>
      <c r="C408" s="1"/>
    </row>
    <row r="409" spans="1:3" hidden="1" x14ac:dyDescent="0.2">
      <c r="A409" s="102"/>
      <c r="B409" s="73"/>
      <c r="C409" s="1"/>
    </row>
    <row r="410" spans="1:3" hidden="1" x14ac:dyDescent="0.2">
      <c r="A410" s="102"/>
      <c r="B410" s="73"/>
      <c r="C410" s="1"/>
    </row>
    <row r="411" spans="1:3" hidden="1" x14ac:dyDescent="0.2">
      <c r="A411" s="102"/>
      <c r="B411" s="73"/>
      <c r="C411" s="1"/>
    </row>
    <row r="412" spans="1:3" hidden="1" x14ac:dyDescent="0.2">
      <c r="A412" s="102"/>
      <c r="B412" s="73"/>
      <c r="C412" s="1"/>
    </row>
    <row r="413" spans="1:3" hidden="1" x14ac:dyDescent="0.2">
      <c r="A413" s="102"/>
      <c r="B413" s="73"/>
      <c r="C413" s="1"/>
    </row>
    <row r="414" spans="1:3" hidden="1" x14ac:dyDescent="0.2">
      <c r="A414" s="102"/>
      <c r="B414" s="73"/>
      <c r="C414" s="1"/>
    </row>
    <row r="415" spans="1:3" hidden="1" x14ac:dyDescent="0.2">
      <c r="A415" s="102"/>
      <c r="B415" s="73"/>
      <c r="C415" s="1"/>
    </row>
    <row r="416" spans="1:3" hidden="1" x14ac:dyDescent="0.2">
      <c r="A416" s="102"/>
      <c r="B416" s="73"/>
      <c r="C416" s="1"/>
    </row>
    <row r="417" spans="1:3" hidden="1" x14ac:dyDescent="0.2">
      <c r="A417" s="102"/>
      <c r="B417" s="73"/>
      <c r="C417" s="1"/>
    </row>
    <row r="418" spans="1:3" hidden="1" x14ac:dyDescent="0.2">
      <c r="A418" s="102"/>
      <c r="B418" s="73"/>
      <c r="C418" s="1"/>
    </row>
    <row r="419" spans="1:3" hidden="1" x14ac:dyDescent="0.2">
      <c r="A419" s="102"/>
      <c r="B419" s="73"/>
      <c r="C419" s="1"/>
    </row>
    <row r="420" spans="1:3" hidden="1" x14ac:dyDescent="0.2">
      <c r="A420" s="102"/>
      <c r="B420" s="73"/>
      <c r="C420" s="1"/>
    </row>
    <row r="421" spans="1:3" hidden="1" x14ac:dyDescent="0.2">
      <c r="A421" s="102"/>
      <c r="B421" s="73"/>
      <c r="C421" s="1"/>
    </row>
    <row r="422" spans="1:3" hidden="1" x14ac:dyDescent="0.2">
      <c r="A422" s="102"/>
      <c r="B422" s="73"/>
      <c r="C422" s="1"/>
    </row>
    <row r="423" spans="1:3" hidden="1" x14ac:dyDescent="0.2">
      <c r="A423" s="102"/>
      <c r="B423" s="73"/>
      <c r="C423" s="1"/>
    </row>
    <row r="424" spans="1:3" hidden="1" x14ac:dyDescent="0.2">
      <c r="A424" s="102"/>
      <c r="B424" s="73"/>
      <c r="C424" s="1"/>
    </row>
    <row r="425" spans="1:3" hidden="1" x14ac:dyDescent="0.2">
      <c r="A425" s="102"/>
      <c r="B425" s="73"/>
      <c r="C425" s="1"/>
    </row>
    <row r="426" spans="1:3" hidden="1" x14ac:dyDescent="0.2">
      <c r="A426" s="102"/>
      <c r="B426" s="73"/>
      <c r="C426" s="1"/>
    </row>
    <row r="427" spans="1:3" hidden="1" x14ac:dyDescent="0.2">
      <c r="A427" s="102"/>
      <c r="B427" s="73"/>
      <c r="C427" s="1"/>
    </row>
    <row r="428" spans="1:3" hidden="1" x14ac:dyDescent="0.2">
      <c r="A428" s="102"/>
      <c r="B428" s="73"/>
      <c r="C428" s="1"/>
    </row>
    <row r="429" spans="1:3" hidden="1" x14ac:dyDescent="0.2">
      <c r="A429" s="102"/>
      <c r="B429" s="73"/>
      <c r="C429" s="1"/>
    </row>
    <row r="430" spans="1:3" hidden="1" x14ac:dyDescent="0.2">
      <c r="A430" s="102"/>
      <c r="B430" s="73"/>
      <c r="C430" s="1"/>
    </row>
    <row r="431" spans="1:3" hidden="1" x14ac:dyDescent="0.2">
      <c r="A431" s="102"/>
      <c r="B431" s="73"/>
      <c r="C431" s="1"/>
    </row>
    <row r="432" spans="1:3" hidden="1" x14ac:dyDescent="0.2">
      <c r="A432" s="102"/>
      <c r="B432" s="73"/>
      <c r="C432" s="1"/>
    </row>
    <row r="433" spans="1:3" hidden="1" x14ac:dyDescent="0.2">
      <c r="A433" s="102"/>
      <c r="B433" s="73"/>
      <c r="C433" s="1"/>
    </row>
    <row r="434" spans="1:3" hidden="1" x14ac:dyDescent="0.2">
      <c r="A434" s="102"/>
      <c r="B434" s="73"/>
      <c r="C434" s="1"/>
    </row>
    <row r="435" spans="1:3" hidden="1" x14ac:dyDescent="0.2">
      <c r="A435" s="102"/>
      <c r="B435" s="73"/>
      <c r="C435" s="1"/>
    </row>
    <row r="436" spans="1:3" hidden="1" x14ac:dyDescent="0.2">
      <c r="A436" s="102"/>
      <c r="B436" s="73"/>
      <c r="C436" s="1"/>
    </row>
    <row r="437" spans="1:3" hidden="1" x14ac:dyDescent="0.2">
      <c r="A437" s="102"/>
      <c r="B437" s="73"/>
      <c r="C437" s="1"/>
    </row>
    <row r="438" spans="1:3" hidden="1" x14ac:dyDescent="0.2">
      <c r="A438" s="102"/>
      <c r="B438" s="73"/>
      <c r="C438" s="1"/>
    </row>
    <row r="439" spans="1:3" hidden="1" x14ac:dyDescent="0.2">
      <c r="A439" s="102"/>
      <c r="B439" s="73"/>
      <c r="C439" s="1"/>
    </row>
    <row r="440" spans="1:3" hidden="1" x14ac:dyDescent="0.2">
      <c r="A440" s="102"/>
      <c r="B440" s="73"/>
      <c r="C440" s="1"/>
    </row>
    <row r="441" spans="1:3" hidden="1" x14ac:dyDescent="0.2">
      <c r="A441" s="102"/>
      <c r="B441" s="73"/>
      <c r="C441" s="1"/>
    </row>
    <row r="442" spans="1:3" hidden="1" x14ac:dyDescent="0.2">
      <c r="A442" s="102"/>
      <c r="B442" s="73"/>
      <c r="C442" s="1"/>
    </row>
    <row r="443" spans="1:3" hidden="1" x14ac:dyDescent="0.2">
      <c r="A443" s="102"/>
      <c r="B443" s="73"/>
      <c r="C443" s="1"/>
    </row>
    <row r="444" spans="1:3" hidden="1" x14ac:dyDescent="0.2">
      <c r="A444" s="102"/>
      <c r="B444" s="73"/>
      <c r="C444" s="1"/>
    </row>
    <row r="445" spans="1:3" hidden="1" x14ac:dyDescent="0.2">
      <c r="A445" s="102"/>
      <c r="B445" s="73"/>
      <c r="C445" s="1"/>
    </row>
    <row r="446" spans="1:3" hidden="1" x14ac:dyDescent="0.2">
      <c r="A446" s="102"/>
      <c r="B446" s="73"/>
      <c r="C446" s="1"/>
    </row>
    <row r="447" spans="1:3" hidden="1" x14ac:dyDescent="0.2">
      <c r="A447" s="102"/>
      <c r="B447" s="73"/>
      <c r="C447" s="1"/>
    </row>
    <row r="448" spans="1:3" hidden="1" x14ac:dyDescent="0.2">
      <c r="A448" s="102"/>
      <c r="B448" s="73"/>
      <c r="C448" s="1"/>
    </row>
    <row r="449" spans="1:3" hidden="1" x14ac:dyDescent="0.2">
      <c r="A449" s="102"/>
      <c r="B449" s="73"/>
      <c r="C449" s="1"/>
    </row>
    <row r="450" spans="1:3" hidden="1" x14ac:dyDescent="0.2">
      <c r="A450" s="102"/>
      <c r="B450" s="73"/>
      <c r="C450" s="1"/>
    </row>
    <row r="451" spans="1:3" hidden="1" x14ac:dyDescent="0.2">
      <c r="A451" s="102"/>
      <c r="B451" s="73"/>
      <c r="C451" s="1"/>
    </row>
    <row r="452" spans="1:3" hidden="1" x14ac:dyDescent="0.2">
      <c r="A452" s="102"/>
      <c r="B452" s="73"/>
      <c r="C452" s="1"/>
    </row>
    <row r="453" spans="1:3" hidden="1" x14ac:dyDescent="0.2">
      <c r="A453" s="102"/>
      <c r="B453" s="73"/>
      <c r="C453" s="1"/>
    </row>
    <row r="454" spans="1:3" hidden="1" x14ac:dyDescent="0.2">
      <c r="A454" s="102"/>
      <c r="B454" s="73"/>
      <c r="C454" s="1"/>
    </row>
    <row r="455" spans="1:3" hidden="1" x14ac:dyDescent="0.2">
      <c r="A455" s="102"/>
      <c r="B455" s="73"/>
      <c r="C455" s="1"/>
    </row>
    <row r="456" spans="1:3" hidden="1" x14ac:dyDescent="0.2">
      <c r="A456" s="102"/>
      <c r="B456" s="73"/>
      <c r="C456" s="1"/>
    </row>
    <row r="457" spans="1:3" hidden="1" x14ac:dyDescent="0.2">
      <c r="A457" s="102"/>
      <c r="B457" s="73"/>
      <c r="C457" s="1"/>
    </row>
    <row r="458" spans="1:3" hidden="1" x14ac:dyDescent="0.2">
      <c r="A458" s="102"/>
      <c r="B458" s="73"/>
      <c r="C458" s="1"/>
    </row>
    <row r="459" spans="1:3" hidden="1" x14ac:dyDescent="0.2">
      <c r="A459" s="102"/>
      <c r="B459" s="73"/>
      <c r="C459" s="1"/>
    </row>
    <row r="460" spans="1:3" hidden="1" x14ac:dyDescent="0.2">
      <c r="A460" s="102"/>
      <c r="B460" s="73"/>
      <c r="C460" s="1"/>
    </row>
    <row r="461" spans="1:3" hidden="1" x14ac:dyDescent="0.2">
      <c r="A461" s="102"/>
      <c r="B461" s="73"/>
      <c r="C461" s="1"/>
    </row>
    <row r="462" spans="1:3" hidden="1" x14ac:dyDescent="0.2">
      <c r="A462" s="102"/>
      <c r="B462" s="73"/>
      <c r="C462" s="1"/>
    </row>
    <row r="463" spans="1:3" hidden="1" x14ac:dyDescent="0.2">
      <c r="A463" s="102"/>
      <c r="B463" s="73"/>
      <c r="C463" s="1"/>
    </row>
    <row r="464" spans="1:3" hidden="1" x14ac:dyDescent="0.2">
      <c r="A464" s="102"/>
      <c r="B464" s="73"/>
      <c r="C464" s="1"/>
    </row>
    <row r="465" spans="1:3" hidden="1" x14ac:dyDescent="0.2">
      <c r="A465" s="102"/>
      <c r="B465" s="73"/>
      <c r="C465" s="1"/>
    </row>
    <row r="466" spans="1:3" hidden="1" x14ac:dyDescent="0.2">
      <c r="A466" s="102"/>
      <c r="B466" s="73"/>
      <c r="C466" s="1"/>
    </row>
    <row r="467" spans="1:3" hidden="1" x14ac:dyDescent="0.2">
      <c r="A467" s="102"/>
      <c r="B467" s="73"/>
      <c r="C467" s="1"/>
    </row>
    <row r="468" spans="1:3" hidden="1" x14ac:dyDescent="0.2">
      <c r="A468" s="102"/>
      <c r="B468" s="73"/>
      <c r="C468" s="1"/>
    </row>
    <row r="469" spans="1:3" hidden="1" x14ac:dyDescent="0.2">
      <c r="A469" s="102"/>
      <c r="B469" s="73"/>
      <c r="C469" s="1"/>
    </row>
    <row r="470" spans="1:3" hidden="1" x14ac:dyDescent="0.2">
      <c r="A470" s="102"/>
      <c r="B470" s="73"/>
      <c r="C470" s="1"/>
    </row>
    <row r="471" spans="1:3" hidden="1" x14ac:dyDescent="0.2">
      <c r="A471" s="102"/>
      <c r="B471" s="73"/>
      <c r="C471" s="1"/>
    </row>
    <row r="472" spans="1:3" hidden="1" x14ac:dyDescent="0.2">
      <c r="A472" s="102"/>
      <c r="B472" s="73"/>
      <c r="C472" s="1"/>
    </row>
    <row r="473" spans="1:3" hidden="1" x14ac:dyDescent="0.2">
      <c r="A473" s="102"/>
      <c r="B473" s="73"/>
      <c r="C473" s="1"/>
    </row>
    <row r="474" spans="1:3" hidden="1" x14ac:dyDescent="0.2">
      <c r="A474" s="102"/>
      <c r="B474" s="73"/>
      <c r="C474" s="1"/>
    </row>
    <row r="475" spans="1:3" hidden="1" x14ac:dyDescent="0.2">
      <c r="A475" s="102"/>
      <c r="B475" s="73"/>
      <c r="C475" s="1"/>
    </row>
    <row r="476" spans="1:3" hidden="1" x14ac:dyDescent="0.2">
      <c r="A476" s="102"/>
      <c r="B476" s="73"/>
      <c r="C476" s="1"/>
    </row>
    <row r="477" spans="1:3" hidden="1" x14ac:dyDescent="0.2">
      <c r="A477" s="102"/>
      <c r="B477" s="73"/>
      <c r="C477" s="1"/>
    </row>
    <row r="478" spans="1:3" hidden="1" x14ac:dyDescent="0.2">
      <c r="A478" s="102"/>
      <c r="B478" s="73"/>
      <c r="C478" s="1"/>
    </row>
    <row r="479" spans="1:3" hidden="1" x14ac:dyDescent="0.2">
      <c r="A479" s="102"/>
      <c r="B479" s="73"/>
      <c r="C479" s="1"/>
    </row>
    <row r="480" spans="1:3" hidden="1" x14ac:dyDescent="0.2">
      <c r="A480" s="102"/>
      <c r="B480" s="73"/>
      <c r="C480" s="1"/>
    </row>
    <row r="481" spans="1:3" hidden="1" x14ac:dyDescent="0.2">
      <c r="A481" s="102"/>
      <c r="B481" s="73"/>
      <c r="C481" s="1"/>
    </row>
    <row r="482" spans="1:3" hidden="1" x14ac:dyDescent="0.2">
      <c r="A482" s="102"/>
      <c r="B482" s="73"/>
      <c r="C482" s="1"/>
    </row>
    <row r="483" spans="1:3" hidden="1" x14ac:dyDescent="0.2">
      <c r="A483" s="102"/>
      <c r="B483" s="73"/>
      <c r="C483" s="1"/>
    </row>
    <row r="484" spans="1:3" hidden="1" x14ac:dyDescent="0.2">
      <c r="A484" s="102"/>
      <c r="B484" s="73"/>
      <c r="C484" s="1"/>
    </row>
    <row r="485" spans="1:3" hidden="1" x14ac:dyDescent="0.2">
      <c r="A485" s="102"/>
      <c r="B485" s="73"/>
      <c r="C485" s="1"/>
    </row>
    <row r="486" spans="1:3" hidden="1" x14ac:dyDescent="0.2">
      <c r="A486" s="102"/>
      <c r="B486" s="73"/>
      <c r="C486" s="1"/>
    </row>
    <row r="487" spans="1:3" hidden="1" x14ac:dyDescent="0.2">
      <c r="A487" s="102"/>
      <c r="B487" s="73"/>
      <c r="C487" s="1"/>
    </row>
    <row r="488" spans="1:3" hidden="1" x14ac:dyDescent="0.2">
      <c r="A488" s="102"/>
      <c r="B488" s="73"/>
      <c r="C488" s="1"/>
    </row>
    <row r="489" spans="1:3" hidden="1" x14ac:dyDescent="0.2">
      <c r="A489" s="102"/>
      <c r="B489" s="73"/>
      <c r="C489" s="1"/>
    </row>
    <row r="490" spans="1:3" hidden="1" x14ac:dyDescent="0.2">
      <c r="A490" s="102"/>
      <c r="B490" s="73"/>
      <c r="C490" s="1"/>
    </row>
    <row r="491" spans="1:3" hidden="1" x14ac:dyDescent="0.2">
      <c r="A491" s="102"/>
      <c r="B491" s="73"/>
      <c r="C491" s="1"/>
    </row>
    <row r="492" spans="1:3" hidden="1" x14ac:dyDescent="0.2">
      <c r="A492" s="102"/>
      <c r="B492" s="73"/>
      <c r="C492" s="1"/>
    </row>
    <row r="493" spans="1:3" hidden="1" x14ac:dyDescent="0.2">
      <c r="A493" s="102"/>
      <c r="B493" s="73"/>
      <c r="C493" s="1"/>
    </row>
    <row r="494" spans="1:3" hidden="1" x14ac:dyDescent="0.2">
      <c r="A494" s="102"/>
      <c r="B494" s="73"/>
      <c r="C494" s="1"/>
    </row>
    <row r="495" spans="1:3" hidden="1" x14ac:dyDescent="0.2">
      <c r="A495" s="102"/>
      <c r="B495" s="73"/>
      <c r="C495" s="1"/>
    </row>
    <row r="496" spans="1:3" hidden="1" x14ac:dyDescent="0.2">
      <c r="A496" s="102"/>
      <c r="B496" s="73"/>
      <c r="C496" s="1"/>
    </row>
    <row r="497" spans="1:3" hidden="1" x14ac:dyDescent="0.2">
      <c r="A497" s="102"/>
      <c r="B497" s="73"/>
      <c r="C497" s="1"/>
    </row>
    <row r="498" spans="1:3" hidden="1" x14ac:dyDescent="0.2">
      <c r="A498" s="102"/>
      <c r="B498" s="73"/>
      <c r="C498" s="1"/>
    </row>
    <row r="499" spans="1:3" hidden="1" x14ac:dyDescent="0.2">
      <c r="A499" s="102"/>
      <c r="B499" s="73"/>
      <c r="C499" s="1"/>
    </row>
    <row r="500" spans="1:3" hidden="1" x14ac:dyDescent="0.2">
      <c r="A500" s="102"/>
      <c r="B500" s="73"/>
      <c r="C500" s="1"/>
    </row>
    <row r="501" spans="1:3" hidden="1" x14ac:dyDescent="0.2">
      <c r="A501" s="102"/>
      <c r="B501" s="73"/>
      <c r="C501" s="1"/>
    </row>
    <row r="502" spans="1:3" hidden="1" x14ac:dyDescent="0.2">
      <c r="A502" s="102"/>
      <c r="B502" s="73"/>
      <c r="C502" s="1"/>
    </row>
    <row r="503" spans="1:3" hidden="1" x14ac:dyDescent="0.2">
      <c r="A503" s="102"/>
      <c r="B503" s="73"/>
      <c r="C503" s="1"/>
    </row>
    <row r="504" spans="1:3" hidden="1" x14ac:dyDescent="0.2">
      <c r="A504" s="102"/>
      <c r="B504" s="73"/>
      <c r="C504" s="1"/>
    </row>
    <row r="505" spans="1:3" hidden="1" x14ac:dyDescent="0.2">
      <c r="A505" s="102"/>
      <c r="B505" s="73"/>
      <c r="C505" s="1"/>
    </row>
    <row r="506" spans="1:3" hidden="1" x14ac:dyDescent="0.2">
      <c r="A506" s="102"/>
      <c r="B506" s="73"/>
      <c r="C506" s="1"/>
    </row>
    <row r="507" spans="1:3" hidden="1" x14ac:dyDescent="0.2">
      <c r="A507" s="102"/>
      <c r="B507" s="73"/>
      <c r="C507" s="1"/>
    </row>
    <row r="508" spans="1:3" hidden="1" x14ac:dyDescent="0.2">
      <c r="A508" s="102"/>
      <c r="B508" s="73"/>
      <c r="C508" s="1"/>
    </row>
    <row r="509" spans="1:3" hidden="1" x14ac:dyDescent="0.2">
      <c r="A509" s="102"/>
      <c r="B509" s="73"/>
      <c r="C509" s="1"/>
    </row>
    <row r="510" spans="1:3" hidden="1" x14ac:dyDescent="0.2">
      <c r="A510" s="102"/>
      <c r="B510" s="73"/>
      <c r="C510" s="1"/>
    </row>
    <row r="511" spans="1:3" hidden="1" x14ac:dyDescent="0.2">
      <c r="A511" s="102"/>
      <c r="B511" s="73"/>
      <c r="C511" s="1"/>
    </row>
    <row r="512" spans="1:3" hidden="1" x14ac:dyDescent="0.2">
      <c r="A512" s="102"/>
      <c r="B512" s="73"/>
      <c r="C512" s="1"/>
    </row>
    <row r="513" spans="1:3" hidden="1" x14ac:dyDescent="0.2">
      <c r="A513" s="102"/>
      <c r="B513" s="73"/>
      <c r="C513" s="1"/>
    </row>
    <row r="514" spans="1:3" hidden="1" x14ac:dyDescent="0.2">
      <c r="A514" s="102"/>
      <c r="B514" s="73"/>
      <c r="C514" s="1"/>
    </row>
    <row r="515" spans="1:3" hidden="1" x14ac:dyDescent="0.2">
      <c r="A515" s="102"/>
      <c r="B515" s="73"/>
      <c r="C515" s="1"/>
    </row>
    <row r="516" spans="1:3" hidden="1" x14ac:dyDescent="0.2">
      <c r="A516" s="102"/>
      <c r="B516" s="73"/>
      <c r="C516" s="1"/>
    </row>
    <row r="517" spans="1:3" hidden="1" x14ac:dyDescent="0.2">
      <c r="A517" s="102"/>
      <c r="B517" s="73"/>
      <c r="C517" s="1"/>
    </row>
    <row r="518" spans="1:3" hidden="1" x14ac:dyDescent="0.2">
      <c r="A518" s="102"/>
      <c r="B518" s="73"/>
      <c r="C518" s="1"/>
    </row>
    <row r="519" spans="1:3" hidden="1" x14ac:dyDescent="0.2">
      <c r="A519" s="102"/>
      <c r="B519" s="73"/>
      <c r="C519" s="1"/>
    </row>
    <row r="520" spans="1:3" hidden="1" x14ac:dyDescent="0.2">
      <c r="A520" s="102"/>
      <c r="B520" s="73"/>
      <c r="C520" s="1"/>
    </row>
    <row r="521" spans="1:3" hidden="1" x14ac:dyDescent="0.2">
      <c r="A521" s="102"/>
      <c r="B521" s="73"/>
      <c r="C521" s="1"/>
    </row>
    <row r="522" spans="1:3" hidden="1" x14ac:dyDescent="0.2">
      <c r="A522" s="102"/>
      <c r="B522" s="73"/>
      <c r="C522" s="1"/>
    </row>
    <row r="523" spans="1:3" hidden="1" x14ac:dyDescent="0.2">
      <c r="A523" s="102"/>
      <c r="B523" s="73"/>
      <c r="C523" s="1"/>
    </row>
    <row r="524" spans="1:3" hidden="1" x14ac:dyDescent="0.2">
      <c r="A524" s="102"/>
      <c r="B524" s="73"/>
      <c r="C524" s="1"/>
    </row>
    <row r="525" spans="1:3" hidden="1" x14ac:dyDescent="0.2">
      <c r="A525" s="102"/>
      <c r="B525" s="73"/>
      <c r="C525" s="1"/>
    </row>
    <row r="526" spans="1:3" hidden="1" x14ac:dyDescent="0.2">
      <c r="A526" s="102"/>
      <c r="B526" s="73"/>
      <c r="C526" s="1"/>
    </row>
    <row r="527" spans="1:3" hidden="1" x14ac:dyDescent="0.2">
      <c r="A527" s="102"/>
      <c r="B527" s="73"/>
      <c r="C527" s="1"/>
    </row>
    <row r="528" spans="1:3" hidden="1" x14ac:dyDescent="0.2">
      <c r="A528" s="102"/>
      <c r="B528" s="73"/>
      <c r="C528" s="1"/>
    </row>
    <row r="529" spans="1:3" hidden="1" x14ac:dyDescent="0.2">
      <c r="A529" s="102"/>
      <c r="B529" s="73"/>
      <c r="C529" s="1"/>
    </row>
    <row r="530" spans="1:3" hidden="1" x14ac:dyDescent="0.2">
      <c r="A530" s="102"/>
      <c r="B530" s="73"/>
      <c r="C530" s="1"/>
    </row>
    <row r="531" spans="1:3" hidden="1" x14ac:dyDescent="0.2">
      <c r="A531" s="102"/>
      <c r="B531" s="73"/>
      <c r="C531" s="1"/>
    </row>
    <row r="532" spans="1:3" hidden="1" x14ac:dyDescent="0.2">
      <c r="A532" s="102"/>
      <c r="B532" s="73"/>
      <c r="C532" s="1"/>
    </row>
    <row r="533" spans="1:3" hidden="1" x14ac:dyDescent="0.2">
      <c r="A533" s="102"/>
      <c r="B533" s="73"/>
      <c r="C533" s="1"/>
    </row>
    <row r="534" spans="1:3" hidden="1" x14ac:dyDescent="0.2">
      <c r="A534" s="102"/>
      <c r="B534" s="73"/>
      <c r="C534" s="1"/>
    </row>
    <row r="535" spans="1:3" hidden="1" x14ac:dyDescent="0.2">
      <c r="A535" s="102"/>
      <c r="B535" s="73"/>
      <c r="C535" s="1"/>
    </row>
    <row r="536" spans="1:3" hidden="1" x14ac:dyDescent="0.2">
      <c r="A536" s="102"/>
      <c r="B536" s="73"/>
      <c r="C536" s="1"/>
    </row>
    <row r="537" spans="1:3" hidden="1" x14ac:dyDescent="0.2">
      <c r="A537" s="102"/>
      <c r="B537" s="73"/>
      <c r="C537" s="1"/>
    </row>
    <row r="538" spans="1:3" hidden="1" x14ac:dyDescent="0.2">
      <c r="A538" s="102"/>
      <c r="B538" s="73"/>
      <c r="C538" s="1"/>
    </row>
    <row r="539" spans="1:3" hidden="1" x14ac:dyDescent="0.2">
      <c r="A539" s="102"/>
      <c r="B539" s="73"/>
      <c r="C539" s="1"/>
    </row>
    <row r="540" spans="1:3" hidden="1" x14ac:dyDescent="0.2">
      <c r="A540" s="102"/>
      <c r="B540" s="73"/>
      <c r="C540" s="1"/>
    </row>
    <row r="541" spans="1:3" hidden="1" x14ac:dyDescent="0.2">
      <c r="A541" s="102"/>
      <c r="B541" s="73"/>
      <c r="C541" s="1"/>
    </row>
    <row r="542" spans="1:3" hidden="1" x14ac:dyDescent="0.2">
      <c r="A542" s="102"/>
      <c r="B542" s="73"/>
      <c r="C542" s="1"/>
    </row>
    <row r="543" spans="1:3" hidden="1" x14ac:dyDescent="0.2">
      <c r="A543" s="102"/>
      <c r="B543" s="73"/>
      <c r="C543" s="1"/>
    </row>
    <row r="544" spans="1:3" hidden="1" x14ac:dyDescent="0.2">
      <c r="A544" s="102"/>
      <c r="B544" s="73"/>
      <c r="C544" s="1"/>
    </row>
    <row r="545" spans="1:3" hidden="1" x14ac:dyDescent="0.2">
      <c r="A545" s="102"/>
      <c r="B545" s="73"/>
      <c r="C545" s="1"/>
    </row>
    <row r="546" spans="1:3" hidden="1" x14ac:dyDescent="0.2">
      <c r="A546" s="102"/>
      <c r="B546" s="73"/>
      <c r="C546" s="1"/>
    </row>
    <row r="547" spans="1:3" hidden="1" x14ac:dyDescent="0.2">
      <c r="A547" s="102"/>
      <c r="B547" s="73"/>
      <c r="C547" s="1"/>
    </row>
    <row r="548" spans="1:3" hidden="1" x14ac:dyDescent="0.2">
      <c r="A548" s="102"/>
      <c r="B548" s="73"/>
      <c r="C548" s="1"/>
    </row>
    <row r="549" spans="1:3" hidden="1" x14ac:dyDescent="0.2">
      <c r="A549" s="102"/>
      <c r="B549" s="73"/>
      <c r="C549" s="1"/>
    </row>
    <row r="550" spans="1:3" hidden="1" x14ac:dyDescent="0.2">
      <c r="A550" s="102"/>
      <c r="B550" s="73"/>
      <c r="C550" s="1"/>
    </row>
    <row r="551" spans="1:3" hidden="1" x14ac:dyDescent="0.2">
      <c r="A551" s="102"/>
      <c r="B551" s="73"/>
      <c r="C551" s="1"/>
    </row>
    <row r="552" spans="1:3" hidden="1" x14ac:dyDescent="0.2">
      <c r="A552" s="102"/>
      <c r="B552" s="73"/>
      <c r="C552" s="1"/>
    </row>
    <row r="553" spans="1:3" hidden="1" x14ac:dyDescent="0.2">
      <c r="A553" s="102"/>
      <c r="B553" s="73"/>
      <c r="C553" s="1"/>
    </row>
    <row r="554" spans="1:3" hidden="1" x14ac:dyDescent="0.2">
      <c r="A554" s="102"/>
      <c r="B554" s="73"/>
      <c r="C554" s="1"/>
    </row>
    <row r="555" spans="1:3" hidden="1" x14ac:dyDescent="0.2">
      <c r="A555" s="102"/>
      <c r="B555" s="73"/>
      <c r="C555" s="1"/>
    </row>
    <row r="556" spans="1:3" hidden="1" x14ac:dyDescent="0.2">
      <c r="A556" s="102"/>
      <c r="B556" s="73"/>
      <c r="C556" s="1"/>
    </row>
    <row r="557" spans="1:3" hidden="1" x14ac:dyDescent="0.2">
      <c r="A557" s="102"/>
      <c r="B557" s="73"/>
      <c r="C557" s="1"/>
    </row>
    <row r="558" spans="1:3" hidden="1" x14ac:dyDescent="0.2">
      <c r="A558" s="102"/>
      <c r="B558" s="73"/>
      <c r="C558" s="1"/>
    </row>
    <row r="559" spans="1:3" hidden="1" x14ac:dyDescent="0.2">
      <c r="A559" s="102"/>
      <c r="B559" s="73"/>
      <c r="C559" s="1"/>
    </row>
    <row r="560" spans="1:3" hidden="1" x14ac:dyDescent="0.2">
      <c r="A560" s="102"/>
      <c r="B560" s="73"/>
      <c r="C560" s="1"/>
    </row>
    <row r="561" spans="1:3" hidden="1" x14ac:dyDescent="0.2">
      <c r="A561" s="102"/>
      <c r="B561" s="73"/>
      <c r="C561" s="1"/>
    </row>
    <row r="562" spans="1:3" hidden="1" x14ac:dyDescent="0.2">
      <c r="A562" s="102"/>
      <c r="B562" s="73"/>
      <c r="C562" s="1"/>
    </row>
    <row r="563" spans="1:3" hidden="1" x14ac:dyDescent="0.2">
      <c r="A563" s="102"/>
      <c r="B563" s="73"/>
      <c r="C563" s="1"/>
    </row>
    <row r="564" spans="1:3" hidden="1" x14ac:dyDescent="0.2">
      <c r="A564" s="102"/>
      <c r="B564" s="73"/>
      <c r="C564" s="1"/>
    </row>
    <row r="565" spans="1:3" hidden="1" x14ac:dyDescent="0.2">
      <c r="A565" s="102"/>
      <c r="B565" s="73"/>
      <c r="C565" s="1"/>
    </row>
    <row r="566" spans="1:3" hidden="1" x14ac:dyDescent="0.2">
      <c r="A566" s="102"/>
      <c r="B566" s="73"/>
      <c r="C566" s="1"/>
    </row>
    <row r="567" spans="1:3" hidden="1" x14ac:dyDescent="0.2">
      <c r="A567" s="102"/>
      <c r="B567" s="73"/>
      <c r="C567" s="1"/>
    </row>
    <row r="568" spans="1:3" hidden="1" x14ac:dyDescent="0.2">
      <c r="A568" s="102"/>
      <c r="B568" s="73"/>
      <c r="C568" s="1"/>
    </row>
    <row r="569" spans="1:3" hidden="1" x14ac:dyDescent="0.2">
      <c r="A569" s="102"/>
      <c r="B569" s="73"/>
      <c r="C569" s="1"/>
    </row>
    <row r="570" spans="1:3" hidden="1" x14ac:dyDescent="0.2">
      <c r="A570" s="102"/>
      <c r="B570" s="73"/>
      <c r="C570" s="1"/>
    </row>
    <row r="571" spans="1:3" hidden="1" x14ac:dyDescent="0.2">
      <c r="A571" s="102"/>
      <c r="B571" s="73"/>
      <c r="C571" s="1"/>
    </row>
    <row r="572" spans="1:3" hidden="1" x14ac:dyDescent="0.2">
      <c r="A572" s="102"/>
      <c r="B572" s="73"/>
      <c r="C572" s="1"/>
    </row>
    <row r="573" spans="1:3" hidden="1" x14ac:dyDescent="0.2">
      <c r="A573" s="102"/>
      <c r="B573" s="73"/>
      <c r="C573" s="1"/>
    </row>
    <row r="574" spans="1:3" hidden="1" x14ac:dyDescent="0.2">
      <c r="A574" s="102"/>
      <c r="B574" s="73"/>
      <c r="C574" s="1"/>
    </row>
    <row r="575" spans="1:3" hidden="1" x14ac:dyDescent="0.2">
      <c r="A575" s="102"/>
      <c r="B575" s="73"/>
      <c r="C575" s="1"/>
    </row>
    <row r="576" spans="1:3" hidden="1" x14ac:dyDescent="0.2">
      <c r="A576" s="102"/>
      <c r="B576" s="73"/>
      <c r="C576" s="1"/>
    </row>
    <row r="577" spans="1:3" hidden="1" x14ac:dyDescent="0.2">
      <c r="A577" s="102"/>
      <c r="B577" s="73"/>
      <c r="C577" s="1"/>
    </row>
    <row r="578" spans="1:3" hidden="1" x14ac:dyDescent="0.2">
      <c r="A578" s="102"/>
      <c r="B578" s="73"/>
      <c r="C578" s="1"/>
    </row>
    <row r="579" spans="1:3" hidden="1" x14ac:dyDescent="0.2">
      <c r="A579" s="102"/>
      <c r="B579" s="73"/>
      <c r="C579" s="1"/>
    </row>
    <row r="580" spans="1:3" hidden="1" x14ac:dyDescent="0.2">
      <c r="A580" s="102"/>
      <c r="B580" s="73"/>
      <c r="C580" s="1"/>
    </row>
    <row r="581" spans="1:3" hidden="1" x14ac:dyDescent="0.2">
      <c r="A581" s="102"/>
      <c r="B581" s="73"/>
      <c r="C581" s="1"/>
    </row>
    <row r="582" spans="1:3" hidden="1" x14ac:dyDescent="0.2">
      <c r="A582" s="102"/>
      <c r="B582" s="73"/>
      <c r="C582" s="1"/>
    </row>
    <row r="583" spans="1:3" hidden="1" x14ac:dyDescent="0.2">
      <c r="A583" s="102"/>
      <c r="B583" s="73"/>
      <c r="C583" s="1"/>
    </row>
    <row r="584" spans="1:3" hidden="1" x14ac:dyDescent="0.2">
      <c r="A584" s="102"/>
      <c r="B584" s="73"/>
      <c r="C584" s="1"/>
    </row>
    <row r="585" spans="1:3" hidden="1" x14ac:dyDescent="0.2">
      <c r="A585" s="102"/>
      <c r="B585" s="73"/>
      <c r="C585" s="1"/>
    </row>
    <row r="586" spans="1:3" hidden="1" x14ac:dyDescent="0.2">
      <c r="A586" s="102"/>
      <c r="B586" s="73"/>
      <c r="C586" s="1"/>
    </row>
    <row r="587" spans="1:3" hidden="1" x14ac:dyDescent="0.2">
      <c r="A587" s="102"/>
      <c r="B587" s="73"/>
      <c r="C587" s="1"/>
    </row>
    <row r="588" spans="1:3" hidden="1" x14ac:dyDescent="0.2">
      <c r="A588" s="102"/>
      <c r="B588" s="73"/>
      <c r="C588" s="1"/>
    </row>
    <row r="589" spans="1:3" hidden="1" x14ac:dyDescent="0.2">
      <c r="A589" s="102"/>
      <c r="B589" s="73"/>
      <c r="C589" s="1"/>
    </row>
    <row r="590" spans="1:3" hidden="1" x14ac:dyDescent="0.2">
      <c r="A590" s="102"/>
      <c r="B590" s="73"/>
      <c r="C590" s="1"/>
    </row>
    <row r="591" spans="1:3" hidden="1" x14ac:dyDescent="0.2">
      <c r="A591" s="102"/>
      <c r="B591" s="73"/>
      <c r="C591" s="1"/>
    </row>
    <row r="592" spans="1:3" hidden="1" x14ac:dyDescent="0.2">
      <c r="A592" s="102"/>
      <c r="B592" s="73"/>
      <c r="C592" s="1"/>
    </row>
    <row r="593" spans="1:3" hidden="1" x14ac:dyDescent="0.2">
      <c r="A593" s="102"/>
      <c r="B593" s="73"/>
      <c r="C593" s="1"/>
    </row>
    <row r="594" spans="1:3" hidden="1" x14ac:dyDescent="0.2">
      <c r="A594" s="102"/>
      <c r="B594" s="73"/>
      <c r="C594" s="1"/>
    </row>
    <row r="595" spans="1:3" hidden="1" x14ac:dyDescent="0.2">
      <c r="A595" s="102"/>
      <c r="B595" s="73"/>
      <c r="C595" s="1"/>
    </row>
    <row r="596" spans="1:3" hidden="1" x14ac:dyDescent="0.2">
      <c r="A596" s="102"/>
      <c r="B596" s="73"/>
      <c r="C596" s="1"/>
    </row>
    <row r="597" spans="1:3" hidden="1" x14ac:dyDescent="0.2">
      <c r="A597" s="102"/>
      <c r="B597" s="73"/>
      <c r="C597" s="1"/>
    </row>
    <row r="598" spans="1:3" hidden="1" x14ac:dyDescent="0.2">
      <c r="A598" s="102"/>
      <c r="B598" s="73"/>
      <c r="C598" s="1"/>
    </row>
    <row r="599" spans="1:3" hidden="1" x14ac:dyDescent="0.2">
      <c r="A599" s="102"/>
      <c r="B599" s="73"/>
      <c r="C599" s="1"/>
    </row>
    <row r="600" spans="1:3" hidden="1" x14ac:dyDescent="0.2">
      <c r="A600" s="102"/>
      <c r="B600" s="73"/>
      <c r="C600" s="1"/>
    </row>
    <row r="601" spans="1:3" hidden="1" x14ac:dyDescent="0.2">
      <c r="A601" s="102"/>
      <c r="B601" s="73"/>
      <c r="C601" s="1"/>
    </row>
    <row r="602" spans="1:3" hidden="1" x14ac:dyDescent="0.2">
      <c r="A602" s="102"/>
      <c r="B602" s="73"/>
      <c r="C602" s="1"/>
    </row>
    <row r="603" spans="1:3" hidden="1" x14ac:dyDescent="0.2">
      <c r="A603" s="102"/>
      <c r="B603" s="73"/>
      <c r="C603" s="1"/>
    </row>
    <row r="604" spans="1:3" hidden="1" x14ac:dyDescent="0.2">
      <c r="A604" s="102"/>
      <c r="B604" s="73"/>
      <c r="C604" s="1"/>
    </row>
    <row r="605" spans="1:3" hidden="1" x14ac:dyDescent="0.2">
      <c r="A605" s="102"/>
      <c r="B605" s="73"/>
      <c r="C605" s="1"/>
    </row>
    <row r="606" spans="1:3" hidden="1" x14ac:dyDescent="0.2">
      <c r="A606" s="102"/>
      <c r="B606" s="73"/>
      <c r="C606" s="1"/>
    </row>
    <row r="607" spans="1:3" hidden="1" x14ac:dyDescent="0.2">
      <c r="A607" s="102"/>
      <c r="B607" s="73"/>
      <c r="C607" s="1"/>
    </row>
    <row r="608" spans="1:3" hidden="1" x14ac:dyDescent="0.2">
      <c r="A608" s="102"/>
      <c r="B608" s="73"/>
      <c r="C608" s="1"/>
    </row>
    <row r="609" spans="1:3" hidden="1" x14ac:dyDescent="0.2">
      <c r="A609" s="102"/>
      <c r="B609" s="73"/>
      <c r="C609" s="1"/>
    </row>
    <row r="610" spans="1:3" hidden="1" x14ac:dyDescent="0.2">
      <c r="A610" s="102"/>
      <c r="B610" s="73"/>
      <c r="C610" s="1"/>
    </row>
    <row r="611" spans="1:3" hidden="1" x14ac:dyDescent="0.2">
      <c r="A611" s="102"/>
      <c r="B611" s="73"/>
      <c r="C611" s="1"/>
    </row>
    <row r="612" spans="1:3" hidden="1" x14ac:dyDescent="0.2">
      <c r="A612" s="102"/>
      <c r="B612" s="73"/>
      <c r="C612" s="1"/>
    </row>
    <row r="613" spans="1:3" hidden="1" x14ac:dyDescent="0.2">
      <c r="A613" s="102"/>
      <c r="B613" s="73"/>
      <c r="C613" s="1"/>
    </row>
    <row r="614" spans="1:3" hidden="1" x14ac:dyDescent="0.2">
      <c r="A614" s="102"/>
      <c r="B614" s="73"/>
      <c r="C614" s="1"/>
    </row>
    <row r="615" spans="1:3" hidden="1" x14ac:dyDescent="0.2">
      <c r="A615" s="102"/>
      <c r="B615" s="73"/>
      <c r="C615" s="1"/>
    </row>
    <row r="616" spans="1:3" hidden="1" x14ac:dyDescent="0.2">
      <c r="A616" s="102"/>
      <c r="B616" s="73"/>
      <c r="C616" s="1"/>
    </row>
    <row r="617" spans="1:3" hidden="1" x14ac:dyDescent="0.2">
      <c r="A617" s="102"/>
      <c r="B617" s="73"/>
      <c r="C617" s="1"/>
    </row>
    <row r="618" spans="1:3" hidden="1" x14ac:dyDescent="0.2">
      <c r="A618" s="102"/>
      <c r="B618" s="73"/>
      <c r="C618" s="1"/>
    </row>
    <row r="619" spans="1:3" hidden="1" x14ac:dyDescent="0.2">
      <c r="A619" s="102"/>
      <c r="B619" s="73"/>
      <c r="C619" s="1"/>
    </row>
    <row r="620" spans="1:3" hidden="1" x14ac:dyDescent="0.2">
      <c r="A620" s="102"/>
      <c r="B620" s="73"/>
      <c r="C620" s="1"/>
    </row>
    <row r="621" spans="1:3" hidden="1" x14ac:dyDescent="0.2">
      <c r="A621" s="102"/>
      <c r="B621" s="73"/>
      <c r="C621" s="1"/>
    </row>
    <row r="622" spans="1:3" hidden="1" x14ac:dyDescent="0.2">
      <c r="A622" s="102"/>
      <c r="B622" s="73"/>
      <c r="C622" s="1"/>
    </row>
    <row r="623" spans="1:3" hidden="1" x14ac:dyDescent="0.2">
      <c r="A623" s="102"/>
      <c r="B623" s="73"/>
      <c r="C623" s="1"/>
    </row>
    <row r="624" spans="1:3" hidden="1" x14ac:dyDescent="0.2">
      <c r="A624" s="102"/>
      <c r="B624" s="73"/>
      <c r="C624" s="1"/>
    </row>
    <row r="625" spans="1:3" hidden="1" x14ac:dyDescent="0.2">
      <c r="A625" s="102"/>
      <c r="B625" s="73"/>
      <c r="C625" s="1"/>
    </row>
    <row r="626" spans="1:3" hidden="1" x14ac:dyDescent="0.2">
      <c r="A626" s="102"/>
      <c r="B626" s="73"/>
      <c r="C626" s="1"/>
    </row>
    <row r="627" spans="1:3" hidden="1" x14ac:dyDescent="0.2">
      <c r="A627" s="102"/>
      <c r="B627" s="73"/>
      <c r="C627" s="1"/>
    </row>
    <row r="628" spans="1:3" hidden="1" x14ac:dyDescent="0.2">
      <c r="A628" s="102"/>
      <c r="B628" s="73"/>
      <c r="C628" s="1"/>
    </row>
    <row r="629" spans="1:3" hidden="1" x14ac:dyDescent="0.2">
      <c r="A629" s="102"/>
      <c r="B629" s="73"/>
      <c r="C629" s="1"/>
    </row>
    <row r="630" spans="1:3" hidden="1" x14ac:dyDescent="0.2">
      <c r="A630" s="102"/>
      <c r="B630" s="73"/>
      <c r="C630" s="1"/>
    </row>
    <row r="631" spans="1:3" hidden="1" x14ac:dyDescent="0.2">
      <c r="A631" s="102"/>
      <c r="B631" s="73"/>
      <c r="C631" s="1"/>
    </row>
    <row r="632" spans="1:3" hidden="1" x14ac:dyDescent="0.2">
      <c r="A632" s="102"/>
      <c r="B632" s="73"/>
      <c r="C632" s="1"/>
    </row>
    <row r="633" spans="1:3" hidden="1" x14ac:dyDescent="0.2">
      <c r="A633" s="102"/>
      <c r="B633" s="73"/>
      <c r="C633" s="1"/>
    </row>
    <row r="634" spans="1:3" hidden="1" x14ac:dyDescent="0.2">
      <c r="A634" s="102"/>
      <c r="B634" s="73"/>
      <c r="C634" s="1"/>
    </row>
    <row r="635" spans="1:3" hidden="1" x14ac:dyDescent="0.2">
      <c r="A635" s="102"/>
      <c r="B635" s="73"/>
      <c r="C635" s="1"/>
    </row>
    <row r="636" spans="1:3" hidden="1" x14ac:dyDescent="0.2">
      <c r="A636" s="102"/>
      <c r="B636" s="73"/>
      <c r="C636" s="1"/>
    </row>
    <row r="637" spans="1:3" hidden="1" x14ac:dyDescent="0.2">
      <c r="A637" s="102"/>
      <c r="B637" s="73"/>
      <c r="C637" s="1"/>
    </row>
    <row r="638" spans="1:3" hidden="1" x14ac:dyDescent="0.2">
      <c r="A638" s="102"/>
      <c r="B638" s="73"/>
      <c r="C638" s="1"/>
    </row>
    <row r="639" spans="1:3" hidden="1" x14ac:dyDescent="0.2">
      <c r="A639" s="102"/>
      <c r="B639" s="73"/>
      <c r="C639" s="1"/>
    </row>
    <row r="640" spans="1:3" hidden="1" x14ac:dyDescent="0.2">
      <c r="A640" s="102"/>
      <c r="B640" s="73"/>
      <c r="C640" s="1"/>
    </row>
    <row r="641" spans="1:3" hidden="1" x14ac:dyDescent="0.2">
      <c r="A641" s="102"/>
      <c r="B641" s="73"/>
      <c r="C641" s="1"/>
    </row>
    <row r="642" spans="1:3" hidden="1" x14ac:dyDescent="0.2">
      <c r="A642" s="102"/>
      <c r="B642" s="73"/>
      <c r="C642" s="1"/>
    </row>
    <row r="643" spans="1:3" hidden="1" x14ac:dyDescent="0.2">
      <c r="A643" s="102"/>
      <c r="B643" s="73"/>
      <c r="C643" s="1"/>
    </row>
    <row r="644" spans="1:3" hidden="1" x14ac:dyDescent="0.2">
      <c r="A644" s="102"/>
      <c r="B644" s="73"/>
      <c r="C644" s="1"/>
    </row>
    <row r="645" spans="1:3" hidden="1" x14ac:dyDescent="0.2">
      <c r="A645" s="102"/>
      <c r="B645" s="73"/>
      <c r="C645" s="1"/>
    </row>
    <row r="646" spans="1:3" hidden="1" x14ac:dyDescent="0.2">
      <c r="A646" s="102"/>
      <c r="B646" s="73"/>
      <c r="C646" s="1"/>
    </row>
    <row r="647" spans="1:3" hidden="1" x14ac:dyDescent="0.2">
      <c r="A647" s="102"/>
      <c r="B647" s="73"/>
      <c r="C647" s="1"/>
    </row>
    <row r="648" spans="1:3" hidden="1" x14ac:dyDescent="0.2">
      <c r="A648" s="102"/>
      <c r="B648" s="73"/>
      <c r="C648" s="1"/>
    </row>
    <row r="649" spans="1:3" hidden="1" x14ac:dyDescent="0.2">
      <c r="A649" s="102"/>
      <c r="B649" s="73"/>
      <c r="C649" s="1"/>
    </row>
    <row r="650" spans="1:3" hidden="1" x14ac:dyDescent="0.2">
      <c r="A650" s="102"/>
      <c r="B650" s="73"/>
      <c r="C650" s="1"/>
    </row>
    <row r="651" spans="1:3" hidden="1" x14ac:dyDescent="0.2">
      <c r="A651" s="102"/>
      <c r="B651" s="73"/>
      <c r="C651" s="1"/>
    </row>
    <row r="652" spans="1:3" hidden="1" x14ac:dyDescent="0.2">
      <c r="A652" s="102"/>
      <c r="B652" s="73"/>
      <c r="C652" s="1"/>
    </row>
    <row r="653" spans="1:3" hidden="1" x14ac:dyDescent="0.2">
      <c r="A653" s="102"/>
      <c r="B653" s="73"/>
      <c r="C653" s="1"/>
    </row>
    <row r="654" spans="1:3" hidden="1" x14ac:dyDescent="0.2">
      <c r="A654" s="102"/>
      <c r="B654" s="73"/>
      <c r="C654" s="1"/>
    </row>
    <row r="655" spans="1:3" hidden="1" x14ac:dyDescent="0.2">
      <c r="A655" s="102"/>
      <c r="B655" s="73"/>
      <c r="C655" s="1"/>
    </row>
    <row r="656" spans="1:3" hidden="1" x14ac:dyDescent="0.2">
      <c r="A656" s="102"/>
      <c r="B656" s="73"/>
      <c r="C656" s="1"/>
    </row>
    <row r="657" spans="1:3" hidden="1" x14ac:dyDescent="0.2">
      <c r="A657" s="102"/>
      <c r="B657" s="73"/>
      <c r="C657" s="1"/>
    </row>
    <row r="658" spans="1:3" hidden="1" x14ac:dyDescent="0.2">
      <c r="A658" s="102"/>
      <c r="B658" s="73"/>
      <c r="C658" s="1"/>
    </row>
    <row r="659" spans="1:3" hidden="1" x14ac:dyDescent="0.2">
      <c r="A659" s="102"/>
      <c r="B659" s="73"/>
      <c r="C659" s="1"/>
    </row>
    <row r="660" spans="1:3" hidden="1" x14ac:dyDescent="0.2">
      <c r="A660" s="102"/>
      <c r="B660" s="73"/>
      <c r="C660" s="1"/>
    </row>
    <row r="661" spans="1:3" hidden="1" x14ac:dyDescent="0.2">
      <c r="A661" s="102"/>
      <c r="B661" s="73"/>
      <c r="C661" s="1"/>
    </row>
    <row r="662" spans="1:3" hidden="1" x14ac:dyDescent="0.2">
      <c r="A662" s="102"/>
      <c r="B662" s="73"/>
      <c r="C662" s="1"/>
    </row>
    <row r="663" spans="1:3" hidden="1" x14ac:dyDescent="0.2">
      <c r="A663" s="102"/>
      <c r="B663" s="73"/>
      <c r="C663" s="1"/>
    </row>
    <row r="664" spans="1:3" hidden="1" x14ac:dyDescent="0.2">
      <c r="A664" s="102"/>
      <c r="B664" s="73"/>
      <c r="C664" s="1"/>
    </row>
    <row r="665" spans="1:3" hidden="1" x14ac:dyDescent="0.2">
      <c r="A665" s="102"/>
      <c r="B665" s="73"/>
      <c r="C665" s="1"/>
    </row>
    <row r="666" spans="1:3" hidden="1" x14ac:dyDescent="0.2">
      <c r="A666" s="102"/>
      <c r="B666" s="73"/>
      <c r="C666" s="1"/>
    </row>
    <row r="667" spans="1:3" hidden="1" x14ac:dyDescent="0.2">
      <c r="A667" s="102"/>
      <c r="B667" s="73"/>
      <c r="C667" s="1"/>
    </row>
    <row r="668" spans="1:3" hidden="1" x14ac:dyDescent="0.2">
      <c r="A668" s="102"/>
      <c r="B668" s="73"/>
      <c r="C668" s="1"/>
    </row>
    <row r="669" spans="1:3" hidden="1" x14ac:dyDescent="0.2">
      <c r="A669" s="102"/>
      <c r="B669" s="73"/>
      <c r="C669" s="1"/>
    </row>
    <row r="670" spans="1:3" hidden="1" x14ac:dyDescent="0.2">
      <c r="A670" s="102"/>
      <c r="B670" s="73"/>
      <c r="C670" s="1"/>
    </row>
    <row r="671" spans="1:3" hidden="1" x14ac:dyDescent="0.2">
      <c r="A671" s="102"/>
      <c r="B671" s="73"/>
      <c r="C671" s="1"/>
    </row>
    <row r="672" spans="1:3" hidden="1" x14ac:dyDescent="0.2">
      <c r="A672" s="102"/>
      <c r="B672" s="73"/>
      <c r="C672" s="1"/>
    </row>
    <row r="673" spans="1:3" hidden="1" x14ac:dyDescent="0.2">
      <c r="A673" s="102"/>
      <c r="B673" s="73"/>
      <c r="C673" s="1"/>
    </row>
    <row r="674" spans="1:3" hidden="1" x14ac:dyDescent="0.2">
      <c r="A674" s="102"/>
      <c r="B674" s="73"/>
      <c r="C674" s="1"/>
    </row>
    <row r="675" spans="1:3" hidden="1" x14ac:dyDescent="0.2">
      <c r="A675" s="102"/>
      <c r="B675" s="73"/>
      <c r="C675" s="1"/>
    </row>
    <row r="676" spans="1:3" hidden="1" x14ac:dyDescent="0.2">
      <c r="A676" s="102"/>
      <c r="B676" s="73"/>
      <c r="C676" s="1"/>
    </row>
    <row r="677" spans="1:3" hidden="1" x14ac:dyDescent="0.2">
      <c r="A677" s="102"/>
      <c r="B677" s="73"/>
      <c r="C677" s="1"/>
    </row>
    <row r="678" spans="1:3" hidden="1" x14ac:dyDescent="0.2">
      <c r="A678" s="102"/>
      <c r="B678" s="73"/>
      <c r="C678" s="1"/>
    </row>
    <row r="679" spans="1:3" hidden="1" x14ac:dyDescent="0.2">
      <c r="A679" s="102"/>
      <c r="B679" s="73"/>
      <c r="C679" s="1"/>
    </row>
    <row r="680" spans="1:3" hidden="1" x14ac:dyDescent="0.2">
      <c r="A680" s="102"/>
      <c r="B680" s="73"/>
      <c r="C680" s="1"/>
    </row>
    <row r="681" spans="1:3" hidden="1" x14ac:dyDescent="0.2">
      <c r="A681" s="102"/>
      <c r="B681" s="73"/>
      <c r="C681" s="1"/>
    </row>
    <row r="682" spans="1:3" hidden="1" x14ac:dyDescent="0.2">
      <c r="A682" s="102"/>
      <c r="B682" s="73"/>
      <c r="C682" s="1"/>
    </row>
    <row r="683" spans="1:3" hidden="1" x14ac:dyDescent="0.2">
      <c r="A683" s="102"/>
      <c r="B683" s="73"/>
      <c r="C683" s="1"/>
    </row>
    <row r="684" spans="1:3" hidden="1" x14ac:dyDescent="0.2">
      <c r="A684" s="102"/>
      <c r="B684" s="73"/>
      <c r="C684" s="1"/>
    </row>
    <row r="685" spans="1:3" hidden="1" x14ac:dyDescent="0.2">
      <c r="A685" s="102"/>
      <c r="B685" s="73"/>
      <c r="C685" s="1"/>
    </row>
    <row r="686" spans="1:3" hidden="1" x14ac:dyDescent="0.2">
      <c r="A686" s="102"/>
      <c r="B686" s="73"/>
      <c r="C686" s="1"/>
    </row>
    <row r="687" spans="1:3" hidden="1" x14ac:dyDescent="0.2">
      <c r="A687" s="102"/>
      <c r="B687" s="73"/>
      <c r="C687" s="1"/>
    </row>
    <row r="688" spans="1:3" hidden="1" x14ac:dyDescent="0.2">
      <c r="A688" s="102"/>
      <c r="B688" s="73"/>
      <c r="C688" s="1"/>
    </row>
    <row r="689" spans="1:3" hidden="1" x14ac:dyDescent="0.2">
      <c r="A689" s="102"/>
      <c r="B689" s="73"/>
      <c r="C689" s="1"/>
    </row>
    <row r="690" spans="1:3" hidden="1" x14ac:dyDescent="0.2">
      <c r="A690" s="102"/>
      <c r="B690" s="73"/>
      <c r="C690" s="1"/>
    </row>
    <row r="691" spans="1:3" hidden="1" x14ac:dyDescent="0.2">
      <c r="A691" s="102"/>
      <c r="B691" s="73"/>
      <c r="C691" s="1"/>
    </row>
    <row r="692" spans="1:3" hidden="1" x14ac:dyDescent="0.2">
      <c r="A692" s="102"/>
      <c r="B692" s="73"/>
      <c r="C692" s="1"/>
    </row>
    <row r="693" spans="1:3" hidden="1" x14ac:dyDescent="0.2">
      <c r="A693" s="102"/>
      <c r="B693" s="73"/>
      <c r="C693" s="1"/>
    </row>
    <row r="694" spans="1:3" hidden="1" x14ac:dyDescent="0.2">
      <c r="A694" s="102"/>
      <c r="B694" s="73"/>
      <c r="C694" s="1"/>
    </row>
    <row r="695" spans="1:3" hidden="1" x14ac:dyDescent="0.2">
      <c r="A695" s="102"/>
      <c r="B695" s="73"/>
      <c r="C695" s="1"/>
    </row>
    <row r="696" spans="1:3" hidden="1" x14ac:dyDescent="0.2">
      <c r="A696" s="102"/>
      <c r="B696" s="73"/>
      <c r="C696" s="1"/>
    </row>
    <row r="697" spans="1:3" hidden="1" x14ac:dyDescent="0.2">
      <c r="A697" s="102"/>
      <c r="B697" s="73"/>
      <c r="C697" s="1"/>
    </row>
    <row r="698" spans="1:3" hidden="1" x14ac:dyDescent="0.2">
      <c r="A698" s="102"/>
      <c r="B698" s="73"/>
      <c r="C698" s="1"/>
    </row>
    <row r="699" spans="1:3" hidden="1" x14ac:dyDescent="0.2">
      <c r="A699" s="102"/>
      <c r="B699" s="73"/>
      <c r="C699" s="1"/>
    </row>
    <row r="700" spans="1:3" hidden="1" x14ac:dyDescent="0.2">
      <c r="A700" s="102"/>
      <c r="B700" s="73"/>
      <c r="C700" s="1"/>
    </row>
    <row r="701" spans="1:3" hidden="1" x14ac:dyDescent="0.2">
      <c r="A701" s="102"/>
      <c r="B701" s="73"/>
      <c r="C701" s="1"/>
    </row>
    <row r="702" spans="1:3" hidden="1" x14ac:dyDescent="0.2">
      <c r="A702" s="102"/>
      <c r="B702" s="73"/>
      <c r="C702" s="1"/>
    </row>
    <row r="703" spans="1:3" hidden="1" x14ac:dyDescent="0.2">
      <c r="A703" s="102"/>
      <c r="B703" s="73"/>
      <c r="C703" s="1"/>
    </row>
    <row r="704" spans="1:3" hidden="1" x14ac:dyDescent="0.2">
      <c r="A704" s="102"/>
      <c r="B704" s="73"/>
      <c r="C704" s="1"/>
    </row>
    <row r="705" spans="1:3" hidden="1" x14ac:dyDescent="0.2">
      <c r="A705" s="102"/>
      <c r="B705" s="73"/>
      <c r="C705" s="1"/>
    </row>
    <row r="706" spans="1:3" hidden="1" x14ac:dyDescent="0.2">
      <c r="A706" s="102"/>
      <c r="B706" s="73"/>
      <c r="C706" s="1"/>
    </row>
    <row r="707" spans="1:3" hidden="1" x14ac:dyDescent="0.2">
      <c r="A707" s="102"/>
      <c r="B707" s="73"/>
      <c r="C707" s="1"/>
    </row>
    <row r="708" spans="1:3" hidden="1" x14ac:dyDescent="0.2">
      <c r="A708" s="102"/>
      <c r="B708" s="73"/>
      <c r="C708" s="1"/>
    </row>
    <row r="709" spans="1:3" hidden="1" x14ac:dyDescent="0.2">
      <c r="A709" s="102"/>
      <c r="B709" s="73"/>
      <c r="C709" s="1"/>
    </row>
    <row r="710" spans="1:3" hidden="1" x14ac:dyDescent="0.2">
      <c r="A710" s="102"/>
      <c r="B710" s="73"/>
      <c r="C710" s="1"/>
    </row>
    <row r="711" spans="1:3" hidden="1" x14ac:dyDescent="0.2">
      <c r="A711" s="102"/>
      <c r="B711" s="73"/>
      <c r="C711" s="1"/>
    </row>
    <row r="712" spans="1:3" hidden="1" x14ac:dyDescent="0.2">
      <c r="A712" s="102"/>
      <c r="B712" s="73"/>
      <c r="C712" s="1"/>
    </row>
    <row r="713" spans="1:3" hidden="1" x14ac:dyDescent="0.2">
      <c r="A713" s="102"/>
      <c r="B713" s="73"/>
      <c r="C713" s="1"/>
    </row>
    <row r="714" spans="1:3" hidden="1" x14ac:dyDescent="0.2">
      <c r="A714" s="102"/>
      <c r="B714" s="73"/>
      <c r="C714" s="1"/>
    </row>
    <row r="715" spans="1:3" hidden="1" x14ac:dyDescent="0.2">
      <c r="A715" s="102"/>
      <c r="B715" s="73"/>
      <c r="C715" s="1"/>
    </row>
    <row r="716" spans="1:3" hidden="1" x14ac:dyDescent="0.2">
      <c r="A716" s="102"/>
      <c r="B716" s="73"/>
      <c r="C716" s="1"/>
    </row>
    <row r="717" spans="1:3" hidden="1" x14ac:dyDescent="0.2">
      <c r="A717" s="102"/>
      <c r="B717" s="73"/>
      <c r="C717" s="1"/>
    </row>
    <row r="718" spans="1:3" hidden="1" x14ac:dyDescent="0.2">
      <c r="A718" s="102"/>
      <c r="B718" s="73"/>
      <c r="C718" s="1"/>
    </row>
    <row r="719" spans="1:3" hidden="1" x14ac:dyDescent="0.2">
      <c r="A719" s="102"/>
      <c r="B719" s="73"/>
      <c r="C719" s="1"/>
    </row>
    <row r="720" spans="1:3" hidden="1" x14ac:dyDescent="0.2">
      <c r="A720" s="102"/>
      <c r="B720" s="73"/>
      <c r="C720" s="1"/>
    </row>
    <row r="721" spans="1:3" hidden="1" x14ac:dyDescent="0.2">
      <c r="A721" s="102"/>
      <c r="B721" s="73"/>
      <c r="C721" s="1"/>
    </row>
    <row r="722" spans="1:3" hidden="1" x14ac:dyDescent="0.2">
      <c r="A722" s="102"/>
      <c r="B722" s="73"/>
      <c r="C722" s="1"/>
    </row>
    <row r="723" spans="1:3" hidden="1" x14ac:dyDescent="0.2">
      <c r="A723" s="102"/>
      <c r="B723" s="73"/>
      <c r="C723" s="1"/>
    </row>
    <row r="724" spans="1:3" hidden="1" x14ac:dyDescent="0.2">
      <c r="A724" s="102"/>
      <c r="B724" s="73"/>
      <c r="C724" s="1"/>
    </row>
    <row r="725" spans="1:3" hidden="1" x14ac:dyDescent="0.2">
      <c r="A725" s="102"/>
      <c r="B725" s="73"/>
      <c r="C725" s="1"/>
    </row>
    <row r="726" spans="1:3" hidden="1" x14ac:dyDescent="0.2">
      <c r="A726" s="102"/>
      <c r="B726" s="73"/>
      <c r="C726" s="1"/>
    </row>
    <row r="727" spans="1:3" hidden="1" x14ac:dyDescent="0.2">
      <c r="A727" s="102"/>
      <c r="B727" s="73"/>
      <c r="C727" s="1"/>
    </row>
    <row r="728" spans="1:3" hidden="1" x14ac:dyDescent="0.2">
      <c r="A728" s="102"/>
      <c r="B728" s="73"/>
      <c r="C728" s="1"/>
    </row>
    <row r="729" spans="1:3" hidden="1" x14ac:dyDescent="0.2">
      <c r="A729" s="102"/>
      <c r="B729" s="73"/>
      <c r="C729" s="1"/>
    </row>
    <row r="730" spans="1:3" hidden="1" x14ac:dyDescent="0.2">
      <c r="A730" s="102"/>
      <c r="B730" s="73"/>
      <c r="C730" s="1"/>
    </row>
    <row r="731" spans="1:3" hidden="1" x14ac:dyDescent="0.2">
      <c r="A731" s="102"/>
      <c r="B731" s="73"/>
      <c r="C731" s="1"/>
    </row>
    <row r="732" spans="1:3" hidden="1" x14ac:dyDescent="0.2">
      <c r="A732" s="102"/>
      <c r="B732" s="73"/>
      <c r="C732" s="1"/>
    </row>
    <row r="733" spans="1:3" hidden="1" x14ac:dyDescent="0.2">
      <c r="A733" s="102"/>
      <c r="B733" s="73"/>
      <c r="C733" s="1"/>
    </row>
    <row r="734" spans="1:3" hidden="1" x14ac:dyDescent="0.2">
      <c r="A734" s="102"/>
      <c r="B734" s="73"/>
      <c r="C734" s="1"/>
    </row>
    <row r="735" spans="1:3" hidden="1" x14ac:dyDescent="0.2">
      <c r="A735" s="102"/>
      <c r="B735" s="73"/>
      <c r="C735" s="1"/>
    </row>
    <row r="736" spans="1:3" hidden="1" x14ac:dyDescent="0.2">
      <c r="A736" s="102"/>
      <c r="B736" s="73"/>
      <c r="C736" s="1"/>
    </row>
    <row r="737" spans="1:3" hidden="1" x14ac:dyDescent="0.2">
      <c r="A737" s="102"/>
      <c r="B737" s="73"/>
      <c r="C737" s="1"/>
    </row>
    <row r="738" spans="1:3" hidden="1" x14ac:dyDescent="0.2">
      <c r="A738" s="102"/>
      <c r="B738" s="73"/>
      <c r="C738" s="1"/>
    </row>
    <row r="739" spans="1:3" hidden="1" x14ac:dyDescent="0.2">
      <c r="A739" s="102"/>
      <c r="B739" s="73"/>
      <c r="C739" s="1"/>
    </row>
    <row r="740" spans="1:3" hidden="1" x14ac:dyDescent="0.2">
      <c r="A740" s="102"/>
      <c r="B740" s="73"/>
      <c r="C740" s="1"/>
    </row>
    <row r="741" spans="1:3" hidden="1" x14ac:dyDescent="0.2">
      <c r="A741" s="102"/>
      <c r="B741" s="73"/>
      <c r="C741" s="1"/>
    </row>
    <row r="742" spans="1:3" hidden="1" x14ac:dyDescent="0.2">
      <c r="A742" s="102"/>
      <c r="B742" s="73"/>
      <c r="C742" s="1"/>
    </row>
    <row r="743" spans="1:3" hidden="1" x14ac:dyDescent="0.2">
      <c r="A743" s="102"/>
      <c r="B743" s="73"/>
      <c r="C743" s="1"/>
    </row>
    <row r="744" spans="1:3" hidden="1" x14ac:dyDescent="0.2">
      <c r="A744" s="102"/>
      <c r="B744" s="73"/>
      <c r="C744" s="1"/>
    </row>
    <row r="745" spans="1:3" hidden="1" x14ac:dyDescent="0.2">
      <c r="A745" s="102"/>
      <c r="B745" s="73"/>
      <c r="C745" s="1"/>
    </row>
    <row r="746" spans="1:3" hidden="1" x14ac:dyDescent="0.2">
      <c r="A746" s="102"/>
      <c r="B746" s="73"/>
      <c r="C746" s="1"/>
    </row>
    <row r="747" spans="1:3" hidden="1" x14ac:dyDescent="0.2">
      <c r="A747" s="102"/>
      <c r="B747" s="73"/>
      <c r="C747" s="1"/>
    </row>
    <row r="748" spans="1:3" hidden="1" x14ac:dyDescent="0.2">
      <c r="A748" s="102"/>
      <c r="B748" s="73"/>
      <c r="C748" s="1"/>
    </row>
    <row r="749" spans="1:3" hidden="1" x14ac:dyDescent="0.2">
      <c r="A749" s="102"/>
      <c r="B749" s="73"/>
      <c r="C749" s="1"/>
    </row>
    <row r="750" spans="1:3" hidden="1" x14ac:dyDescent="0.2">
      <c r="A750" s="102"/>
      <c r="B750" s="73"/>
      <c r="C750" s="1"/>
    </row>
    <row r="751" spans="1:3" hidden="1" x14ac:dyDescent="0.2">
      <c r="A751" s="102"/>
      <c r="B751" s="73"/>
      <c r="C751" s="1"/>
    </row>
    <row r="752" spans="1:3" hidden="1" x14ac:dyDescent="0.2">
      <c r="A752" s="102"/>
      <c r="B752" s="73"/>
      <c r="C752" s="1"/>
    </row>
    <row r="753" spans="1:3" hidden="1" x14ac:dyDescent="0.2">
      <c r="A753" s="102"/>
      <c r="B753" s="73"/>
      <c r="C753" s="1"/>
    </row>
    <row r="754" spans="1:3" hidden="1" x14ac:dyDescent="0.2">
      <c r="A754" s="102"/>
      <c r="B754" s="73"/>
      <c r="C754" s="1"/>
    </row>
    <row r="755" spans="1:3" hidden="1" x14ac:dyDescent="0.2">
      <c r="A755" s="102"/>
      <c r="B755" s="73"/>
      <c r="C755" s="1"/>
    </row>
    <row r="756" spans="1:3" hidden="1" x14ac:dyDescent="0.2">
      <c r="A756" s="102"/>
      <c r="B756" s="73"/>
      <c r="C756" s="1"/>
    </row>
    <row r="757" spans="1:3" hidden="1" x14ac:dyDescent="0.2">
      <c r="A757" s="102"/>
      <c r="B757" s="73"/>
      <c r="C757" s="1"/>
    </row>
    <row r="758" spans="1:3" hidden="1" x14ac:dyDescent="0.2">
      <c r="A758" s="102"/>
      <c r="B758" s="73"/>
      <c r="C758" s="1"/>
    </row>
    <row r="759" spans="1:3" hidden="1" x14ac:dyDescent="0.2">
      <c r="A759" s="102"/>
      <c r="B759" s="73"/>
      <c r="C759" s="1"/>
    </row>
    <row r="760" spans="1:3" hidden="1" x14ac:dyDescent="0.2">
      <c r="A760" s="102"/>
      <c r="B760" s="73"/>
      <c r="C760" s="1"/>
    </row>
    <row r="761" spans="1:3" hidden="1" x14ac:dyDescent="0.2">
      <c r="A761" s="102"/>
      <c r="B761" s="73"/>
      <c r="C761" s="1"/>
    </row>
    <row r="762" spans="1:3" hidden="1" x14ac:dyDescent="0.2">
      <c r="A762" s="102"/>
      <c r="B762" s="73"/>
      <c r="C762" s="1"/>
    </row>
    <row r="763" spans="1:3" hidden="1" x14ac:dyDescent="0.2">
      <c r="A763" s="102"/>
      <c r="B763" s="73"/>
      <c r="C763" s="1"/>
    </row>
    <row r="764" spans="1:3" hidden="1" x14ac:dyDescent="0.2">
      <c r="A764" s="102"/>
      <c r="B764" s="73"/>
      <c r="C764" s="1"/>
    </row>
    <row r="765" spans="1:3" hidden="1" x14ac:dyDescent="0.2">
      <c r="A765" s="102"/>
      <c r="B765" s="73"/>
      <c r="C765" s="1"/>
    </row>
    <row r="766" spans="1:3" hidden="1" x14ac:dyDescent="0.2">
      <c r="A766" s="102"/>
      <c r="B766" s="73"/>
      <c r="C766" s="1"/>
    </row>
    <row r="767" spans="1:3" hidden="1" x14ac:dyDescent="0.2">
      <c r="A767" s="102"/>
      <c r="B767" s="73"/>
      <c r="C767" s="1"/>
    </row>
    <row r="768" spans="1:3" hidden="1" x14ac:dyDescent="0.2">
      <c r="A768" s="102"/>
      <c r="B768" s="73"/>
      <c r="C768" s="1"/>
    </row>
    <row r="769" spans="1:3" hidden="1" x14ac:dyDescent="0.2">
      <c r="A769" s="102"/>
      <c r="B769" s="73"/>
      <c r="C769" s="1"/>
    </row>
    <row r="770" spans="1:3" hidden="1" x14ac:dyDescent="0.2">
      <c r="A770" s="102"/>
      <c r="B770" s="73"/>
      <c r="C770" s="1"/>
    </row>
    <row r="771" spans="1:3" hidden="1" x14ac:dyDescent="0.2">
      <c r="A771" s="102"/>
      <c r="B771" s="73"/>
      <c r="C771" s="1"/>
    </row>
    <row r="772" spans="1:3" hidden="1" x14ac:dyDescent="0.2">
      <c r="A772" s="102"/>
      <c r="B772" s="73"/>
      <c r="C772" s="1"/>
    </row>
    <row r="773" spans="1:3" hidden="1" x14ac:dyDescent="0.2">
      <c r="A773" s="102"/>
      <c r="B773" s="73"/>
      <c r="C773" s="1"/>
    </row>
    <row r="774" spans="1:3" hidden="1" x14ac:dyDescent="0.2">
      <c r="A774" s="102"/>
      <c r="B774" s="73"/>
      <c r="C774" s="1"/>
    </row>
    <row r="775" spans="1:3" hidden="1" x14ac:dyDescent="0.2">
      <c r="A775" s="102"/>
      <c r="B775" s="73"/>
      <c r="C775" s="1"/>
    </row>
    <row r="776" spans="1:3" hidden="1" x14ac:dyDescent="0.2">
      <c r="A776" s="102"/>
      <c r="B776" s="73"/>
      <c r="C776" s="1"/>
    </row>
    <row r="777" spans="1:3" hidden="1" x14ac:dyDescent="0.2">
      <c r="A777" s="102"/>
      <c r="B777" s="73"/>
      <c r="C777" s="1"/>
    </row>
    <row r="778" spans="1:3" hidden="1" x14ac:dyDescent="0.2">
      <c r="A778" s="102"/>
      <c r="B778" s="73"/>
      <c r="C778" s="1"/>
    </row>
    <row r="779" spans="1:3" hidden="1" x14ac:dyDescent="0.2">
      <c r="A779" s="102"/>
      <c r="B779" s="73"/>
      <c r="C779" s="1"/>
    </row>
    <row r="780" spans="1:3" hidden="1" x14ac:dyDescent="0.2">
      <c r="A780" s="102"/>
      <c r="B780" s="73"/>
      <c r="C780" s="1"/>
    </row>
    <row r="781" spans="1:3" hidden="1" x14ac:dyDescent="0.2">
      <c r="A781" s="102"/>
      <c r="B781" s="73"/>
      <c r="C781" s="1"/>
    </row>
    <row r="782" spans="1:3" hidden="1" x14ac:dyDescent="0.2">
      <c r="A782" s="102"/>
      <c r="B782" s="73"/>
      <c r="C782" s="1"/>
    </row>
    <row r="783" spans="1:3" hidden="1" x14ac:dyDescent="0.2">
      <c r="A783" s="102"/>
      <c r="B783" s="73"/>
      <c r="C783" s="1"/>
    </row>
    <row r="784" spans="1:3" hidden="1" x14ac:dyDescent="0.2">
      <c r="A784" s="102"/>
      <c r="B784" s="73"/>
      <c r="C784" s="1"/>
    </row>
    <row r="785" spans="1:3" hidden="1" x14ac:dyDescent="0.2">
      <c r="A785" s="102"/>
      <c r="B785" s="73"/>
      <c r="C785" s="1"/>
    </row>
    <row r="786" spans="1:3" hidden="1" x14ac:dyDescent="0.2">
      <c r="A786" s="102"/>
      <c r="B786" s="73"/>
      <c r="C786" s="1"/>
    </row>
    <row r="787" spans="1:3" hidden="1" x14ac:dyDescent="0.2">
      <c r="A787" s="102"/>
      <c r="B787" s="73"/>
      <c r="C787" s="1"/>
    </row>
    <row r="788" spans="1:3" hidden="1" x14ac:dyDescent="0.2">
      <c r="A788" s="102"/>
      <c r="B788" s="73"/>
      <c r="C788" s="1"/>
    </row>
    <row r="789" spans="1:3" hidden="1" x14ac:dyDescent="0.2">
      <c r="A789" s="102"/>
      <c r="B789" s="73"/>
      <c r="C789" s="1"/>
    </row>
    <row r="790" spans="1:3" hidden="1" x14ac:dyDescent="0.2">
      <c r="A790" s="102"/>
      <c r="B790" s="73"/>
      <c r="C790" s="1"/>
    </row>
    <row r="791" spans="1:3" hidden="1" x14ac:dyDescent="0.2">
      <c r="A791" s="102"/>
      <c r="B791" s="73"/>
      <c r="C791" s="1"/>
    </row>
    <row r="792" spans="1:3" hidden="1" x14ac:dyDescent="0.2">
      <c r="A792" s="102"/>
      <c r="B792" s="73"/>
      <c r="C792" s="1"/>
    </row>
    <row r="793" spans="1:3" hidden="1" x14ac:dyDescent="0.2">
      <c r="A793" s="102"/>
      <c r="B793" s="73"/>
      <c r="C793" s="1"/>
    </row>
    <row r="794" spans="1:3" hidden="1" x14ac:dyDescent="0.2">
      <c r="A794" s="102"/>
      <c r="B794" s="73"/>
      <c r="C794" s="1"/>
    </row>
    <row r="795" spans="1:3" hidden="1" x14ac:dyDescent="0.2">
      <c r="A795" s="102"/>
      <c r="B795" s="73"/>
      <c r="C795" s="1"/>
    </row>
    <row r="796" spans="1:3" hidden="1" x14ac:dyDescent="0.2">
      <c r="A796" s="102"/>
      <c r="B796" s="73"/>
      <c r="C796" s="1"/>
    </row>
    <row r="797" spans="1:3" hidden="1" x14ac:dyDescent="0.2">
      <c r="A797" s="102"/>
      <c r="B797" s="73"/>
      <c r="C797" s="1"/>
    </row>
    <row r="798" spans="1:3" hidden="1" x14ac:dyDescent="0.2">
      <c r="A798" s="102"/>
      <c r="B798" s="73"/>
      <c r="C798" s="1"/>
    </row>
    <row r="799" spans="1:3" hidden="1" x14ac:dyDescent="0.2">
      <c r="A799" s="102"/>
      <c r="B799" s="73"/>
      <c r="C799" s="1"/>
    </row>
    <row r="800" spans="1:3" hidden="1" x14ac:dyDescent="0.2">
      <c r="A800" s="102"/>
      <c r="B800" s="73"/>
      <c r="C800" s="1"/>
    </row>
    <row r="801" spans="1:3" hidden="1" x14ac:dyDescent="0.2">
      <c r="A801" s="102"/>
      <c r="B801" s="73"/>
      <c r="C801" s="1"/>
    </row>
    <row r="802" spans="1:3" hidden="1" x14ac:dyDescent="0.2">
      <c r="A802" s="102"/>
      <c r="B802" s="73"/>
      <c r="C802" s="1"/>
    </row>
    <row r="803" spans="1:3" hidden="1" x14ac:dyDescent="0.2">
      <c r="A803" s="102"/>
      <c r="B803" s="73"/>
      <c r="C803" s="1"/>
    </row>
    <row r="804" spans="1:3" hidden="1" x14ac:dyDescent="0.2">
      <c r="A804" s="102"/>
      <c r="B804" s="73"/>
      <c r="C804" s="1"/>
    </row>
    <row r="805" spans="1:3" hidden="1" x14ac:dyDescent="0.2">
      <c r="A805" s="102"/>
      <c r="B805" s="73"/>
      <c r="C805" s="1"/>
    </row>
    <row r="806" spans="1:3" hidden="1" x14ac:dyDescent="0.2">
      <c r="A806" s="102"/>
      <c r="B806" s="73"/>
      <c r="C806" s="1"/>
    </row>
    <row r="807" spans="1:3" hidden="1" x14ac:dyDescent="0.2">
      <c r="A807" s="102"/>
      <c r="B807" s="73"/>
      <c r="C807" s="1"/>
    </row>
    <row r="808" spans="1:3" hidden="1" x14ac:dyDescent="0.2">
      <c r="A808" s="102"/>
      <c r="B808" s="73"/>
      <c r="C808" s="1"/>
    </row>
    <row r="809" spans="1:3" hidden="1" x14ac:dyDescent="0.2">
      <c r="A809" s="102"/>
      <c r="B809" s="73"/>
      <c r="C809" s="1"/>
    </row>
    <row r="810" spans="1:3" hidden="1" x14ac:dyDescent="0.2">
      <c r="A810" s="102"/>
      <c r="B810" s="73"/>
      <c r="C810" s="1"/>
    </row>
    <row r="811" spans="1:3" hidden="1" x14ac:dyDescent="0.2">
      <c r="A811" s="102"/>
      <c r="B811" s="73"/>
      <c r="C811" s="1"/>
    </row>
    <row r="812" spans="1:3" hidden="1" x14ac:dyDescent="0.2">
      <c r="A812" s="102"/>
      <c r="B812" s="73"/>
      <c r="C812" s="1"/>
    </row>
    <row r="813" spans="1:3" hidden="1" x14ac:dyDescent="0.2">
      <c r="A813" s="102"/>
      <c r="B813" s="73"/>
      <c r="C813" s="1"/>
    </row>
    <row r="814" spans="1:3" hidden="1" x14ac:dyDescent="0.2">
      <c r="A814" s="102"/>
      <c r="B814" s="73"/>
      <c r="C814" s="1"/>
    </row>
    <row r="815" spans="1:3" hidden="1" x14ac:dyDescent="0.2">
      <c r="A815" s="102"/>
      <c r="B815" s="73"/>
      <c r="C815" s="1"/>
    </row>
    <row r="816" spans="1:3" hidden="1" x14ac:dyDescent="0.2">
      <c r="A816" s="102"/>
      <c r="B816" s="73"/>
      <c r="C816" s="1"/>
    </row>
    <row r="817" spans="1:3" hidden="1" x14ac:dyDescent="0.2">
      <c r="A817" s="102"/>
      <c r="B817" s="73"/>
      <c r="C817" s="1"/>
    </row>
    <row r="818" spans="1:3" hidden="1" x14ac:dyDescent="0.2">
      <c r="A818" s="102"/>
      <c r="B818" s="73"/>
      <c r="C818" s="1"/>
    </row>
    <row r="819" spans="1:3" hidden="1" x14ac:dyDescent="0.2">
      <c r="A819" s="102"/>
      <c r="B819" s="73"/>
      <c r="C819" s="1"/>
    </row>
    <row r="820" spans="1:3" hidden="1" x14ac:dyDescent="0.2">
      <c r="A820" s="102"/>
      <c r="B820" s="73"/>
      <c r="C820" s="1"/>
    </row>
    <row r="821" spans="1:3" hidden="1" x14ac:dyDescent="0.2">
      <c r="A821" s="102"/>
      <c r="B821" s="73"/>
      <c r="C821" s="1"/>
    </row>
    <row r="822" spans="1:3" hidden="1" x14ac:dyDescent="0.2">
      <c r="A822" s="102"/>
      <c r="B822" s="73"/>
      <c r="C822" s="1"/>
    </row>
    <row r="823" spans="1:3" hidden="1" x14ac:dyDescent="0.2">
      <c r="A823" s="102"/>
      <c r="B823" s="73"/>
      <c r="C823" s="1"/>
    </row>
    <row r="824" spans="1:3" hidden="1" x14ac:dyDescent="0.2">
      <c r="A824" s="102"/>
      <c r="B824" s="73"/>
      <c r="C824" s="1"/>
    </row>
    <row r="825" spans="1:3" hidden="1" x14ac:dyDescent="0.2">
      <c r="A825" s="102"/>
      <c r="B825" s="73"/>
      <c r="C825" s="1"/>
    </row>
    <row r="826" spans="1:3" hidden="1" x14ac:dyDescent="0.2">
      <c r="A826" s="102"/>
      <c r="B826" s="73"/>
      <c r="C826" s="1"/>
    </row>
    <row r="827" spans="1:3" hidden="1" x14ac:dyDescent="0.2">
      <c r="A827" s="102"/>
      <c r="B827" s="73"/>
      <c r="C827" s="1"/>
    </row>
    <row r="828" spans="1:3" hidden="1" x14ac:dyDescent="0.2">
      <c r="A828" s="102"/>
      <c r="B828" s="73"/>
      <c r="C828" s="1"/>
    </row>
    <row r="829" spans="1:3" hidden="1" x14ac:dyDescent="0.2">
      <c r="A829" s="102"/>
      <c r="B829" s="73"/>
      <c r="C829" s="1"/>
    </row>
    <row r="830" spans="1:3" hidden="1" x14ac:dyDescent="0.2">
      <c r="A830" s="102"/>
      <c r="B830" s="73"/>
      <c r="C830" s="1"/>
    </row>
    <row r="831" spans="1:3" hidden="1" x14ac:dyDescent="0.2">
      <c r="A831" s="102"/>
      <c r="B831" s="73"/>
      <c r="C831" s="1"/>
    </row>
    <row r="832" spans="1:3" hidden="1" x14ac:dyDescent="0.2">
      <c r="A832" s="102"/>
      <c r="B832" s="73"/>
      <c r="C832" s="1"/>
    </row>
    <row r="833" spans="1:3" hidden="1" x14ac:dyDescent="0.2">
      <c r="A833" s="102"/>
      <c r="B833" s="73"/>
      <c r="C833" s="1"/>
    </row>
    <row r="834" spans="1:3" hidden="1" x14ac:dyDescent="0.2">
      <c r="A834" s="102"/>
      <c r="B834" s="73"/>
      <c r="C834" s="1"/>
    </row>
    <row r="835" spans="1:3" hidden="1" x14ac:dyDescent="0.2">
      <c r="A835" s="102"/>
      <c r="B835" s="73"/>
      <c r="C835" s="1"/>
    </row>
    <row r="836" spans="1:3" hidden="1" x14ac:dyDescent="0.2">
      <c r="A836" s="102"/>
      <c r="B836" s="73"/>
      <c r="C836" s="1"/>
    </row>
    <row r="837" spans="1:3" hidden="1" x14ac:dyDescent="0.2">
      <c r="A837" s="102"/>
      <c r="B837" s="73"/>
      <c r="C837" s="1"/>
    </row>
    <row r="838" spans="1:3" hidden="1" x14ac:dyDescent="0.2">
      <c r="A838" s="102"/>
      <c r="B838" s="73"/>
      <c r="C838" s="1"/>
    </row>
    <row r="839" spans="1:3" hidden="1" x14ac:dyDescent="0.2">
      <c r="A839" s="102"/>
      <c r="B839" s="73"/>
      <c r="C839" s="1"/>
    </row>
    <row r="840" spans="1:3" hidden="1" x14ac:dyDescent="0.2">
      <c r="A840" s="102"/>
      <c r="B840" s="73"/>
      <c r="C840" s="1"/>
    </row>
    <row r="841" spans="1:3" hidden="1" x14ac:dyDescent="0.2">
      <c r="A841" s="102"/>
      <c r="B841" s="73"/>
      <c r="C841" s="1"/>
    </row>
    <row r="842" spans="1:3" hidden="1" x14ac:dyDescent="0.2">
      <c r="A842" s="102"/>
      <c r="B842" s="73"/>
      <c r="C842" s="1"/>
    </row>
    <row r="843" spans="1:3" hidden="1" x14ac:dyDescent="0.2">
      <c r="A843" s="102"/>
      <c r="B843" s="73"/>
      <c r="C843" s="1"/>
    </row>
    <row r="844" spans="1:3" hidden="1" x14ac:dyDescent="0.2">
      <c r="A844" s="102"/>
      <c r="B844" s="73"/>
      <c r="C844" s="1"/>
    </row>
    <row r="845" spans="1:3" hidden="1" x14ac:dyDescent="0.2">
      <c r="A845" s="102"/>
      <c r="B845" s="73"/>
      <c r="C845" s="1"/>
    </row>
    <row r="846" spans="1:3" hidden="1" x14ac:dyDescent="0.2">
      <c r="A846" s="102"/>
      <c r="B846" s="73"/>
      <c r="C846" s="1"/>
    </row>
    <row r="847" spans="1:3" hidden="1" x14ac:dyDescent="0.2">
      <c r="A847" s="102"/>
      <c r="B847" s="73"/>
      <c r="C847" s="1"/>
    </row>
    <row r="848" spans="1:3" hidden="1" x14ac:dyDescent="0.2">
      <c r="A848" s="102"/>
      <c r="B848" s="73"/>
      <c r="C848" s="1"/>
    </row>
    <row r="849" spans="1:3" hidden="1" x14ac:dyDescent="0.2">
      <c r="A849" s="102"/>
      <c r="B849" s="73"/>
      <c r="C849" s="1"/>
    </row>
    <row r="850" spans="1:3" hidden="1" x14ac:dyDescent="0.2">
      <c r="A850" s="102"/>
      <c r="B850" s="73"/>
      <c r="C850" s="1"/>
    </row>
    <row r="851" spans="1:3" hidden="1" x14ac:dyDescent="0.2">
      <c r="A851" s="102"/>
      <c r="B851" s="73"/>
      <c r="C851" s="1"/>
    </row>
    <row r="852" spans="1:3" hidden="1" x14ac:dyDescent="0.2">
      <c r="A852" s="102"/>
      <c r="B852" s="73"/>
      <c r="C852" s="1"/>
    </row>
    <row r="853" spans="1:3" hidden="1" x14ac:dyDescent="0.2">
      <c r="A853" s="102"/>
      <c r="B853" s="73"/>
      <c r="C853" s="1"/>
    </row>
    <row r="854" spans="1:3" hidden="1" x14ac:dyDescent="0.2">
      <c r="A854" s="102"/>
      <c r="B854" s="73"/>
      <c r="C854" s="1"/>
    </row>
    <row r="855" spans="1:3" hidden="1" x14ac:dyDescent="0.2">
      <c r="A855" s="102"/>
      <c r="B855" s="73"/>
      <c r="C855" s="1"/>
    </row>
    <row r="856" spans="1:3" hidden="1" x14ac:dyDescent="0.2">
      <c r="A856" s="102"/>
      <c r="B856" s="73"/>
      <c r="C856" s="1"/>
    </row>
    <row r="857" spans="1:3" hidden="1" x14ac:dyDescent="0.2">
      <c r="A857" s="102"/>
      <c r="B857" s="73"/>
      <c r="C857" s="1"/>
    </row>
    <row r="858" spans="1:3" hidden="1" x14ac:dyDescent="0.2">
      <c r="A858" s="102"/>
      <c r="B858" s="73"/>
      <c r="C858" s="1"/>
    </row>
    <row r="859" spans="1:3" hidden="1" x14ac:dyDescent="0.2">
      <c r="A859" s="102"/>
      <c r="B859" s="73"/>
      <c r="C859" s="1"/>
    </row>
    <row r="860" spans="1:3" hidden="1" x14ac:dyDescent="0.2">
      <c r="A860" s="102"/>
      <c r="B860" s="73"/>
      <c r="C860" s="1"/>
    </row>
    <row r="861" spans="1:3" hidden="1" x14ac:dyDescent="0.2">
      <c r="A861" s="102"/>
      <c r="B861" s="73"/>
      <c r="C861" s="1"/>
    </row>
    <row r="862" spans="1:3" hidden="1" x14ac:dyDescent="0.2">
      <c r="A862" s="102"/>
      <c r="B862" s="73"/>
      <c r="C862" s="1"/>
    </row>
    <row r="863" spans="1:3" hidden="1" x14ac:dyDescent="0.2">
      <c r="A863" s="102"/>
      <c r="B863" s="73"/>
      <c r="C863" s="1"/>
    </row>
    <row r="864" spans="1:3" hidden="1" x14ac:dyDescent="0.2">
      <c r="A864" s="102"/>
      <c r="B864" s="73"/>
      <c r="C864" s="1"/>
    </row>
    <row r="865" spans="1:3" hidden="1" x14ac:dyDescent="0.2">
      <c r="A865" s="102"/>
      <c r="B865" s="73"/>
      <c r="C865" s="1"/>
    </row>
    <row r="866" spans="1:3" hidden="1" x14ac:dyDescent="0.2">
      <c r="A866" s="102"/>
      <c r="B866" s="73"/>
      <c r="C866" s="1"/>
    </row>
    <row r="867" spans="1:3" hidden="1" x14ac:dyDescent="0.2">
      <c r="A867" s="102"/>
      <c r="B867" s="73"/>
      <c r="C867" s="1"/>
    </row>
    <row r="868" spans="1:3" hidden="1" x14ac:dyDescent="0.2">
      <c r="A868" s="102"/>
      <c r="B868" s="73"/>
      <c r="C868" s="1"/>
    </row>
    <row r="869" spans="1:3" hidden="1" x14ac:dyDescent="0.2">
      <c r="A869" s="102"/>
      <c r="B869" s="73"/>
      <c r="C869" s="1"/>
    </row>
    <row r="870" spans="1:3" hidden="1" x14ac:dyDescent="0.2">
      <c r="A870" s="102"/>
      <c r="B870" s="73"/>
      <c r="C870" s="1"/>
    </row>
    <row r="871" spans="1:3" hidden="1" x14ac:dyDescent="0.2">
      <c r="A871" s="102"/>
      <c r="B871" s="73"/>
      <c r="C871" s="1"/>
    </row>
    <row r="872" spans="1:3" hidden="1" x14ac:dyDescent="0.2">
      <c r="A872" s="102"/>
      <c r="B872" s="73"/>
      <c r="C872" s="1"/>
    </row>
    <row r="873" spans="1:3" hidden="1" x14ac:dyDescent="0.2">
      <c r="A873" s="102"/>
      <c r="B873" s="73"/>
      <c r="C873" s="1"/>
    </row>
    <row r="874" spans="1:3" hidden="1" x14ac:dyDescent="0.2">
      <c r="A874" s="102"/>
      <c r="B874" s="73"/>
      <c r="C874" s="1"/>
    </row>
    <row r="875" spans="1:3" hidden="1" x14ac:dyDescent="0.2">
      <c r="A875" s="102"/>
      <c r="B875" s="73"/>
      <c r="C875" s="1"/>
    </row>
    <row r="876" spans="1:3" hidden="1" x14ac:dyDescent="0.2">
      <c r="A876" s="102"/>
      <c r="B876" s="73"/>
      <c r="C876" s="1"/>
    </row>
    <row r="877" spans="1:3" hidden="1" x14ac:dyDescent="0.2">
      <c r="A877" s="102"/>
      <c r="B877" s="73"/>
      <c r="C877" s="1"/>
    </row>
    <row r="878" spans="1:3" hidden="1" x14ac:dyDescent="0.2">
      <c r="A878" s="102"/>
      <c r="B878" s="73"/>
      <c r="C878" s="1"/>
    </row>
    <row r="879" spans="1:3" hidden="1" x14ac:dyDescent="0.2">
      <c r="A879" s="102"/>
      <c r="B879" s="73"/>
      <c r="C879" s="1"/>
    </row>
    <row r="880" spans="1:3" hidden="1" x14ac:dyDescent="0.2">
      <c r="A880" s="102"/>
      <c r="B880" s="73"/>
      <c r="C880" s="1"/>
    </row>
    <row r="881" spans="1:3" hidden="1" x14ac:dyDescent="0.2">
      <c r="A881" s="102"/>
      <c r="B881" s="73"/>
      <c r="C881" s="1"/>
    </row>
    <row r="882" spans="1:3" hidden="1" x14ac:dyDescent="0.2">
      <c r="A882" s="102"/>
      <c r="B882" s="73"/>
      <c r="C882" s="1"/>
    </row>
    <row r="883" spans="1:3" hidden="1" x14ac:dyDescent="0.2">
      <c r="A883" s="102"/>
      <c r="B883" s="73"/>
      <c r="C883" s="1"/>
    </row>
    <row r="884" spans="1:3" hidden="1" x14ac:dyDescent="0.2">
      <c r="A884" s="102"/>
      <c r="B884" s="73"/>
      <c r="C884" s="1"/>
    </row>
    <row r="885" spans="1:3" hidden="1" x14ac:dyDescent="0.2">
      <c r="A885" s="102"/>
      <c r="B885" s="73"/>
      <c r="C885" s="1"/>
    </row>
    <row r="886" spans="1:3" hidden="1" x14ac:dyDescent="0.2">
      <c r="A886" s="102"/>
      <c r="B886" s="73"/>
      <c r="C886" s="1"/>
    </row>
    <row r="887" spans="1:3" hidden="1" x14ac:dyDescent="0.2">
      <c r="A887" s="102"/>
      <c r="B887" s="73"/>
      <c r="C887" s="1"/>
    </row>
    <row r="888" spans="1:3" hidden="1" x14ac:dyDescent="0.2">
      <c r="A888" s="102"/>
      <c r="B888" s="73"/>
      <c r="C888" s="1"/>
    </row>
    <row r="889" spans="1:3" hidden="1" x14ac:dyDescent="0.2">
      <c r="A889" s="102"/>
      <c r="B889" s="73"/>
      <c r="C889" s="1"/>
    </row>
    <row r="890" spans="1:3" hidden="1" x14ac:dyDescent="0.2">
      <c r="A890" s="102"/>
      <c r="B890" s="73"/>
      <c r="C890" s="1"/>
    </row>
    <row r="891" spans="1:3" hidden="1" x14ac:dyDescent="0.2">
      <c r="A891" s="102"/>
      <c r="B891" s="73"/>
      <c r="C891" s="1"/>
    </row>
    <row r="892" spans="1:3" hidden="1" x14ac:dyDescent="0.2">
      <c r="A892" s="102"/>
      <c r="B892" s="73"/>
      <c r="C892" s="1"/>
    </row>
    <row r="893" spans="1:3" hidden="1" x14ac:dyDescent="0.2">
      <c r="A893" s="102"/>
      <c r="B893" s="73"/>
      <c r="C893" s="1"/>
    </row>
    <row r="894" spans="1:3" hidden="1" x14ac:dyDescent="0.2">
      <c r="A894" s="102"/>
      <c r="B894" s="73"/>
      <c r="C894" s="1"/>
    </row>
    <row r="895" spans="1:3" hidden="1" x14ac:dyDescent="0.2">
      <c r="A895" s="102"/>
      <c r="B895" s="73"/>
      <c r="C895" s="1"/>
    </row>
    <row r="896" spans="1:3" hidden="1" x14ac:dyDescent="0.2">
      <c r="A896" s="102"/>
      <c r="B896" s="73"/>
      <c r="C896" s="1"/>
    </row>
    <row r="897" spans="1:3" hidden="1" x14ac:dyDescent="0.2">
      <c r="A897" s="102"/>
      <c r="B897" s="73"/>
      <c r="C897" s="1"/>
    </row>
    <row r="898" spans="1:3" hidden="1" x14ac:dyDescent="0.2">
      <c r="A898" s="102"/>
      <c r="B898" s="73"/>
      <c r="C898" s="1"/>
    </row>
    <row r="899" spans="1:3" hidden="1" x14ac:dyDescent="0.2">
      <c r="A899" s="102"/>
      <c r="B899" s="73"/>
      <c r="C899" s="1"/>
    </row>
    <row r="900" spans="1:3" hidden="1" x14ac:dyDescent="0.2">
      <c r="A900" s="102"/>
      <c r="B900" s="73"/>
      <c r="C900" s="1"/>
    </row>
    <row r="901" spans="1:3" hidden="1" x14ac:dyDescent="0.2">
      <c r="A901" s="102"/>
      <c r="B901" s="73"/>
      <c r="C901" s="1"/>
    </row>
    <row r="902" spans="1:3" hidden="1" x14ac:dyDescent="0.2">
      <c r="A902" s="102"/>
      <c r="B902" s="73"/>
      <c r="C902" s="1"/>
    </row>
    <row r="903" spans="1:3" hidden="1" x14ac:dyDescent="0.2">
      <c r="A903" s="102"/>
      <c r="B903" s="73"/>
      <c r="C903" s="1"/>
    </row>
    <row r="904" spans="1:3" hidden="1" x14ac:dyDescent="0.2">
      <c r="A904" s="102"/>
      <c r="B904" s="73"/>
      <c r="C904" s="1"/>
    </row>
    <row r="905" spans="1:3" hidden="1" x14ac:dyDescent="0.2">
      <c r="A905" s="102"/>
      <c r="B905" s="73"/>
      <c r="C905" s="1"/>
    </row>
    <row r="906" spans="1:3" hidden="1" x14ac:dyDescent="0.2">
      <c r="A906" s="102"/>
      <c r="B906" s="73"/>
      <c r="C906" s="1"/>
    </row>
    <row r="907" spans="1:3" hidden="1" x14ac:dyDescent="0.2">
      <c r="A907" s="102"/>
      <c r="B907" s="73"/>
      <c r="C907" s="1"/>
    </row>
    <row r="908" spans="1:3" hidden="1" x14ac:dyDescent="0.2">
      <c r="A908" s="102"/>
      <c r="B908" s="73"/>
      <c r="C908" s="1"/>
    </row>
    <row r="909" spans="1:3" hidden="1" x14ac:dyDescent="0.2">
      <c r="A909" s="102"/>
      <c r="B909" s="73"/>
      <c r="C909" s="1"/>
    </row>
    <row r="910" spans="1:3" hidden="1" x14ac:dyDescent="0.2">
      <c r="A910" s="102"/>
      <c r="B910" s="73"/>
      <c r="C910" s="1"/>
    </row>
    <row r="911" spans="1:3" hidden="1" x14ac:dyDescent="0.2">
      <c r="A911" s="102"/>
      <c r="B911" s="73"/>
      <c r="C911" s="1"/>
    </row>
    <row r="912" spans="1:3" hidden="1" x14ac:dyDescent="0.2">
      <c r="A912" s="102"/>
      <c r="B912" s="73"/>
      <c r="C912" s="1"/>
    </row>
    <row r="913" spans="1:3" hidden="1" x14ac:dyDescent="0.2">
      <c r="A913" s="102"/>
      <c r="B913" s="73"/>
      <c r="C913" s="1"/>
    </row>
    <row r="914" spans="1:3" hidden="1" x14ac:dyDescent="0.2">
      <c r="A914" s="102"/>
      <c r="B914" s="73"/>
      <c r="C914" s="1"/>
    </row>
    <row r="915" spans="1:3" hidden="1" x14ac:dyDescent="0.2">
      <c r="A915" s="102"/>
      <c r="B915" s="73"/>
      <c r="C915" s="1"/>
    </row>
    <row r="916" spans="1:3" hidden="1" x14ac:dyDescent="0.2">
      <c r="A916" s="102"/>
      <c r="B916" s="73"/>
      <c r="C916" s="1"/>
    </row>
    <row r="917" spans="1:3" hidden="1" x14ac:dyDescent="0.2">
      <c r="A917" s="102"/>
      <c r="B917" s="73"/>
      <c r="C917" s="1"/>
    </row>
    <row r="918" spans="1:3" hidden="1" x14ac:dyDescent="0.2">
      <c r="A918" s="102"/>
      <c r="B918" s="73"/>
      <c r="C918" s="1"/>
    </row>
    <row r="919" spans="1:3" hidden="1" x14ac:dyDescent="0.2">
      <c r="A919" s="102"/>
      <c r="B919" s="73"/>
      <c r="C919" s="1"/>
    </row>
    <row r="920" spans="1:3" hidden="1" x14ac:dyDescent="0.2">
      <c r="A920" s="102"/>
      <c r="B920" s="73"/>
      <c r="C920" s="1"/>
    </row>
    <row r="921" spans="1:3" hidden="1" x14ac:dyDescent="0.2">
      <c r="A921" s="102"/>
      <c r="B921" s="73"/>
      <c r="C921" s="1"/>
    </row>
    <row r="922" spans="1:3" hidden="1" x14ac:dyDescent="0.2">
      <c r="A922" s="102"/>
      <c r="B922" s="73"/>
      <c r="C922" s="1"/>
    </row>
    <row r="923" spans="1:3" hidden="1" x14ac:dyDescent="0.2">
      <c r="A923" s="102"/>
      <c r="B923" s="73"/>
      <c r="C923" s="1"/>
    </row>
    <row r="924" spans="1:3" hidden="1" x14ac:dyDescent="0.2">
      <c r="A924" s="102"/>
      <c r="B924" s="73"/>
      <c r="C924" s="1"/>
    </row>
    <row r="925" spans="1:3" hidden="1" x14ac:dyDescent="0.2">
      <c r="A925" s="102"/>
      <c r="B925" s="73"/>
      <c r="C925" s="1"/>
    </row>
    <row r="926" spans="1:3" hidden="1" x14ac:dyDescent="0.2">
      <c r="A926" s="102"/>
      <c r="B926" s="73"/>
      <c r="C926" s="1"/>
    </row>
    <row r="927" spans="1:3" hidden="1" x14ac:dyDescent="0.2">
      <c r="A927" s="102"/>
      <c r="B927" s="73"/>
      <c r="C927" s="1"/>
    </row>
    <row r="928" spans="1:3" hidden="1" x14ac:dyDescent="0.2">
      <c r="A928" s="102"/>
      <c r="B928" s="73"/>
      <c r="C928" s="1"/>
    </row>
    <row r="929" spans="1:3" hidden="1" x14ac:dyDescent="0.2">
      <c r="A929" s="102"/>
      <c r="B929" s="73"/>
      <c r="C929" s="1"/>
    </row>
    <row r="930" spans="1:3" hidden="1" x14ac:dyDescent="0.2">
      <c r="A930" s="102"/>
      <c r="B930" s="73"/>
      <c r="C930" s="1"/>
    </row>
    <row r="931" spans="1:3" hidden="1" x14ac:dyDescent="0.2">
      <c r="A931" s="102"/>
      <c r="B931" s="73"/>
      <c r="C931" s="1"/>
    </row>
    <row r="932" spans="1:3" hidden="1" x14ac:dyDescent="0.2">
      <c r="A932" s="102"/>
      <c r="B932" s="73"/>
      <c r="C932" s="1"/>
    </row>
    <row r="933" spans="1:3" hidden="1" x14ac:dyDescent="0.2">
      <c r="A933" s="102"/>
      <c r="B933" s="73"/>
      <c r="C933" s="1"/>
    </row>
    <row r="934" spans="1:3" hidden="1" x14ac:dyDescent="0.2">
      <c r="A934" s="102"/>
      <c r="B934" s="73"/>
      <c r="C934" s="1"/>
    </row>
    <row r="935" spans="1:3" hidden="1" x14ac:dyDescent="0.2">
      <c r="A935" s="102"/>
      <c r="B935" s="73"/>
      <c r="C935" s="1"/>
    </row>
    <row r="936" spans="1:3" hidden="1" x14ac:dyDescent="0.2">
      <c r="A936" s="102"/>
      <c r="B936" s="73"/>
      <c r="C936" s="1"/>
    </row>
    <row r="937" spans="1:3" hidden="1" x14ac:dyDescent="0.2">
      <c r="A937" s="102"/>
      <c r="B937" s="73"/>
      <c r="C937" s="1"/>
    </row>
    <row r="938" spans="1:3" hidden="1" x14ac:dyDescent="0.2">
      <c r="A938" s="102"/>
      <c r="B938" s="73"/>
      <c r="C938" s="1"/>
    </row>
    <row r="939" spans="1:3" hidden="1" x14ac:dyDescent="0.2">
      <c r="A939" s="102"/>
      <c r="B939" s="73"/>
      <c r="C939" s="1"/>
    </row>
    <row r="940" spans="1:3" hidden="1" x14ac:dyDescent="0.2">
      <c r="A940" s="102"/>
      <c r="B940" s="73"/>
      <c r="C940" s="1"/>
    </row>
    <row r="941" spans="1:3" hidden="1" x14ac:dyDescent="0.2">
      <c r="A941" s="102"/>
      <c r="B941" s="73"/>
      <c r="C941" s="1"/>
    </row>
    <row r="942" spans="1:3" hidden="1" x14ac:dyDescent="0.2">
      <c r="A942" s="102"/>
      <c r="B942" s="73"/>
      <c r="C942" s="1"/>
    </row>
    <row r="943" spans="1:3" hidden="1" x14ac:dyDescent="0.2">
      <c r="A943" s="102"/>
      <c r="B943" s="73"/>
      <c r="C943" s="1"/>
    </row>
    <row r="944" spans="1:3" hidden="1" x14ac:dyDescent="0.2">
      <c r="A944" s="102"/>
      <c r="B944" s="73"/>
      <c r="C944" s="1"/>
    </row>
    <row r="945" spans="1:3" hidden="1" x14ac:dyDescent="0.2">
      <c r="A945" s="102"/>
      <c r="B945" s="73"/>
      <c r="C945" s="1"/>
    </row>
    <row r="946" spans="1:3" hidden="1" x14ac:dyDescent="0.2">
      <c r="A946" s="102"/>
      <c r="B946" s="73"/>
      <c r="C946" s="1"/>
    </row>
    <row r="947" spans="1:3" hidden="1" x14ac:dyDescent="0.2">
      <c r="A947" s="102"/>
      <c r="B947" s="73"/>
      <c r="C947" s="1"/>
    </row>
    <row r="948" spans="1:3" hidden="1" x14ac:dyDescent="0.2">
      <c r="A948" s="102"/>
      <c r="B948" s="73"/>
      <c r="C948" s="1"/>
    </row>
    <row r="949" spans="1:3" hidden="1" x14ac:dyDescent="0.2">
      <c r="A949" s="102"/>
      <c r="B949" s="73"/>
      <c r="C949" s="1"/>
    </row>
    <row r="950" spans="1:3" hidden="1" x14ac:dyDescent="0.2">
      <c r="A950" s="102"/>
      <c r="B950" s="73"/>
      <c r="C950" s="1"/>
    </row>
    <row r="951" spans="1:3" hidden="1" x14ac:dyDescent="0.2">
      <c r="A951" s="102"/>
      <c r="B951" s="73"/>
      <c r="C951" s="1"/>
    </row>
    <row r="952" spans="1:3" hidden="1" x14ac:dyDescent="0.2">
      <c r="A952" s="102"/>
      <c r="B952" s="73"/>
      <c r="C952" s="1"/>
    </row>
    <row r="953" spans="1:3" hidden="1" x14ac:dyDescent="0.2">
      <c r="A953" s="102"/>
      <c r="B953" s="73"/>
      <c r="C953" s="1"/>
    </row>
    <row r="954" spans="1:3" hidden="1" x14ac:dyDescent="0.2">
      <c r="A954" s="102"/>
      <c r="B954" s="73"/>
      <c r="C954" s="1"/>
    </row>
    <row r="955" spans="1:3" hidden="1" x14ac:dyDescent="0.2">
      <c r="A955" s="102"/>
      <c r="B955" s="73"/>
      <c r="C955" s="1"/>
    </row>
    <row r="956" spans="1:3" hidden="1" x14ac:dyDescent="0.2">
      <c r="A956" s="102"/>
      <c r="B956" s="73"/>
      <c r="C956" s="1"/>
    </row>
    <row r="957" spans="1:3" hidden="1" x14ac:dyDescent="0.2">
      <c r="A957" s="102"/>
      <c r="B957" s="73"/>
      <c r="C957" s="1"/>
    </row>
    <row r="958" spans="1:3" hidden="1" x14ac:dyDescent="0.2">
      <c r="A958" s="102"/>
      <c r="B958" s="73"/>
      <c r="C958" s="1"/>
    </row>
    <row r="959" spans="1:3" hidden="1" x14ac:dyDescent="0.2">
      <c r="A959" s="102"/>
      <c r="B959" s="73"/>
      <c r="C959" s="1"/>
    </row>
    <row r="960" spans="1:3" hidden="1" x14ac:dyDescent="0.2">
      <c r="A960" s="102"/>
      <c r="B960" s="73"/>
      <c r="C960" s="1"/>
    </row>
    <row r="961" spans="1:3" hidden="1" x14ac:dyDescent="0.2">
      <c r="A961" s="102"/>
      <c r="B961" s="73"/>
      <c r="C961" s="1"/>
    </row>
    <row r="962" spans="1:3" hidden="1" x14ac:dyDescent="0.2">
      <c r="A962" s="102"/>
      <c r="B962" s="73"/>
      <c r="C962" s="1"/>
    </row>
    <row r="963" spans="1:3" hidden="1" x14ac:dyDescent="0.2">
      <c r="A963" s="102"/>
      <c r="B963" s="73"/>
      <c r="C963" s="1"/>
    </row>
    <row r="964" spans="1:3" hidden="1" x14ac:dyDescent="0.2">
      <c r="A964" s="102"/>
      <c r="B964" s="73"/>
      <c r="C964" s="1"/>
    </row>
    <row r="965" spans="1:3" hidden="1" x14ac:dyDescent="0.2">
      <c r="A965" s="102"/>
      <c r="B965" s="73"/>
      <c r="C965" s="1"/>
    </row>
    <row r="966" spans="1:3" hidden="1" x14ac:dyDescent="0.2">
      <c r="A966" s="102"/>
      <c r="B966" s="73"/>
      <c r="C966" s="1"/>
    </row>
    <row r="967" spans="1:3" hidden="1" x14ac:dyDescent="0.2">
      <c r="A967" s="102"/>
      <c r="B967" s="73"/>
      <c r="C967" s="1"/>
    </row>
    <row r="968" spans="1:3" hidden="1" x14ac:dyDescent="0.2">
      <c r="A968" s="102"/>
      <c r="B968" s="73"/>
      <c r="C968" s="1"/>
    </row>
    <row r="969" spans="1:3" hidden="1" x14ac:dyDescent="0.2">
      <c r="A969" s="102"/>
      <c r="B969" s="73"/>
      <c r="C969" s="1"/>
    </row>
    <row r="970" spans="1:3" hidden="1" x14ac:dyDescent="0.2">
      <c r="A970" s="102"/>
      <c r="B970" s="73"/>
      <c r="C970" s="1"/>
    </row>
    <row r="971" spans="1:3" hidden="1" x14ac:dyDescent="0.2">
      <c r="A971" s="102"/>
      <c r="B971" s="73"/>
      <c r="C971" s="1"/>
    </row>
    <row r="972" spans="1:3" hidden="1" x14ac:dyDescent="0.2">
      <c r="A972" s="102"/>
      <c r="B972" s="73"/>
      <c r="C972" s="1"/>
    </row>
    <row r="973" spans="1:3" hidden="1" x14ac:dyDescent="0.2">
      <c r="A973" s="102"/>
      <c r="B973" s="73"/>
      <c r="C973" s="1"/>
    </row>
    <row r="974" spans="1:3" hidden="1" x14ac:dyDescent="0.2">
      <c r="A974" s="102"/>
      <c r="B974" s="73"/>
      <c r="C974" s="1"/>
    </row>
    <row r="975" spans="1:3" hidden="1" x14ac:dyDescent="0.2">
      <c r="A975" s="102"/>
      <c r="B975" s="73"/>
      <c r="C975" s="1"/>
    </row>
    <row r="976" spans="1:3" hidden="1" x14ac:dyDescent="0.2">
      <c r="A976" s="102"/>
      <c r="B976" s="73"/>
      <c r="C976" s="1"/>
    </row>
    <row r="977" spans="1:3" hidden="1" x14ac:dyDescent="0.2">
      <c r="A977" s="102"/>
      <c r="B977" s="73"/>
      <c r="C977" s="1"/>
    </row>
    <row r="978" spans="1:3" hidden="1" x14ac:dyDescent="0.2">
      <c r="A978" s="102"/>
      <c r="B978" s="73"/>
      <c r="C978" s="1"/>
    </row>
    <row r="979" spans="1:3" hidden="1" x14ac:dyDescent="0.2">
      <c r="A979" s="102"/>
      <c r="B979" s="73"/>
      <c r="C979" s="1"/>
    </row>
    <row r="980" spans="1:3" hidden="1" x14ac:dyDescent="0.2">
      <c r="A980" s="102"/>
      <c r="B980" s="73"/>
      <c r="C980" s="1"/>
    </row>
    <row r="981" spans="1:3" hidden="1" x14ac:dyDescent="0.2">
      <c r="A981" s="102"/>
      <c r="B981" s="73"/>
      <c r="C981" s="1"/>
    </row>
    <row r="982" spans="1:3" hidden="1" x14ac:dyDescent="0.2">
      <c r="A982" s="102"/>
      <c r="B982" s="73"/>
      <c r="C982" s="1"/>
    </row>
    <row r="983" spans="1:3" hidden="1" x14ac:dyDescent="0.2">
      <c r="A983" s="102"/>
      <c r="B983" s="73"/>
      <c r="C983" s="1"/>
    </row>
    <row r="984" spans="1:3" hidden="1" x14ac:dyDescent="0.2">
      <c r="A984" s="102"/>
      <c r="B984" s="73"/>
      <c r="C984" s="1"/>
    </row>
    <row r="985" spans="1:3" hidden="1" x14ac:dyDescent="0.2">
      <c r="A985" s="102"/>
      <c r="B985" s="73"/>
      <c r="C985" s="1"/>
    </row>
    <row r="986" spans="1:3" hidden="1" x14ac:dyDescent="0.2">
      <c r="A986" s="102"/>
      <c r="B986" s="73"/>
      <c r="C986" s="1"/>
    </row>
    <row r="987" spans="1:3" hidden="1" x14ac:dyDescent="0.2">
      <c r="A987" s="102"/>
      <c r="B987" s="73"/>
      <c r="C987" s="1"/>
    </row>
    <row r="988" spans="1:3" hidden="1" x14ac:dyDescent="0.2">
      <c r="A988" s="102"/>
      <c r="B988" s="73"/>
      <c r="C988" s="1"/>
    </row>
    <row r="989" spans="1:3" hidden="1" x14ac:dyDescent="0.2">
      <c r="A989" s="102"/>
      <c r="B989" s="73"/>
      <c r="C989" s="1"/>
    </row>
    <row r="990" spans="1:3" hidden="1" x14ac:dyDescent="0.2">
      <c r="A990" s="102"/>
      <c r="B990" s="73"/>
      <c r="C990" s="1"/>
    </row>
    <row r="991" spans="1:3" hidden="1" x14ac:dyDescent="0.2">
      <c r="A991" s="102"/>
      <c r="B991" s="73"/>
      <c r="C991" s="1"/>
    </row>
    <row r="992" spans="1:3" hidden="1" x14ac:dyDescent="0.2">
      <c r="A992" s="102"/>
      <c r="B992" s="73"/>
      <c r="C992" s="1"/>
    </row>
    <row r="993" spans="1:3" hidden="1" x14ac:dyDescent="0.2">
      <c r="A993" s="102"/>
      <c r="B993" s="73"/>
      <c r="C993" s="1"/>
    </row>
    <row r="994" spans="1:3" hidden="1" x14ac:dyDescent="0.2">
      <c r="A994" s="102"/>
      <c r="B994" s="73"/>
      <c r="C994" s="1"/>
    </row>
    <row r="995" spans="1:3" hidden="1" x14ac:dyDescent="0.2">
      <c r="A995" s="102"/>
      <c r="B995" s="73"/>
      <c r="C995" s="1"/>
    </row>
    <row r="996" spans="1:3" hidden="1" x14ac:dyDescent="0.2">
      <c r="A996" s="102"/>
      <c r="B996" s="73"/>
      <c r="C996" s="1"/>
    </row>
    <row r="997" spans="1:3" hidden="1" x14ac:dyDescent="0.2">
      <c r="A997" s="102"/>
      <c r="B997" s="73"/>
      <c r="C997" s="1"/>
    </row>
    <row r="998" spans="1:3" hidden="1" x14ac:dyDescent="0.2">
      <c r="A998" s="102"/>
      <c r="B998" s="73"/>
      <c r="C998" s="1"/>
    </row>
    <row r="999" spans="1:3" hidden="1" x14ac:dyDescent="0.2">
      <c r="A999" s="102"/>
      <c r="B999" s="73"/>
      <c r="C999" s="1"/>
    </row>
    <row r="1000" spans="1:3" hidden="1" x14ac:dyDescent="0.2">
      <c r="A1000" s="102"/>
      <c r="B1000" s="73"/>
      <c r="C1000" s="1"/>
    </row>
    <row r="1001" spans="1:3" hidden="1" x14ac:dyDescent="0.2">
      <c r="A1001" s="102"/>
      <c r="B1001" s="73"/>
      <c r="C1001" s="1"/>
    </row>
    <row r="1002" spans="1:3" hidden="1" x14ac:dyDescent="0.2">
      <c r="A1002" s="102"/>
      <c r="B1002" s="73"/>
      <c r="C1002" s="1"/>
    </row>
    <row r="1003" spans="1:3" hidden="1" x14ac:dyDescent="0.2">
      <c r="A1003" s="102"/>
      <c r="B1003" s="73"/>
      <c r="C1003" s="1"/>
    </row>
    <row r="1004" spans="1:3" hidden="1" x14ac:dyDescent="0.2">
      <c r="A1004" s="102"/>
      <c r="B1004" s="73"/>
      <c r="C1004" s="1"/>
    </row>
    <row r="1005" spans="1:3" hidden="1" x14ac:dyDescent="0.2">
      <c r="A1005" s="102"/>
      <c r="B1005" s="73"/>
      <c r="C1005" s="1"/>
    </row>
    <row r="1006" spans="1:3" hidden="1" x14ac:dyDescent="0.2">
      <c r="A1006" s="102"/>
      <c r="B1006" s="73"/>
      <c r="C1006" s="1"/>
    </row>
    <row r="1007" spans="1:3" hidden="1" x14ac:dyDescent="0.2">
      <c r="A1007" s="102"/>
      <c r="B1007" s="73"/>
      <c r="C1007" s="1"/>
    </row>
    <row r="1008" spans="1:3" hidden="1" x14ac:dyDescent="0.2">
      <c r="A1008" s="102"/>
      <c r="B1008" s="73"/>
      <c r="C1008" s="1"/>
    </row>
    <row r="1009" spans="1:3" hidden="1" x14ac:dyDescent="0.2">
      <c r="A1009" s="102"/>
      <c r="B1009" s="73"/>
      <c r="C1009" s="1"/>
    </row>
    <row r="1010" spans="1:3" hidden="1" x14ac:dyDescent="0.2">
      <c r="A1010" s="102"/>
      <c r="B1010" s="73"/>
      <c r="C1010" s="1"/>
    </row>
    <row r="1011" spans="1:3" hidden="1" x14ac:dyDescent="0.2">
      <c r="A1011" s="102"/>
      <c r="B1011" s="73"/>
      <c r="C1011" s="1"/>
    </row>
    <row r="1012" spans="1:3" hidden="1" x14ac:dyDescent="0.2">
      <c r="A1012" s="102"/>
      <c r="B1012" s="73"/>
      <c r="C1012" s="1"/>
    </row>
    <row r="1013" spans="1:3" hidden="1" x14ac:dyDescent="0.2">
      <c r="A1013" s="102"/>
      <c r="B1013" s="73"/>
      <c r="C1013" s="1"/>
    </row>
    <row r="1014" spans="1:3" hidden="1" x14ac:dyDescent="0.2">
      <c r="A1014" s="102"/>
      <c r="B1014" s="73"/>
      <c r="C1014" s="1"/>
    </row>
    <row r="1015" spans="1:3" hidden="1" x14ac:dyDescent="0.2">
      <c r="A1015" s="102"/>
      <c r="B1015" s="73"/>
      <c r="C1015" s="1"/>
    </row>
    <row r="1016" spans="1:3" hidden="1" x14ac:dyDescent="0.2">
      <c r="A1016" s="102"/>
      <c r="B1016" s="73"/>
      <c r="C1016" s="1"/>
    </row>
    <row r="1017" spans="1:3" hidden="1" x14ac:dyDescent="0.2">
      <c r="A1017" s="102"/>
      <c r="B1017" s="73"/>
      <c r="C1017" s="1"/>
    </row>
    <row r="1018" spans="1:3" hidden="1" x14ac:dyDescent="0.2">
      <c r="A1018" s="102"/>
      <c r="B1018" s="73"/>
      <c r="C1018" s="1"/>
    </row>
    <row r="1019" spans="1:3" hidden="1" x14ac:dyDescent="0.2">
      <c r="A1019" s="102"/>
      <c r="B1019" s="73"/>
      <c r="C1019" s="1"/>
    </row>
    <row r="1020" spans="1:3" hidden="1" x14ac:dyDescent="0.2">
      <c r="A1020" s="102"/>
      <c r="B1020" s="73"/>
      <c r="C1020" s="1"/>
    </row>
    <row r="1021" spans="1:3" hidden="1" x14ac:dyDescent="0.2">
      <c r="A1021" s="102"/>
      <c r="B1021" s="73"/>
      <c r="C1021" s="1"/>
    </row>
    <row r="1022" spans="1:3" hidden="1" x14ac:dyDescent="0.2">
      <c r="A1022" s="102"/>
      <c r="B1022" s="73"/>
      <c r="C1022" s="1"/>
    </row>
    <row r="1023" spans="1:3" hidden="1" x14ac:dyDescent="0.2">
      <c r="A1023" s="102"/>
      <c r="B1023" s="73"/>
      <c r="C1023" s="1"/>
    </row>
    <row r="1024" spans="1:3" hidden="1" x14ac:dyDescent="0.2">
      <c r="A1024" s="102"/>
      <c r="B1024" s="73"/>
      <c r="C1024" s="1"/>
    </row>
    <row r="1025" spans="1:3" hidden="1" x14ac:dyDescent="0.2">
      <c r="A1025" s="102"/>
      <c r="B1025" s="73"/>
      <c r="C1025" s="1"/>
    </row>
    <row r="1026" spans="1:3" hidden="1" x14ac:dyDescent="0.2">
      <c r="A1026" s="102"/>
      <c r="B1026" s="73"/>
      <c r="C1026" s="1"/>
    </row>
    <row r="1027" spans="1:3" hidden="1" x14ac:dyDescent="0.2">
      <c r="A1027" s="102"/>
      <c r="B1027" s="73"/>
      <c r="C1027" s="1"/>
    </row>
    <row r="1028" spans="1:3" hidden="1" x14ac:dyDescent="0.2">
      <c r="A1028" s="102"/>
      <c r="B1028" s="73"/>
      <c r="C1028" s="1"/>
    </row>
    <row r="1029" spans="1:3" hidden="1" x14ac:dyDescent="0.2">
      <c r="A1029" s="102"/>
      <c r="B1029" s="73"/>
      <c r="C1029" s="1"/>
    </row>
    <row r="1030" spans="1:3" hidden="1" x14ac:dyDescent="0.2">
      <c r="A1030" s="102"/>
      <c r="B1030" s="73"/>
      <c r="C1030" s="1"/>
    </row>
    <row r="1031" spans="1:3" hidden="1" x14ac:dyDescent="0.2">
      <c r="A1031" s="102"/>
      <c r="B1031" s="73"/>
      <c r="C1031" s="1"/>
    </row>
    <row r="1032" spans="1:3" hidden="1" x14ac:dyDescent="0.2">
      <c r="A1032" s="102"/>
      <c r="B1032" s="73"/>
      <c r="C1032" s="1"/>
    </row>
    <row r="1033" spans="1:3" hidden="1" x14ac:dyDescent="0.2">
      <c r="A1033" s="102"/>
      <c r="B1033" s="73"/>
      <c r="C1033" s="1"/>
    </row>
    <row r="1034" spans="1:3" hidden="1" x14ac:dyDescent="0.2">
      <c r="A1034" s="102"/>
      <c r="B1034" s="73"/>
      <c r="C1034" s="1"/>
    </row>
    <row r="1035" spans="1:3" hidden="1" x14ac:dyDescent="0.2">
      <c r="A1035" s="102"/>
      <c r="B1035" s="73"/>
      <c r="C1035" s="1"/>
    </row>
    <row r="1036" spans="1:3" hidden="1" x14ac:dyDescent="0.2">
      <c r="A1036" s="102"/>
      <c r="B1036" s="73"/>
      <c r="C1036" s="1"/>
    </row>
    <row r="1037" spans="1:3" hidden="1" x14ac:dyDescent="0.2">
      <c r="A1037" s="102"/>
      <c r="B1037" s="73"/>
      <c r="C1037" s="1"/>
    </row>
    <row r="1038" spans="1:3" hidden="1" x14ac:dyDescent="0.2">
      <c r="A1038" s="102"/>
      <c r="B1038" s="73"/>
      <c r="C1038" s="1"/>
    </row>
    <row r="1039" spans="1:3" hidden="1" x14ac:dyDescent="0.2">
      <c r="A1039" s="102"/>
      <c r="B1039" s="73"/>
      <c r="C1039" s="1"/>
    </row>
    <row r="1040" spans="1:3" hidden="1" x14ac:dyDescent="0.2">
      <c r="A1040" s="102"/>
      <c r="B1040" s="73"/>
      <c r="C1040" s="1"/>
    </row>
    <row r="1041" spans="1:3" hidden="1" x14ac:dyDescent="0.2">
      <c r="A1041" s="102"/>
      <c r="B1041" s="73"/>
      <c r="C1041" s="1"/>
    </row>
    <row r="1042" spans="1:3" hidden="1" x14ac:dyDescent="0.2">
      <c r="A1042" s="102"/>
      <c r="B1042" s="73"/>
      <c r="C1042" s="1"/>
    </row>
    <row r="1043" spans="1:3" hidden="1" x14ac:dyDescent="0.2">
      <c r="A1043" s="102"/>
      <c r="B1043" s="73"/>
      <c r="C1043" s="1"/>
    </row>
    <row r="1044" spans="1:3" hidden="1" x14ac:dyDescent="0.2">
      <c r="A1044" s="102"/>
      <c r="B1044" s="73"/>
      <c r="C1044" s="1"/>
    </row>
    <row r="1045" spans="1:3" hidden="1" x14ac:dyDescent="0.2">
      <c r="A1045" s="102"/>
      <c r="B1045" s="73"/>
      <c r="C1045" s="1"/>
    </row>
    <row r="1046" spans="1:3" hidden="1" x14ac:dyDescent="0.2">
      <c r="A1046" s="102"/>
      <c r="B1046" s="73"/>
      <c r="C1046" s="1"/>
    </row>
    <row r="1047" spans="1:3" hidden="1" x14ac:dyDescent="0.2">
      <c r="A1047" s="102"/>
      <c r="B1047" s="73"/>
      <c r="C1047" s="1"/>
    </row>
    <row r="1048" spans="1:3" hidden="1" x14ac:dyDescent="0.2">
      <c r="A1048" s="102"/>
      <c r="B1048" s="73"/>
      <c r="C1048" s="1"/>
    </row>
    <row r="1049" spans="1:3" hidden="1" x14ac:dyDescent="0.2">
      <c r="A1049" s="102"/>
      <c r="B1049" s="73"/>
      <c r="C1049" s="1"/>
    </row>
    <row r="1050" spans="1:3" hidden="1" x14ac:dyDescent="0.2">
      <c r="A1050" s="102"/>
      <c r="B1050" s="73"/>
      <c r="C1050" s="1"/>
    </row>
    <row r="1051" spans="1:3" hidden="1" x14ac:dyDescent="0.2">
      <c r="A1051" s="102"/>
      <c r="B1051" s="73"/>
      <c r="C1051" s="1"/>
    </row>
    <row r="1052" spans="1:3" hidden="1" x14ac:dyDescent="0.2">
      <c r="A1052" s="102"/>
      <c r="B1052" s="73"/>
      <c r="C1052" s="1"/>
    </row>
    <row r="1053" spans="1:3" hidden="1" x14ac:dyDescent="0.2">
      <c r="A1053" s="102"/>
      <c r="B1053" s="73"/>
      <c r="C1053" s="1"/>
    </row>
    <row r="1054" spans="1:3" hidden="1" x14ac:dyDescent="0.2">
      <c r="A1054" s="102"/>
      <c r="B1054" s="73"/>
      <c r="C1054" s="1"/>
    </row>
    <row r="1055" spans="1:3" hidden="1" x14ac:dyDescent="0.2">
      <c r="A1055" s="102"/>
      <c r="B1055" s="73"/>
      <c r="C1055" s="1"/>
    </row>
    <row r="1056" spans="1:3" hidden="1" x14ac:dyDescent="0.2">
      <c r="A1056" s="102"/>
      <c r="B1056" s="73"/>
      <c r="C1056" s="1"/>
    </row>
    <row r="1057" spans="1:3" hidden="1" x14ac:dyDescent="0.2">
      <c r="A1057" s="102"/>
      <c r="B1057" s="73"/>
      <c r="C1057" s="1"/>
    </row>
    <row r="1058" spans="1:3" hidden="1" x14ac:dyDescent="0.2">
      <c r="A1058" s="102"/>
      <c r="B1058" s="73"/>
      <c r="C1058" s="1"/>
    </row>
    <row r="1059" spans="1:3" hidden="1" x14ac:dyDescent="0.2">
      <c r="A1059" s="102"/>
      <c r="B1059" s="73"/>
      <c r="C1059" s="1"/>
    </row>
    <row r="1060" spans="1:3" hidden="1" x14ac:dyDescent="0.2">
      <c r="A1060" s="102"/>
      <c r="B1060" s="73"/>
      <c r="C1060" s="1"/>
    </row>
    <row r="1061" spans="1:3" hidden="1" x14ac:dyDescent="0.2">
      <c r="A1061" s="102"/>
      <c r="B1061" s="73"/>
      <c r="C1061" s="1"/>
    </row>
    <row r="1062" spans="1:3" hidden="1" x14ac:dyDescent="0.2">
      <c r="A1062" s="102"/>
      <c r="B1062" s="73"/>
      <c r="C1062" s="1"/>
    </row>
    <row r="1063" spans="1:3" hidden="1" x14ac:dyDescent="0.2">
      <c r="A1063" s="102"/>
      <c r="B1063" s="73"/>
      <c r="C1063" s="1"/>
    </row>
    <row r="1064" spans="1:3" hidden="1" x14ac:dyDescent="0.2">
      <c r="A1064" s="102"/>
      <c r="B1064" s="73"/>
      <c r="C1064" s="1"/>
    </row>
    <row r="1065" spans="1:3" hidden="1" x14ac:dyDescent="0.2">
      <c r="A1065" s="102"/>
      <c r="B1065" s="73"/>
      <c r="C1065" s="1"/>
    </row>
    <row r="1066" spans="1:3" hidden="1" x14ac:dyDescent="0.2">
      <c r="A1066" s="102"/>
      <c r="B1066" s="73"/>
      <c r="C1066" s="1"/>
    </row>
    <row r="1067" spans="1:3" hidden="1" x14ac:dyDescent="0.2">
      <c r="A1067" s="102"/>
      <c r="B1067" s="73"/>
      <c r="C1067" s="1"/>
    </row>
    <row r="1068" spans="1:3" hidden="1" x14ac:dyDescent="0.2">
      <c r="A1068" s="102"/>
      <c r="B1068" s="73"/>
      <c r="C1068" s="1"/>
    </row>
    <row r="1069" spans="1:3" hidden="1" x14ac:dyDescent="0.2">
      <c r="A1069" s="102"/>
      <c r="B1069" s="73"/>
      <c r="C1069" s="1"/>
    </row>
    <row r="1070" spans="1:3" hidden="1" x14ac:dyDescent="0.2">
      <c r="A1070" s="102"/>
      <c r="B1070" s="73"/>
      <c r="C1070" s="1"/>
    </row>
    <row r="1071" spans="1:3" hidden="1" x14ac:dyDescent="0.2">
      <c r="A1071" s="102"/>
      <c r="B1071" s="73"/>
      <c r="C1071" s="1"/>
    </row>
    <row r="1072" spans="1:3" hidden="1" x14ac:dyDescent="0.2">
      <c r="A1072" s="102"/>
      <c r="B1072" s="73"/>
      <c r="C1072" s="1"/>
    </row>
    <row r="1073" spans="1:3" hidden="1" x14ac:dyDescent="0.2">
      <c r="A1073" s="102"/>
      <c r="B1073" s="73"/>
      <c r="C1073" s="1"/>
    </row>
    <row r="1074" spans="1:3" hidden="1" x14ac:dyDescent="0.2">
      <c r="A1074" s="102"/>
      <c r="B1074" s="73"/>
      <c r="C1074" s="1"/>
    </row>
    <row r="1075" spans="1:3" hidden="1" x14ac:dyDescent="0.2">
      <c r="A1075" s="102"/>
      <c r="B1075" s="73"/>
      <c r="C1075" s="1"/>
    </row>
    <row r="1076" spans="1:3" hidden="1" x14ac:dyDescent="0.2">
      <c r="A1076" s="102"/>
      <c r="B1076" s="73"/>
      <c r="C1076" s="1"/>
    </row>
    <row r="1077" spans="1:3" hidden="1" x14ac:dyDescent="0.2">
      <c r="A1077" s="102"/>
      <c r="B1077" s="73"/>
      <c r="C1077" s="1"/>
    </row>
    <row r="1078" spans="1:3" hidden="1" x14ac:dyDescent="0.2">
      <c r="A1078" s="102"/>
      <c r="B1078" s="73"/>
      <c r="C1078" s="1"/>
    </row>
    <row r="1079" spans="1:3" hidden="1" x14ac:dyDescent="0.2">
      <c r="A1079" s="102"/>
      <c r="B1079" s="73"/>
      <c r="C1079" s="1"/>
    </row>
    <row r="1080" spans="1:3" hidden="1" x14ac:dyDescent="0.2">
      <c r="A1080" s="102"/>
      <c r="B1080" s="73"/>
      <c r="C1080" s="1"/>
    </row>
    <row r="1081" spans="1:3" hidden="1" x14ac:dyDescent="0.2">
      <c r="A1081" s="102"/>
      <c r="B1081" s="73"/>
      <c r="C1081" s="1"/>
    </row>
    <row r="1082" spans="1:3" hidden="1" x14ac:dyDescent="0.2">
      <c r="A1082" s="102"/>
      <c r="B1082" s="73"/>
      <c r="C1082" s="1"/>
    </row>
    <row r="1083" spans="1:3" hidden="1" x14ac:dyDescent="0.2">
      <c r="A1083" s="102"/>
      <c r="B1083" s="73"/>
      <c r="C1083" s="1"/>
    </row>
    <row r="1084" spans="1:3" hidden="1" x14ac:dyDescent="0.2">
      <c r="A1084" s="102"/>
      <c r="B1084" s="73"/>
      <c r="C1084" s="1"/>
    </row>
    <row r="1085" spans="1:3" hidden="1" x14ac:dyDescent="0.2">
      <c r="A1085" s="102"/>
      <c r="B1085" s="73"/>
      <c r="C1085" s="1"/>
    </row>
    <row r="1086" spans="1:3" hidden="1" x14ac:dyDescent="0.2">
      <c r="A1086" s="102"/>
      <c r="B1086" s="73"/>
      <c r="C1086" s="1"/>
    </row>
    <row r="1087" spans="1:3" hidden="1" x14ac:dyDescent="0.2">
      <c r="A1087" s="102"/>
      <c r="B1087" s="73"/>
      <c r="C1087" s="1"/>
    </row>
    <row r="1088" spans="1:3" hidden="1" x14ac:dyDescent="0.2">
      <c r="A1088" s="102"/>
      <c r="B1088" s="73"/>
      <c r="C1088" s="1"/>
    </row>
    <row r="1089" spans="1:3" hidden="1" x14ac:dyDescent="0.2">
      <c r="A1089" s="102"/>
      <c r="B1089" s="73"/>
      <c r="C1089" s="1"/>
    </row>
    <row r="1090" spans="1:3" hidden="1" x14ac:dyDescent="0.2">
      <c r="A1090" s="102"/>
      <c r="B1090" s="73"/>
      <c r="C1090" s="1"/>
    </row>
    <row r="1091" spans="1:3" hidden="1" x14ac:dyDescent="0.2">
      <c r="A1091" s="102"/>
      <c r="B1091" s="73"/>
      <c r="C1091" s="1"/>
    </row>
    <row r="1092" spans="1:3" hidden="1" x14ac:dyDescent="0.2">
      <c r="A1092" s="102"/>
      <c r="B1092" s="73"/>
      <c r="C1092" s="1"/>
    </row>
    <row r="1093" spans="1:3" hidden="1" x14ac:dyDescent="0.2">
      <c r="A1093" s="102"/>
      <c r="B1093" s="73"/>
      <c r="C1093" s="1"/>
    </row>
    <row r="1094" spans="1:3" hidden="1" x14ac:dyDescent="0.2">
      <c r="A1094" s="102"/>
      <c r="B1094" s="73"/>
      <c r="C1094" s="1"/>
    </row>
    <row r="1095" spans="1:3" hidden="1" x14ac:dyDescent="0.2">
      <c r="A1095" s="102"/>
      <c r="B1095" s="73"/>
      <c r="C1095" s="1"/>
    </row>
    <row r="1096" spans="1:3" hidden="1" x14ac:dyDescent="0.2">
      <c r="A1096" s="102"/>
      <c r="B1096" s="73"/>
      <c r="C1096" s="1"/>
    </row>
    <row r="1097" spans="1:3" hidden="1" x14ac:dyDescent="0.2">
      <c r="A1097" s="102"/>
      <c r="B1097" s="73"/>
      <c r="C1097" s="1"/>
    </row>
    <row r="1098" spans="1:3" hidden="1" x14ac:dyDescent="0.2">
      <c r="A1098" s="102"/>
      <c r="B1098" s="73"/>
      <c r="C1098" s="1"/>
    </row>
    <row r="1099" spans="1:3" hidden="1" x14ac:dyDescent="0.2">
      <c r="A1099" s="102"/>
      <c r="B1099" s="73"/>
      <c r="C1099" s="1"/>
    </row>
    <row r="1100" spans="1:3" hidden="1" x14ac:dyDescent="0.2">
      <c r="A1100" s="102"/>
      <c r="B1100" s="73"/>
      <c r="C1100" s="1"/>
    </row>
    <row r="1101" spans="1:3" hidden="1" x14ac:dyDescent="0.2">
      <c r="A1101" s="102"/>
      <c r="B1101" s="73"/>
      <c r="C1101" s="1"/>
    </row>
    <row r="1102" spans="1:3" hidden="1" x14ac:dyDescent="0.2">
      <c r="A1102" s="102"/>
      <c r="B1102" s="73"/>
      <c r="C1102" s="1"/>
    </row>
    <row r="1103" spans="1:3" hidden="1" x14ac:dyDescent="0.2">
      <c r="A1103" s="102"/>
      <c r="B1103" s="73"/>
      <c r="C1103" s="1"/>
    </row>
    <row r="1104" spans="1:3" hidden="1" x14ac:dyDescent="0.2">
      <c r="A1104" s="102"/>
      <c r="B1104" s="73"/>
      <c r="C1104" s="1"/>
    </row>
    <row r="1105" spans="1:3" hidden="1" x14ac:dyDescent="0.2">
      <c r="A1105" s="102"/>
      <c r="B1105" s="73"/>
      <c r="C1105" s="1"/>
    </row>
    <row r="1106" spans="1:3" hidden="1" x14ac:dyDescent="0.2">
      <c r="A1106" s="102"/>
      <c r="B1106" s="73"/>
      <c r="C1106" s="1"/>
    </row>
    <row r="1107" spans="1:3" hidden="1" x14ac:dyDescent="0.2">
      <c r="A1107" s="102"/>
      <c r="B1107" s="73"/>
      <c r="C1107" s="1"/>
    </row>
    <row r="1108" spans="1:3" hidden="1" x14ac:dyDescent="0.2">
      <c r="A1108" s="102"/>
      <c r="B1108" s="73"/>
      <c r="C1108" s="1"/>
    </row>
    <row r="1109" spans="1:3" hidden="1" x14ac:dyDescent="0.2">
      <c r="A1109" s="102"/>
      <c r="B1109" s="73"/>
      <c r="C1109" s="1"/>
    </row>
    <row r="1110" spans="1:3" hidden="1" x14ac:dyDescent="0.2">
      <c r="A1110" s="102"/>
      <c r="B1110" s="73"/>
      <c r="C1110" s="1"/>
    </row>
    <row r="1111" spans="1:3" hidden="1" x14ac:dyDescent="0.2">
      <c r="A1111" s="102"/>
      <c r="B1111" s="73"/>
      <c r="C1111" s="1"/>
    </row>
    <row r="1112" spans="1:3" hidden="1" x14ac:dyDescent="0.2">
      <c r="A1112" s="102"/>
      <c r="B1112" s="73"/>
      <c r="C1112" s="1"/>
    </row>
    <row r="1113" spans="1:3" hidden="1" x14ac:dyDescent="0.2">
      <c r="A1113" s="102"/>
      <c r="B1113" s="73"/>
      <c r="C1113" s="1"/>
    </row>
    <row r="1114" spans="1:3" hidden="1" x14ac:dyDescent="0.2">
      <c r="A1114" s="102"/>
      <c r="B1114" s="73"/>
      <c r="C1114" s="1"/>
    </row>
    <row r="1115" spans="1:3" hidden="1" x14ac:dyDescent="0.2">
      <c r="A1115" s="102"/>
      <c r="B1115" s="73"/>
      <c r="C1115" s="1"/>
    </row>
    <row r="1116" spans="1:3" hidden="1" x14ac:dyDescent="0.2">
      <c r="A1116" s="102"/>
      <c r="B1116" s="73"/>
      <c r="C1116" s="1"/>
    </row>
    <row r="1117" spans="1:3" hidden="1" x14ac:dyDescent="0.2">
      <c r="A1117" s="102"/>
      <c r="B1117" s="73"/>
      <c r="C1117" s="1"/>
    </row>
    <row r="1118" spans="1:3" hidden="1" x14ac:dyDescent="0.2">
      <c r="A1118" s="102"/>
      <c r="B1118" s="73"/>
      <c r="C1118" s="1"/>
    </row>
    <row r="1119" spans="1:3" hidden="1" x14ac:dyDescent="0.2">
      <c r="A1119" s="102"/>
      <c r="B1119" s="73"/>
      <c r="C1119" s="1"/>
    </row>
    <row r="1120" spans="1:3" hidden="1" x14ac:dyDescent="0.2">
      <c r="A1120" s="102"/>
      <c r="B1120" s="73"/>
      <c r="C1120" s="1"/>
    </row>
    <row r="1121" spans="1:3" hidden="1" x14ac:dyDescent="0.2">
      <c r="A1121" s="102"/>
      <c r="B1121" s="73"/>
      <c r="C1121" s="1"/>
    </row>
    <row r="1122" spans="1:3" hidden="1" x14ac:dyDescent="0.2">
      <c r="A1122" s="102"/>
      <c r="B1122" s="73"/>
      <c r="C1122" s="1"/>
    </row>
    <row r="1123" spans="1:3" hidden="1" x14ac:dyDescent="0.2">
      <c r="A1123" s="102"/>
      <c r="B1123" s="73"/>
      <c r="C1123" s="1"/>
    </row>
    <row r="1124" spans="1:3" hidden="1" x14ac:dyDescent="0.2">
      <c r="A1124" s="102"/>
      <c r="B1124" s="73"/>
      <c r="C1124" s="1"/>
    </row>
    <row r="1125" spans="1:3" hidden="1" x14ac:dyDescent="0.2">
      <c r="A1125" s="102"/>
      <c r="B1125" s="73"/>
      <c r="C1125" s="1"/>
    </row>
    <row r="1126" spans="1:3" hidden="1" x14ac:dyDescent="0.2">
      <c r="A1126" s="102"/>
      <c r="B1126" s="73"/>
      <c r="C1126" s="1"/>
    </row>
    <row r="1127" spans="1:3" hidden="1" x14ac:dyDescent="0.2">
      <c r="A1127" s="102"/>
      <c r="B1127" s="73"/>
      <c r="C1127" s="1"/>
    </row>
    <row r="1128" spans="1:3" hidden="1" x14ac:dyDescent="0.2">
      <c r="A1128" s="102"/>
      <c r="B1128" s="73"/>
      <c r="C1128" s="1"/>
    </row>
    <row r="1129" spans="1:3" hidden="1" x14ac:dyDescent="0.2">
      <c r="A1129" s="102"/>
      <c r="B1129" s="73"/>
      <c r="C1129" s="1"/>
    </row>
    <row r="1130" spans="1:3" hidden="1" x14ac:dyDescent="0.2">
      <c r="A1130" s="102"/>
      <c r="B1130" s="73"/>
      <c r="C1130" s="1"/>
    </row>
    <row r="1131" spans="1:3" hidden="1" x14ac:dyDescent="0.2">
      <c r="A1131" s="102"/>
      <c r="B1131" s="73"/>
      <c r="C1131" s="1"/>
    </row>
    <row r="1132" spans="1:3" hidden="1" x14ac:dyDescent="0.2">
      <c r="A1132" s="102"/>
      <c r="B1132" s="73"/>
      <c r="C1132" s="1"/>
    </row>
    <row r="1133" spans="1:3" hidden="1" x14ac:dyDescent="0.2">
      <c r="A1133" s="102"/>
      <c r="B1133" s="73"/>
      <c r="C1133" s="1"/>
    </row>
    <row r="1134" spans="1:3" hidden="1" x14ac:dyDescent="0.2">
      <c r="A1134" s="102"/>
      <c r="B1134" s="73"/>
      <c r="C1134" s="1"/>
    </row>
    <row r="1135" spans="1:3" hidden="1" x14ac:dyDescent="0.2">
      <c r="A1135" s="102"/>
      <c r="B1135" s="73"/>
      <c r="C1135" s="1"/>
    </row>
    <row r="1136" spans="1:3" hidden="1" x14ac:dyDescent="0.2">
      <c r="A1136" s="102"/>
      <c r="B1136" s="73"/>
      <c r="C1136" s="1"/>
    </row>
    <row r="1137" spans="1:3" hidden="1" x14ac:dyDescent="0.2">
      <c r="A1137" s="102"/>
      <c r="B1137" s="73"/>
      <c r="C1137" s="1"/>
    </row>
    <row r="1138" spans="1:3" hidden="1" x14ac:dyDescent="0.2">
      <c r="A1138" s="102"/>
      <c r="B1138" s="73"/>
      <c r="C1138" s="1"/>
    </row>
    <row r="1139" spans="1:3" hidden="1" x14ac:dyDescent="0.2">
      <c r="A1139" s="102"/>
      <c r="B1139" s="73"/>
      <c r="C1139" s="1"/>
    </row>
    <row r="1140" spans="1:3" hidden="1" x14ac:dyDescent="0.2">
      <c r="A1140" s="102"/>
      <c r="B1140" s="73"/>
      <c r="C1140" s="1"/>
    </row>
    <row r="1141" spans="1:3" hidden="1" x14ac:dyDescent="0.2">
      <c r="A1141" s="102"/>
      <c r="B1141" s="73"/>
      <c r="C1141" s="1"/>
    </row>
    <row r="1142" spans="1:3" hidden="1" x14ac:dyDescent="0.2">
      <c r="A1142" s="102"/>
      <c r="B1142" s="73"/>
      <c r="C1142" s="1"/>
    </row>
    <row r="1143" spans="1:3" hidden="1" x14ac:dyDescent="0.2">
      <c r="A1143" s="102"/>
      <c r="B1143" s="73"/>
      <c r="C1143" s="1"/>
    </row>
    <row r="1144" spans="1:3" hidden="1" x14ac:dyDescent="0.2">
      <c r="A1144" s="102"/>
      <c r="B1144" s="73"/>
      <c r="C1144" s="1"/>
    </row>
    <row r="1145" spans="1:3" hidden="1" x14ac:dyDescent="0.2">
      <c r="A1145" s="102"/>
      <c r="B1145" s="73"/>
      <c r="C1145" s="1"/>
    </row>
    <row r="1146" spans="1:3" hidden="1" x14ac:dyDescent="0.2">
      <c r="A1146" s="102"/>
      <c r="B1146" s="73"/>
      <c r="C1146" s="1"/>
    </row>
    <row r="1147" spans="1:3" hidden="1" x14ac:dyDescent="0.2">
      <c r="A1147" s="102"/>
      <c r="B1147" s="73"/>
      <c r="C1147" s="1"/>
    </row>
    <row r="1148" spans="1:3" hidden="1" x14ac:dyDescent="0.2">
      <c r="A1148" s="102"/>
      <c r="B1148" s="73"/>
      <c r="C1148" s="1"/>
    </row>
    <row r="1149" spans="1:3" hidden="1" x14ac:dyDescent="0.2">
      <c r="A1149" s="102"/>
      <c r="B1149" s="73"/>
      <c r="C1149" s="1"/>
    </row>
    <row r="1150" spans="1:3" hidden="1" x14ac:dyDescent="0.2">
      <c r="A1150" s="102"/>
      <c r="B1150" s="73"/>
      <c r="C1150" s="1"/>
    </row>
    <row r="1151" spans="1:3" hidden="1" x14ac:dyDescent="0.2">
      <c r="A1151" s="102"/>
      <c r="B1151" s="73"/>
      <c r="C1151" s="1"/>
    </row>
    <row r="1152" spans="1:3" hidden="1" x14ac:dyDescent="0.2">
      <c r="A1152" s="102"/>
      <c r="B1152" s="73"/>
      <c r="C1152" s="1"/>
    </row>
    <row r="1153" spans="1:3" hidden="1" x14ac:dyDescent="0.2">
      <c r="A1153" s="102"/>
      <c r="B1153" s="73"/>
      <c r="C1153" s="1"/>
    </row>
    <row r="1154" spans="1:3" hidden="1" x14ac:dyDescent="0.2">
      <c r="A1154" s="102"/>
      <c r="B1154" s="73"/>
      <c r="C1154" s="1"/>
    </row>
    <row r="1155" spans="1:3" hidden="1" x14ac:dyDescent="0.2">
      <c r="A1155" s="102"/>
      <c r="B1155" s="73"/>
      <c r="C1155" s="1"/>
    </row>
    <row r="1156" spans="1:3" hidden="1" x14ac:dyDescent="0.2">
      <c r="A1156" s="102"/>
      <c r="B1156" s="73"/>
      <c r="C1156" s="1"/>
    </row>
    <row r="1157" spans="1:3" hidden="1" x14ac:dyDescent="0.2">
      <c r="A1157" s="102"/>
      <c r="B1157" s="73"/>
      <c r="C1157" s="1"/>
    </row>
    <row r="1158" spans="1:3" hidden="1" x14ac:dyDescent="0.2">
      <c r="A1158" s="102"/>
      <c r="B1158" s="73"/>
      <c r="C1158" s="1"/>
    </row>
    <row r="1159" spans="1:3" hidden="1" x14ac:dyDescent="0.2">
      <c r="A1159" s="102"/>
      <c r="B1159" s="73"/>
      <c r="C1159" s="1"/>
    </row>
    <row r="1160" spans="1:3" hidden="1" x14ac:dyDescent="0.2">
      <c r="A1160" s="102"/>
      <c r="B1160" s="73"/>
      <c r="C1160" s="1"/>
    </row>
    <row r="1161" spans="1:3" hidden="1" x14ac:dyDescent="0.2">
      <c r="A1161" s="102"/>
      <c r="B1161" s="73"/>
      <c r="C1161" s="1"/>
    </row>
    <row r="1162" spans="1:3" hidden="1" x14ac:dyDescent="0.2">
      <c r="A1162" s="102"/>
      <c r="B1162" s="73"/>
      <c r="C1162" s="1"/>
    </row>
    <row r="1163" spans="1:3" hidden="1" x14ac:dyDescent="0.2">
      <c r="A1163" s="102"/>
      <c r="B1163" s="73"/>
      <c r="C1163" s="1"/>
    </row>
    <row r="1164" spans="1:3" hidden="1" x14ac:dyDescent="0.2">
      <c r="A1164" s="102"/>
      <c r="B1164" s="73"/>
      <c r="C1164" s="1"/>
    </row>
    <row r="1165" spans="1:3" hidden="1" x14ac:dyDescent="0.2">
      <c r="A1165" s="102"/>
      <c r="B1165" s="73"/>
      <c r="C1165" s="1"/>
    </row>
    <row r="1166" spans="1:3" hidden="1" x14ac:dyDescent="0.2">
      <c r="A1166" s="102"/>
      <c r="B1166" s="73"/>
      <c r="C1166" s="1"/>
    </row>
    <row r="1167" spans="1:3" hidden="1" x14ac:dyDescent="0.2">
      <c r="A1167" s="102"/>
      <c r="B1167" s="73"/>
      <c r="C1167" s="1"/>
    </row>
    <row r="1168" spans="1:3" hidden="1" x14ac:dyDescent="0.2">
      <c r="A1168" s="102"/>
      <c r="B1168" s="73"/>
      <c r="C1168" s="1"/>
    </row>
    <row r="1169" spans="1:3" hidden="1" x14ac:dyDescent="0.2">
      <c r="A1169" s="102"/>
      <c r="B1169" s="73"/>
      <c r="C1169" s="1"/>
    </row>
    <row r="1170" spans="1:3" hidden="1" x14ac:dyDescent="0.2">
      <c r="A1170" s="102"/>
      <c r="B1170" s="73"/>
      <c r="C1170" s="1"/>
    </row>
    <row r="1171" spans="1:3" hidden="1" x14ac:dyDescent="0.2">
      <c r="A1171" s="102"/>
      <c r="B1171" s="73"/>
      <c r="C1171" s="1"/>
    </row>
    <row r="1172" spans="1:3" hidden="1" x14ac:dyDescent="0.2">
      <c r="A1172" s="102"/>
      <c r="B1172" s="73"/>
      <c r="C1172" s="1"/>
    </row>
    <row r="1173" spans="1:3" hidden="1" x14ac:dyDescent="0.2">
      <c r="A1173" s="102"/>
      <c r="B1173" s="73"/>
      <c r="C1173" s="1"/>
    </row>
    <row r="1174" spans="1:3" hidden="1" x14ac:dyDescent="0.2">
      <c r="A1174" s="102"/>
      <c r="B1174" s="73"/>
      <c r="C1174" s="1"/>
    </row>
    <row r="1175" spans="1:3" hidden="1" x14ac:dyDescent="0.2">
      <c r="A1175" s="102"/>
      <c r="B1175" s="73"/>
      <c r="C1175" s="1"/>
    </row>
    <row r="1176" spans="1:3" hidden="1" x14ac:dyDescent="0.2">
      <c r="A1176" s="102"/>
      <c r="B1176" s="73"/>
      <c r="C1176" s="1"/>
    </row>
    <row r="1177" spans="1:3" hidden="1" x14ac:dyDescent="0.2">
      <c r="A1177" s="102"/>
      <c r="B1177" s="73"/>
      <c r="C1177" s="1"/>
    </row>
    <row r="1178" spans="1:3" hidden="1" x14ac:dyDescent="0.2">
      <c r="A1178" s="102"/>
      <c r="B1178" s="73"/>
      <c r="C1178" s="1"/>
    </row>
    <row r="1179" spans="1:3" hidden="1" x14ac:dyDescent="0.2">
      <c r="A1179" s="102"/>
      <c r="B1179" s="73"/>
      <c r="C1179" s="1"/>
    </row>
    <row r="1180" spans="1:3" hidden="1" x14ac:dyDescent="0.2">
      <c r="A1180" s="102"/>
      <c r="B1180" s="73"/>
      <c r="C1180" s="1"/>
    </row>
    <row r="1181" spans="1:3" hidden="1" x14ac:dyDescent="0.2">
      <c r="A1181" s="102"/>
      <c r="B1181" s="73"/>
      <c r="C1181" s="1"/>
    </row>
    <row r="1182" spans="1:3" hidden="1" x14ac:dyDescent="0.2">
      <c r="A1182" s="102"/>
      <c r="B1182" s="73"/>
      <c r="C1182" s="1"/>
    </row>
    <row r="1183" spans="1:3" hidden="1" x14ac:dyDescent="0.2">
      <c r="A1183" s="102"/>
      <c r="B1183" s="73"/>
      <c r="C1183" s="1"/>
    </row>
    <row r="1184" spans="1:3" hidden="1" x14ac:dyDescent="0.2">
      <c r="A1184" s="102"/>
      <c r="B1184" s="73"/>
      <c r="C1184" s="1"/>
    </row>
    <row r="1185" spans="1:3" hidden="1" x14ac:dyDescent="0.2">
      <c r="A1185" s="102"/>
      <c r="B1185" s="73"/>
      <c r="C1185" s="1"/>
    </row>
    <row r="1186" spans="1:3" hidden="1" x14ac:dyDescent="0.2">
      <c r="A1186" s="102"/>
      <c r="B1186" s="73"/>
      <c r="C1186" s="1"/>
    </row>
    <row r="1187" spans="1:3" hidden="1" x14ac:dyDescent="0.2">
      <c r="A1187" s="102"/>
      <c r="B1187" s="73"/>
      <c r="C1187" s="1"/>
    </row>
    <row r="1188" spans="1:3" hidden="1" x14ac:dyDescent="0.2">
      <c r="A1188" s="102"/>
      <c r="B1188" s="73"/>
      <c r="C1188" s="1"/>
    </row>
    <row r="1189" spans="1:3" hidden="1" x14ac:dyDescent="0.2">
      <c r="A1189" s="102"/>
      <c r="B1189" s="73"/>
      <c r="C1189" s="1"/>
    </row>
    <row r="1190" spans="1:3" hidden="1" x14ac:dyDescent="0.2">
      <c r="A1190" s="102"/>
      <c r="B1190" s="73"/>
      <c r="C1190" s="1"/>
    </row>
    <row r="1191" spans="1:3" hidden="1" x14ac:dyDescent="0.2">
      <c r="A1191" s="102"/>
      <c r="B1191" s="73"/>
      <c r="C1191" s="1"/>
    </row>
    <row r="1192" spans="1:3" hidden="1" x14ac:dyDescent="0.2">
      <c r="A1192" s="102"/>
      <c r="B1192" s="73"/>
      <c r="C1192" s="1"/>
    </row>
    <row r="1193" spans="1:3" hidden="1" x14ac:dyDescent="0.2">
      <c r="A1193" s="102"/>
      <c r="B1193" s="73"/>
      <c r="C1193" s="1"/>
    </row>
    <row r="1194" spans="1:3" hidden="1" x14ac:dyDescent="0.2">
      <c r="A1194" s="102"/>
      <c r="B1194" s="73"/>
      <c r="C1194" s="1"/>
    </row>
    <row r="1195" spans="1:3" hidden="1" x14ac:dyDescent="0.2">
      <c r="A1195" s="102"/>
      <c r="B1195" s="73"/>
      <c r="C1195" s="1"/>
    </row>
    <row r="1196" spans="1:3" hidden="1" x14ac:dyDescent="0.2">
      <c r="A1196" s="102"/>
      <c r="B1196" s="73"/>
      <c r="C1196" s="1"/>
    </row>
    <row r="1197" spans="1:3" hidden="1" x14ac:dyDescent="0.2">
      <c r="A1197" s="102"/>
      <c r="B1197" s="73"/>
      <c r="C1197" s="1"/>
    </row>
    <row r="1198" spans="1:3" hidden="1" x14ac:dyDescent="0.2">
      <c r="A1198" s="102"/>
      <c r="B1198" s="73"/>
      <c r="C1198" s="1"/>
    </row>
    <row r="1199" spans="1:3" hidden="1" x14ac:dyDescent="0.2">
      <c r="A1199" s="102"/>
      <c r="B1199" s="73"/>
      <c r="C1199" s="1"/>
    </row>
    <row r="1200" spans="1:3" hidden="1" x14ac:dyDescent="0.2">
      <c r="A1200" s="102"/>
      <c r="B1200" s="73"/>
      <c r="C1200" s="1"/>
    </row>
    <row r="1201" spans="1:3" hidden="1" x14ac:dyDescent="0.2">
      <c r="A1201" s="102"/>
      <c r="B1201" s="73"/>
      <c r="C1201" s="1"/>
    </row>
    <row r="1202" spans="1:3" hidden="1" x14ac:dyDescent="0.2">
      <c r="A1202" s="102"/>
      <c r="B1202" s="73"/>
      <c r="C1202" s="1"/>
    </row>
    <row r="1203" spans="1:3" hidden="1" x14ac:dyDescent="0.2">
      <c r="A1203" s="102"/>
      <c r="B1203" s="73"/>
      <c r="C1203" s="1"/>
    </row>
    <row r="1204" spans="1:3" hidden="1" x14ac:dyDescent="0.2">
      <c r="A1204" s="102"/>
      <c r="B1204" s="73"/>
      <c r="C1204" s="1"/>
    </row>
    <row r="1205" spans="1:3" hidden="1" x14ac:dyDescent="0.2">
      <c r="A1205" s="102"/>
      <c r="B1205" s="73"/>
      <c r="C1205" s="1"/>
    </row>
    <row r="1206" spans="1:3" hidden="1" x14ac:dyDescent="0.2">
      <c r="A1206" s="102"/>
      <c r="B1206" s="73"/>
      <c r="C1206" s="1"/>
    </row>
    <row r="1207" spans="1:3" hidden="1" x14ac:dyDescent="0.2">
      <c r="A1207" s="102"/>
      <c r="B1207" s="73"/>
      <c r="C1207" s="1"/>
    </row>
    <row r="1208" spans="1:3" hidden="1" x14ac:dyDescent="0.2">
      <c r="A1208" s="102"/>
      <c r="B1208" s="73"/>
      <c r="C1208" s="1"/>
    </row>
    <row r="1209" spans="1:3" hidden="1" x14ac:dyDescent="0.2">
      <c r="A1209" s="102"/>
      <c r="B1209" s="73"/>
      <c r="C1209" s="1"/>
    </row>
    <row r="1210" spans="1:3" hidden="1" x14ac:dyDescent="0.2">
      <c r="A1210" s="102"/>
      <c r="B1210" s="73"/>
      <c r="C1210" s="1"/>
    </row>
    <row r="1211" spans="1:3" hidden="1" x14ac:dyDescent="0.2">
      <c r="A1211" s="102"/>
      <c r="B1211" s="73"/>
      <c r="C1211" s="1"/>
    </row>
    <row r="1212" spans="1:3" hidden="1" x14ac:dyDescent="0.2">
      <c r="A1212" s="102"/>
      <c r="B1212" s="73"/>
      <c r="C1212" s="1"/>
    </row>
    <row r="1213" spans="1:3" hidden="1" x14ac:dyDescent="0.2">
      <c r="A1213" s="102"/>
      <c r="B1213" s="73"/>
      <c r="C1213" s="1"/>
    </row>
    <row r="1214" spans="1:3" hidden="1" x14ac:dyDescent="0.2">
      <c r="A1214" s="102"/>
      <c r="B1214" s="73"/>
      <c r="C1214" s="1"/>
    </row>
    <row r="1215" spans="1:3" hidden="1" x14ac:dyDescent="0.2">
      <c r="A1215" s="102"/>
      <c r="B1215" s="73"/>
      <c r="C1215" s="1"/>
    </row>
    <row r="1216" spans="1:3" hidden="1" x14ac:dyDescent="0.2">
      <c r="A1216" s="102"/>
      <c r="B1216" s="73"/>
      <c r="C1216" s="1"/>
    </row>
    <row r="1217" spans="1:3" hidden="1" x14ac:dyDescent="0.2">
      <c r="A1217" s="102"/>
      <c r="B1217" s="73"/>
      <c r="C1217" s="1"/>
    </row>
    <row r="1218" spans="1:3" hidden="1" x14ac:dyDescent="0.2">
      <c r="A1218" s="102"/>
      <c r="B1218" s="73"/>
      <c r="C1218" s="1"/>
    </row>
    <row r="1219" spans="1:3" hidden="1" x14ac:dyDescent="0.2">
      <c r="A1219" s="102"/>
      <c r="B1219" s="73"/>
      <c r="C1219" s="1"/>
    </row>
    <row r="1220" spans="1:3" hidden="1" x14ac:dyDescent="0.2">
      <c r="A1220" s="102"/>
      <c r="B1220" s="73"/>
      <c r="C1220" s="1"/>
    </row>
    <row r="1221" spans="1:3" hidden="1" x14ac:dyDescent="0.2">
      <c r="A1221" s="102"/>
      <c r="B1221" s="73"/>
      <c r="C1221" s="1"/>
    </row>
    <row r="1222" spans="1:3" hidden="1" x14ac:dyDescent="0.2">
      <c r="A1222" s="102"/>
      <c r="B1222" s="73"/>
      <c r="C1222" s="1"/>
    </row>
    <row r="1223" spans="1:3" hidden="1" x14ac:dyDescent="0.2">
      <c r="A1223" s="102"/>
      <c r="B1223" s="73"/>
      <c r="C1223" s="1"/>
    </row>
    <row r="1224" spans="1:3" hidden="1" x14ac:dyDescent="0.2">
      <c r="A1224" s="102"/>
      <c r="B1224" s="73"/>
      <c r="C1224" s="1"/>
    </row>
    <row r="1225" spans="1:3" hidden="1" x14ac:dyDescent="0.2">
      <c r="A1225" s="102"/>
      <c r="B1225" s="73"/>
      <c r="C1225" s="1"/>
    </row>
    <row r="1226" spans="1:3" hidden="1" x14ac:dyDescent="0.2">
      <c r="A1226" s="102"/>
      <c r="B1226" s="73"/>
      <c r="C1226" s="1"/>
    </row>
    <row r="1227" spans="1:3" hidden="1" x14ac:dyDescent="0.2">
      <c r="A1227" s="102"/>
      <c r="B1227" s="73"/>
      <c r="C1227" s="1"/>
    </row>
    <row r="1228" spans="1:3" hidden="1" x14ac:dyDescent="0.2">
      <c r="A1228" s="102"/>
      <c r="B1228" s="73"/>
      <c r="C1228" s="1"/>
    </row>
    <row r="1229" spans="1:3" hidden="1" x14ac:dyDescent="0.2">
      <c r="A1229" s="102"/>
      <c r="B1229" s="73"/>
      <c r="C1229" s="1"/>
    </row>
    <row r="1230" spans="1:3" hidden="1" x14ac:dyDescent="0.2">
      <c r="A1230" s="102"/>
      <c r="B1230" s="73"/>
      <c r="C1230" s="1"/>
    </row>
    <row r="1231" spans="1:3" hidden="1" x14ac:dyDescent="0.2">
      <c r="A1231" s="102"/>
      <c r="B1231" s="73"/>
      <c r="C1231" s="1"/>
    </row>
    <row r="1232" spans="1:3" hidden="1" x14ac:dyDescent="0.2">
      <c r="A1232" s="102"/>
      <c r="B1232" s="73"/>
      <c r="C1232" s="1"/>
    </row>
    <row r="1233" spans="1:3" hidden="1" x14ac:dyDescent="0.2">
      <c r="A1233" s="102"/>
      <c r="B1233" s="73"/>
      <c r="C1233" s="1"/>
    </row>
    <row r="1234" spans="1:3" hidden="1" x14ac:dyDescent="0.2">
      <c r="A1234" s="102"/>
      <c r="B1234" s="73"/>
      <c r="C1234" s="1"/>
    </row>
    <row r="1235" spans="1:3" hidden="1" x14ac:dyDescent="0.2">
      <c r="A1235" s="102"/>
      <c r="B1235" s="73"/>
      <c r="C1235" s="1"/>
    </row>
    <row r="1236" spans="1:3" hidden="1" x14ac:dyDescent="0.2">
      <c r="A1236" s="102"/>
      <c r="B1236" s="73"/>
      <c r="C1236" s="1"/>
    </row>
    <row r="1237" spans="1:3" hidden="1" x14ac:dyDescent="0.2">
      <c r="A1237" s="102"/>
      <c r="B1237" s="73"/>
      <c r="C1237" s="1"/>
    </row>
    <row r="1238" spans="1:3" hidden="1" x14ac:dyDescent="0.2">
      <c r="A1238" s="102"/>
      <c r="B1238" s="73"/>
      <c r="C1238" s="1"/>
    </row>
    <row r="1239" spans="1:3" hidden="1" x14ac:dyDescent="0.2">
      <c r="A1239" s="102"/>
      <c r="B1239" s="73"/>
      <c r="C1239" s="1"/>
    </row>
    <row r="1240" spans="1:3" hidden="1" x14ac:dyDescent="0.2">
      <c r="A1240" s="102"/>
      <c r="B1240" s="73"/>
      <c r="C1240" s="1"/>
    </row>
    <row r="1241" spans="1:3" hidden="1" x14ac:dyDescent="0.2">
      <c r="A1241" s="102"/>
      <c r="B1241" s="73"/>
      <c r="C1241" s="1"/>
    </row>
    <row r="1242" spans="1:3" hidden="1" x14ac:dyDescent="0.2">
      <c r="A1242" s="102"/>
      <c r="B1242" s="73"/>
      <c r="C1242" s="1"/>
    </row>
    <row r="1243" spans="1:3" hidden="1" x14ac:dyDescent="0.2">
      <c r="A1243" s="102"/>
      <c r="B1243" s="73"/>
      <c r="C1243" s="1"/>
    </row>
    <row r="1244" spans="1:3" hidden="1" x14ac:dyDescent="0.2">
      <c r="A1244" s="102"/>
      <c r="B1244" s="73"/>
      <c r="C1244" s="1"/>
    </row>
    <row r="1245" spans="1:3" hidden="1" x14ac:dyDescent="0.2">
      <c r="A1245" s="102"/>
      <c r="B1245" s="73"/>
      <c r="C1245" s="1"/>
    </row>
    <row r="1246" spans="1:3" hidden="1" x14ac:dyDescent="0.2">
      <c r="A1246" s="102"/>
      <c r="B1246" s="73"/>
      <c r="C1246" s="1"/>
    </row>
    <row r="1247" spans="1:3" hidden="1" x14ac:dyDescent="0.2">
      <c r="A1247" s="102"/>
      <c r="B1247" s="73"/>
      <c r="C1247" s="1"/>
    </row>
    <row r="1248" spans="1:3" hidden="1" x14ac:dyDescent="0.2">
      <c r="A1248" s="102"/>
      <c r="B1248" s="73"/>
      <c r="C1248" s="1"/>
    </row>
    <row r="1249" spans="1:3" hidden="1" x14ac:dyDescent="0.2">
      <c r="A1249" s="102"/>
      <c r="B1249" s="73"/>
      <c r="C1249" s="1"/>
    </row>
    <row r="1250" spans="1:3" hidden="1" x14ac:dyDescent="0.2">
      <c r="A1250" s="102"/>
      <c r="B1250" s="73"/>
      <c r="C1250" s="1"/>
    </row>
    <row r="1251" spans="1:3" hidden="1" x14ac:dyDescent="0.2">
      <c r="A1251" s="102"/>
      <c r="B1251" s="73"/>
      <c r="C1251" s="1"/>
    </row>
    <row r="1252" spans="1:3" hidden="1" x14ac:dyDescent="0.2">
      <c r="A1252" s="102"/>
      <c r="B1252" s="73"/>
      <c r="C1252" s="1"/>
    </row>
    <row r="1253" spans="1:3" hidden="1" x14ac:dyDescent="0.2">
      <c r="A1253" s="102"/>
      <c r="B1253" s="73"/>
      <c r="C1253" s="1"/>
    </row>
    <row r="1254" spans="1:3" hidden="1" x14ac:dyDescent="0.2">
      <c r="A1254" s="102"/>
      <c r="B1254" s="73"/>
      <c r="C1254" s="1"/>
    </row>
    <row r="1255" spans="1:3" hidden="1" x14ac:dyDescent="0.2">
      <c r="A1255" s="102"/>
      <c r="B1255" s="73"/>
      <c r="C1255" s="1"/>
    </row>
    <row r="1256" spans="1:3" hidden="1" x14ac:dyDescent="0.2">
      <c r="A1256" s="102"/>
      <c r="B1256" s="73"/>
      <c r="C1256" s="1"/>
    </row>
    <row r="1257" spans="1:3" hidden="1" x14ac:dyDescent="0.2">
      <c r="A1257" s="102"/>
      <c r="B1257" s="73"/>
      <c r="C1257" s="1"/>
    </row>
    <row r="1258" spans="1:3" hidden="1" x14ac:dyDescent="0.2">
      <c r="A1258" s="102"/>
      <c r="B1258" s="73"/>
      <c r="C1258" s="1"/>
    </row>
    <row r="1259" spans="1:3" hidden="1" x14ac:dyDescent="0.2">
      <c r="A1259" s="102"/>
      <c r="B1259" s="73"/>
      <c r="C1259" s="1"/>
    </row>
    <row r="1260" spans="1:3" hidden="1" x14ac:dyDescent="0.2">
      <c r="A1260" s="102"/>
      <c r="B1260" s="73"/>
      <c r="C1260" s="1"/>
    </row>
    <row r="1261" spans="1:3" hidden="1" x14ac:dyDescent="0.2">
      <c r="A1261" s="102"/>
      <c r="B1261" s="73"/>
      <c r="C1261" s="1"/>
    </row>
    <row r="1262" spans="1:3" hidden="1" x14ac:dyDescent="0.2">
      <c r="A1262" s="102"/>
      <c r="B1262" s="73"/>
      <c r="C1262" s="1"/>
    </row>
    <row r="1263" spans="1:3" hidden="1" x14ac:dyDescent="0.2">
      <c r="A1263" s="102"/>
      <c r="B1263" s="73"/>
      <c r="C1263" s="1"/>
    </row>
    <row r="1264" spans="1:3" hidden="1" x14ac:dyDescent="0.2">
      <c r="A1264" s="102"/>
      <c r="B1264" s="73"/>
      <c r="C1264" s="1"/>
    </row>
    <row r="1265" spans="1:3" hidden="1" x14ac:dyDescent="0.2">
      <c r="A1265" s="102"/>
      <c r="B1265" s="73"/>
      <c r="C1265" s="1"/>
    </row>
    <row r="1266" spans="1:3" hidden="1" x14ac:dyDescent="0.2">
      <c r="A1266" s="102"/>
      <c r="B1266" s="73"/>
      <c r="C1266" s="1"/>
    </row>
    <row r="1267" spans="1:3" hidden="1" x14ac:dyDescent="0.2">
      <c r="A1267" s="102"/>
      <c r="B1267" s="73"/>
      <c r="C1267" s="1"/>
    </row>
    <row r="1268" spans="1:3" hidden="1" x14ac:dyDescent="0.2">
      <c r="A1268" s="102"/>
      <c r="B1268" s="73"/>
      <c r="C1268" s="1"/>
    </row>
    <row r="1269" spans="1:3" hidden="1" x14ac:dyDescent="0.2">
      <c r="A1269" s="102"/>
      <c r="B1269" s="73"/>
      <c r="C1269" s="1"/>
    </row>
    <row r="1270" spans="1:3" hidden="1" x14ac:dyDescent="0.2">
      <c r="A1270" s="102"/>
      <c r="B1270" s="73"/>
      <c r="C1270" s="1"/>
    </row>
    <row r="1271" spans="1:3" hidden="1" x14ac:dyDescent="0.2">
      <c r="A1271" s="102"/>
      <c r="B1271" s="73"/>
      <c r="C1271" s="1"/>
    </row>
    <row r="1272" spans="1:3" hidden="1" x14ac:dyDescent="0.2">
      <c r="A1272" s="102"/>
      <c r="B1272" s="73"/>
      <c r="C1272" s="1"/>
    </row>
    <row r="1273" spans="1:3" hidden="1" x14ac:dyDescent="0.2">
      <c r="A1273" s="102"/>
      <c r="B1273" s="73"/>
      <c r="C1273" s="1"/>
    </row>
    <row r="1274" spans="1:3" hidden="1" x14ac:dyDescent="0.2">
      <c r="A1274" s="102"/>
      <c r="B1274" s="73"/>
      <c r="C1274" s="1"/>
    </row>
    <row r="1275" spans="1:3" hidden="1" x14ac:dyDescent="0.2">
      <c r="A1275" s="102"/>
      <c r="B1275" s="73"/>
      <c r="C1275" s="1"/>
    </row>
    <row r="1276" spans="1:3" hidden="1" x14ac:dyDescent="0.2">
      <c r="A1276" s="102"/>
      <c r="B1276" s="73"/>
      <c r="C1276" s="1"/>
    </row>
    <row r="1277" spans="1:3" hidden="1" x14ac:dyDescent="0.2">
      <c r="A1277" s="102"/>
      <c r="B1277" s="73"/>
      <c r="C1277" s="1"/>
    </row>
    <row r="1278" spans="1:3" hidden="1" x14ac:dyDescent="0.2">
      <c r="A1278" s="102"/>
      <c r="B1278" s="73"/>
      <c r="C1278" s="1"/>
    </row>
    <row r="1279" spans="1:3" hidden="1" x14ac:dyDescent="0.2">
      <c r="A1279" s="102"/>
      <c r="B1279" s="73"/>
      <c r="C1279" s="1"/>
    </row>
    <row r="1280" spans="1:3" hidden="1" x14ac:dyDescent="0.2">
      <c r="A1280" s="102"/>
      <c r="B1280" s="73"/>
      <c r="C1280" s="1"/>
    </row>
    <row r="1281" spans="1:3" hidden="1" x14ac:dyDescent="0.2">
      <c r="A1281" s="102"/>
      <c r="B1281" s="73"/>
      <c r="C1281" s="1"/>
    </row>
    <row r="1282" spans="1:3" hidden="1" x14ac:dyDescent="0.2">
      <c r="A1282" s="102"/>
      <c r="B1282" s="73"/>
      <c r="C1282" s="1"/>
    </row>
    <row r="1283" spans="1:3" hidden="1" x14ac:dyDescent="0.2">
      <c r="A1283" s="102"/>
      <c r="B1283" s="73"/>
      <c r="C1283" s="1"/>
    </row>
    <row r="1284" spans="1:3" hidden="1" x14ac:dyDescent="0.2">
      <c r="A1284" s="102"/>
      <c r="B1284" s="73"/>
      <c r="C1284" s="1"/>
    </row>
    <row r="1285" spans="1:3" hidden="1" x14ac:dyDescent="0.2">
      <c r="A1285" s="102"/>
      <c r="B1285" s="73"/>
      <c r="C1285" s="1"/>
    </row>
    <row r="1286" spans="1:3" hidden="1" x14ac:dyDescent="0.2">
      <c r="A1286" s="102"/>
      <c r="B1286" s="73"/>
      <c r="C1286" s="1"/>
    </row>
    <row r="1287" spans="1:3" hidden="1" x14ac:dyDescent="0.2">
      <c r="A1287" s="102"/>
      <c r="B1287" s="73"/>
      <c r="C1287" s="1"/>
    </row>
    <row r="1288" spans="1:3" hidden="1" x14ac:dyDescent="0.2">
      <c r="A1288" s="102"/>
      <c r="B1288" s="73"/>
      <c r="C1288" s="1"/>
    </row>
    <row r="1289" spans="1:3" hidden="1" x14ac:dyDescent="0.2">
      <c r="A1289" s="102"/>
      <c r="B1289" s="73"/>
      <c r="C1289" s="1"/>
    </row>
    <row r="1290" spans="1:3" hidden="1" x14ac:dyDescent="0.2">
      <c r="A1290" s="102"/>
      <c r="B1290" s="73"/>
      <c r="C1290" s="1"/>
    </row>
    <row r="1291" spans="1:3" hidden="1" x14ac:dyDescent="0.2">
      <c r="A1291" s="102"/>
      <c r="B1291" s="73"/>
      <c r="C1291" s="1"/>
    </row>
    <row r="1292" spans="1:3" hidden="1" x14ac:dyDescent="0.2">
      <c r="A1292" s="102"/>
      <c r="B1292" s="73"/>
      <c r="C1292" s="1"/>
    </row>
    <row r="1293" spans="1:3" hidden="1" x14ac:dyDescent="0.2">
      <c r="A1293" s="102"/>
      <c r="B1293" s="73"/>
      <c r="C1293" s="1"/>
    </row>
    <row r="1294" spans="1:3" hidden="1" x14ac:dyDescent="0.2">
      <c r="A1294" s="102"/>
      <c r="B1294" s="73"/>
      <c r="C1294" s="1"/>
    </row>
    <row r="1295" spans="1:3" hidden="1" x14ac:dyDescent="0.2">
      <c r="A1295" s="102"/>
      <c r="B1295" s="73"/>
      <c r="C1295" s="1"/>
    </row>
    <row r="1296" spans="1:3" hidden="1" x14ac:dyDescent="0.2">
      <c r="A1296" s="102"/>
      <c r="B1296" s="73"/>
      <c r="C1296" s="1"/>
    </row>
    <row r="1297" spans="1:3" hidden="1" x14ac:dyDescent="0.2">
      <c r="A1297" s="102"/>
      <c r="B1297" s="73"/>
      <c r="C1297" s="1"/>
    </row>
    <row r="1298" spans="1:3" hidden="1" x14ac:dyDescent="0.2">
      <c r="A1298" s="102"/>
      <c r="B1298" s="73"/>
      <c r="C1298" s="1"/>
    </row>
    <row r="1299" spans="1:3" hidden="1" x14ac:dyDescent="0.2">
      <c r="A1299" s="102"/>
      <c r="B1299" s="73"/>
      <c r="C1299" s="1"/>
    </row>
    <row r="1300" spans="1:3" hidden="1" x14ac:dyDescent="0.2">
      <c r="A1300" s="102"/>
      <c r="B1300" s="73"/>
      <c r="C1300" s="1"/>
    </row>
    <row r="1301" spans="1:3" hidden="1" x14ac:dyDescent="0.2">
      <c r="A1301" s="102"/>
      <c r="B1301" s="73"/>
      <c r="C1301" s="1"/>
    </row>
    <row r="1302" spans="1:3" hidden="1" x14ac:dyDescent="0.2">
      <c r="A1302" s="102"/>
      <c r="B1302" s="73"/>
      <c r="C1302" s="1"/>
    </row>
    <row r="1303" spans="1:3" hidden="1" x14ac:dyDescent="0.2">
      <c r="A1303" s="102"/>
      <c r="B1303" s="73"/>
      <c r="C1303" s="1"/>
    </row>
    <row r="1304" spans="1:3" hidden="1" x14ac:dyDescent="0.2">
      <c r="A1304" s="102"/>
      <c r="B1304" s="73"/>
      <c r="C1304" s="1"/>
    </row>
    <row r="1305" spans="1:3" hidden="1" x14ac:dyDescent="0.2">
      <c r="A1305" s="102"/>
      <c r="B1305" s="73"/>
      <c r="C1305" s="1"/>
    </row>
    <row r="1306" spans="1:3" hidden="1" x14ac:dyDescent="0.2">
      <c r="A1306" s="102"/>
      <c r="B1306" s="73"/>
      <c r="C1306" s="1"/>
    </row>
    <row r="1307" spans="1:3" hidden="1" x14ac:dyDescent="0.2">
      <c r="A1307" s="102"/>
      <c r="B1307" s="73"/>
      <c r="C1307" s="1"/>
    </row>
    <row r="1308" spans="1:3" hidden="1" x14ac:dyDescent="0.2">
      <c r="A1308" s="102"/>
      <c r="B1308" s="73"/>
      <c r="C1308" s="1"/>
    </row>
    <row r="1309" spans="1:3" hidden="1" x14ac:dyDescent="0.2">
      <c r="A1309" s="102"/>
      <c r="B1309" s="73"/>
      <c r="C1309" s="1"/>
    </row>
    <row r="1310" spans="1:3" hidden="1" x14ac:dyDescent="0.2">
      <c r="A1310" s="102"/>
      <c r="B1310" s="73"/>
      <c r="C1310" s="1"/>
    </row>
    <row r="1311" spans="1:3" hidden="1" x14ac:dyDescent="0.2">
      <c r="A1311" s="102"/>
      <c r="B1311" s="73"/>
      <c r="C1311" s="1"/>
    </row>
    <row r="1312" spans="1:3" hidden="1" x14ac:dyDescent="0.2">
      <c r="A1312" s="102"/>
      <c r="B1312" s="73"/>
      <c r="C1312" s="1"/>
    </row>
    <row r="1313" spans="1:3" hidden="1" x14ac:dyDescent="0.2">
      <c r="A1313" s="102"/>
      <c r="B1313" s="73"/>
      <c r="C1313" s="1"/>
    </row>
    <row r="1314" spans="1:3" hidden="1" x14ac:dyDescent="0.2">
      <c r="A1314" s="102"/>
      <c r="B1314" s="73"/>
      <c r="C1314" s="1"/>
    </row>
    <row r="1315" spans="1:3" hidden="1" x14ac:dyDescent="0.2">
      <c r="A1315" s="102"/>
      <c r="B1315" s="73"/>
      <c r="C1315" s="1"/>
    </row>
    <row r="1316" spans="1:3" hidden="1" x14ac:dyDescent="0.2">
      <c r="A1316" s="102"/>
      <c r="B1316" s="73"/>
      <c r="C1316" s="1"/>
    </row>
    <row r="1317" spans="1:3" hidden="1" x14ac:dyDescent="0.2">
      <c r="A1317" s="102"/>
      <c r="B1317" s="73"/>
      <c r="C1317" s="1"/>
    </row>
    <row r="1318" spans="1:3" hidden="1" x14ac:dyDescent="0.2">
      <c r="A1318" s="102"/>
      <c r="B1318" s="73"/>
      <c r="C1318" s="1"/>
    </row>
    <row r="1319" spans="1:3" hidden="1" x14ac:dyDescent="0.2">
      <c r="A1319" s="102"/>
      <c r="B1319" s="73"/>
      <c r="C1319" s="1"/>
    </row>
    <row r="1320" spans="1:3" hidden="1" x14ac:dyDescent="0.2">
      <c r="A1320" s="102"/>
      <c r="B1320" s="73"/>
      <c r="C1320" s="1"/>
    </row>
    <row r="1321" spans="1:3" hidden="1" x14ac:dyDescent="0.2">
      <c r="A1321" s="102"/>
      <c r="B1321" s="73"/>
      <c r="C1321" s="1"/>
    </row>
    <row r="1322" spans="1:3" hidden="1" x14ac:dyDescent="0.2">
      <c r="A1322" s="102"/>
      <c r="B1322" s="73"/>
      <c r="C1322" s="1"/>
    </row>
    <row r="1323" spans="1:3" hidden="1" x14ac:dyDescent="0.2">
      <c r="A1323" s="102"/>
      <c r="B1323" s="73"/>
      <c r="C1323" s="1"/>
    </row>
    <row r="1324" spans="1:3" hidden="1" x14ac:dyDescent="0.2">
      <c r="A1324" s="102"/>
      <c r="B1324" s="73"/>
      <c r="C1324" s="1"/>
    </row>
    <row r="1325" spans="1:3" hidden="1" x14ac:dyDescent="0.2">
      <c r="A1325" s="102"/>
      <c r="B1325" s="73"/>
      <c r="C1325" s="1"/>
    </row>
    <row r="1326" spans="1:3" hidden="1" x14ac:dyDescent="0.2">
      <c r="A1326" s="102"/>
      <c r="B1326" s="73"/>
      <c r="C1326" s="1"/>
    </row>
    <row r="1327" spans="1:3" hidden="1" x14ac:dyDescent="0.2">
      <c r="A1327" s="102"/>
      <c r="B1327" s="73"/>
      <c r="C1327" s="1"/>
    </row>
    <row r="1328" spans="1:3" hidden="1" x14ac:dyDescent="0.2">
      <c r="A1328" s="102"/>
      <c r="B1328" s="73"/>
      <c r="C1328" s="1"/>
    </row>
    <row r="1329" spans="1:3" hidden="1" x14ac:dyDescent="0.2">
      <c r="A1329" s="102"/>
      <c r="B1329" s="73"/>
      <c r="C1329" s="1"/>
    </row>
    <row r="1330" spans="1:3" hidden="1" x14ac:dyDescent="0.2">
      <c r="A1330" s="102"/>
      <c r="B1330" s="73"/>
      <c r="C1330" s="1"/>
    </row>
    <row r="1331" spans="1:3" hidden="1" x14ac:dyDescent="0.2">
      <c r="A1331" s="102"/>
      <c r="B1331" s="73"/>
      <c r="C1331" s="1"/>
    </row>
    <row r="1332" spans="1:3" hidden="1" x14ac:dyDescent="0.2">
      <c r="A1332" s="102"/>
      <c r="B1332" s="73"/>
      <c r="C1332" s="1"/>
    </row>
    <row r="1333" spans="1:3" hidden="1" x14ac:dyDescent="0.2">
      <c r="A1333" s="102"/>
      <c r="B1333" s="73"/>
      <c r="C1333" s="1"/>
    </row>
    <row r="1334" spans="1:3" hidden="1" x14ac:dyDescent="0.2">
      <c r="A1334" s="102"/>
      <c r="B1334" s="73"/>
      <c r="C1334" s="1"/>
    </row>
    <row r="1335" spans="1:3" hidden="1" x14ac:dyDescent="0.2">
      <c r="A1335" s="102"/>
      <c r="B1335" s="73"/>
      <c r="C1335" s="1"/>
    </row>
    <row r="1336" spans="1:3" hidden="1" x14ac:dyDescent="0.2">
      <c r="A1336" s="102"/>
      <c r="B1336" s="73"/>
      <c r="C1336" s="1"/>
    </row>
    <row r="1337" spans="1:3" hidden="1" x14ac:dyDescent="0.2">
      <c r="A1337" s="102"/>
      <c r="B1337" s="73"/>
      <c r="C1337" s="1"/>
    </row>
    <row r="1338" spans="1:3" hidden="1" x14ac:dyDescent="0.2">
      <c r="A1338" s="102"/>
      <c r="B1338" s="73"/>
      <c r="C1338" s="1"/>
    </row>
    <row r="1339" spans="1:3" hidden="1" x14ac:dyDescent="0.2">
      <c r="A1339" s="102"/>
      <c r="B1339" s="73"/>
      <c r="C1339" s="1"/>
    </row>
    <row r="1340" spans="1:3" hidden="1" x14ac:dyDescent="0.2">
      <c r="A1340" s="102"/>
      <c r="B1340" s="73"/>
      <c r="C1340" s="1"/>
    </row>
    <row r="1341" spans="1:3" hidden="1" x14ac:dyDescent="0.2">
      <c r="A1341" s="102"/>
      <c r="B1341" s="73"/>
      <c r="C1341" s="1"/>
    </row>
    <row r="1342" spans="1:3" hidden="1" x14ac:dyDescent="0.2">
      <c r="A1342" s="102"/>
      <c r="B1342" s="73"/>
      <c r="C1342" s="1"/>
    </row>
    <row r="1343" spans="1:3" hidden="1" x14ac:dyDescent="0.2">
      <c r="A1343" s="102"/>
      <c r="B1343" s="73"/>
      <c r="C1343" s="1"/>
    </row>
    <row r="1344" spans="1:3" hidden="1" x14ac:dyDescent="0.2">
      <c r="A1344" s="102"/>
      <c r="B1344" s="73"/>
      <c r="C1344" s="1"/>
    </row>
    <row r="1345" spans="1:3" hidden="1" x14ac:dyDescent="0.2">
      <c r="A1345" s="102"/>
      <c r="B1345" s="73"/>
      <c r="C1345" s="1"/>
    </row>
    <row r="1346" spans="1:3" hidden="1" x14ac:dyDescent="0.2">
      <c r="A1346" s="102"/>
      <c r="B1346" s="73"/>
      <c r="C1346" s="1"/>
    </row>
    <row r="1347" spans="1:3" hidden="1" x14ac:dyDescent="0.2">
      <c r="A1347" s="102"/>
      <c r="B1347" s="73"/>
      <c r="C1347" s="1"/>
    </row>
    <row r="1348" spans="1:3" hidden="1" x14ac:dyDescent="0.2">
      <c r="A1348" s="102"/>
      <c r="B1348" s="73"/>
      <c r="C1348" s="1"/>
    </row>
    <row r="1349" spans="1:3" hidden="1" x14ac:dyDescent="0.2">
      <c r="A1349" s="102"/>
      <c r="B1349" s="73"/>
      <c r="C1349" s="1"/>
    </row>
    <row r="1350" spans="1:3" hidden="1" x14ac:dyDescent="0.2">
      <c r="A1350" s="102"/>
      <c r="B1350" s="73"/>
      <c r="C1350" s="1"/>
    </row>
    <row r="1351" spans="1:3" hidden="1" x14ac:dyDescent="0.2">
      <c r="A1351" s="102"/>
      <c r="B1351" s="73"/>
      <c r="C1351" s="1"/>
    </row>
    <row r="1352" spans="1:3" hidden="1" x14ac:dyDescent="0.2">
      <c r="A1352" s="102"/>
      <c r="B1352" s="73"/>
      <c r="C1352" s="1"/>
    </row>
    <row r="1353" spans="1:3" hidden="1" x14ac:dyDescent="0.2">
      <c r="A1353" s="102"/>
      <c r="B1353" s="73"/>
      <c r="C1353" s="1"/>
    </row>
    <row r="1354" spans="1:3" hidden="1" x14ac:dyDescent="0.2">
      <c r="A1354" s="102"/>
      <c r="B1354" s="73"/>
      <c r="C1354" s="1"/>
    </row>
    <row r="1355" spans="1:3" hidden="1" x14ac:dyDescent="0.2">
      <c r="A1355" s="102"/>
      <c r="B1355" s="73"/>
      <c r="C1355" s="1"/>
    </row>
    <row r="1356" spans="1:3" hidden="1" x14ac:dyDescent="0.2">
      <c r="A1356" s="102"/>
      <c r="B1356" s="73"/>
      <c r="C1356" s="1"/>
    </row>
    <row r="1357" spans="1:3" hidden="1" x14ac:dyDescent="0.2">
      <c r="A1357" s="102"/>
      <c r="B1357" s="73"/>
      <c r="C1357" s="1"/>
    </row>
    <row r="1358" spans="1:3" hidden="1" x14ac:dyDescent="0.2">
      <c r="A1358" s="102"/>
      <c r="B1358" s="73"/>
      <c r="C1358" s="1"/>
    </row>
    <row r="1359" spans="1:3" hidden="1" x14ac:dyDescent="0.2">
      <c r="A1359" s="102"/>
      <c r="B1359" s="73"/>
      <c r="C1359" s="1"/>
    </row>
    <row r="1360" spans="1:3" hidden="1" x14ac:dyDescent="0.2">
      <c r="A1360" s="102"/>
      <c r="B1360" s="73"/>
      <c r="C1360" s="1"/>
    </row>
    <row r="1361" spans="1:3" hidden="1" x14ac:dyDescent="0.2">
      <c r="A1361" s="102"/>
      <c r="B1361" s="73"/>
      <c r="C1361" s="1"/>
    </row>
    <row r="1362" spans="1:3" hidden="1" x14ac:dyDescent="0.2">
      <c r="A1362" s="102"/>
      <c r="B1362" s="73"/>
      <c r="C1362" s="1"/>
    </row>
    <row r="1363" spans="1:3" hidden="1" x14ac:dyDescent="0.2">
      <c r="A1363" s="102"/>
      <c r="B1363" s="73"/>
      <c r="C1363" s="1"/>
    </row>
    <row r="1364" spans="1:3" hidden="1" x14ac:dyDescent="0.2">
      <c r="A1364" s="102"/>
      <c r="B1364" s="73"/>
      <c r="C1364" s="1"/>
    </row>
    <row r="1365" spans="1:3" hidden="1" x14ac:dyDescent="0.2">
      <c r="A1365" s="102"/>
      <c r="B1365" s="73"/>
      <c r="C1365" s="1"/>
    </row>
    <row r="1366" spans="1:3" hidden="1" x14ac:dyDescent="0.2">
      <c r="A1366" s="102"/>
      <c r="B1366" s="73"/>
      <c r="C1366" s="1"/>
    </row>
    <row r="1367" spans="1:3" hidden="1" x14ac:dyDescent="0.2">
      <c r="A1367" s="102"/>
      <c r="B1367" s="73"/>
      <c r="C1367" s="1"/>
    </row>
    <row r="1368" spans="1:3" hidden="1" x14ac:dyDescent="0.2">
      <c r="A1368" s="102"/>
      <c r="B1368" s="73"/>
      <c r="C1368" s="1"/>
    </row>
    <row r="1369" spans="1:3" hidden="1" x14ac:dyDescent="0.2">
      <c r="A1369" s="102"/>
      <c r="B1369" s="73"/>
      <c r="C1369" s="1"/>
    </row>
    <row r="1370" spans="1:3" hidden="1" x14ac:dyDescent="0.2">
      <c r="A1370" s="102"/>
      <c r="B1370" s="73"/>
      <c r="C1370" s="1"/>
    </row>
    <row r="1371" spans="1:3" hidden="1" x14ac:dyDescent="0.2">
      <c r="A1371" s="102"/>
      <c r="B1371" s="73"/>
      <c r="C1371" s="1"/>
    </row>
    <row r="1372" spans="1:3" hidden="1" x14ac:dyDescent="0.2">
      <c r="A1372" s="102"/>
      <c r="B1372" s="73"/>
      <c r="C1372" s="1"/>
    </row>
    <row r="1373" spans="1:3" hidden="1" x14ac:dyDescent="0.2">
      <c r="A1373" s="102"/>
      <c r="B1373" s="73"/>
      <c r="C1373" s="1"/>
    </row>
    <row r="1374" spans="1:3" hidden="1" x14ac:dyDescent="0.2">
      <c r="A1374" s="102"/>
      <c r="B1374" s="73"/>
      <c r="C1374" s="1"/>
    </row>
    <row r="1375" spans="1:3" hidden="1" x14ac:dyDescent="0.2">
      <c r="A1375" s="102"/>
      <c r="B1375" s="73"/>
      <c r="C1375" s="1"/>
    </row>
    <row r="1376" spans="1:3" hidden="1" x14ac:dyDescent="0.2">
      <c r="A1376" s="102"/>
      <c r="B1376" s="73"/>
      <c r="C1376" s="1"/>
    </row>
    <row r="1377" spans="1:3" hidden="1" x14ac:dyDescent="0.2">
      <c r="A1377" s="102"/>
      <c r="B1377" s="73"/>
      <c r="C1377" s="1"/>
    </row>
    <row r="1378" spans="1:3" hidden="1" x14ac:dyDescent="0.2">
      <c r="A1378" s="102"/>
      <c r="B1378" s="73"/>
      <c r="C1378" s="1"/>
    </row>
    <row r="1379" spans="1:3" hidden="1" x14ac:dyDescent="0.2">
      <c r="A1379" s="102"/>
      <c r="B1379" s="73"/>
      <c r="C1379" s="1"/>
    </row>
    <row r="1380" spans="1:3" hidden="1" x14ac:dyDescent="0.2">
      <c r="A1380" s="102"/>
      <c r="B1380" s="73"/>
      <c r="C1380" s="1"/>
    </row>
    <row r="1381" spans="1:3" hidden="1" x14ac:dyDescent="0.2">
      <c r="A1381" s="102"/>
      <c r="B1381" s="73"/>
      <c r="C1381" s="1"/>
    </row>
    <row r="1382" spans="1:3" hidden="1" x14ac:dyDescent="0.2">
      <c r="A1382" s="102"/>
      <c r="B1382" s="73"/>
      <c r="C1382" s="1"/>
    </row>
    <row r="1383" spans="1:3" hidden="1" x14ac:dyDescent="0.2">
      <c r="A1383" s="102"/>
      <c r="B1383" s="73"/>
      <c r="C1383" s="1"/>
    </row>
    <row r="1384" spans="1:3" hidden="1" x14ac:dyDescent="0.2">
      <c r="A1384" s="102"/>
      <c r="B1384" s="73"/>
      <c r="C1384" s="1"/>
    </row>
    <row r="1385" spans="1:3" hidden="1" x14ac:dyDescent="0.2">
      <c r="A1385" s="102"/>
      <c r="B1385" s="73"/>
      <c r="C1385" s="1"/>
    </row>
    <row r="1386" spans="1:3" hidden="1" x14ac:dyDescent="0.2">
      <c r="A1386" s="102"/>
      <c r="B1386" s="73"/>
      <c r="C1386" s="1"/>
    </row>
    <row r="1387" spans="1:3" hidden="1" x14ac:dyDescent="0.2">
      <c r="A1387" s="102"/>
      <c r="B1387" s="73"/>
      <c r="C1387" s="1"/>
    </row>
    <row r="1388" spans="1:3" hidden="1" x14ac:dyDescent="0.2">
      <c r="A1388" s="102"/>
      <c r="B1388" s="73"/>
      <c r="C1388" s="1"/>
    </row>
    <row r="1389" spans="1:3" hidden="1" x14ac:dyDescent="0.2">
      <c r="A1389" s="102"/>
      <c r="B1389" s="73"/>
      <c r="C1389" s="1"/>
    </row>
    <row r="1390" spans="1:3" hidden="1" x14ac:dyDescent="0.2">
      <c r="A1390" s="102"/>
      <c r="B1390" s="73"/>
      <c r="C1390" s="1"/>
    </row>
    <row r="1391" spans="1:3" hidden="1" x14ac:dyDescent="0.2">
      <c r="A1391" s="102"/>
      <c r="B1391" s="73"/>
      <c r="C1391" s="1"/>
    </row>
    <row r="1392" spans="1:3" hidden="1" x14ac:dyDescent="0.2">
      <c r="A1392" s="102"/>
      <c r="B1392" s="73"/>
      <c r="C1392" s="1"/>
    </row>
    <row r="1393" spans="1:3" hidden="1" x14ac:dyDescent="0.2">
      <c r="A1393" s="102"/>
      <c r="B1393" s="73"/>
      <c r="C1393" s="1"/>
    </row>
    <row r="1394" spans="1:3" hidden="1" x14ac:dyDescent="0.2">
      <c r="A1394" s="102"/>
      <c r="B1394" s="73"/>
      <c r="C1394" s="1"/>
    </row>
    <row r="1395" spans="1:3" hidden="1" x14ac:dyDescent="0.2">
      <c r="A1395" s="102"/>
      <c r="B1395" s="73"/>
      <c r="C1395" s="1"/>
    </row>
    <row r="1396" spans="1:3" hidden="1" x14ac:dyDescent="0.2">
      <c r="A1396" s="102"/>
      <c r="B1396" s="73"/>
      <c r="C1396" s="1"/>
    </row>
    <row r="1397" spans="1:3" hidden="1" x14ac:dyDescent="0.2">
      <c r="A1397" s="102"/>
      <c r="B1397" s="73"/>
      <c r="C1397" s="1"/>
    </row>
    <row r="1398" spans="1:3" hidden="1" x14ac:dyDescent="0.2">
      <c r="A1398" s="102"/>
      <c r="B1398" s="73"/>
      <c r="C1398" s="1"/>
    </row>
    <row r="1399" spans="1:3" hidden="1" x14ac:dyDescent="0.2">
      <c r="A1399" s="102"/>
      <c r="B1399" s="73"/>
      <c r="C1399" s="1"/>
    </row>
    <row r="1400" spans="1:3" hidden="1" x14ac:dyDescent="0.2">
      <c r="A1400" s="102"/>
      <c r="B1400" s="73"/>
      <c r="C1400" s="1"/>
    </row>
    <row r="1401" spans="1:3" hidden="1" x14ac:dyDescent="0.2">
      <c r="A1401" s="102"/>
      <c r="B1401" s="73"/>
      <c r="C1401" s="1"/>
    </row>
    <row r="1402" spans="1:3" hidden="1" x14ac:dyDescent="0.2">
      <c r="A1402" s="102"/>
      <c r="B1402" s="73"/>
      <c r="C1402" s="1"/>
    </row>
    <row r="1403" spans="1:3" hidden="1" x14ac:dyDescent="0.2">
      <c r="A1403" s="102"/>
      <c r="B1403" s="73"/>
      <c r="C1403" s="1"/>
    </row>
    <row r="1404" spans="1:3" hidden="1" x14ac:dyDescent="0.2">
      <c r="A1404" s="102"/>
      <c r="B1404" s="73"/>
      <c r="C1404" s="1"/>
    </row>
    <row r="1405" spans="1:3" hidden="1" x14ac:dyDescent="0.2">
      <c r="A1405" s="102"/>
      <c r="B1405" s="73"/>
      <c r="C1405" s="1"/>
    </row>
    <row r="1406" spans="1:3" hidden="1" x14ac:dyDescent="0.2">
      <c r="A1406" s="102"/>
      <c r="B1406" s="73"/>
      <c r="C1406" s="1"/>
    </row>
    <row r="1407" spans="1:3" hidden="1" x14ac:dyDescent="0.2">
      <c r="A1407" s="102"/>
      <c r="B1407" s="73"/>
      <c r="C1407" s="1"/>
    </row>
    <row r="1408" spans="1:3" hidden="1" x14ac:dyDescent="0.2">
      <c r="A1408" s="102"/>
      <c r="B1408" s="73"/>
      <c r="C1408" s="1"/>
    </row>
    <row r="1409" spans="1:3" hidden="1" x14ac:dyDescent="0.2">
      <c r="A1409" s="102"/>
      <c r="B1409" s="73"/>
      <c r="C1409" s="1"/>
    </row>
    <row r="1410" spans="1:3" hidden="1" x14ac:dyDescent="0.2">
      <c r="A1410" s="102"/>
      <c r="B1410" s="73"/>
      <c r="C1410" s="1"/>
    </row>
    <row r="1411" spans="1:3" hidden="1" x14ac:dyDescent="0.2">
      <c r="A1411" s="102"/>
      <c r="B1411" s="73"/>
      <c r="C1411" s="1"/>
    </row>
    <row r="1412" spans="1:3" hidden="1" x14ac:dyDescent="0.2">
      <c r="A1412" s="102"/>
      <c r="B1412" s="73"/>
      <c r="C1412" s="1"/>
    </row>
    <row r="1413" spans="1:3" hidden="1" x14ac:dyDescent="0.2">
      <c r="A1413" s="102"/>
      <c r="B1413" s="73"/>
      <c r="C1413" s="1"/>
    </row>
    <row r="1414" spans="1:3" hidden="1" x14ac:dyDescent="0.2">
      <c r="A1414" s="102"/>
      <c r="B1414" s="73"/>
      <c r="C1414" s="1"/>
    </row>
    <row r="1415" spans="1:3" hidden="1" x14ac:dyDescent="0.2">
      <c r="A1415" s="102"/>
      <c r="B1415" s="73"/>
      <c r="C1415" s="1"/>
    </row>
    <row r="1416" spans="1:3" hidden="1" x14ac:dyDescent="0.2">
      <c r="A1416" s="102"/>
      <c r="B1416" s="73"/>
      <c r="C1416" s="1"/>
    </row>
    <row r="1417" spans="1:3" hidden="1" x14ac:dyDescent="0.2">
      <c r="A1417" s="102"/>
      <c r="B1417" s="73"/>
      <c r="C1417" s="1"/>
    </row>
    <row r="1418" spans="1:3" hidden="1" x14ac:dyDescent="0.2">
      <c r="A1418" s="102"/>
      <c r="B1418" s="73"/>
      <c r="C1418" s="1"/>
    </row>
    <row r="1419" spans="1:3" hidden="1" x14ac:dyDescent="0.2">
      <c r="A1419" s="102"/>
      <c r="B1419" s="73"/>
      <c r="C1419" s="1"/>
    </row>
    <row r="1420" spans="1:3" hidden="1" x14ac:dyDescent="0.2">
      <c r="A1420" s="102"/>
      <c r="B1420" s="73"/>
      <c r="C1420" s="1"/>
    </row>
    <row r="1421" spans="1:3" hidden="1" x14ac:dyDescent="0.2">
      <c r="A1421" s="102"/>
      <c r="B1421" s="73"/>
      <c r="C1421" s="1"/>
    </row>
    <row r="1422" spans="1:3" hidden="1" x14ac:dyDescent="0.2">
      <c r="A1422" s="102"/>
      <c r="B1422" s="73"/>
      <c r="C1422" s="1"/>
    </row>
    <row r="1423" spans="1:3" hidden="1" x14ac:dyDescent="0.2">
      <c r="A1423" s="102"/>
      <c r="B1423" s="73"/>
      <c r="C1423" s="1"/>
    </row>
    <row r="1424" spans="1:3" hidden="1" x14ac:dyDescent="0.2">
      <c r="A1424" s="102"/>
      <c r="B1424" s="73"/>
      <c r="C1424" s="1"/>
    </row>
    <row r="1425" spans="1:3" hidden="1" x14ac:dyDescent="0.2">
      <c r="A1425" s="102"/>
      <c r="B1425" s="73"/>
      <c r="C1425" s="1"/>
    </row>
    <row r="1426" spans="1:3" hidden="1" x14ac:dyDescent="0.2">
      <c r="A1426" s="102"/>
      <c r="B1426" s="73"/>
      <c r="C1426" s="1"/>
    </row>
    <row r="1427" spans="1:3" hidden="1" x14ac:dyDescent="0.2">
      <c r="A1427" s="102"/>
      <c r="B1427" s="73"/>
      <c r="C1427" s="1"/>
    </row>
    <row r="1428" spans="1:3" hidden="1" x14ac:dyDescent="0.2">
      <c r="A1428" s="102"/>
      <c r="B1428" s="73"/>
      <c r="C1428" s="1"/>
    </row>
    <row r="1429" spans="1:3" hidden="1" x14ac:dyDescent="0.2">
      <c r="A1429" s="102"/>
      <c r="B1429" s="73"/>
      <c r="C1429" s="1"/>
    </row>
    <row r="1430" spans="1:3" hidden="1" x14ac:dyDescent="0.2">
      <c r="A1430" s="102"/>
      <c r="B1430" s="73"/>
      <c r="C1430" s="1"/>
    </row>
    <row r="1431" spans="1:3" hidden="1" x14ac:dyDescent="0.2">
      <c r="A1431" s="102"/>
      <c r="B1431" s="73"/>
      <c r="C1431" s="1"/>
    </row>
    <row r="1432" spans="1:3" hidden="1" x14ac:dyDescent="0.2">
      <c r="A1432" s="102"/>
      <c r="B1432" s="73"/>
      <c r="C1432" s="1"/>
    </row>
    <row r="1433" spans="1:3" hidden="1" x14ac:dyDescent="0.2">
      <c r="A1433" s="102"/>
      <c r="B1433" s="73"/>
      <c r="C1433" s="1"/>
    </row>
    <row r="1434" spans="1:3" hidden="1" x14ac:dyDescent="0.2">
      <c r="A1434" s="102"/>
      <c r="B1434" s="73"/>
      <c r="C1434" s="1"/>
    </row>
    <row r="1435" spans="1:3" hidden="1" x14ac:dyDescent="0.2">
      <c r="A1435" s="102"/>
      <c r="B1435" s="73"/>
      <c r="C1435" s="1"/>
    </row>
    <row r="1436" spans="1:3" hidden="1" x14ac:dyDescent="0.2">
      <c r="A1436" s="102"/>
      <c r="B1436" s="73"/>
      <c r="C1436" s="1"/>
    </row>
    <row r="1437" spans="1:3" hidden="1" x14ac:dyDescent="0.2">
      <c r="A1437" s="102"/>
      <c r="B1437" s="73"/>
      <c r="C1437" s="1"/>
    </row>
    <row r="1438" spans="1:3" hidden="1" x14ac:dyDescent="0.2">
      <c r="A1438" s="102"/>
      <c r="B1438" s="73"/>
      <c r="C1438" s="1"/>
    </row>
    <row r="1439" spans="1:3" hidden="1" x14ac:dyDescent="0.2">
      <c r="A1439" s="102"/>
      <c r="B1439" s="73"/>
      <c r="C1439" s="1"/>
    </row>
    <row r="1440" spans="1:3" hidden="1" x14ac:dyDescent="0.2">
      <c r="A1440" s="102"/>
      <c r="B1440" s="73"/>
      <c r="C1440" s="1"/>
    </row>
    <row r="1441" spans="1:3" hidden="1" x14ac:dyDescent="0.2">
      <c r="A1441" s="102"/>
      <c r="B1441" s="73"/>
      <c r="C1441" s="1"/>
    </row>
    <row r="1442" spans="1:3" hidden="1" x14ac:dyDescent="0.2">
      <c r="A1442" s="102"/>
      <c r="B1442" s="73"/>
      <c r="C1442" s="1"/>
    </row>
    <row r="1443" spans="1:3" hidden="1" x14ac:dyDescent="0.2">
      <c r="A1443" s="102"/>
      <c r="B1443" s="73"/>
      <c r="C1443" s="1"/>
    </row>
    <row r="1444" spans="1:3" hidden="1" x14ac:dyDescent="0.2">
      <c r="A1444" s="102"/>
      <c r="B1444" s="73"/>
      <c r="C1444" s="1"/>
    </row>
    <row r="1445" spans="1:3" hidden="1" x14ac:dyDescent="0.2">
      <c r="A1445" s="102"/>
      <c r="B1445" s="73"/>
      <c r="C1445" s="1"/>
    </row>
    <row r="1446" spans="1:3" hidden="1" x14ac:dyDescent="0.2">
      <c r="A1446" s="102"/>
      <c r="B1446" s="73"/>
      <c r="C1446" s="1"/>
    </row>
    <row r="1447" spans="1:3" hidden="1" x14ac:dyDescent="0.2">
      <c r="A1447" s="102"/>
      <c r="B1447" s="73"/>
      <c r="C1447" s="1"/>
    </row>
    <row r="1448" spans="1:3" hidden="1" x14ac:dyDescent="0.2">
      <c r="A1448" s="102"/>
      <c r="B1448" s="73"/>
      <c r="C1448" s="1"/>
    </row>
    <row r="1449" spans="1:3" hidden="1" x14ac:dyDescent="0.2">
      <c r="A1449" s="102"/>
      <c r="B1449" s="73"/>
      <c r="C1449" s="1"/>
    </row>
    <row r="1450" spans="1:3" hidden="1" x14ac:dyDescent="0.2">
      <c r="A1450" s="102"/>
      <c r="B1450" s="73"/>
      <c r="C1450" s="1"/>
    </row>
    <row r="1451" spans="1:3" hidden="1" x14ac:dyDescent="0.2">
      <c r="A1451" s="102"/>
      <c r="B1451" s="73"/>
      <c r="C1451" s="1"/>
    </row>
    <row r="1452" spans="1:3" hidden="1" x14ac:dyDescent="0.2">
      <c r="A1452" s="102"/>
      <c r="B1452" s="73"/>
      <c r="C1452" s="1"/>
    </row>
    <row r="1453" spans="1:3" hidden="1" x14ac:dyDescent="0.2">
      <c r="A1453" s="102"/>
      <c r="B1453" s="73"/>
      <c r="C1453" s="1"/>
    </row>
    <row r="1454" spans="1:3" hidden="1" x14ac:dyDescent="0.2">
      <c r="A1454" s="102"/>
      <c r="B1454" s="73"/>
      <c r="C1454" s="1"/>
    </row>
    <row r="1455" spans="1:3" hidden="1" x14ac:dyDescent="0.2">
      <c r="A1455" s="102"/>
      <c r="B1455" s="73"/>
      <c r="C1455" s="1"/>
    </row>
    <row r="1456" spans="1:3" hidden="1" x14ac:dyDescent="0.2">
      <c r="A1456" s="102"/>
      <c r="B1456" s="73"/>
      <c r="C1456" s="1"/>
    </row>
    <row r="1457" spans="1:3" hidden="1" x14ac:dyDescent="0.2">
      <c r="A1457" s="102"/>
      <c r="B1457" s="73"/>
      <c r="C1457" s="1"/>
    </row>
    <row r="1458" spans="1:3" hidden="1" x14ac:dyDescent="0.2">
      <c r="A1458" s="102"/>
      <c r="B1458" s="73"/>
      <c r="C1458" s="1"/>
    </row>
    <row r="1459" spans="1:3" hidden="1" x14ac:dyDescent="0.2">
      <c r="A1459" s="102"/>
      <c r="B1459" s="73"/>
      <c r="C1459" s="1"/>
    </row>
    <row r="1460" spans="1:3" hidden="1" x14ac:dyDescent="0.2">
      <c r="A1460" s="102"/>
      <c r="B1460" s="73"/>
      <c r="C1460" s="1"/>
    </row>
    <row r="1461" spans="1:3" hidden="1" x14ac:dyDescent="0.2">
      <c r="A1461" s="102"/>
      <c r="B1461" s="73"/>
      <c r="C1461" s="1"/>
    </row>
    <row r="1462" spans="1:3" hidden="1" x14ac:dyDescent="0.2">
      <c r="A1462" s="102"/>
      <c r="B1462" s="73"/>
      <c r="C1462" s="1"/>
    </row>
    <row r="1463" spans="1:3" hidden="1" x14ac:dyDescent="0.2">
      <c r="A1463" s="102"/>
      <c r="B1463" s="73"/>
      <c r="C1463" s="1"/>
    </row>
    <row r="1464" spans="1:3" hidden="1" x14ac:dyDescent="0.2">
      <c r="A1464" s="102"/>
      <c r="B1464" s="73"/>
      <c r="C1464" s="1"/>
    </row>
    <row r="1465" spans="1:3" hidden="1" x14ac:dyDescent="0.2">
      <c r="A1465" s="102"/>
      <c r="B1465" s="73"/>
      <c r="C1465" s="1"/>
    </row>
    <row r="1466" spans="1:3" hidden="1" x14ac:dyDescent="0.2">
      <c r="A1466" s="102"/>
      <c r="B1466" s="73"/>
      <c r="C1466" s="1"/>
    </row>
    <row r="1467" spans="1:3" hidden="1" x14ac:dyDescent="0.2">
      <c r="A1467" s="102"/>
      <c r="B1467" s="73"/>
      <c r="C1467" s="1"/>
    </row>
    <row r="1468" spans="1:3" hidden="1" x14ac:dyDescent="0.2">
      <c r="A1468" s="102"/>
      <c r="B1468" s="73"/>
      <c r="C1468" s="1"/>
    </row>
    <row r="1469" spans="1:3" hidden="1" x14ac:dyDescent="0.2">
      <c r="A1469" s="102"/>
      <c r="B1469" s="73"/>
      <c r="C1469" s="1"/>
    </row>
    <row r="1470" spans="1:3" hidden="1" x14ac:dyDescent="0.2">
      <c r="A1470" s="102"/>
      <c r="B1470" s="73"/>
      <c r="C1470" s="1"/>
    </row>
    <row r="1471" spans="1:3" hidden="1" x14ac:dyDescent="0.2">
      <c r="A1471" s="102"/>
      <c r="B1471" s="73"/>
      <c r="C1471" s="1"/>
    </row>
    <row r="1472" spans="1:3" hidden="1" x14ac:dyDescent="0.2">
      <c r="A1472" s="102"/>
      <c r="B1472" s="73"/>
      <c r="C1472" s="1"/>
    </row>
    <row r="1473" spans="1:3" hidden="1" x14ac:dyDescent="0.2">
      <c r="A1473" s="102"/>
      <c r="B1473" s="73"/>
      <c r="C1473" s="1"/>
    </row>
    <row r="1474" spans="1:3" hidden="1" x14ac:dyDescent="0.2">
      <c r="A1474" s="102"/>
      <c r="B1474" s="73"/>
      <c r="C1474" s="1"/>
    </row>
    <row r="1475" spans="1:3" hidden="1" x14ac:dyDescent="0.2">
      <c r="A1475" s="102"/>
      <c r="B1475" s="73"/>
      <c r="C1475" s="1"/>
    </row>
    <row r="1476" spans="1:3" hidden="1" x14ac:dyDescent="0.2">
      <c r="A1476" s="102"/>
      <c r="B1476" s="73"/>
      <c r="C1476" s="1"/>
    </row>
    <row r="1477" spans="1:3" hidden="1" x14ac:dyDescent="0.2">
      <c r="A1477" s="102"/>
      <c r="B1477" s="73"/>
      <c r="C1477" s="1"/>
    </row>
    <row r="1478" spans="1:3" hidden="1" x14ac:dyDescent="0.2">
      <c r="A1478" s="102"/>
      <c r="B1478" s="73"/>
      <c r="C1478" s="1"/>
    </row>
    <row r="1479" spans="1:3" hidden="1" x14ac:dyDescent="0.2">
      <c r="A1479" s="102"/>
      <c r="B1479" s="73"/>
      <c r="C1479" s="1"/>
    </row>
    <row r="1480" spans="1:3" hidden="1" x14ac:dyDescent="0.2">
      <c r="A1480" s="102"/>
      <c r="B1480" s="73"/>
      <c r="C1480" s="1"/>
    </row>
    <row r="1481" spans="1:3" hidden="1" x14ac:dyDescent="0.2">
      <c r="A1481" s="102"/>
      <c r="B1481" s="73"/>
      <c r="C1481" s="1"/>
    </row>
    <row r="1482" spans="1:3" hidden="1" x14ac:dyDescent="0.2">
      <c r="A1482" s="102"/>
      <c r="B1482" s="73"/>
      <c r="C1482" s="1"/>
    </row>
    <row r="1483" spans="1:3" hidden="1" x14ac:dyDescent="0.2">
      <c r="A1483" s="102"/>
      <c r="B1483" s="73"/>
      <c r="C1483" s="1"/>
    </row>
    <row r="1484" spans="1:3" hidden="1" x14ac:dyDescent="0.2">
      <c r="A1484" s="102"/>
      <c r="B1484" s="73"/>
      <c r="C1484" s="1"/>
    </row>
    <row r="1485" spans="1:3" hidden="1" x14ac:dyDescent="0.2">
      <c r="A1485" s="102"/>
      <c r="B1485" s="73"/>
      <c r="C1485" s="1"/>
    </row>
    <row r="1486" spans="1:3" hidden="1" x14ac:dyDescent="0.2">
      <c r="A1486" s="102"/>
      <c r="B1486" s="73"/>
      <c r="C1486" s="1"/>
    </row>
    <row r="1487" spans="1:3" hidden="1" x14ac:dyDescent="0.2">
      <c r="A1487" s="102"/>
      <c r="B1487" s="73"/>
      <c r="C1487" s="1"/>
    </row>
    <row r="1488" spans="1:3" hidden="1" x14ac:dyDescent="0.2">
      <c r="A1488" s="102"/>
      <c r="B1488" s="73"/>
      <c r="C1488" s="1"/>
    </row>
    <row r="1489" spans="1:3" hidden="1" x14ac:dyDescent="0.2">
      <c r="A1489" s="102"/>
      <c r="B1489" s="73"/>
      <c r="C1489" s="1"/>
    </row>
    <row r="1490" spans="1:3" hidden="1" x14ac:dyDescent="0.2">
      <c r="A1490" s="102"/>
      <c r="B1490" s="73"/>
      <c r="C1490" s="1"/>
    </row>
    <row r="1491" spans="1:3" hidden="1" x14ac:dyDescent="0.2">
      <c r="A1491" s="102"/>
      <c r="B1491" s="73"/>
      <c r="C1491" s="1"/>
    </row>
    <row r="1492" spans="1:3" hidden="1" x14ac:dyDescent="0.2">
      <c r="A1492" s="102"/>
      <c r="B1492" s="73"/>
      <c r="C1492" s="1"/>
    </row>
    <row r="1493" spans="1:3" hidden="1" x14ac:dyDescent="0.2">
      <c r="A1493" s="102"/>
      <c r="B1493" s="73"/>
      <c r="C1493" s="1"/>
    </row>
    <row r="1494" spans="1:3" hidden="1" x14ac:dyDescent="0.2">
      <c r="A1494" s="102"/>
      <c r="B1494" s="73"/>
      <c r="C1494" s="1"/>
    </row>
    <row r="1495" spans="1:3" hidden="1" x14ac:dyDescent="0.2">
      <c r="A1495" s="102"/>
      <c r="B1495" s="73"/>
      <c r="C1495" s="1"/>
    </row>
    <row r="1496" spans="1:3" hidden="1" x14ac:dyDescent="0.2">
      <c r="A1496" s="102"/>
      <c r="B1496" s="73"/>
      <c r="C1496" s="1"/>
    </row>
    <row r="1497" spans="1:3" hidden="1" x14ac:dyDescent="0.2">
      <c r="A1497" s="102"/>
      <c r="B1497" s="73"/>
      <c r="C1497" s="1"/>
    </row>
    <row r="1498" spans="1:3" hidden="1" x14ac:dyDescent="0.2">
      <c r="A1498" s="102"/>
      <c r="B1498" s="73"/>
      <c r="C1498" s="1"/>
    </row>
    <row r="1499" spans="1:3" hidden="1" x14ac:dyDescent="0.2">
      <c r="A1499" s="102"/>
      <c r="B1499" s="73"/>
      <c r="C1499" s="1"/>
    </row>
    <row r="1500" spans="1:3" hidden="1" x14ac:dyDescent="0.2">
      <c r="A1500" s="102"/>
      <c r="B1500" s="73"/>
      <c r="C1500" s="1"/>
    </row>
    <row r="1501" spans="1:3" hidden="1" x14ac:dyDescent="0.2">
      <c r="A1501" s="102"/>
      <c r="B1501" s="73"/>
      <c r="C1501" s="1"/>
    </row>
    <row r="1502" spans="1:3" hidden="1" x14ac:dyDescent="0.2">
      <c r="A1502" s="102"/>
      <c r="B1502" s="73"/>
      <c r="C1502" s="1"/>
    </row>
    <row r="1503" spans="1:3" hidden="1" x14ac:dyDescent="0.2">
      <c r="A1503" s="102"/>
      <c r="B1503" s="73"/>
      <c r="C1503" s="1"/>
    </row>
    <row r="1504" spans="1:3" hidden="1" x14ac:dyDescent="0.2">
      <c r="A1504" s="102"/>
      <c r="B1504" s="73"/>
      <c r="C1504" s="1"/>
    </row>
    <row r="1505" spans="1:3" hidden="1" x14ac:dyDescent="0.2">
      <c r="A1505" s="102"/>
      <c r="B1505" s="73"/>
      <c r="C1505" s="1"/>
    </row>
    <row r="1506" spans="1:3" hidden="1" x14ac:dyDescent="0.2">
      <c r="A1506" s="102"/>
      <c r="B1506" s="73"/>
      <c r="C1506" s="1"/>
    </row>
    <row r="1507" spans="1:3" hidden="1" x14ac:dyDescent="0.2">
      <c r="A1507" s="102"/>
      <c r="B1507" s="73"/>
      <c r="C1507" s="1"/>
    </row>
    <row r="1508" spans="1:3" hidden="1" x14ac:dyDescent="0.2">
      <c r="A1508" s="102"/>
      <c r="B1508" s="73"/>
      <c r="C1508" s="1"/>
    </row>
    <row r="1509" spans="1:3" hidden="1" x14ac:dyDescent="0.2">
      <c r="A1509" s="102"/>
      <c r="B1509" s="73"/>
      <c r="C1509" s="1"/>
    </row>
    <row r="1510" spans="1:3" hidden="1" x14ac:dyDescent="0.2">
      <c r="A1510" s="102"/>
      <c r="B1510" s="73"/>
      <c r="C1510" s="1"/>
    </row>
    <row r="1511" spans="1:3" hidden="1" x14ac:dyDescent="0.2">
      <c r="A1511" s="102"/>
      <c r="B1511" s="73"/>
      <c r="C1511" s="1"/>
    </row>
    <row r="1512" spans="1:3" hidden="1" x14ac:dyDescent="0.2">
      <c r="A1512" s="102"/>
      <c r="B1512" s="73"/>
      <c r="C1512" s="1"/>
    </row>
    <row r="1513" spans="1:3" hidden="1" x14ac:dyDescent="0.2">
      <c r="A1513" s="102"/>
      <c r="B1513" s="73"/>
      <c r="C1513" s="1"/>
    </row>
    <row r="1514" spans="1:3" hidden="1" x14ac:dyDescent="0.2">
      <c r="A1514" s="102"/>
      <c r="B1514" s="73"/>
      <c r="C1514" s="1"/>
    </row>
    <row r="1515" spans="1:3" hidden="1" x14ac:dyDescent="0.2">
      <c r="A1515" s="102"/>
      <c r="B1515" s="73"/>
      <c r="C1515" s="1"/>
    </row>
    <row r="1516" spans="1:3" hidden="1" x14ac:dyDescent="0.2">
      <c r="A1516" s="102"/>
      <c r="B1516" s="73"/>
      <c r="C1516" s="1"/>
    </row>
    <row r="1517" spans="1:3" hidden="1" x14ac:dyDescent="0.2">
      <c r="A1517" s="102"/>
      <c r="B1517" s="73"/>
      <c r="C1517" s="1"/>
    </row>
    <row r="1518" spans="1:3" hidden="1" x14ac:dyDescent="0.2">
      <c r="A1518" s="102"/>
      <c r="B1518" s="73"/>
      <c r="C1518" s="1"/>
    </row>
    <row r="1519" spans="1:3" hidden="1" x14ac:dyDescent="0.2">
      <c r="A1519" s="102"/>
      <c r="B1519" s="73"/>
      <c r="C1519" s="1"/>
    </row>
    <row r="1520" spans="1:3" hidden="1" x14ac:dyDescent="0.2">
      <c r="A1520" s="102"/>
      <c r="B1520" s="73"/>
      <c r="C1520" s="1"/>
    </row>
    <row r="1521" spans="1:3" hidden="1" x14ac:dyDescent="0.2">
      <c r="A1521" s="102"/>
      <c r="B1521" s="73"/>
      <c r="C1521" s="1"/>
    </row>
    <row r="1522" spans="1:3" hidden="1" x14ac:dyDescent="0.2">
      <c r="A1522" s="102"/>
      <c r="B1522" s="73"/>
      <c r="C1522" s="1"/>
    </row>
    <row r="1523" spans="1:3" hidden="1" x14ac:dyDescent="0.2">
      <c r="A1523" s="102"/>
      <c r="B1523" s="73"/>
      <c r="C1523" s="1"/>
    </row>
    <row r="1524" spans="1:3" hidden="1" x14ac:dyDescent="0.2">
      <c r="A1524" s="102"/>
      <c r="B1524" s="73"/>
      <c r="C1524" s="1"/>
    </row>
    <row r="1525" spans="1:3" hidden="1" x14ac:dyDescent="0.2">
      <c r="A1525" s="102"/>
      <c r="B1525" s="73"/>
      <c r="C1525" s="1"/>
    </row>
    <row r="1526" spans="1:3" hidden="1" x14ac:dyDescent="0.2">
      <c r="A1526" s="102"/>
      <c r="B1526" s="73"/>
      <c r="C1526" s="1"/>
    </row>
    <row r="1527" spans="1:3" hidden="1" x14ac:dyDescent="0.2">
      <c r="A1527" s="102"/>
      <c r="B1527" s="73"/>
      <c r="C1527" s="1"/>
    </row>
    <row r="1528" spans="1:3" hidden="1" x14ac:dyDescent="0.2">
      <c r="A1528" s="102"/>
      <c r="B1528" s="73"/>
      <c r="C1528" s="1"/>
    </row>
    <row r="1529" spans="1:3" hidden="1" x14ac:dyDescent="0.2">
      <c r="A1529" s="102"/>
      <c r="B1529" s="73"/>
      <c r="C1529" s="1"/>
    </row>
    <row r="1530" spans="1:3" hidden="1" x14ac:dyDescent="0.2">
      <c r="A1530" s="102"/>
      <c r="B1530" s="73"/>
      <c r="C1530" s="1"/>
    </row>
    <row r="1531" spans="1:3" hidden="1" x14ac:dyDescent="0.2">
      <c r="A1531" s="102"/>
      <c r="B1531" s="73"/>
      <c r="C1531" s="1"/>
    </row>
    <row r="1532" spans="1:3" hidden="1" x14ac:dyDescent="0.2">
      <c r="A1532" s="102"/>
      <c r="B1532" s="73"/>
      <c r="C1532" s="1"/>
    </row>
    <row r="1533" spans="1:3" hidden="1" x14ac:dyDescent="0.2">
      <c r="A1533" s="102"/>
      <c r="B1533" s="73"/>
      <c r="C1533" s="1"/>
    </row>
    <row r="1534" spans="1:3" hidden="1" x14ac:dyDescent="0.2">
      <c r="A1534" s="102"/>
      <c r="B1534" s="73"/>
      <c r="C1534" s="1"/>
    </row>
    <row r="1535" spans="1:3" hidden="1" x14ac:dyDescent="0.2">
      <c r="A1535" s="102"/>
      <c r="B1535" s="73"/>
      <c r="C1535" s="1"/>
    </row>
    <row r="1536" spans="1:3" hidden="1" x14ac:dyDescent="0.2">
      <c r="A1536" s="102"/>
      <c r="B1536" s="73"/>
      <c r="C1536" s="1"/>
    </row>
    <row r="1537" spans="1:3" hidden="1" x14ac:dyDescent="0.2">
      <c r="A1537" s="102"/>
      <c r="B1537" s="73"/>
      <c r="C1537" s="1"/>
    </row>
    <row r="1538" spans="1:3" hidden="1" x14ac:dyDescent="0.2">
      <c r="A1538" s="102"/>
      <c r="B1538" s="73"/>
      <c r="C1538" s="1"/>
    </row>
    <row r="1539" spans="1:3" hidden="1" x14ac:dyDescent="0.2">
      <c r="A1539" s="102"/>
      <c r="B1539" s="73"/>
      <c r="C1539" s="1"/>
    </row>
    <row r="1540" spans="1:3" hidden="1" x14ac:dyDescent="0.2">
      <c r="A1540" s="102"/>
      <c r="B1540" s="73"/>
      <c r="C1540" s="1"/>
    </row>
    <row r="1541" spans="1:3" hidden="1" x14ac:dyDescent="0.2">
      <c r="A1541" s="102"/>
      <c r="B1541" s="73"/>
      <c r="C1541" s="1"/>
    </row>
    <row r="1542" spans="1:3" hidden="1" x14ac:dyDescent="0.2">
      <c r="A1542" s="102"/>
      <c r="B1542" s="73"/>
      <c r="C1542" s="1"/>
    </row>
    <row r="1543" spans="1:3" hidden="1" x14ac:dyDescent="0.2">
      <c r="A1543" s="102"/>
      <c r="B1543" s="73"/>
      <c r="C1543" s="1"/>
    </row>
    <row r="1544" spans="1:3" hidden="1" x14ac:dyDescent="0.2">
      <c r="A1544" s="102"/>
      <c r="B1544" s="73"/>
      <c r="C1544" s="1"/>
    </row>
    <row r="1545" spans="1:3" hidden="1" x14ac:dyDescent="0.2">
      <c r="A1545" s="102"/>
      <c r="B1545" s="73"/>
      <c r="C1545" s="1"/>
    </row>
    <row r="1546" spans="1:3" hidden="1" x14ac:dyDescent="0.2">
      <c r="A1546" s="102"/>
      <c r="B1546" s="73"/>
      <c r="C1546" s="1"/>
    </row>
    <row r="1547" spans="1:3" hidden="1" x14ac:dyDescent="0.2">
      <c r="A1547" s="102"/>
      <c r="B1547" s="73"/>
      <c r="C1547" s="1"/>
    </row>
    <row r="1548" spans="1:3" hidden="1" x14ac:dyDescent="0.2">
      <c r="A1548" s="102"/>
      <c r="B1548" s="73"/>
      <c r="C1548" s="1"/>
    </row>
    <row r="1549" spans="1:3" hidden="1" x14ac:dyDescent="0.2">
      <c r="A1549" s="102"/>
      <c r="B1549" s="73"/>
      <c r="C1549" s="1"/>
    </row>
    <row r="1550" spans="1:3" hidden="1" x14ac:dyDescent="0.2">
      <c r="A1550" s="102"/>
      <c r="B1550" s="73"/>
      <c r="C1550" s="1"/>
    </row>
    <row r="1551" spans="1:3" hidden="1" x14ac:dyDescent="0.2">
      <c r="A1551" s="102"/>
      <c r="B1551" s="73"/>
      <c r="C1551" s="1"/>
    </row>
    <row r="1552" spans="1:3" hidden="1" x14ac:dyDescent="0.2">
      <c r="A1552" s="102"/>
      <c r="B1552" s="73"/>
      <c r="C1552" s="1"/>
    </row>
    <row r="1553" spans="1:3" hidden="1" x14ac:dyDescent="0.2">
      <c r="A1553" s="102"/>
      <c r="B1553" s="73"/>
      <c r="C1553" s="1"/>
    </row>
    <row r="1554" spans="1:3" hidden="1" x14ac:dyDescent="0.2">
      <c r="A1554" s="102"/>
      <c r="B1554" s="73"/>
      <c r="C1554" s="1"/>
    </row>
    <row r="1555" spans="1:3" hidden="1" x14ac:dyDescent="0.2">
      <c r="A1555" s="102"/>
      <c r="B1555" s="73"/>
      <c r="C1555" s="1"/>
    </row>
    <row r="1556" spans="1:3" hidden="1" x14ac:dyDescent="0.2">
      <c r="A1556" s="102"/>
      <c r="B1556" s="73"/>
      <c r="C1556" s="1"/>
    </row>
    <row r="1557" spans="1:3" hidden="1" x14ac:dyDescent="0.2">
      <c r="A1557" s="102"/>
      <c r="B1557" s="73"/>
      <c r="C1557" s="1"/>
    </row>
    <row r="1558" spans="1:3" hidden="1" x14ac:dyDescent="0.2">
      <c r="A1558" s="102"/>
      <c r="B1558" s="73"/>
      <c r="C1558" s="1"/>
    </row>
    <row r="1559" spans="1:3" hidden="1" x14ac:dyDescent="0.2">
      <c r="A1559" s="102"/>
      <c r="B1559" s="73"/>
      <c r="C1559" s="1"/>
    </row>
    <row r="1560" spans="1:3" hidden="1" x14ac:dyDescent="0.2">
      <c r="A1560" s="102"/>
      <c r="B1560" s="73"/>
      <c r="C1560" s="1"/>
    </row>
    <row r="1561" spans="1:3" hidden="1" x14ac:dyDescent="0.2">
      <c r="A1561" s="102"/>
      <c r="B1561" s="73"/>
      <c r="C1561" s="1"/>
    </row>
    <row r="1562" spans="1:3" hidden="1" x14ac:dyDescent="0.2">
      <c r="A1562" s="102"/>
      <c r="B1562" s="73"/>
      <c r="C1562" s="1"/>
    </row>
    <row r="1563" spans="1:3" hidden="1" x14ac:dyDescent="0.2">
      <c r="A1563" s="102"/>
      <c r="B1563" s="73"/>
      <c r="C1563" s="1"/>
    </row>
    <row r="1564" spans="1:3" hidden="1" x14ac:dyDescent="0.2">
      <c r="A1564" s="102"/>
      <c r="B1564" s="73"/>
      <c r="C1564" s="1"/>
    </row>
    <row r="1565" spans="1:3" hidden="1" x14ac:dyDescent="0.2">
      <c r="A1565" s="102"/>
      <c r="B1565" s="73"/>
      <c r="C1565" s="1"/>
    </row>
    <row r="1566" spans="1:3" hidden="1" x14ac:dyDescent="0.2">
      <c r="A1566" s="102"/>
      <c r="B1566" s="73"/>
      <c r="C1566" s="1"/>
    </row>
    <row r="1567" spans="1:3" hidden="1" x14ac:dyDescent="0.2">
      <c r="A1567" s="102"/>
      <c r="B1567" s="73"/>
      <c r="C1567" s="1"/>
    </row>
    <row r="1568" spans="1:3" hidden="1" x14ac:dyDescent="0.2">
      <c r="A1568" s="102"/>
      <c r="B1568" s="73"/>
      <c r="C1568" s="1"/>
    </row>
    <row r="1569" spans="1:3" hidden="1" x14ac:dyDescent="0.2">
      <c r="A1569" s="102"/>
      <c r="B1569" s="73"/>
      <c r="C1569" s="1"/>
    </row>
    <row r="1570" spans="1:3" hidden="1" x14ac:dyDescent="0.2">
      <c r="A1570" s="102"/>
      <c r="B1570" s="73"/>
      <c r="C1570" s="1"/>
    </row>
    <row r="1571" spans="1:3" hidden="1" x14ac:dyDescent="0.2">
      <c r="A1571" s="102"/>
      <c r="B1571" s="73"/>
      <c r="C1571" s="1"/>
    </row>
    <row r="1572" spans="1:3" hidden="1" x14ac:dyDescent="0.2">
      <c r="A1572" s="102"/>
      <c r="B1572" s="73"/>
      <c r="C1572" s="1"/>
    </row>
    <row r="1573" spans="1:3" hidden="1" x14ac:dyDescent="0.2">
      <c r="A1573" s="102"/>
      <c r="B1573" s="73"/>
      <c r="C1573" s="1"/>
    </row>
    <row r="1574" spans="1:3" hidden="1" x14ac:dyDescent="0.2">
      <c r="A1574" s="102"/>
      <c r="B1574" s="73"/>
      <c r="C1574" s="1"/>
    </row>
    <row r="1575" spans="1:3" hidden="1" x14ac:dyDescent="0.2">
      <c r="A1575" s="102"/>
      <c r="B1575" s="73"/>
      <c r="C1575" s="1"/>
    </row>
    <row r="1576" spans="1:3" hidden="1" x14ac:dyDescent="0.2">
      <c r="A1576" s="102"/>
      <c r="B1576" s="73"/>
      <c r="C1576" s="1"/>
    </row>
    <row r="1577" spans="1:3" hidden="1" x14ac:dyDescent="0.2">
      <c r="A1577" s="102"/>
      <c r="B1577" s="73"/>
      <c r="C1577" s="1"/>
    </row>
    <row r="1578" spans="1:3" hidden="1" x14ac:dyDescent="0.2">
      <c r="A1578" s="102"/>
      <c r="B1578" s="73"/>
      <c r="C1578" s="1"/>
    </row>
    <row r="1579" spans="1:3" hidden="1" x14ac:dyDescent="0.2">
      <c r="A1579" s="102"/>
      <c r="B1579" s="73"/>
      <c r="C1579" s="1"/>
    </row>
    <row r="1580" spans="1:3" hidden="1" x14ac:dyDescent="0.2">
      <c r="A1580" s="102"/>
      <c r="B1580" s="73"/>
      <c r="C1580" s="1"/>
    </row>
    <row r="1581" spans="1:3" hidden="1" x14ac:dyDescent="0.2">
      <c r="A1581" s="102"/>
      <c r="B1581" s="73"/>
      <c r="C1581" s="1"/>
    </row>
    <row r="1582" spans="1:3" hidden="1" x14ac:dyDescent="0.2">
      <c r="A1582" s="102"/>
      <c r="B1582" s="73"/>
      <c r="C1582" s="1"/>
    </row>
    <row r="1583" spans="1:3" hidden="1" x14ac:dyDescent="0.2">
      <c r="A1583" s="102"/>
      <c r="B1583" s="73"/>
      <c r="C1583" s="1"/>
    </row>
    <row r="1584" spans="1:3" hidden="1" x14ac:dyDescent="0.2">
      <c r="A1584" s="102"/>
      <c r="B1584" s="73"/>
      <c r="C1584" s="1"/>
    </row>
    <row r="1585" spans="1:3" hidden="1" x14ac:dyDescent="0.2">
      <c r="A1585" s="102"/>
      <c r="B1585" s="73"/>
      <c r="C1585" s="1"/>
    </row>
    <row r="1586" spans="1:3" hidden="1" x14ac:dyDescent="0.2">
      <c r="A1586" s="102"/>
      <c r="B1586" s="73"/>
      <c r="C1586" s="1"/>
    </row>
    <row r="1587" spans="1:3" hidden="1" x14ac:dyDescent="0.2">
      <c r="A1587" s="102"/>
      <c r="B1587" s="73"/>
      <c r="C1587" s="1"/>
    </row>
    <row r="1588" spans="1:3" hidden="1" x14ac:dyDescent="0.2">
      <c r="A1588" s="102"/>
      <c r="B1588" s="73"/>
      <c r="C1588" s="1"/>
    </row>
    <row r="1589" spans="1:3" hidden="1" x14ac:dyDescent="0.2">
      <c r="A1589" s="102"/>
      <c r="B1589" s="73"/>
      <c r="C1589" s="1"/>
    </row>
    <row r="1590" spans="1:3" hidden="1" x14ac:dyDescent="0.2">
      <c r="A1590" s="102"/>
      <c r="B1590" s="73"/>
      <c r="C1590" s="1"/>
    </row>
    <row r="1591" spans="1:3" hidden="1" x14ac:dyDescent="0.2">
      <c r="A1591" s="102"/>
      <c r="B1591" s="73"/>
      <c r="C1591" s="1"/>
    </row>
    <row r="1592" spans="1:3" hidden="1" x14ac:dyDescent="0.2">
      <c r="A1592" s="102"/>
      <c r="B1592" s="73"/>
      <c r="C1592" s="1"/>
    </row>
    <row r="1593" spans="1:3" hidden="1" x14ac:dyDescent="0.2">
      <c r="A1593" s="102"/>
      <c r="B1593" s="73"/>
      <c r="C1593" s="1"/>
    </row>
    <row r="1594" spans="1:3" hidden="1" x14ac:dyDescent="0.2">
      <c r="A1594" s="102"/>
      <c r="B1594" s="73"/>
      <c r="C1594" s="1"/>
    </row>
    <row r="1595" spans="1:3" hidden="1" x14ac:dyDescent="0.2">
      <c r="A1595" s="102"/>
      <c r="B1595" s="73"/>
      <c r="C1595" s="1"/>
    </row>
    <row r="1596" spans="1:3" hidden="1" x14ac:dyDescent="0.2">
      <c r="A1596" s="102"/>
      <c r="B1596" s="73"/>
      <c r="C1596" s="1"/>
    </row>
    <row r="1597" spans="1:3" hidden="1" x14ac:dyDescent="0.2">
      <c r="A1597" s="102"/>
      <c r="B1597" s="73"/>
      <c r="C1597" s="1"/>
    </row>
    <row r="1598" spans="1:3" hidden="1" x14ac:dyDescent="0.2">
      <c r="A1598" s="102"/>
      <c r="B1598" s="73"/>
      <c r="C1598" s="1"/>
    </row>
    <row r="1599" spans="1:3" hidden="1" x14ac:dyDescent="0.2">
      <c r="A1599" s="102"/>
      <c r="B1599" s="73"/>
      <c r="C1599" s="1"/>
    </row>
    <row r="1600" spans="1:3" hidden="1" x14ac:dyDescent="0.2">
      <c r="A1600" s="102"/>
      <c r="B1600" s="73"/>
      <c r="C1600" s="1"/>
    </row>
    <row r="1601" spans="1:3" hidden="1" x14ac:dyDescent="0.2">
      <c r="A1601" s="102"/>
      <c r="B1601" s="73"/>
      <c r="C1601" s="1"/>
    </row>
    <row r="1602" spans="1:3" hidden="1" x14ac:dyDescent="0.2">
      <c r="A1602" s="102"/>
      <c r="B1602" s="73"/>
      <c r="C1602" s="1"/>
    </row>
    <row r="1603" spans="1:3" hidden="1" x14ac:dyDescent="0.2">
      <c r="A1603" s="102"/>
      <c r="B1603" s="73"/>
      <c r="C1603" s="1"/>
    </row>
    <row r="1604" spans="1:3" hidden="1" x14ac:dyDescent="0.2">
      <c r="A1604" s="102"/>
      <c r="B1604" s="73"/>
      <c r="C1604" s="1"/>
    </row>
    <row r="1605" spans="1:3" hidden="1" x14ac:dyDescent="0.2">
      <c r="A1605" s="102"/>
      <c r="B1605" s="73"/>
      <c r="C1605" s="1"/>
    </row>
    <row r="1606" spans="1:3" hidden="1" x14ac:dyDescent="0.2">
      <c r="A1606" s="102"/>
      <c r="B1606" s="73"/>
      <c r="C1606" s="1"/>
    </row>
    <row r="1607" spans="1:3" hidden="1" x14ac:dyDescent="0.2">
      <c r="A1607" s="102"/>
      <c r="B1607" s="73"/>
      <c r="C1607" s="1"/>
    </row>
    <row r="1608" spans="1:3" hidden="1" x14ac:dyDescent="0.2">
      <c r="A1608" s="102"/>
      <c r="B1608" s="73"/>
      <c r="C1608" s="1"/>
    </row>
    <row r="1609" spans="1:3" hidden="1" x14ac:dyDescent="0.2">
      <c r="A1609" s="102"/>
      <c r="B1609" s="73"/>
      <c r="C1609" s="1"/>
    </row>
    <row r="1610" spans="1:3" hidden="1" x14ac:dyDescent="0.2">
      <c r="A1610" s="102"/>
      <c r="B1610" s="73"/>
      <c r="C1610" s="1"/>
    </row>
    <row r="1611" spans="1:3" hidden="1" x14ac:dyDescent="0.2">
      <c r="A1611" s="102"/>
      <c r="B1611" s="73"/>
      <c r="C1611" s="1"/>
    </row>
    <row r="1612" spans="1:3" hidden="1" x14ac:dyDescent="0.2">
      <c r="A1612" s="102"/>
      <c r="B1612" s="73"/>
      <c r="C1612" s="1"/>
    </row>
    <row r="1613" spans="1:3" hidden="1" x14ac:dyDescent="0.2">
      <c r="A1613" s="102"/>
      <c r="B1613" s="73"/>
      <c r="C1613" s="1"/>
    </row>
    <row r="1614" spans="1:3" hidden="1" x14ac:dyDescent="0.2">
      <c r="A1614" s="102"/>
      <c r="B1614" s="73"/>
      <c r="C1614" s="1"/>
    </row>
    <row r="1615" spans="1:3" hidden="1" x14ac:dyDescent="0.2">
      <c r="A1615" s="102"/>
      <c r="B1615" s="73"/>
      <c r="C1615" s="1"/>
    </row>
    <row r="1616" spans="1:3" hidden="1" x14ac:dyDescent="0.2">
      <c r="A1616" s="102"/>
      <c r="B1616" s="73"/>
      <c r="C1616" s="1"/>
    </row>
    <row r="1617" spans="1:3" hidden="1" x14ac:dyDescent="0.2">
      <c r="A1617" s="102"/>
      <c r="B1617" s="73"/>
      <c r="C1617" s="1"/>
    </row>
    <row r="1618" spans="1:3" hidden="1" x14ac:dyDescent="0.2">
      <c r="A1618" s="102"/>
      <c r="B1618" s="73"/>
      <c r="C1618" s="1"/>
    </row>
    <row r="1619" spans="1:3" hidden="1" x14ac:dyDescent="0.2">
      <c r="A1619" s="102"/>
      <c r="B1619" s="73"/>
      <c r="C1619" s="1"/>
    </row>
    <row r="1620" spans="1:3" hidden="1" x14ac:dyDescent="0.2">
      <c r="A1620" s="102"/>
      <c r="B1620" s="73"/>
      <c r="C1620" s="1"/>
    </row>
    <row r="1621" spans="1:3" hidden="1" x14ac:dyDescent="0.2">
      <c r="A1621" s="102"/>
      <c r="B1621" s="73"/>
      <c r="C1621" s="1"/>
    </row>
    <row r="1622" spans="1:3" hidden="1" x14ac:dyDescent="0.2">
      <c r="A1622" s="102"/>
      <c r="B1622" s="73"/>
      <c r="C1622" s="1"/>
    </row>
    <row r="1623" spans="1:3" hidden="1" x14ac:dyDescent="0.2">
      <c r="A1623" s="102"/>
      <c r="B1623" s="73"/>
      <c r="C1623" s="1"/>
    </row>
    <row r="1624" spans="1:3" hidden="1" x14ac:dyDescent="0.2">
      <c r="A1624" s="102"/>
      <c r="B1624" s="73"/>
      <c r="C1624" s="1"/>
    </row>
    <row r="1625" spans="1:3" hidden="1" x14ac:dyDescent="0.2">
      <c r="A1625" s="102"/>
      <c r="B1625" s="73"/>
      <c r="C1625" s="1"/>
    </row>
    <row r="1626" spans="1:3" hidden="1" x14ac:dyDescent="0.2">
      <c r="A1626" s="102"/>
      <c r="B1626" s="73"/>
      <c r="C1626" s="1"/>
    </row>
    <row r="1627" spans="1:3" hidden="1" x14ac:dyDescent="0.2">
      <c r="A1627" s="102"/>
      <c r="B1627" s="73"/>
      <c r="C1627" s="1"/>
    </row>
    <row r="1628" spans="1:3" hidden="1" x14ac:dyDescent="0.2">
      <c r="A1628" s="102"/>
      <c r="B1628" s="73"/>
      <c r="C1628" s="1"/>
    </row>
    <row r="1629" spans="1:3" hidden="1" x14ac:dyDescent="0.2">
      <c r="A1629" s="102"/>
      <c r="B1629" s="73"/>
      <c r="C1629" s="1"/>
    </row>
    <row r="1630" spans="1:3" hidden="1" x14ac:dyDescent="0.2">
      <c r="A1630" s="102"/>
      <c r="B1630" s="73"/>
      <c r="C1630" s="1"/>
    </row>
    <row r="1631" spans="1:3" hidden="1" x14ac:dyDescent="0.2">
      <c r="A1631" s="102"/>
      <c r="B1631" s="73"/>
      <c r="C1631" s="1"/>
    </row>
    <row r="1632" spans="1:3" hidden="1" x14ac:dyDescent="0.2">
      <c r="A1632" s="102"/>
      <c r="B1632" s="73"/>
      <c r="C1632" s="1"/>
    </row>
    <row r="1633" spans="1:3" hidden="1" x14ac:dyDescent="0.2">
      <c r="A1633" s="102"/>
      <c r="B1633" s="73"/>
      <c r="C1633" s="1"/>
    </row>
    <row r="1634" spans="1:3" hidden="1" x14ac:dyDescent="0.2">
      <c r="A1634" s="102"/>
      <c r="B1634" s="73"/>
      <c r="C1634" s="1"/>
    </row>
    <row r="1635" spans="1:3" hidden="1" x14ac:dyDescent="0.2">
      <c r="A1635" s="102"/>
      <c r="B1635" s="73"/>
      <c r="C1635" s="1"/>
    </row>
    <row r="1636" spans="1:3" hidden="1" x14ac:dyDescent="0.2">
      <c r="A1636" s="102"/>
      <c r="B1636" s="73"/>
      <c r="C1636" s="1"/>
    </row>
    <row r="1637" spans="1:3" hidden="1" x14ac:dyDescent="0.2">
      <c r="A1637" s="102"/>
      <c r="B1637" s="73"/>
      <c r="C1637" s="1"/>
    </row>
    <row r="1638" spans="1:3" hidden="1" x14ac:dyDescent="0.2">
      <c r="A1638" s="102"/>
      <c r="B1638" s="73"/>
      <c r="C1638" s="1"/>
    </row>
    <row r="1639" spans="1:3" hidden="1" x14ac:dyDescent="0.2">
      <c r="A1639" s="102"/>
      <c r="B1639" s="73"/>
      <c r="C1639" s="1"/>
    </row>
    <row r="1640" spans="1:3" hidden="1" x14ac:dyDescent="0.2">
      <c r="A1640" s="102"/>
      <c r="B1640" s="73"/>
      <c r="C1640" s="1"/>
    </row>
    <row r="1641" spans="1:3" hidden="1" x14ac:dyDescent="0.2">
      <c r="A1641" s="102"/>
      <c r="B1641" s="73"/>
      <c r="C1641" s="1"/>
    </row>
    <row r="1642" spans="1:3" hidden="1" x14ac:dyDescent="0.2">
      <c r="A1642" s="102"/>
      <c r="B1642" s="73"/>
      <c r="C1642" s="1"/>
    </row>
    <row r="1643" spans="1:3" hidden="1" x14ac:dyDescent="0.2">
      <c r="A1643" s="102"/>
      <c r="B1643" s="73"/>
      <c r="C1643" s="1"/>
    </row>
    <row r="1644" spans="1:3" hidden="1" x14ac:dyDescent="0.2">
      <c r="A1644" s="102"/>
      <c r="B1644" s="73"/>
      <c r="C1644" s="1"/>
    </row>
    <row r="1645" spans="1:3" hidden="1" x14ac:dyDescent="0.2">
      <c r="A1645" s="102"/>
      <c r="B1645" s="73"/>
      <c r="C1645" s="1"/>
    </row>
    <row r="1646" spans="1:3" hidden="1" x14ac:dyDescent="0.2">
      <c r="A1646" s="102"/>
      <c r="B1646" s="73"/>
      <c r="C1646" s="1"/>
    </row>
    <row r="1647" spans="1:3" hidden="1" x14ac:dyDescent="0.2">
      <c r="A1647" s="102"/>
      <c r="B1647" s="73"/>
      <c r="C1647" s="1"/>
    </row>
    <row r="1648" spans="1:3" hidden="1" x14ac:dyDescent="0.2">
      <c r="A1648" s="102"/>
      <c r="B1648" s="73"/>
      <c r="C1648" s="1"/>
    </row>
    <row r="1649" spans="1:3" hidden="1" x14ac:dyDescent="0.2">
      <c r="A1649" s="102"/>
      <c r="B1649" s="73"/>
      <c r="C1649" s="1"/>
    </row>
    <row r="1650" spans="1:3" hidden="1" x14ac:dyDescent="0.2">
      <c r="A1650" s="102"/>
      <c r="B1650" s="73"/>
      <c r="C1650" s="1"/>
    </row>
    <row r="1651" spans="1:3" hidden="1" x14ac:dyDescent="0.2">
      <c r="A1651" s="102"/>
      <c r="B1651" s="73"/>
      <c r="C1651" s="1"/>
    </row>
    <row r="1652" spans="1:3" hidden="1" x14ac:dyDescent="0.2">
      <c r="A1652" s="102"/>
      <c r="B1652" s="73"/>
      <c r="C1652" s="1"/>
    </row>
    <row r="1653" spans="1:3" hidden="1" x14ac:dyDescent="0.2">
      <c r="A1653" s="102"/>
      <c r="B1653" s="73"/>
      <c r="C1653" s="1"/>
    </row>
    <row r="1654" spans="1:3" hidden="1" x14ac:dyDescent="0.2">
      <c r="A1654" s="102"/>
      <c r="B1654" s="73"/>
      <c r="C1654" s="1"/>
    </row>
    <row r="1655" spans="1:3" hidden="1" x14ac:dyDescent="0.2">
      <c r="A1655" s="102"/>
      <c r="B1655" s="73"/>
      <c r="C1655" s="1"/>
    </row>
    <row r="1656" spans="1:3" hidden="1" x14ac:dyDescent="0.2">
      <c r="A1656" s="102"/>
      <c r="B1656" s="73"/>
      <c r="C1656" s="1"/>
    </row>
    <row r="1657" spans="1:3" hidden="1" x14ac:dyDescent="0.2">
      <c r="A1657" s="102"/>
      <c r="B1657" s="73"/>
      <c r="C1657" s="1"/>
    </row>
    <row r="1658" spans="1:3" hidden="1" x14ac:dyDescent="0.2">
      <c r="A1658" s="102"/>
      <c r="B1658" s="73"/>
      <c r="C1658" s="1"/>
    </row>
    <row r="1659" spans="1:3" hidden="1" x14ac:dyDescent="0.2">
      <c r="A1659" s="102"/>
      <c r="B1659" s="73"/>
      <c r="C1659" s="1"/>
    </row>
    <row r="1660" spans="1:3" hidden="1" x14ac:dyDescent="0.2">
      <c r="A1660" s="102"/>
      <c r="B1660" s="73"/>
      <c r="C1660" s="1"/>
    </row>
    <row r="1661" spans="1:3" hidden="1" x14ac:dyDescent="0.2">
      <c r="A1661" s="102"/>
      <c r="B1661" s="73"/>
      <c r="C1661" s="1"/>
    </row>
    <row r="1662" spans="1:3" hidden="1" x14ac:dyDescent="0.2">
      <c r="A1662" s="102"/>
      <c r="B1662" s="73"/>
      <c r="C1662" s="1"/>
    </row>
    <row r="1663" spans="1:3" hidden="1" x14ac:dyDescent="0.2">
      <c r="A1663" s="102"/>
      <c r="B1663" s="73"/>
      <c r="C1663" s="1"/>
    </row>
    <row r="1664" spans="1:3" hidden="1" x14ac:dyDescent="0.2">
      <c r="A1664" s="102"/>
      <c r="B1664" s="73"/>
      <c r="C1664" s="1"/>
    </row>
    <row r="1665" spans="1:3" hidden="1" x14ac:dyDescent="0.2">
      <c r="A1665" s="102"/>
      <c r="B1665" s="73"/>
      <c r="C1665" s="1"/>
    </row>
    <row r="1666" spans="1:3" hidden="1" x14ac:dyDescent="0.2">
      <c r="A1666" s="102"/>
      <c r="B1666" s="73"/>
      <c r="C1666" s="1"/>
    </row>
    <row r="1667" spans="1:3" hidden="1" x14ac:dyDescent="0.2">
      <c r="A1667" s="102"/>
      <c r="B1667" s="73"/>
      <c r="C1667" s="1"/>
    </row>
    <row r="1668" spans="1:3" hidden="1" x14ac:dyDescent="0.2">
      <c r="A1668" s="102"/>
      <c r="B1668" s="73"/>
      <c r="C1668" s="1"/>
    </row>
    <row r="1669" spans="1:3" hidden="1" x14ac:dyDescent="0.2">
      <c r="A1669" s="102"/>
      <c r="B1669" s="73"/>
      <c r="C1669" s="1"/>
    </row>
    <row r="1670" spans="1:3" hidden="1" x14ac:dyDescent="0.2">
      <c r="A1670" s="102"/>
      <c r="B1670" s="73"/>
      <c r="C1670" s="1"/>
    </row>
    <row r="1671" spans="1:3" hidden="1" x14ac:dyDescent="0.2">
      <c r="A1671" s="102"/>
      <c r="B1671" s="73"/>
      <c r="C1671" s="1"/>
    </row>
    <row r="1672" spans="1:3" hidden="1" x14ac:dyDescent="0.2">
      <c r="A1672" s="102"/>
      <c r="B1672" s="73"/>
      <c r="C1672" s="1"/>
    </row>
    <row r="1673" spans="1:3" hidden="1" x14ac:dyDescent="0.2">
      <c r="A1673" s="102"/>
      <c r="B1673" s="73"/>
      <c r="C1673" s="1"/>
    </row>
    <row r="1674" spans="1:3" hidden="1" x14ac:dyDescent="0.2">
      <c r="A1674" s="102"/>
      <c r="B1674" s="73"/>
      <c r="C1674" s="1"/>
    </row>
    <row r="1675" spans="1:3" hidden="1" x14ac:dyDescent="0.2">
      <c r="A1675" s="102"/>
      <c r="B1675" s="73"/>
      <c r="C1675" s="1"/>
    </row>
    <row r="1676" spans="1:3" hidden="1" x14ac:dyDescent="0.2">
      <c r="A1676" s="102"/>
      <c r="B1676" s="73"/>
      <c r="C1676" s="1"/>
    </row>
    <row r="1677" spans="1:3" hidden="1" x14ac:dyDescent="0.2">
      <c r="A1677" s="102"/>
      <c r="B1677" s="73"/>
      <c r="C1677" s="1"/>
    </row>
    <row r="1678" spans="1:3" hidden="1" x14ac:dyDescent="0.2">
      <c r="A1678" s="102"/>
      <c r="B1678" s="73"/>
      <c r="C1678" s="1"/>
    </row>
    <row r="1679" spans="1:3" hidden="1" x14ac:dyDescent="0.2">
      <c r="A1679" s="102"/>
      <c r="B1679" s="73"/>
      <c r="C1679" s="1"/>
    </row>
    <row r="1680" spans="1:3" hidden="1" x14ac:dyDescent="0.2">
      <c r="A1680" s="102"/>
      <c r="B1680" s="73"/>
      <c r="C1680" s="1"/>
    </row>
    <row r="1681" spans="1:3" hidden="1" x14ac:dyDescent="0.2">
      <c r="A1681" s="102"/>
      <c r="B1681" s="73"/>
      <c r="C1681" s="1"/>
    </row>
    <row r="1682" spans="1:3" hidden="1" x14ac:dyDescent="0.2">
      <c r="A1682" s="102"/>
      <c r="B1682" s="73"/>
      <c r="C1682" s="1"/>
    </row>
    <row r="1683" spans="1:3" hidden="1" x14ac:dyDescent="0.2">
      <c r="A1683" s="102"/>
      <c r="B1683" s="73"/>
      <c r="C1683" s="1"/>
    </row>
    <row r="1684" spans="1:3" hidden="1" x14ac:dyDescent="0.2">
      <c r="A1684" s="102"/>
      <c r="B1684" s="73"/>
      <c r="C1684" s="1"/>
    </row>
    <row r="1685" spans="1:3" hidden="1" x14ac:dyDescent="0.2">
      <c r="A1685" s="102"/>
      <c r="B1685" s="73"/>
      <c r="C1685" s="1"/>
    </row>
    <row r="1686" spans="1:3" hidden="1" x14ac:dyDescent="0.2">
      <c r="A1686" s="102"/>
      <c r="B1686" s="73"/>
      <c r="C1686" s="1"/>
    </row>
    <row r="1687" spans="1:3" hidden="1" x14ac:dyDescent="0.2">
      <c r="A1687" s="102"/>
      <c r="B1687" s="73"/>
      <c r="C1687" s="1"/>
    </row>
    <row r="1688" spans="1:3" hidden="1" x14ac:dyDescent="0.2">
      <c r="A1688" s="102"/>
      <c r="B1688" s="73"/>
      <c r="C1688" s="1"/>
    </row>
    <row r="1689" spans="1:3" hidden="1" x14ac:dyDescent="0.2">
      <c r="A1689" s="102"/>
      <c r="B1689" s="73"/>
      <c r="C1689" s="1"/>
    </row>
    <row r="1690" spans="1:3" hidden="1" x14ac:dyDescent="0.2">
      <c r="A1690" s="102"/>
      <c r="B1690" s="73"/>
      <c r="C1690" s="1"/>
    </row>
    <row r="1691" spans="1:3" hidden="1" x14ac:dyDescent="0.2">
      <c r="A1691" s="102"/>
      <c r="B1691" s="73"/>
      <c r="C1691" s="1"/>
    </row>
    <row r="1692" spans="1:3" hidden="1" x14ac:dyDescent="0.2">
      <c r="A1692" s="102"/>
      <c r="B1692" s="73"/>
      <c r="C1692" s="1"/>
    </row>
    <row r="1693" spans="1:3" hidden="1" x14ac:dyDescent="0.2">
      <c r="A1693" s="102"/>
      <c r="B1693" s="73"/>
      <c r="C1693" s="1"/>
    </row>
    <row r="1694" spans="1:3" hidden="1" x14ac:dyDescent="0.2">
      <c r="A1694" s="102"/>
      <c r="B1694" s="73"/>
      <c r="C1694" s="1"/>
    </row>
    <row r="1695" spans="1:3" hidden="1" x14ac:dyDescent="0.2">
      <c r="A1695" s="102"/>
      <c r="B1695" s="73"/>
      <c r="C1695" s="1"/>
    </row>
    <row r="1696" spans="1:3" hidden="1" x14ac:dyDescent="0.2">
      <c r="A1696" s="102"/>
      <c r="B1696" s="73"/>
      <c r="C1696" s="1"/>
    </row>
    <row r="1697" spans="1:3" hidden="1" x14ac:dyDescent="0.2">
      <c r="A1697" s="102"/>
      <c r="B1697" s="73"/>
      <c r="C1697" s="1"/>
    </row>
    <row r="1698" spans="1:3" hidden="1" x14ac:dyDescent="0.2">
      <c r="A1698" s="102"/>
      <c r="B1698" s="73"/>
      <c r="C1698" s="1"/>
    </row>
    <row r="1699" spans="1:3" hidden="1" x14ac:dyDescent="0.2">
      <c r="A1699" s="102"/>
      <c r="B1699" s="73"/>
      <c r="C1699" s="1"/>
    </row>
    <row r="1700" spans="1:3" hidden="1" x14ac:dyDescent="0.2">
      <c r="A1700" s="102"/>
      <c r="B1700" s="73"/>
      <c r="C1700" s="1"/>
    </row>
    <row r="1701" spans="1:3" hidden="1" x14ac:dyDescent="0.2">
      <c r="A1701" s="102"/>
      <c r="B1701" s="73"/>
      <c r="C1701" s="1"/>
    </row>
    <row r="1702" spans="1:3" hidden="1" x14ac:dyDescent="0.2">
      <c r="A1702" s="102"/>
      <c r="B1702" s="73"/>
      <c r="C1702" s="1"/>
    </row>
    <row r="1703" spans="1:3" hidden="1" x14ac:dyDescent="0.2">
      <c r="A1703" s="102"/>
      <c r="B1703" s="73"/>
      <c r="C1703" s="1"/>
    </row>
    <row r="1704" spans="1:3" hidden="1" x14ac:dyDescent="0.2">
      <c r="A1704" s="102"/>
      <c r="B1704" s="73"/>
      <c r="C1704" s="1"/>
    </row>
    <row r="1705" spans="1:3" hidden="1" x14ac:dyDescent="0.2">
      <c r="A1705" s="102"/>
      <c r="B1705" s="73"/>
      <c r="C1705" s="1"/>
    </row>
    <row r="1706" spans="1:3" hidden="1" x14ac:dyDescent="0.2">
      <c r="A1706" s="102"/>
      <c r="B1706" s="73"/>
      <c r="C1706" s="1"/>
    </row>
    <row r="1707" spans="1:3" hidden="1" x14ac:dyDescent="0.2">
      <c r="A1707" s="102"/>
      <c r="B1707" s="73"/>
      <c r="C1707" s="1"/>
    </row>
    <row r="1708" spans="1:3" hidden="1" x14ac:dyDescent="0.2">
      <c r="A1708" s="102"/>
      <c r="B1708" s="73"/>
      <c r="C1708" s="1"/>
    </row>
    <row r="1709" spans="1:3" hidden="1" x14ac:dyDescent="0.2">
      <c r="A1709" s="102"/>
      <c r="B1709" s="73"/>
      <c r="C1709" s="1"/>
    </row>
    <row r="1710" spans="1:3" hidden="1" x14ac:dyDescent="0.2">
      <c r="A1710" s="102"/>
      <c r="B1710" s="73"/>
      <c r="C1710" s="1"/>
    </row>
    <row r="1711" spans="1:3" hidden="1" x14ac:dyDescent="0.2">
      <c r="A1711" s="102"/>
      <c r="B1711" s="73"/>
      <c r="C1711" s="1"/>
    </row>
    <row r="1712" spans="1:3" hidden="1" x14ac:dyDescent="0.2">
      <c r="A1712" s="102"/>
      <c r="B1712" s="73"/>
      <c r="C1712" s="1"/>
    </row>
    <row r="1713" spans="1:3" hidden="1" x14ac:dyDescent="0.2">
      <c r="A1713" s="102"/>
      <c r="B1713" s="73"/>
      <c r="C1713" s="1"/>
    </row>
    <row r="1714" spans="1:3" hidden="1" x14ac:dyDescent="0.2">
      <c r="A1714" s="102"/>
      <c r="B1714" s="73"/>
      <c r="C1714" s="1"/>
    </row>
    <row r="1715" spans="1:3" hidden="1" x14ac:dyDescent="0.2">
      <c r="A1715" s="102"/>
      <c r="B1715" s="73"/>
      <c r="C1715" s="1"/>
    </row>
    <row r="1716" spans="1:3" hidden="1" x14ac:dyDescent="0.2">
      <c r="A1716" s="102"/>
      <c r="B1716" s="73"/>
      <c r="C1716" s="1"/>
    </row>
    <row r="1717" spans="1:3" hidden="1" x14ac:dyDescent="0.2">
      <c r="A1717" s="102"/>
      <c r="B1717" s="73"/>
      <c r="C1717" s="1"/>
    </row>
    <row r="1718" spans="1:3" hidden="1" x14ac:dyDescent="0.2">
      <c r="A1718" s="102"/>
      <c r="B1718" s="73"/>
      <c r="C1718" s="1"/>
    </row>
    <row r="1719" spans="1:3" hidden="1" x14ac:dyDescent="0.2">
      <c r="A1719" s="102"/>
      <c r="B1719" s="73"/>
      <c r="C1719" s="1"/>
    </row>
    <row r="1720" spans="1:3" hidden="1" x14ac:dyDescent="0.2">
      <c r="A1720" s="102"/>
      <c r="B1720" s="73"/>
      <c r="C1720" s="1"/>
    </row>
    <row r="1721" spans="1:3" hidden="1" x14ac:dyDescent="0.2">
      <c r="A1721" s="102"/>
      <c r="B1721" s="73"/>
      <c r="C1721" s="1"/>
    </row>
    <row r="1722" spans="1:3" hidden="1" x14ac:dyDescent="0.2">
      <c r="A1722" s="102"/>
      <c r="B1722" s="73"/>
      <c r="C1722" s="1"/>
    </row>
    <row r="1723" spans="1:3" hidden="1" x14ac:dyDescent="0.2">
      <c r="A1723" s="102"/>
      <c r="B1723" s="73"/>
      <c r="C1723" s="1"/>
    </row>
    <row r="1724" spans="1:3" hidden="1" x14ac:dyDescent="0.2">
      <c r="A1724" s="102"/>
      <c r="B1724" s="73"/>
      <c r="C1724" s="1"/>
    </row>
    <row r="1725" spans="1:3" hidden="1" x14ac:dyDescent="0.2">
      <c r="A1725" s="102"/>
      <c r="B1725" s="73"/>
      <c r="C1725" s="1"/>
    </row>
    <row r="1726" spans="1:3" hidden="1" x14ac:dyDescent="0.2">
      <c r="A1726" s="102"/>
      <c r="B1726" s="73"/>
      <c r="C1726" s="1"/>
    </row>
    <row r="1727" spans="1:3" hidden="1" x14ac:dyDescent="0.2">
      <c r="A1727" s="102"/>
      <c r="B1727" s="73"/>
      <c r="C1727" s="1"/>
    </row>
    <row r="1728" spans="1:3" hidden="1" x14ac:dyDescent="0.2">
      <c r="A1728" s="102"/>
      <c r="B1728" s="73"/>
      <c r="C1728" s="1"/>
    </row>
    <row r="1729" spans="1:3" hidden="1" x14ac:dyDescent="0.2">
      <c r="A1729" s="102"/>
      <c r="B1729" s="73"/>
      <c r="C1729" s="1"/>
    </row>
    <row r="1730" spans="1:3" hidden="1" x14ac:dyDescent="0.2">
      <c r="A1730" s="102"/>
      <c r="B1730" s="73"/>
      <c r="C1730" s="1"/>
    </row>
    <row r="1731" spans="1:3" hidden="1" x14ac:dyDescent="0.2">
      <c r="A1731" s="102"/>
      <c r="B1731" s="73"/>
      <c r="C1731" s="1"/>
    </row>
    <row r="1732" spans="1:3" hidden="1" x14ac:dyDescent="0.2">
      <c r="A1732" s="102"/>
      <c r="B1732" s="73"/>
      <c r="C1732" s="1"/>
    </row>
    <row r="1733" spans="1:3" hidden="1" x14ac:dyDescent="0.2">
      <c r="A1733" s="102"/>
      <c r="B1733" s="73"/>
      <c r="C1733" s="1"/>
    </row>
    <row r="1734" spans="1:3" hidden="1" x14ac:dyDescent="0.2">
      <c r="A1734" s="102"/>
      <c r="B1734" s="73"/>
      <c r="C1734" s="1"/>
    </row>
    <row r="1735" spans="1:3" hidden="1" x14ac:dyDescent="0.2">
      <c r="A1735" s="102"/>
      <c r="B1735" s="73"/>
      <c r="C1735" s="1"/>
    </row>
    <row r="1736" spans="1:3" hidden="1" x14ac:dyDescent="0.2">
      <c r="A1736" s="102"/>
      <c r="B1736" s="73"/>
      <c r="C1736" s="1"/>
    </row>
    <row r="1737" spans="1:3" hidden="1" x14ac:dyDescent="0.2">
      <c r="A1737" s="102"/>
      <c r="B1737" s="73"/>
      <c r="C1737" s="1"/>
    </row>
    <row r="1738" spans="1:3" hidden="1" x14ac:dyDescent="0.2">
      <c r="A1738" s="102"/>
      <c r="B1738" s="73"/>
      <c r="C1738" s="1"/>
    </row>
    <row r="1739" spans="1:3" hidden="1" x14ac:dyDescent="0.2">
      <c r="A1739" s="102"/>
      <c r="B1739" s="73"/>
      <c r="C1739" s="1"/>
    </row>
    <row r="1740" spans="1:3" hidden="1" x14ac:dyDescent="0.2">
      <c r="A1740" s="102"/>
      <c r="B1740" s="73"/>
      <c r="C1740" s="1"/>
    </row>
    <row r="1741" spans="1:3" hidden="1" x14ac:dyDescent="0.2">
      <c r="A1741" s="102"/>
      <c r="B1741" s="73"/>
      <c r="C1741" s="1"/>
    </row>
    <row r="1742" spans="1:3" hidden="1" x14ac:dyDescent="0.2">
      <c r="A1742" s="102"/>
      <c r="B1742" s="73"/>
      <c r="C1742" s="1"/>
    </row>
    <row r="1743" spans="1:3" hidden="1" x14ac:dyDescent="0.2">
      <c r="A1743" s="102"/>
      <c r="B1743" s="73"/>
      <c r="C1743" s="1"/>
    </row>
    <row r="1744" spans="1:3" hidden="1" x14ac:dyDescent="0.2">
      <c r="A1744" s="102"/>
      <c r="B1744" s="73"/>
      <c r="C1744" s="1"/>
    </row>
    <row r="1745" spans="1:3" hidden="1" x14ac:dyDescent="0.2">
      <c r="A1745" s="102"/>
      <c r="B1745" s="73"/>
      <c r="C1745" s="1"/>
    </row>
    <row r="1746" spans="1:3" hidden="1" x14ac:dyDescent="0.2">
      <c r="A1746" s="102"/>
      <c r="B1746" s="73"/>
      <c r="C1746" s="1"/>
    </row>
    <row r="1747" spans="1:3" hidden="1" x14ac:dyDescent="0.2">
      <c r="A1747" s="102"/>
      <c r="B1747" s="73"/>
      <c r="C1747" s="1"/>
    </row>
    <row r="1748" spans="1:3" hidden="1" x14ac:dyDescent="0.2">
      <c r="A1748" s="102"/>
      <c r="B1748" s="73"/>
      <c r="C1748" s="1"/>
    </row>
    <row r="1749" spans="1:3" hidden="1" x14ac:dyDescent="0.2">
      <c r="A1749" s="102"/>
      <c r="B1749" s="73"/>
      <c r="C1749" s="1"/>
    </row>
    <row r="1750" spans="1:3" hidden="1" x14ac:dyDescent="0.2">
      <c r="A1750" s="102"/>
      <c r="B1750" s="73"/>
      <c r="C1750" s="1"/>
    </row>
    <row r="1751" spans="1:3" hidden="1" x14ac:dyDescent="0.2">
      <c r="A1751" s="102"/>
      <c r="B1751" s="73"/>
      <c r="C1751" s="1"/>
    </row>
    <row r="1752" spans="1:3" hidden="1" x14ac:dyDescent="0.2">
      <c r="A1752" s="102"/>
      <c r="B1752" s="73"/>
      <c r="C1752" s="1"/>
    </row>
    <row r="1753" spans="1:3" hidden="1" x14ac:dyDescent="0.2">
      <c r="A1753" s="102"/>
      <c r="B1753" s="73"/>
      <c r="C1753" s="1"/>
    </row>
    <row r="1754" spans="1:3" hidden="1" x14ac:dyDescent="0.2">
      <c r="A1754" s="102"/>
      <c r="B1754" s="73"/>
      <c r="C1754" s="1"/>
    </row>
    <row r="1755" spans="1:3" hidden="1" x14ac:dyDescent="0.2">
      <c r="A1755" s="102"/>
      <c r="B1755" s="73"/>
      <c r="C1755" s="1"/>
    </row>
    <row r="1756" spans="1:3" hidden="1" x14ac:dyDescent="0.2">
      <c r="A1756" s="102"/>
      <c r="B1756" s="73"/>
      <c r="C1756" s="1"/>
    </row>
    <row r="1757" spans="1:3" hidden="1" x14ac:dyDescent="0.2">
      <c r="A1757" s="102"/>
      <c r="B1757" s="73"/>
      <c r="C1757" s="1"/>
    </row>
    <row r="1758" spans="1:3" hidden="1" x14ac:dyDescent="0.2">
      <c r="A1758" s="102"/>
      <c r="B1758" s="73"/>
      <c r="C1758" s="1"/>
    </row>
    <row r="1759" spans="1:3" hidden="1" x14ac:dyDescent="0.2">
      <c r="A1759" s="102"/>
      <c r="B1759" s="73"/>
      <c r="C1759" s="1"/>
    </row>
    <row r="1760" spans="1:3" hidden="1" x14ac:dyDescent="0.2">
      <c r="A1760" s="102"/>
      <c r="B1760" s="73"/>
      <c r="C1760" s="1"/>
    </row>
    <row r="1761" spans="1:3" hidden="1" x14ac:dyDescent="0.2">
      <c r="A1761" s="102"/>
      <c r="B1761" s="73"/>
      <c r="C1761" s="1"/>
    </row>
    <row r="1762" spans="1:3" hidden="1" x14ac:dyDescent="0.2">
      <c r="A1762" s="102"/>
      <c r="B1762" s="73"/>
      <c r="C1762" s="1"/>
    </row>
    <row r="1763" spans="1:3" hidden="1" x14ac:dyDescent="0.2">
      <c r="A1763" s="102"/>
      <c r="B1763" s="73"/>
      <c r="C1763" s="1"/>
    </row>
    <row r="1764" spans="1:3" hidden="1" x14ac:dyDescent="0.2">
      <c r="A1764" s="102"/>
      <c r="B1764" s="73"/>
      <c r="C1764" s="1"/>
    </row>
    <row r="1765" spans="1:3" hidden="1" x14ac:dyDescent="0.2">
      <c r="A1765" s="102"/>
      <c r="B1765" s="73"/>
      <c r="C1765" s="1"/>
    </row>
    <row r="1766" spans="1:3" hidden="1" x14ac:dyDescent="0.2">
      <c r="A1766" s="102"/>
      <c r="B1766" s="73"/>
      <c r="C1766" s="1"/>
    </row>
    <row r="1767" spans="1:3" hidden="1" x14ac:dyDescent="0.2">
      <c r="A1767" s="102"/>
      <c r="B1767" s="73"/>
      <c r="C1767" s="1"/>
    </row>
    <row r="1768" spans="1:3" hidden="1" x14ac:dyDescent="0.2">
      <c r="A1768" s="102"/>
      <c r="B1768" s="73"/>
      <c r="C1768" s="1"/>
    </row>
    <row r="1769" spans="1:3" hidden="1" x14ac:dyDescent="0.2">
      <c r="A1769" s="102"/>
      <c r="B1769" s="73"/>
      <c r="C1769" s="1"/>
    </row>
    <row r="1770" spans="1:3" hidden="1" x14ac:dyDescent="0.2">
      <c r="A1770" s="102"/>
      <c r="B1770" s="73"/>
      <c r="C1770" s="1"/>
    </row>
    <row r="1771" spans="1:3" hidden="1" x14ac:dyDescent="0.2">
      <c r="A1771" s="102"/>
      <c r="B1771" s="73"/>
      <c r="C1771" s="1"/>
    </row>
    <row r="1772" spans="1:3" hidden="1" x14ac:dyDescent="0.2">
      <c r="A1772" s="102"/>
      <c r="B1772" s="73"/>
      <c r="C1772" s="1"/>
    </row>
    <row r="1773" spans="1:3" hidden="1" x14ac:dyDescent="0.2">
      <c r="A1773" s="102"/>
      <c r="B1773" s="73"/>
      <c r="C1773" s="1"/>
    </row>
    <row r="1774" spans="1:3" hidden="1" x14ac:dyDescent="0.2">
      <c r="A1774" s="102"/>
      <c r="B1774" s="73"/>
      <c r="C1774" s="1"/>
    </row>
    <row r="1775" spans="1:3" hidden="1" x14ac:dyDescent="0.2">
      <c r="A1775" s="102"/>
      <c r="B1775" s="73"/>
      <c r="C1775" s="1"/>
    </row>
    <row r="1776" spans="1:3" hidden="1" x14ac:dyDescent="0.2">
      <c r="A1776" s="102"/>
      <c r="B1776" s="73"/>
      <c r="C1776" s="1"/>
    </row>
    <row r="1777" spans="1:3" hidden="1" x14ac:dyDescent="0.2">
      <c r="A1777" s="102"/>
      <c r="B1777" s="73"/>
      <c r="C1777" s="1"/>
    </row>
    <row r="1778" spans="1:3" hidden="1" x14ac:dyDescent="0.2">
      <c r="A1778" s="102"/>
      <c r="B1778" s="73"/>
      <c r="C1778" s="1"/>
    </row>
    <row r="1779" spans="1:3" hidden="1" x14ac:dyDescent="0.2">
      <c r="A1779" s="102"/>
      <c r="B1779" s="73"/>
      <c r="C1779" s="1"/>
    </row>
    <row r="1780" spans="1:3" hidden="1" x14ac:dyDescent="0.2">
      <c r="A1780" s="102"/>
      <c r="B1780" s="73"/>
      <c r="C1780" s="1"/>
    </row>
    <row r="1781" spans="1:3" hidden="1" x14ac:dyDescent="0.2">
      <c r="A1781" s="102"/>
      <c r="B1781" s="73"/>
      <c r="C1781" s="1"/>
    </row>
    <row r="1782" spans="1:3" hidden="1" x14ac:dyDescent="0.2">
      <c r="A1782" s="102"/>
      <c r="B1782" s="73"/>
      <c r="C1782" s="1"/>
    </row>
    <row r="1783" spans="1:3" hidden="1" x14ac:dyDescent="0.2">
      <c r="A1783" s="102"/>
      <c r="B1783" s="73"/>
      <c r="C1783" s="1"/>
    </row>
    <row r="1784" spans="1:3" hidden="1" x14ac:dyDescent="0.2">
      <c r="A1784" s="102"/>
      <c r="B1784" s="73"/>
      <c r="C1784" s="1"/>
    </row>
    <row r="1785" spans="1:3" hidden="1" x14ac:dyDescent="0.2">
      <c r="A1785" s="102"/>
      <c r="B1785" s="73"/>
      <c r="C1785" s="1"/>
    </row>
    <row r="1786" spans="1:3" hidden="1" x14ac:dyDescent="0.2">
      <c r="A1786" s="102"/>
      <c r="B1786" s="73"/>
      <c r="C1786" s="1"/>
    </row>
    <row r="1787" spans="1:3" hidden="1" x14ac:dyDescent="0.2">
      <c r="A1787" s="102"/>
      <c r="B1787" s="73"/>
      <c r="C1787" s="1"/>
    </row>
    <row r="1788" spans="1:3" hidden="1" x14ac:dyDescent="0.2">
      <c r="A1788" s="102"/>
      <c r="B1788" s="73"/>
      <c r="C1788" s="1"/>
    </row>
    <row r="1789" spans="1:3" hidden="1" x14ac:dyDescent="0.2">
      <c r="A1789" s="102"/>
      <c r="B1789" s="73"/>
      <c r="C1789" s="1"/>
    </row>
    <row r="1790" spans="1:3" hidden="1" x14ac:dyDescent="0.2">
      <c r="A1790" s="102"/>
      <c r="B1790" s="73"/>
      <c r="C1790" s="1"/>
    </row>
    <row r="1791" spans="1:3" hidden="1" x14ac:dyDescent="0.2">
      <c r="A1791" s="102"/>
      <c r="B1791" s="73"/>
      <c r="C1791" s="1"/>
    </row>
    <row r="1792" spans="1:3" hidden="1" x14ac:dyDescent="0.2">
      <c r="A1792" s="102"/>
      <c r="B1792" s="73"/>
      <c r="C1792" s="1"/>
    </row>
    <row r="1793" spans="1:3" hidden="1" x14ac:dyDescent="0.2">
      <c r="A1793" s="102"/>
      <c r="B1793" s="73"/>
      <c r="C1793" s="1"/>
    </row>
    <row r="1794" spans="1:3" hidden="1" x14ac:dyDescent="0.2">
      <c r="A1794" s="102"/>
      <c r="B1794" s="73"/>
      <c r="C1794" s="1"/>
    </row>
    <row r="1795" spans="1:3" hidden="1" x14ac:dyDescent="0.2">
      <c r="A1795" s="102"/>
      <c r="B1795" s="73"/>
      <c r="C1795" s="1"/>
    </row>
    <row r="1796" spans="1:3" hidden="1" x14ac:dyDescent="0.2">
      <c r="A1796" s="102"/>
      <c r="B1796" s="73"/>
      <c r="C1796" s="1"/>
    </row>
    <row r="1797" spans="1:3" hidden="1" x14ac:dyDescent="0.2">
      <c r="A1797" s="102"/>
      <c r="B1797" s="73"/>
      <c r="C1797" s="1"/>
    </row>
    <row r="1798" spans="1:3" hidden="1" x14ac:dyDescent="0.2">
      <c r="A1798" s="102"/>
      <c r="B1798" s="73"/>
      <c r="C1798" s="1"/>
    </row>
    <row r="1799" spans="1:3" hidden="1" x14ac:dyDescent="0.2">
      <c r="A1799" s="102"/>
      <c r="B1799" s="73"/>
      <c r="C1799" s="1"/>
    </row>
    <row r="1800" spans="1:3" hidden="1" x14ac:dyDescent="0.2">
      <c r="A1800" s="102"/>
      <c r="B1800" s="73"/>
      <c r="C1800" s="1"/>
    </row>
    <row r="1801" spans="1:3" hidden="1" x14ac:dyDescent="0.2">
      <c r="A1801" s="102"/>
      <c r="B1801" s="73"/>
      <c r="C1801" s="1"/>
    </row>
    <row r="1802" spans="1:3" hidden="1" x14ac:dyDescent="0.2">
      <c r="A1802" s="102"/>
      <c r="B1802" s="73"/>
      <c r="C1802" s="1"/>
    </row>
    <row r="1803" spans="1:3" hidden="1" x14ac:dyDescent="0.2">
      <c r="A1803" s="102"/>
      <c r="B1803" s="73"/>
      <c r="C1803" s="1"/>
    </row>
    <row r="1804" spans="1:3" hidden="1" x14ac:dyDescent="0.2">
      <c r="A1804" s="102"/>
      <c r="B1804" s="73"/>
      <c r="C1804" s="1"/>
    </row>
    <row r="1805" spans="1:3" hidden="1" x14ac:dyDescent="0.2">
      <c r="A1805" s="102"/>
      <c r="B1805" s="73"/>
      <c r="C1805" s="1"/>
    </row>
    <row r="1806" spans="1:3" hidden="1" x14ac:dyDescent="0.2">
      <c r="A1806" s="102"/>
      <c r="B1806" s="73"/>
      <c r="C1806" s="1"/>
    </row>
    <row r="1807" spans="1:3" hidden="1" x14ac:dyDescent="0.2">
      <c r="A1807" s="102"/>
      <c r="B1807" s="73"/>
      <c r="C1807" s="1"/>
    </row>
    <row r="1808" spans="1:3" hidden="1" x14ac:dyDescent="0.2">
      <c r="A1808" s="102"/>
      <c r="B1808" s="73"/>
      <c r="C1808" s="1"/>
    </row>
    <row r="1809" spans="1:3" hidden="1" x14ac:dyDescent="0.2">
      <c r="A1809" s="102"/>
      <c r="B1809" s="73"/>
      <c r="C1809" s="1"/>
    </row>
    <row r="1810" spans="1:3" hidden="1" x14ac:dyDescent="0.2">
      <c r="A1810" s="102"/>
      <c r="B1810" s="73"/>
      <c r="C1810" s="1"/>
    </row>
    <row r="1811" spans="1:3" hidden="1" x14ac:dyDescent="0.2">
      <c r="A1811" s="102"/>
      <c r="B1811" s="73"/>
      <c r="C1811" s="1"/>
    </row>
    <row r="1812" spans="1:3" hidden="1" x14ac:dyDescent="0.2">
      <c r="A1812" s="102"/>
      <c r="B1812" s="73"/>
      <c r="C1812" s="1"/>
    </row>
    <row r="1813" spans="1:3" hidden="1" x14ac:dyDescent="0.2">
      <c r="A1813" s="102"/>
      <c r="B1813" s="73"/>
      <c r="C1813" s="1"/>
    </row>
    <row r="1814" spans="1:3" hidden="1" x14ac:dyDescent="0.2">
      <c r="A1814" s="102"/>
      <c r="B1814" s="73"/>
      <c r="C1814" s="1"/>
    </row>
    <row r="1815" spans="1:3" hidden="1" x14ac:dyDescent="0.2">
      <c r="A1815" s="102"/>
      <c r="B1815" s="73"/>
      <c r="C1815" s="1"/>
    </row>
    <row r="1816" spans="1:3" hidden="1" x14ac:dyDescent="0.2">
      <c r="A1816" s="102"/>
      <c r="B1816" s="73"/>
      <c r="C1816" s="1"/>
    </row>
    <row r="1817" spans="1:3" hidden="1" x14ac:dyDescent="0.2">
      <c r="A1817" s="102"/>
      <c r="B1817" s="73"/>
      <c r="C1817" s="1"/>
    </row>
    <row r="1818" spans="1:3" hidden="1" x14ac:dyDescent="0.2">
      <c r="A1818" s="102"/>
      <c r="B1818" s="73"/>
      <c r="C1818" s="1"/>
    </row>
    <row r="1819" spans="1:3" hidden="1" x14ac:dyDescent="0.2">
      <c r="A1819" s="102"/>
      <c r="B1819" s="73"/>
      <c r="C1819" s="1"/>
    </row>
    <row r="1820" spans="1:3" hidden="1" x14ac:dyDescent="0.2">
      <c r="A1820" s="102"/>
      <c r="B1820" s="73"/>
      <c r="C1820" s="1"/>
    </row>
    <row r="1821" spans="1:3" hidden="1" x14ac:dyDescent="0.2">
      <c r="A1821" s="102"/>
      <c r="B1821" s="73"/>
      <c r="C1821" s="1"/>
    </row>
    <row r="1822" spans="1:3" hidden="1" x14ac:dyDescent="0.2">
      <c r="A1822" s="102"/>
      <c r="B1822" s="73"/>
      <c r="C1822" s="1"/>
    </row>
    <row r="1823" spans="1:3" hidden="1" x14ac:dyDescent="0.2">
      <c r="A1823" s="102"/>
      <c r="B1823" s="73"/>
      <c r="C1823" s="1"/>
    </row>
    <row r="1824" spans="1:3" hidden="1" x14ac:dyDescent="0.2">
      <c r="A1824" s="102"/>
      <c r="B1824" s="73"/>
      <c r="C1824" s="1"/>
    </row>
    <row r="1825" spans="1:3" hidden="1" x14ac:dyDescent="0.2">
      <c r="A1825" s="102"/>
      <c r="B1825" s="73"/>
      <c r="C1825" s="1"/>
    </row>
    <row r="1826" spans="1:3" hidden="1" x14ac:dyDescent="0.2">
      <c r="A1826" s="102"/>
      <c r="B1826" s="73"/>
      <c r="C1826" s="1"/>
    </row>
    <row r="1827" spans="1:3" hidden="1" x14ac:dyDescent="0.2">
      <c r="A1827" s="102"/>
      <c r="B1827" s="73"/>
      <c r="C1827" s="1"/>
    </row>
    <row r="1828" spans="1:3" hidden="1" x14ac:dyDescent="0.2">
      <c r="A1828" s="102"/>
      <c r="B1828" s="73"/>
      <c r="C1828" s="1"/>
    </row>
    <row r="1829" spans="1:3" hidden="1" x14ac:dyDescent="0.2">
      <c r="A1829" s="102"/>
      <c r="B1829" s="73"/>
      <c r="C1829" s="1"/>
    </row>
    <row r="1830" spans="1:3" hidden="1" x14ac:dyDescent="0.2">
      <c r="A1830" s="102"/>
      <c r="B1830" s="73"/>
      <c r="C1830" s="1"/>
    </row>
    <row r="1831" spans="1:3" hidden="1" x14ac:dyDescent="0.2">
      <c r="A1831" s="102"/>
      <c r="B1831" s="73"/>
      <c r="C1831" s="1"/>
    </row>
    <row r="1832" spans="1:3" hidden="1" x14ac:dyDescent="0.2">
      <c r="A1832" s="102"/>
      <c r="B1832" s="73"/>
      <c r="C1832" s="1"/>
    </row>
    <row r="1833" spans="1:3" hidden="1" x14ac:dyDescent="0.2">
      <c r="A1833" s="102"/>
      <c r="B1833" s="73"/>
      <c r="C1833" s="1"/>
    </row>
    <row r="1834" spans="1:3" hidden="1" x14ac:dyDescent="0.2">
      <c r="A1834" s="102"/>
      <c r="B1834" s="73"/>
      <c r="C1834" s="1"/>
    </row>
    <row r="1835" spans="1:3" hidden="1" x14ac:dyDescent="0.2">
      <c r="A1835" s="102"/>
      <c r="B1835" s="73"/>
      <c r="C1835" s="1"/>
    </row>
    <row r="1836" spans="1:3" hidden="1" x14ac:dyDescent="0.2">
      <c r="A1836" s="102"/>
      <c r="B1836" s="73"/>
      <c r="C1836" s="1"/>
    </row>
    <row r="1837" spans="1:3" hidden="1" x14ac:dyDescent="0.2">
      <c r="A1837" s="102"/>
      <c r="B1837" s="73"/>
      <c r="C1837" s="1"/>
    </row>
    <row r="1838" spans="1:3" hidden="1" x14ac:dyDescent="0.2">
      <c r="A1838" s="102"/>
      <c r="B1838" s="73"/>
      <c r="C1838" s="1"/>
    </row>
    <row r="1839" spans="1:3" hidden="1" x14ac:dyDescent="0.2">
      <c r="A1839" s="102"/>
      <c r="B1839" s="73"/>
      <c r="C1839" s="1"/>
    </row>
    <row r="1840" spans="1:3" hidden="1" x14ac:dyDescent="0.2">
      <c r="A1840" s="102"/>
      <c r="B1840" s="73"/>
      <c r="C1840" s="1"/>
    </row>
    <row r="1841" spans="1:3" hidden="1" x14ac:dyDescent="0.2">
      <c r="A1841" s="102"/>
      <c r="B1841" s="73"/>
      <c r="C1841" s="1"/>
    </row>
    <row r="1842" spans="1:3" hidden="1" x14ac:dyDescent="0.2">
      <c r="A1842" s="102"/>
      <c r="B1842" s="73"/>
      <c r="C1842" s="1"/>
    </row>
    <row r="1843" spans="1:3" hidden="1" x14ac:dyDescent="0.2">
      <c r="A1843" s="102"/>
      <c r="B1843" s="73"/>
      <c r="C1843" s="1"/>
    </row>
    <row r="1844" spans="1:3" hidden="1" x14ac:dyDescent="0.2">
      <c r="A1844" s="102"/>
      <c r="B1844" s="73"/>
      <c r="C1844" s="1"/>
    </row>
    <row r="1845" spans="1:3" hidden="1" x14ac:dyDescent="0.2">
      <c r="A1845" s="102"/>
      <c r="B1845" s="73"/>
      <c r="C1845" s="1"/>
    </row>
    <row r="1846" spans="1:3" hidden="1" x14ac:dyDescent="0.2">
      <c r="A1846" s="102"/>
      <c r="B1846" s="73"/>
      <c r="C1846" s="1"/>
    </row>
    <row r="1847" spans="1:3" hidden="1" x14ac:dyDescent="0.2">
      <c r="A1847" s="102"/>
      <c r="B1847" s="73"/>
      <c r="C1847" s="1"/>
    </row>
    <row r="1848" spans="1:3" hidden="1" x14ac:dyDescent="0.2">
      <c r="A1848" s="102"/>
      <c r="B1848" s="73"/>
      <c r="C1848" s="1"/>
    </row>
    <row r="1849" spans="1:3" hidden="1" x14ac:dyDescent="0.2">
      <c r="A1849" s="102"/>
      <c r="B1849" s="73"/>
      <c r="C1849" s="1"/>
    </row>
    <row r="1850" spans="1:3" hidden="1" x14ac:dyDescent="0.2">
      <c r="A1850" s="102"/>
      <c r="B1850" s="73"/>
      <c r="C1850" s="1"/>
    </row>
    <row r="1851" spans="1:3" hidden="1" x14ac:dyDescent="0.2">
      <c r="A1851" s="102"/>
      <c r="B1851" s="73"/>
      <c r="C1851" s="1"/>
    </row>
    <row r="1852" spans="1:3" hidden="1" x14ac:dyDescent="0.2">
      <c r="A1852" s="102"/>
      <c r="B1852" s="73"/>
      <c r="C1852" s="1"/>
    </row>
    <row r="1853" spans="1:3" hidden="1" x14ac:dyDescent="0.2">
      <c r="A1853" s="102"/>
      <c r="B1853" s="73"/>
      <c r="C1853" s="1"/>
    </row>
    <row r="1854" spans="1:3" hidden="1" x14ac:dyDescent="0.2">
      <c r="A1854" s="102"/>
      <c r="B1854" s="73"/>
      <c r="C1854" s="1"/>
    </row>
    <row r="1855" spans="1:3" hidden="1" x14ac:dyDescent="0.2">
      <c r="A1855" s="102"/>
      <c r="B1855" s="73"/>
      <c r="C1855" s="1"/>
    </row>
    <row r="1856" spans="1:3" hidden="1" x14ac:dyDescent="0.2">
      <c r="A1856" s="102"/>
      <c r="B1856" s="73"/>
      <c r="C1856" s="1"/>
    </row>
    <row r="1857" spans="1:3" hidden="1" x14ac:dyDescent="0.2">
      <c r="A1857" s="102"/>
      <c r="B1857" s="73"/>
      <c r="C1857" s="1"/>
    </row>
    <row r="1858" spans="1:3" hidden="1" x14ac:dyDescent="0.2">
      <c r="A1858" s="102"/>
      <c r="B1858" s="73"/>
      <c r="C1858" s="1"/>
    </row>
    <row r="1859" spans="1:3" hidden="1" x14ac:dyDescent="0.2">
      <c r="A1859" s="102"/>
      <c r="B1859" s="73"/>
      <c r="C1859" s="1"/>
    </row>
    <row r="1860" spans="1:3" hidden="1" x14ac:dyDescent="0.2">
      <c r="A1860" s="102"/>
      <c r="B1860" s="73"/>
      <c r="C1860" s="1"/>
    </row>
    <row r="1861" spans="1:3" hidden="1" x14ac:dyDescent="0.2">
      <c r="A1861" s="102"/>
      <c r="B1861" s="73"/>
      <c r="C1861" s="1"/>
    </row>
    <row r="1862" spans="1:3" hidden="1" x14ac:dyDescent="0.2">
      <c r="A1862" s="102"/>
      <c r="B1862" s="73"/>
      <c r="C1862" s="1"/>
    </row>
    <row r="1863" spans="1:3" hidden="1" x14ac:dyDescent="0.2">
      <c r="A1863" s="102"/>
      <c r="B1863" s="73"/>
      <c r="C1863" s="1"/>
    </row>
    <row r="1864" spans="1:3" hidden="1" x14ac:dyDescent="0.2">
      <c r="A1864" s="102"/>
      <c r="B1864" s="73"/>
      <c r="C1864" s="1"/>
    </row>
    <row r="1865" spans="1:3" hidden="1" x14ac:dyDescent="0.2">
      <c r="A1865" s="102"/>
      <c r="B1865" s="73"/>
      <c r="C1865" s="1"/>
    </row>
    <row r="1866" spans="1:3" hidden="1" x14ac:dyDescent="0.2">
      <c r="A1866" s="102"/>
      <c r="B1866" s="73"/>
      <c r="C1866" s="1"/>
    </row>
    <row r="1867" spans="1:3" hidden="1" x14ac:dyDescent="0.2">
      <c r="A1867" s="102"/>
      <c r="B1867" s="73"/>
      <c r="C1867" s="1"/>
    </row>
    <row r="1868" spans="1:3" hidden="1" x14ac:dyDescent="0.2">
      <c r="A1868" s="102"/>
      <c r="B1868" s="73"/>
      <c r="C1868" s="1"/>
    </row>
    <row r="1869" spans="1:3" hidden="1" x14ac:dyDescent="0.2">
      <c r="A1869" s="102"/>
      <c r="B1869" s="73"/>
      <c r="C1869" s="1"/>
    </row>
    <row r="1870" spans="1:3" hidden="1" x14ac:dyDescent="0.2">
      <c r="A1870" s="102"/>
      <c r="B1870" s="73"/>
      <c r="C1870" s="1"/>
    </row>
    <row r="1871" spans="1:3" hidden="1" x14ac:dyDescent="0.2">
      <c r="A1871" s="102"/>
      <c r="B1871" s="73"/>
      <c r="C1871" s="1"/>
    </row>
    <row r="1872" spans="1:3" hidden="1" x14ac:dyDescent="0.2">
      <c r="A1872" s="102"/>
      <c r="B1872" s="73"/>
      <c r="C1872" s="1"/>
    </row>
    <row r="1873" spans="1:3" hidden="1" x14ac:dyDescent="0.2">
      <c r="A1873" s="102"/>
      <c r="B1873" s="73"/>
      <c r="C1873" s="1"/>
    </row>
    <row r="1874" spans="1:3" hidden="1" x14ac:dyDescent="0.2">
      <c r="A1874" s="102"/>
      <c r="B1874" s="73"/>
      <c r="C1874" s="1"/>
    </row>
    <row r="1875" spans="1:3" hidden="1" x14ac:dyDescent="0.2">
      <c r="A1875" s="102"/>
      <c r="B1875" s="73"/>
      <c r="C1875" s="1"/>
    </row>
    <row r="1876" spans="1:3" hidden="1" x14ac:dyDescent="0.2">
      <c r="A1876" s="102"/>
      <c r="B1876" s="73"/>
      <c r="C1876" s="1"/>
    </row>
    <row r="1877" spans="1:3" hidden="1" x14ac:dyDescent="0.2">
      <c r="A1877" s="102"/>
      <c r="B1877" s="73"/>
      <c r="C1877" s="1"/>
    </row>
    <row r="1878" spans="1:3" hidden="1" x14ac:dyDescent="0.2">
      <c r="A1878" s="102"/>
      <c r="B1878" s="73"/>
      <c r="C1878" s="1"/>
    </row>
    <row r="1879" spans="1:3" hidden="1" x14ac:dyDescent="0.2">
      <c r="A1879" s="102"/>
      <c r="B1879" s="73"/>
      <c r="C1879" s="1"/>
    </row>
    <row r="1880" spans="1:3" hidden="1" x14ac:dyDescent="0.2">
      <c r="A1880" s="102"/>
      <c r="B1880" s="73"/>
      <c r="C1880" s="1"/>
    </row>
    <row r="1881" spans="1:3" hidden="1" x14ac:dyDescent="0.2">
      <c r="A1881" s="102"/>
      <c r="B1881" s="73"/>
      <c r="C1881" s="1"/>
    </row>
    <row r="1882" spans="1:3" hidden="1" x14ac:dyDescent="0.2">
      <c r="A1882" s="102"/>
      <c r="B1882" s="73"/>
      <c r="C1882" s="1"/>
    </row>
    <row r="1883" spans="1:3" hidden="1" x14ac:dyDescent="0.2">
      <c r="A1883" s="102"/>
      <c r="B1883" s="73"/>
      <c r="C1883" s="1"/>
    </row>
    <row r="1884" spans="1:3" hidden="1" x14ac:dyDescent="0.2">
      <c r="A1884" s="102"/>
      <c r="B1884" s="73"/>
      <c r="C1884" s="1"/>
    </row>
    <row r="1885" spans="1:3" hidden="1" x14ac:dyDescent="0.2">
      <c r="A1885" s="102"/>
      <c r="B1885" s="73"/>
      <c r="C1885" s="1"/>
    </row>
    <row r="1886" spans="1:3" hidden="1" x14ac:dyDescent="0.2">
      <c r="A1886" s="102"/>
      <c r="B1886" s="73"/>
      <c r="C1886" s="1"/>
    </row>
    <row r="1887" spans="1:3" hidden="1" x14ac:dyDescent="0.2">
      <c r="A1887" s="102"/>
      <c r="B1887" s="73"/>
      <c r="C1887" s="1"/>
    </row>
    <row r="1888" spans="1:3" hidden="1" x14ac:dyDescent="0.2">
      <c r="A1888" s="102"/>
      <c r="B1888" s="73"/>
      <c r="C1888" s="1"/>
    </row>
    <row r="1889" spans="1:3" hidden="1" x14ac:dyDescent="0.2">
      <c r="A1889" s="102"/>
      <c r="B1889" s="73"/>
      <c r="C1889" s="1"/>
    </row>
    <row r="1890" spans="1:3" hidden="1" x14ac:dyDescent="0.2">
      <c r="A1890" s="102"/>
      <c r="B1890" s="73"/>
      <c r="C1890" s="1"/>
    </row>
    <row r="1891" spans="1:3" hidden="1" x14ac:dyDescent="0.2">
      <c r="A1891" s="102"/>
      <c r="B1891" s="73"/>
      <c r="C1891" s="1"/>
    </row>
    <row r="1892" spans="1:3" hidden="1" x14ac:dyDescent="0.2">
      <c r="A1892" s="102"/>
      <c r="B1892" s="73"/>
      <c r="C1892" s="1"/>
    </row>
    <row r="1893" spans="1:3" hidden="1" x14ac:dyDescent="0.2">
      <c r="A1893" s="102"/>
      <c r="B1893" s="73"/>
      <c r="C1893" s="1"/>
    </row>
    <row r="1894" spans="1:3" hidden="1" x14ac:dyDescent="0.2">
      <c r="A1894" s="102"/>
      <c r="B1894" s="73"/>
      <c r="C1894" s="1"/>
    </row>
    <row r="1895" spans="1:3" hidden="1" x14ac:dyDescent="0.2">
      <c r="A1895" s="102"/>
      <c r="B1895" s="73"/>
      <c r="C1895" s="1"/>
    </row>
    <row r="1896" spans="1:3" hidden="1" x14ac:dyDescent="0.2">
      <c r="A1896" s="102"/>
      <c r="B1896" s="73"/>
      <c r="C1896" s="1"/>
    </row>
    <row r="1897" spans="1:3" hidden="1" x14ac:dyDescent="0.2">
      <c r="A1897" s="102"/>
      <c r="B1897" s="73"/>
      <c r="C1897" s="1"/>
    </row>
    <row r="1898" spans="1:3" hidden="1" x14ac:dyDescent="0.2">
      <c r="A1898" s="102"/>
      <c r="B1898" s="73"/>
      <c r="C1898" s="1"/>
    </row>
    <row r="1899" spans="1:3" hidden="1" x14ac:dyDescent="0.2">
      <c r="A1899" s="102"/>
      <c r="B1899" s="73"/>
      <c r="C1899" s="1"/>
    </row>
    <row r="1900" spans="1:3" hidden="1" x14ac:dyDescent="0.2">
      <c r="A1900" s="102"/>
      <c r="B1900" s="73"/>
      <c r="C1900" s="1"/>
    </row>
    <row r="1901" spans="1:3" hidden="1" x14ac:dyDescent="0.2">
      <c r="A1901" s="102"/>
      <c r="B1901" s="73"/>
      <c r="C1901" s="1"/>
    </row>
    <row r="1902" spans="1:3" hidden="1" x14ac:dyDescent="0.2">
      <c r="A1902" s="102"/>
      <c r="B1902" s="73"/>
      <c r="C1902" s="1"/>
    </row>
    <row r="1903" spans="1:3" hidden="1" x14ac:dyDescent="0.2">
      <c r="A1903" s="102"/>
      <c r="B1903" s="73"/>
      <c r="C1903" s="1"/>
    </row>
    <row r="1904" spans="1:3" hidden="1" x14ac:dyDescent="0.2">
      <c r="A1904" s="102"/>
      <c r="B1904" s="73"/>
      <c r="C1904" s="1"/>
    </row>
    <row r="1905" spans="1:3" hidden="1" x14ac:dyDescent="0.2">
      <c r="A1905" s="102"/>
      <c r="B1905" s="73"/>
      <c r="C1905" s="1"/>
    </row>
    <row r="1906" spans="1:3" hidden="1" x14ac:dyDescent="0.2">
      <c r="A1906" s="102"/>
      <c r="B1906" s="73"/>
      <c r="C1906" s="1"/>
    </row>
    <row r="1907" spans="1:3" hidden="1" x14ac:dyDescent="0.2">
      <c r="A1907" s="102"/>
      <c r="B1907" s="73"/>
      <c r="C1907" s="1"/>
    </row>
    <row r="1908" spans="1:3" hidden="1" x14ac:dyDescent="0.2">
      <c r="A1908" s="102"/>
      <c r="B1908" s="73"/>
      <c r="C1908" s="1"/>
    </row>
    <row r="1909" spans="1:3" hidden="1" x14ac:dyDescent="0.2">
      <c r="A1909" s="102"/>
      <c r="B1909" s="73"/>
      <c r="C1909" s="1"/>
    </row>
    <row r="1910" spans="1:3" hidden="1" x14ac:dyDescent="0.2">
      <c r="A1910" s="102"/>
      <c r="B1910" s="73"/>
      <c r="C1910" s="1"/>
    </row>
    <row r="1911" spans="1:3" hidden="1" x14ac:dyDescent="0.2">
      <c r="A1911" s="102"/>
      <c r="B1911" s="73"/>
      <c r="C1911" s="1"/>
    </row>
    <row r="1912" spans="1:3" hidden="1" x14ac:dyDescent="0.2">
      <c r="A1912" s="102"/>
      <c r="B1912" s="73"/>
      <c r="C1912" s="1"/>
    </row>
    <row r="1913" spans="1:3" hidden="1" x14ac:dyDescent="0.2">
      <c r="A1913" s="102"/>
      <c r="B1913" s="73"/>
      <c r="C1913" s="1"/>
    </row>
    <row r="1914" spans="1:3" hidden="1" x14ac:dyDescent="0.2">
      <c r="A1914" s="102"/>
      <c r="B1914" s="73"/>
      <c r="C1914" s="1"/>
    </row>
    <row r="1915" spans="1:3" hidden="1" x14ac:dyDescent="0.2">
      <c r="A1915" s="102"/>
      <c r="B1915" s="73"/>
      <c r="C1915" s="1"/>
    </row>
    <row r="1916" spans="1:3" hidden="1" x14ac:dyDescent="0.2">
      <c r="A1916" s="102"/>
      <c r="B1916" s="73"/>
      <c r="C1916" s="1"/>
    </row>
    <row r="1917" spans="1:3" hidden="1" x14ac:dyDescent="0.2">
      <c r="A1917" s="102"/>
      <c r="B1917" s="73"/>
      <c r="C1917" s="1"/>
    </row>
    <row r="1918" spans="1:3" hidden="1" x14ac:dyDescent="0.2">
      <c r="A1918" s="102"/>
      <c r="B1918" s="73"/>
      <c r="C1918" s="1"/>
    </row>
    <row r="1919" spans="1:3" hidden="1" x14ac:dyDescent="0.2">
      <c r="A1919" s="102"/>
      <c r="B1919" s="73"/>
      <c r="C1919" s="1"/>
    </row>
    <row r="1920" spans="1:3" hidden="1" x14ac:dyDescent="0.2">
      <c r="A1920" s="102"/>
      <c r="B1920" s="73"/>
      <c r="C1920" s="1"/>
    </row>
    <row r="1921" spans="1:3" hidden="1" x14ac:dyDescent="0.2">
      <c r="A1921" s="102"/>
      <c r="B1921" s="73"/>
      <c r="C1921" s="1"/>
    </row>
    <row r="1922" spans="1:3" hidden="1" x14ac:dyDescent="0.2">
      <c r="A1922" s="102"/>
      <c r="B1922" s="73"/>
      <c r="C1922" s="1"/>
    </row>
    <row r="1923" spans="1:3" hidden="1" x14ac:dyDescent="0.2">
      <c r="A1923" s="102"/>
      <c r="B1923" s="73"/>
      <c r="C1923" s="1"/>
    </row>
    <row r="1924" spans="1:3" hidden="1" x14ac:dyDescent="0.2">
      <c r="A1924" s="102"/>
      <c r="B1924" s="73"/>
      <c r="C1924" s="1"/>
    </row>
    <row r="1925" spans="1:3" hidden="1" x14ac:dyDescent="0.2">
      <c r="A1925" s="102"/>
      <c r="B1925" s="73"/>
      <c r="C1925" s="1"/>
    </row>
    <row r="1926" spans="1:3" hidden="1" x14ac:dyDescent="0.2">
      <c r="A1926" s="102"/>
      <c r="B1926" s="73"/>
      <c r="C1926" s="1"/>
    </row>
    <row r="1927" spans="1:3" hidden="1" x14ac:dyDescent="0.2">
      <c r="A1927" s="102"/>
      <c r="B1927" s="73"/>
      <c r="C1927" s="1"/>
    </row>
    <row r="1928" spans="1:3" hidden="1" x14ac:dyDescent="0.2">
      <c r="A1928" s="102"/>
      <c r="B1928" s="73"/>
      <c r="C1928" s="1"/>
    </row>
    <row r="1929" spans="1:3" hidden="1" x14ac:dyDescent="0.2">
      <c r="A1929" s="102"/>
      <c r="B1929" s="73"/>
      <c r="C1929" s="1"/>
    </row>
    <row r="1930" spans="1:3" hidden="1" x14ac:dyDescent="0.2">
      <c r="A1930" s="102"/>
      <c r="B1930" s="73"/>
      <c r="C1930" s="1"/>
    </row>
    <row r="1931" spans="1:3" hidden="1" x14ac:dyDescent="0.2">
      <c r="A1931" s="102"/>
      <c r="B1931" s="73"/>
      <c r="C1931" s="1"/>
    </row>
    <row r="1932" spans="1:3" hidden="1" x14ac:dyDescent="0.2">
      <c r="A1932" s="102"/>
      <c r="B1932" s="73"/>
      <c r="C1932" s="1"/>
    </row>
    <row r="1933" spans="1:3" hidden="1" x14ac:dyDescent="0.2">
      <c r="A1933" s="102"/>
      <c r="B1933" s="73"/>
      <c r="C1933" s="1"/>
    </row>
    <row r="1934" spans="1:3" hidden="1" x14ac:dyDescent="0.2">
      <c r="A1934" s="102"/>
      <c r="B1934" s="73"/>
      <c r="C1934" s="1"/>
    </row>
    <row r="1935" spans="1:3" hidden="1" x14ac:dyDescent="0.2">
      <c r="A1935" s="102"/>
      <c r="B1935" s="73"/>
      <c r="C1935" s="1"/>
    </row>
    <row r="1936" spans="1:3" hidden="1" x14ac:dyDescent="0.2">
      <c r="A1936" s="102"/>
      <c r="B1936" s="73"/>
      <c r="C1936" s="1"/>
    </row>
    <row r="1937" spans="1:3" hidden="1" x14ac:dyDescent="0.2">
      <c r="A1937" s="102"/>
      <c r="B1937" s="73"/>
      <c r="C1937" s="1"/>
    </row>
    <row r="1938" spans="1:3" hidden="1" x14ac:dyDescent="0.2">
      <c r="A1938" s="102"/>
      <c r="B1938" s="73"/>
      <c r="C1938" s="1"/>
    </row>
    <row r="1939" spans="1:3" hidden="1" x14ac:dyDescent="0.2">
      <c r="A1939" s="102"/>
      <c r="B1939" s="73"/>
      <c r="C1939" s="1"/>
    </row>
    <row r="1940" spans="1:3" hidden="1" x14ac:dyDescent="0.2">
      <c r="A1940" s="102"/>
      <c r="B1940" s="73"/>
      <c r="C1940" s="1"/>
    </row>
    <row r="1941" spans="1:3" hidden="1" x14ac:dyDescent="0.2">
      <c r="A1941" s="102"/>
      <c r="B1941" s="73"/>
      <c r="C1941" s="1"/>
    </row>
    <row r="1942" spans="1:3" hidden="1" x14ac:dyDescent="0.2">
      <c r="A1942" s="102"/>
      <c r="B1942" s="73"/>
      <c r="C1942" s="1"/>
    </row>
    <row r="1943" spans="1:3" hidden="1" x14ac:dyDescent="0.2">
      <c r="A1943" s="102"/>
      <c r="B1943" s="73"/>
      <c r="C1943" s="1"/>
    </row>
    <row r="1944" spans="1:3" hidden="1" x14ac:dyDescent="0.2">
      <c r="A1944" s="102"/>
      <c r="B1944" s="73"/>
      <c r="C1944" s="1"/>
    </row>
    <row r="1945" spans="1:3" hidden="1" x14ac:dyDescent="0.2">
      <c r="A1945" s="102"/>
      <c r="B1945" s="73"/>
      <c r="C1945" s="1"/>
    </row>
    <row r="1946" spans="1:3" hidden="1" x14ac:dyDescent="0.2">
      <c r="A1946" s="102"/>
      <c r="B1946" s="73"/>
      <c r="C1946" s="1"/>
    </row>
    <row r="1947" spans="1:3" hidden="1" x14ac:dyDescent="0.2">
      <c r="A1947" s="102"/>
      <c r="B1947" s="73"/>
      <c r="C1947" s="1"/>
    </row>
    <row r="1948" spans="1:3" hidden="1" x14ac:dyDescent="0.2">
      <c r="A1948" s="102"/>
      <c r="B1948" s="73"/>
      <c r="C1948" s="1"/>
    </row>
    <row r="1949" spans="1:3" hidden="1" x14ac:dyDescent="0.2">
      <c r="A1949" s="102"/>
      <c r="B1949" s="73"/>
      <c r="C1949" s="1"/>
    </row>
    <row r="1950" spans="1:3" hidden="1" x14ac:dyDescent="0.2">
      <c r="A1950" s="102"/>
      <c r="B1950" s="73"/>
      <c r="C1950" s="1"/>
    </row>
    <row r="1951" spans="1:3" hidden="1" x14ac:dyDescent="0.2">
      <c r="A1951" s="102"/>
      <c r="B1951" s="73"/>
      <c r="C1951" s="1"/>
    </row>
    <row r="1952" spans="1:3" hidden="1" x14ac:dyDescent="0.2">
      <c r="A1952" s="102"/>
      <c r="B1952" s="73"/>
      <c r="C1952" s="1"/>
    </row>
    <row r="1953" spans="1:3" hidden="1" x14ac:dyDescent="0.2">
      <c r="A1953" s="102"/>
      <c r="B1953" s="73"/>
      <c r="C1953" s="1"/>
    </row>
    <row r="1954" spans="1:3" hidden="1" x14ac:dyDescent="0.2">
      <c r="A1954" s="102"/>
      <c r="B1954" s="73"/>
      <c r="C1954" s="1"/>
    </row>
    <row r="1955" spans="1:3" hidden="1" x14ac:dyDescent="0.2">
      <c r="A1955" s="102"/>
      <c r="B1955" s="73"/>
      <c r="C1955" s="1"/>
    </row>
    <row r="1956" spans="1:3" hidden="1" x14ac:dyDescent="0.2">
      <c r="A1956" s="102"/>
      <c r="B1956" s="73"/>
      <c r="C1956" s="1"/>
    </row>
    <row r="1957" spans="1:3" hidden="1" x14ac:dyDescent="0.2">
      <c r="A1957" s="102"/>
      <c r="B1957" s="73"/>
      <c r="C1957" s="1"/>
    </row>
    <row r="1958" spans="1:3" hidden="1" x14ac:dyDescent="0.2">
      <c r="A1958" s="102"/>
      <c r="B1958" s="73"/>
      <c r="C1958" s="1"/>
    </row>
    <row r="1959" spans="1:3" hidden="1" x14ac:dyDescent="0.2">
      <c r="A1959" s="102"/>
      <c r="B1959" s="73"/>
      <c r="C1959" s="1"/>
    </row>
    <row r="1960" spans="1:3" hidden="1" x14ac:dyDescent="0.2">
      <c r="A1960" s="102"/>
      <c r="B1960" s="73"/>
      <c r="C1960" s="1"/>
    </row>
    <row r="1961" spans="1:3" hidden="1" x14ac:dyDescent="0.2">
      <c r="A1961" s="102"/>
      <c r="B1961" s="73"/>
      <c r="C1961" s="1"/>
    </row>
    <row r="1962" spans="1:3" hidden="1" x14ac:dyDescent="0.2">
      <c r="A1962" s="102"/>
      <c r="B1962" s="73"/>
      <c r="C1962" s="1"/>
    </row>
    <row r="1963" spans="1:3" hidden="1" x14ac:dyDescent="0.2">
      <c r="A1963" s="102"/>
      <c r="B1963" s="73"/>
      <c r="C1963" s="1"/>
    </row>
    <row r="1964" spans="1:3" hidden="1" x14ac:dyDescent="0.2">
      <c r="A1964" s="102"/>
      <c r="B1964" s="73"/>
      <c r="C1964" s="1"/>
    </row>
    <row r="1965" spans="1:3" hidden="1" x14ac:dyDescent="0.2">
      <c r="A1965" s="102"/>
      <c r="B1965" s="73"/>
      <c r="C1965" s="1"/>
    </row>
    <row r="1966" spans="1:3" hidden="1" x14ac:dyDescent="0.2">
      <c r="A1966" s="102"/>
      <c r="B1966" s="73"/>
      <c r="C1966" s="1"/>
    </row>
    <row r="1967" spans="1:3" hidden="1" x14ac:dyDescent="0.2">
      <c r="A1967" s="102"/>
      <c r="B1967" s="73"/>
      <c r="C1967" s="1"/>
    </row>
    <row r="1968" spans="1:3" hidden="1" x14ac:dyDescent="0.2">
      <c r="A1968" s="102"/>
      <c r="B1968" s="73"/>
      <c r="C1968" s="1"/>
    </row>
    <row r="1969" spans="1:3" hidden="1" x14ac:dyDescent="0.2">
      <c r="A1969" s="102"/>
      <c r="B1969" s="73"/>
      <c r="C1969" s="1"/>
    </row>
    <row r="1970" spans="1:3" hidden="1" x14ac:dyDescent="0.2">
      <c r="A1970" s="102"/>
      <c r="B1970" s="73"/>
      <c r="C1970" s="1"/>
    </row>
    <row r="1971" spans="1:3" hidden="1" x14ac:dyDescent="0.2">
      <c r="A1971" s="102"/>
      <c r="B1971" s="73"/>
      <c r="C1971" s="1"/>
    </row>
    <row r="1972" spans="1:3" hidden="1" x14ac:dyDescent="0.2">
      <c r="A1972" s="102"/>
      <c r="B1972" s="73"/>
      <c r="C1972" s="1"/>
    </row>
    <row r="1973" spans="1:3" hidden="1" x14ac:dyDescent="0.2">
      <c r="A1973" s="102"/>
      <c r="B1973" s="73"/>
      <c r="C1973" s="1"/>
    </row>
    <row r="1974" spans="1:3" hidden="1" x14ac:dyDescent="0.2">
      <c r="A1974" s="102"/>
      <c r="B1974" s="73"/>
      <c r="C1974" s="1"/>
    </row>
    <row r="1975" spans="1:3" hidden="1" x14ac:dyDescent="0.2">
      <c r="A1975" s="102"/>
      <c r="B1975" s="73"/>
      <c r="C1975" s="1"/>
    </row>
    <row r="1976" spans="1:3" hidden="1" x14ac:dyDescent="0.2">
      <c r="A1976" s="102"/>
      <c r="B1976" s="73"/>
      <c r="C1976" s="1"/>
    </row>
    <row r="1977" spans="1:3" hidden="1" x14ac:dyDescent="0.2">
      <c r="A1977" s="102"/>
      <c r="B1977" s="73"/>
      <c r="C1977" s="1"/>
    </row>
    <row r="1978" spans="1:3" hidden="1" x14ac:dyDescent="0.2">
      <c r="A1978" s="102"/>
      <c r="B1978" s="73"/>
      <c r="C1978" s="1"/>
    </row>
    <row r="1979" spans="1:3" hidden="1" x14ac:dyDescent="0.2">
      <c r="A1979" s="102"/>
      <c r="B1979" s="73"/>
      <c r="C1979" s="1"/>
    </row>
    <row r="1980" spans="1:3" hidden="1" x14ac:dyDescent="0.2">
      <c r="A1980" s="102"/>
      <c r="B1980" s="73"/>
      <c r="C1980" s="1"/>
    </row>
    <row r="1981" spans="1:3" hidden="1" x14ac:dyDescent="0.2">
      <c r="A1981" s="102"/>
      <c r="B1981" s="73"/>
      <c r="C1981" s="1"/>
    </row>
    <row r="1982" spans="1:3" hidden="1" x14ac:dyDescent="0.2">
      <c r="A1982" s="102"/>
      <c r="B1982" s="73"/>
      <c r="C1982" s="1"/>
    </row>
    <row r="1983" spans="1:3" hidden="1" x14ac:dyDescent="0.2">
      <c r="A1983" s="102"/>
      <c r="B1983" s="73"/>
      <c r="C1983" s="1"/>
    </row>
    <row r="1984" spans="1:3" hidden="1" x14ac:dyDescent="0.2">
      <c r="A1984" s="102"/>
      <c r="B1984" s="73"/>
      <c r="C1984" s="1"/>
    </row>
    <row r="1985" spans="1:3" hidden="1" x14ac:dyDescent="0.2">
      <c r="A1985" s="102"/>
      <c r="B1985" s="73"/>
      <c r="C1985" s="1"/>
    </row>
    <row r="1986" spans="1:3" hidden="1" x14ac:dyDescent="0.2">
      <c r="A1986" s="102"/>
      <c r="B1986" s="73"/>
      <c r="C1986" s="1"/>
    </row>
    <row r="1987" spans="1:3" hidden="1" x14ac:dyDescent="0.2">
      <c r="A1987" s="102"/>
      <c r="B1987" s="73"/>
      <c r="C1987" s="1"/>
    </row>
    <row r="1988" spans="1:3" hidden="1" x14ac:dyDescent="0.2">
      <c r="A1988" s="102"/>
      <c r="B1988" s="73"/>
      <c r="C1988" s="1"/>
    </row>
    <row r="1989" spans="1:3" hidden="1" x14ac:dyDescent="0.2">
      <c r="A1989" s="102"/>
      <c r="B1989" s="73"/>
      <c r="C1989" s="1"/>
    </row>
    <row r="1990" spans="1:3" hidden="1" x14ac:dyDescent="0.2">
      <c r="A1990" s="102"/>
      <c r="B1990" s="73"/>
      <c r="C1990" s="1"/>
    </row>
    <row r="1991" spans="1:3" hidden="1" x14ac:dyDescent="0.2">
      <c r="A1991" s="102"/>
      <c r="B1991" s="73"/>
      <c r="C1991" s="1"/>
    </row>
    <row r="1992" spans="1:3" hidden="1" x14ac:dyDescent="0.2">
      <c r="A1992" s="102"/>
      <c r="B1992" s="73"/>
      <c r="C1992" s="1"/>
    </row>
    <row r="1993" spans="1:3" hidden="1" x14ac:dyDescent="0.2">
      <c r="A1993" s="102"/>
      <c r="B1993" s="73"/>
      <c r="C1993" s="1"/>
    </row>
    <row r="1994" spans="1:3" hidden="1" x14ac:dyDescent="0.2">
      <c r="A1994" s="102"/>
      <c r="B1994" s="73"/>
      <c r="C1994" s="1"/>
    </row>
    <row r="1995" spans="1:3" hidden="1" x14ac:dyDescent="0.2">
      <c r="A1995" s="102"/>
      <c r="B1995" s="73"/>
      <c r="C1995" s="1"/>
    </row>
    <row r="1996" spans="1:3" hidden="1" x14ac:dyDescent="0.2">
      <c r="A1996" s="102"/>
      <c r="B1996" s="73"/>
      <c r="C1996" s="1"/>
    </row>
    <row r="1997" spans="1:3" hidden="1" x14ac:dyDescent="0.2">
      <c r="A1997" s="102"/>
      <c r="B1997" s="73"/>
      <c r="C1997" s="1"/>
    </row>
    <row r="1998" spans="1:3" hidden="1" x14ac:dyDescent="0.2">
      <c r="A1998" s="102"/>
      <c r="B1998" s="73"/>
      <c r="C1998" s="1"/>
    </row>
    <row r="1999" spans="1:3" hidden="1" x14ac:dyDescent="0.2">
      <c r="A1999" s="102"/>
      <c r="B1999" s="73"/>
      <c r="C1999" s="1"/>
    </row>
    <row r="2000" spans="1:3" hidden="1" x14ac:dyDescent="0.2">
      <c r="A2000" s="102"/>
      <c r="B2000" s="73"/>
      <c r="C2000" s="1"/>
    </row>
    <row r="2001" spans="1:3" hidden="1" x14ac:dyDescent="0.2">
      <c r="A2001" s="102"/>
      <c r="B2001" s="73"/>
      <c r="C2001" s="1"/>
    </row>
    <row r="2002" spans="1:3" hidden="1" x14ac:dyDescent="0.2">
      <c r="A2002" s="102"/>
      <c r="B2002" s="73"/>
      <c r="C2002" s="1"/>
    </row>
    <row r="2003" spans="1:3" hidden="1" x14ac:dyDescent="0.2">
      <c r="A2003" s="102"/>
      <c r="B2003" s="73"/>
      <c r="C2003" s="1"/>
    </row>
    <row r="2004" spans="1:3" hidden="1" x14ac:dyDescent="0.2">
      <c r="A2004" s="102"/>
      <c r="B2004" s="73"/>
      <c r="C2004" s="1"/>
    </row>
    <row r="2005" spans="1:3" hidden="1" x14ac:dyDescent="0.2">
      <c r="A2005" s="102"/>
      <c r="B2005" s="73"/>
      <c r="C2005" s="1"/>
    </row>
    <row r="2006" spans="1:3" hidden="1" x14ac:dyDescent="0.2">
      <c r="A2006" s="102"/>
      <c r="B2006" s="73"/>
      <c r="C2006" s="1"/>
    </row>
    <row r="2007" spans="1:3" hidden="1" x14ac:dyDescent="0.2">
      <c r="A2007" s="102"/>
      <c r="B2007" s="73"/>
      <c r="C2007" s="1"/>
    </row>
    <row r="2008" spans="1:3" hidden="1" x14ac:dyDescent="0.2">
      <c r="A2008" s="102"/>
      <c r="B2008" s="73"/>
      <c r="C2008" s="1"/>
    </row>
    <row r="2009" spans="1:3" hidden="1" x14ac:dyDescent="0.2">
      <c r="A2009" s="102"/>
      <c r="B2009" s="73"/>
      <c r="C2009" s="1"/>
    </row>
    <row r="2010" spans="1:3" hidden="1" x14ac:dyDescent="0.2">
      <c r="A2010" s="102"/>
      <c r="B2010" s="73"/>
      <c r="C2010" s="1"/>
    </row>
    <row r="2011" spans="1:3" hidden="1" x14ac:dyDescent="0.2">
      <c r="A2011" s="102"/>
      <c r="B2011" s="73"/>
      <c r="C2011" s="1"/>
    </row>
    <row r="2012" spans="1:3" hidden="1" x14ac:dyDescent="0.2">
      <c r="A2012" s="102"/>
      <c r="B2012" s="73"/>
      <c r="C2012" s="1"/>
    </row>
    <row r="2013" spans="1:3" hidden="1" x14ac:dyDescent="0.2">
      <c r="A2013" s="102"/>
      <c r="B2013" s="73"/>
      <c r="C2013" s="1"/>
    </row>
    <row r="2014" spans="1:3" hidden="1" x14ac:dyDescent="0.2">
      <c r="A2014" s="102"/>
      <c r="B2014" s="73"/>
      <c r="C2014" s="1"/>
    </row>
    <row r="2015" spans="1:3" hidden="1" x14ac:dyDescent="0.2">
      <c r="A2015" s="102"/>
      <c r="B2015" s="73"/>
      <c r="C2015" s="1"/>
    </row>
    <row r="2016" spans="1:3" hidden="1" x14ac:dyDescent="0.2">
      <c r="A2016" s="102"/>
      <c r="B2016" s="73"/>
      <c r="C2016" s="1"/>
    </row>
    <row r="2017" spans="1:3" hidden="1" x14ac:dyDescent="0.2">
      <c r="A2017" s="102"/>
      <c r="B2017" s="73"/>
      <c r="C2017" s="1"/>
    </row>
    <row r="2018" spans="1:3" hidden="1" x14ac:dyDescent="0.2">
      <c r="A2018" s="102"/>
      <c r="B2018" s="73"/>
      <c r="C2018" s="1"/>
    </row>
    <row r="2019" spans="1:3" hidden="1" x14ac:dyDescent="0.2">
      <c r="A2019" s="102"/>
      <c r="B2019" s="73"/>
      <c r="C2019" s="1"/>
    </row>
    <row r="2020" spans="1:3" hidden="1" x14ac:dyDescent="0.2">
      <c r="A2020" s="102"/>
      <c r="B2020" s="73"/>
      <c r="C2020" s="1"/>
    </row>
    <row r="2021" spans="1:3" hidden="1" x14ac:dyDescent="0.2">
      <c r="A2021" s="102"/>
      <c r="B2021" s="73"/>
      <c r="C2021" s="1"/>
    </row>
    <row r="2022" spans="1:3" hidden="1" x14ac:dyDescent="0.2">
      <c r="A2022" s="102"/>
      <c r="B2022" s="73"/>
      <c r="C2022" s="1"/>
    </row>
    <row r="2023" spans="1:3" hidden="1" x14ac:dyDescent="0.2">
      <c r="A2023" s="102"/>
      <c r="B2023" s="73"/>
      <c r="C2023" s="1"/>
    </row>
    <row r="2024" spans="1:3" hidden="1" x14ac:dyDescent="0.2">
      <c r="A2024" s="102"/>
      <c r="B2024" s="73"/>
      <c r="C2024" s="1"/>
    </row>
    <row r="2025" spans="1:3" hidden="1" x14ac:dyDescent="0.2">
      <c r="A2025" s="102"/>
      <c r="B2025" s="73"/>
      <c r="C2025" s="1"/>
    </row>
    <row r="2026" spans="1:3" hidden="1" x14ac:dyDescent="0.2">
      <c r="A2026" s="102"/>
      <c r="B2026" s="73"/>
      <c r="C2026" s="1"/>
    </row>
    <row r="2027" spans="1:3" hidden="1" x14ac:dyDescent="0.2">
      <c r="A2027" s="102"/>
      <c r="B2027" s="73"/>
      <c r="C2027" s="1"/>
    </row>
    <row r="2028" spans="1:3" hidden="1" x14ac:dyDescent="0.2">
      <c r="A2028" s="102"/>
      <c r="B2028" s="73"/>
      <c r="C2028" s="1"/>
    </row>
    <row r="2029" spans="1:3" hidden="1" x14ac:dyDescent="0.2">
      <c r="A2029" s="102"/>
      <c r="B2029" s="73"/>
      <c r="C2029" s="1"/>
    </row>
    <row r="2030" spans="1:3" hidden="1" x14ac:dyDescent="0.2">
      <c r="A2030" s="102"/>
      <c r="B2030" s="73"/>
      <c r="C2030" s="1"/>
    </row>
    <row r="2031" spans="1:3" hidden="1" x14ac:dyDescent="0.2">
      <c r="A2031" s="102"/>
      <c r="B2031" s="73"/>
      <c r="C2031" s="1"/>
    </row>
    <row r="2032" spans="1:3" hidden="1" x14ac:dyDescent="0.2">
      <c r="A2032" s="102"/>
      <c r="B2032" s="73"/>
      <c r="C2032" s="1"/>
    </row>
    <row r="2033" spans="1:3" hidden="1" x14ac:dyDescent="0.2">
      <c r="A2033" s="102"/>
      <c r="B2033" s="73"/>
      <c r="C2033" s="1"/>
    </row>
    <row r="2034" spans="1:3" hidden="1" x14ac:dyDescent="0.2">
      <c r="A2034" s="102"/>
      <c r="B2034" s="73"/>
      <c r="C2034" s="1"/>
    </row>
    <row r="2035" spans="1:3" hidden="1" x14ac:dyDescent="0.2">
      <c r="A2035" s="102"/>
      <c r="B2035" s="73"/>
      <c r="C2035" s="1"/>
    </row>
    <row r="2036" spans="1:3" hidden="1" x14ac:dyDescent="0.2">
      <c r="A2036" s="102"/>
      <c r="B2036" s="73"/>
      <c r="C2036" s="1"/>
    </row>
    <row r="2037" spans="1:3" hidden="1" x14ac:dyDescent="0.2">
      <c r="A2037" s="102"/>
      <c r="B2037" s="73"/>
      <c r="C2037" s="1"/>
    </row>
    <row r="2038" spans="1:3" hidden="1" x14ac:dyDescent="0.2">
      <c r="A2038" s="102"/>
      <c r="B2038" s="73"/>
      <c r="C2038" s="1"/>
    </row>
    <row r="2039" spans="1:3" hidden="1" x14ac:dyDescent="0.2">
      <c r="A2039" s="102"/>
      <c r="B2039" s="73"/>
      <c r="C2039" s="1"/>
    </row>
    <row r="2040" spans="1:3" hidden="1" x14ac:dyDescent="0.2">
      <c r="A2040" s="102"/>
      <c r="B2040" s="73"/>
      <c r="C2040" s="1"/>
    </row>
    <row r="2041" spans="1:3" hidden="1" x14ac:dyDescent="0.2">
      <c r="A2041" s="102"/>
      <c r="B2041" s="73"/>
      <c r="C2041" s="1"/>
    </row>
    <row r="2042" spans="1:3" hidden="1" x14ac:dyDescent="0.2">
      <c r="A2042" s="102"/>
      <c r="B2042" s="73"/>
      <c r="C2042" s="1"/>
    </row>
    <row r="2043" spans="1:3" hidden="1" x14ac:dyDescent="0.2">
      <c r="A2043" s="102"/>
      <c r="B2043" s="73"/>
      <c r="C2043" s="1"/>
    </row>
    <row r="2044" spans="1:3" hidden="1" x14ac:dyDescent="0.2">
      <c r="A2044" s="102"/>
      <c r="B2044" s="73"/>
      <c r="C2044" s="1"/>
    </row>
    <row r="2045" spans="1:3" hidden="1" x14ac:dyDescent="0.2">
      <c r="A2045" s="102"/>
      <c r="B2045" s="73"/>
      <c r="C2045" s="1"/>
    </row>
    <row r="2046" spans="1:3" hidden="1" x14ac:dyDescent="0.2">
      <c r="A2046" s="102"/>
      <c r="B2046" s="73"/>
      <c r="C2046" s="1"/>
    </row>
    <row r="2047" spans="1:3" hidden="1" x14ac:dyDescent="0.2">
      <c r="A2047" s="102"/>
      <c r="B2047" s="73"/>
      <c r="C2047" s="1"/>
    </row>
    <row r="2048" spans="1:3" hidden="1" x14ac:dyDescent="0.2">
      <c r="A2048" s="102"/>
      <c r="B2048" s="73"/>
      <c r="C2048" s="1"/>
    </row>
    <row r="2049" spans="1:3" hidden="1" x14ac:dyDescent="0.2">
      <c r="A2049" s="102"/>
      <c r="B2049" s="73"/>
      <c r="C2049" s="1"/>
    </row>
    <row r="2050" spans="1:3" hidden="1" x14ac:dyDescent="0.2">
      <c r="A2050" s="102"/>
      <c r="B2050" s="73"/>
      <c r="C2050" s="1"/>
    </row>
    <row r="2051" spans="1:3" hidden="1" x14ac:dyDescent="0.2">
      <c r="A2051" s="102"/>
      <c r="B2051" s="73"/>
      <c r="C2051" s="1"/>
    </row>
    <row r="2052" spans="1:3" hidden="1" x14ac:dyDescent="0.2">
      <c r="A2052" s="102"/>
      <c r="B2052" s="73"/>
      <c r="C2052" s="1"/>
    </row>
    <row r="2053" spans="1:3" hidden="1" x14ac:dyDescent="0.2">
      <c r="A2053" s="102"/>
      <c r="B2053" s="73"/>
      <c r="C2053" s="1"/>
    </row>
    <row r="2054" spans="1:3" hidden="1" x14ac:dyDescent="0.2">
      <c r="A2054" s="102"/>
      <c r="B2054" s="73"/>
      <c r="C2054" s="1"/>
    </row>
    <row r="2055" spans="1:3" hidden="1" x14ac:dyDescent="0.2">
      <c r="A2055" s="102"/>
      <c r="B2055" s="73"/>
      <c r="C2055" s="1"/>
    </row>
    <row r="2056" spans="1:3" hidden="1" x14ac:dyDescent="0.2">
      <c r="A2056" s="102"/>
      <c r="B2056" s="73"/>
      <c r="C2056" s="1"/>
    </row>
    <row r="2057" spans="1:3" hidden="1" x14ac:dyDescent="0.2">
      <c r="A2057" s="102"/>
      <c r="B2057" s="73"/>
      <c r="C2057" s="1"/>
    </row>
    <row r="2058" spans="1:3" hidden="1" x14ac:dyDescent="0.2">
      <c r="A2058" s="102"/>
      <c r="B2058" s="73"/>
      <c r="C2058" s="1"/>
    </row>
    <row r="2059" spans="1:3" hidden="1" x14ac:dyDescent="0.2">
      <c r="A2059" s="102"/>
      <c r="B2059" s="73"/>
      <c r="C2059" s="1"/>
    </row>
    <row r="2060" spans="1:3" hidden="1" x14ac:dyDescent="0.2">
      <c r="A2060" s="102"/>
      <c r="B2060" s="73"/>
      <c r="C2060" s="1"/>
    </row>
    <row r="2061" spans="1:3" hidden="1" x14ac:dyDescent="0.2">
      <c r="A2061" s="102"/>
      <c r="B2061" s="73"/>
      <c r="C2061" s="1"/>
    </row>
    <row r="2062" spans="1:3" hidden="1" x14ac:dyDescent="0.2">
      <c r="A2062" s="102"/>
      <c r="B2062" s="73"/>
      <c r="C2062" s="1"/>
    </row>
    <row r="2063" spans="1:3" hidden="1" x14ac:dyDescent="0.2">
      <c r="A2063" s="102"/>
      <c r="B2063" s="73"/>
      <c r="C2063" s="1"/>
    </row>
    <row r="2064" spans="1:3" hidden="1" x14ac:dyDescent="0.2">
      <c r="A2064" s="102"/>
      <c r="B2064" s="73"/>
      <c r="C2064" s="1"/>
    </row>
    <row r="2065" spans="1:3" hidden="1" x14ac:dyDescent="0.2">
      <c r="A2065" s="102"/>
      <c r="B2065" s="73"/>
      <c r="C2065" s="1"/>
    </row>
    <row r="2066" spans="1:3" hidden="1" x14ac:dyDescent="0.2">
      <c r="A2066" s="102"/>
      <c r="B2066" s="73"/>
      <c r="C2066" s="1"/>
    </row>
    <row r="2067" spans="1:3" hidden="1" x14ac:dyDescent="0.2">
      <c r="A2067" s="102"/>
      <c r="B2067" s="73"/>
      <c r="C2067" s="1"/>
    </row>
    <row r="2068" spans="1:3" hidden="1" x14ac:dyDescent="0.2">
      <c r="A2068" s="102"/>
      <c r="B2068" s="73"/>
      <c r="C2068" s="1"/>
    </row>
    <row r="2069" spans="1:3" hidden="1" x14ac:dyDescent="0.2">
      <c r="A2069" s="102"/>
      <c r="B2069" s="73"/>
      <c r="C2069" s="1"/>
    </row>
    <row r="2070" spans="1:3" hidden="1" x14ac:dyDescent="0.2">
      <c r="A2070" s="102"/>
      <c r="B2070" s="73"/>
      <c r="C2070" s="1"/>
    </row>
    <row r="2071" spans="1:3" hidden="1" x14ac:dyDescent="0.2">
      <c r="A2071" s="102"/>
      <c r="B2071" s="73"/>
      <c r="C2071" s="1"/>
    </row>
    <row r="2072" spans="1:3" hidden="1" x14ac:dyDescent="0.2">
      <c r="A2072" s="102"/>
      <c r="B2072" s="73"/>
      <c r="C2072" s="1"/>
    </row>
    <row r="2073" spans="1:3" hidden="1" x14ac:dyDescent="0.2">
      <c r="A2073" s="102"/>
      <c r="B2073" s="73"/>
      <c r="C2073" s="1"/>
    </row>
    <row r="2074" spans="1:3" hidden="1" x14ac:dyDescent="0.2">
      <c r="A2074" s="102"/>
      <c r="B2074" s="73"/>
      <c r="C2074" s="1"/>
    </row>
    <row r="2075" spans="1:3" hidden="1" x14ac:dyDescent="0.2">
      <c r="A2075" s="102"/>
      <c r="B2075" s="73"/>
      <c r="C2075" s="1"/>
    </row>
    <row r="2076" spans="1:3" hidden="1" x14ac:dyDescent="0.2">
      <c r="A2076" s="102"/>
      <c r="B2076" s="73"/>
      <c r="C2076" s="1"/>
    </row>
    <row r="2077" spans="1:3" hidden="1" x14ac:dyDescent="0.2">
      <c r="A2077" s="102"/>
      <c r="B2077" s="73"/>
      <c r="C2077" s="1"/>
    </row>
    <row r="2078" spans="1:3" hidden="1" x14ac:dyDescent="0.2">
      <c r="A2078" s="102"/>
      <c r="B2078" s="73"/>
      <c r="C2078" s="1"/>
    </row>
    <row r="2079" spans="1:3" hidden="1" x14ac:dyDescent="0.2">
      <c r="A2079" s="102"/>
      <c r="B2079" s="73"/>
      <c r="C2079" s="1"/>
    </row>
    <row r="2080" spans="1:3" hidden="1" x14ac:dyDescent="0.2">
      <c r="A2080" s="102"/>
      <c r="B2080" s="73"/>
      <c r="C2080" s="1"/>
    </row>
    <row r="2081" spans="1:3" hidden="1" x14ac:dyDescent="0.2">
      <c r="A2081" s="102"/>
      <c r="B2081" s="73"/>
      <c r="C2081" s="1"/>
    </row>
    <row r="2082" spans="1:3" hidden="1" x14ac:dyDescent="0.2">
      <c r="A2082" s="102"/>
      <c r="B2082" s="73"/>
      <c r="C2082" s="1"/>
    </row>
    <row r="2083" spans="1:3" hidden="1" x14ac:dyDescent="0.2">
      <c r="A2083" s="102"/>
      <c r="B2083" s="73"/>
      <c r="C2083" s="1"/>
    </row>
    <row r="2084" spans="1:3" hidden="1" x14ac:dyDescent="0.2">
      <c r="A2084" s="102"/>
      <c r="B2084" s="73"/>
      <c r="C2084" s="1"/>
    </row>
    <row r="2085" spans="1:3" hidden="1" x14ac:dyDescent="0.2">
      <c r="A2085" s="102"/>
      <c r="B2085" s="73"/>
      <c r="C2085" s="1"/>
    </row>
    <row r="2086" spans="1:3" hidden="1" x14ac:dyDescent="0.2">
      <c r="A2086" s="102"/>
      <c r="B2086" s="73"/>
      <c r="C2086" s="1"/>
    </row>
    <row r="2087" spans="1:3" hidden="1" x14ac:dyDescent="0.2">
      <c r="A2087" s="102"/>
      <c r="B2087" s="73"/>
      <c r="C2087" s="1"/>
    </row>
    <row r="2088" spans="1:3" hidden="1" x14ac:dyDescent="0.2">
      <c r="A2088" s="102"/>
      <c r="B2088" s="73"/>
      <c r="C2088" s="1"/>
    </row>
    <row r="2089" spans="1:3" hidden="1" x14ac:dyDescent="0.2">
      <c r="A2089" s="102"/>
      <c r="B2089" s="73"/>
      <c r="C2089" s="1"/>
    </row>
    <row r="2090" spans="1:3" hidden="1" x14ac:dyDescent="0.2">
      <c r="A2090" s="102"/>
      <c r="B2090" s="73"/>
      <c r="C2090" s="1"/>
    </row>
    <row r="2091" spans="1:3" hidden="1" x14ac:dyDescent="0.2">
      <c r="A2091" s="102"/>
      <c r="B2091" s="73"/>
      <c r="C2091" s="1"/>
    </row>
    <row r="2092" spans="1:3" hidden="1" x14ac:dyDescent="0.2">
      <c r="A2092" s="102"/>
      <c r="B2092" s="73"/>
      <c r="C2092" s="1"/>
    </row>
    <row r="2093" spans="1:3" hidden="1" x14ac:dyDescent="0.2">
      <c r="A2093" s="102"/>
      <c r="B2093" s="73"/>
      <c r="C2093" s="1"/>
    </row>
    <row r="2094" spans="1:3" hidden="1" x14ac:dyDescent="0.2">
      <c r="A2094" s="102"/>
      <c r="B2094" s="73"/>
      <c r="C2094" s="1"/>
    </row>
    <row r="2095" spans="1:3" hidden="1" x14ac:dyDescent="0.2">
      <c r="A2095" s="102"/>
      <c r="B2095" s="73"/>
      <c r="C2095" s="1"/>
    </row>
    <row r="2096" spans="1:3" hidden="1" x14ac:dyDescent="0.2">
      <c r="A2096" s="102"/>
      <c r="B2096" s="73"/>
      <c r="C2096" s="1"/>
    </row>
    <row r="2097" spans="1:3" hidden="1" x14ac:dyDescent="0.2">
      <c r="A2097" s="102"/>
      <c r="B2097" s="73"/>
      <c r="C2097" s="1"/>
    </row>
    <row r="2098" spans="1:3" hidden="1" x14ac:dyDescent="0.2">
      <c r="A2098" s="102"/>
      <c r="B2098" s="73"/>
      <c r="C2098" s="1"/>
    </row>
    <row r="2099" spans="1:3" hidden="1" x14ac:dyDescent="0.2">
      <c r="A2099" s="102"/>
      <c r="B2099" s="73"/>
      <c r="C2099" s="1"/>
    </row>
    <row r="2100" spans="1:3" hidden="1" x14ac:dyDescent="0.2">
      <c r="A2100" s="102"/>
      <c r="B2100" s="73"/>
      <c r="C2100" s="1"/>
    </row>
    <row r="2101" spans="1:3" hidden="1" x14ac:dyDescent="0.2">
      <c r="A2101" s="102"/>
      <c r="B2101" s="73"/>
      <c r="C2101" s="1"/>
    </row>
    <row r="2102" spans="1:3" hidden="1" x14ac:dyDescent="0.2">
      <c r="A2102" s="102"/>
      <c r="B2102" s="73"/>
      <c r="C2102" s="1"/>
    </row>
    <row r="2103" spans="1:3" hidden="1" x14ac:dyDescent="0.2">
      <c r="A2103" s="102"/>
      <c r="B2103" s="73"/>
      <c r="C2103" s="1"/>
    </row>
    <row r="2104" spans="1:3" hidden="1" x14ac:dyDescent="0.2">
      <c r="A2104" s="102"/>
      <c r="B2104" s="73"/>
      <c r="C2104" s="1"/>
    </row>
    <row r="2105" spans="1:3" hidden="1" x14ac:dyDescent="0.2">
      <c r="A2105" s="102"/>
      <c r="B2105" s="73"/>
      <c r="C2105" s="1"/>
    </row>
    <row r="2106" spans="1:3" hidden="1" x14ac:dyDescent="0.2">
      <c r="A2106" s="102"/>
      <c r="B2106" s="73"/>
      <c r="C2106" s="1"/>
    </row>
    <row r="2107" spans="1:3" hidden="1" x14ac:dyDescent="0.2">
      <c r="A2107" s="102"/>
      <c r="B2107" s="73"/>
      <c r="C2107" s="1"/>
    </row>
    <row r="2108" spans="1:3" hidden="1" x14ac:dyDescent="0.2">
      <c r="A2108" s="102"/>
      <c r="B2108" s="73"/>
      <c r="C2108" s="1"/>
    </row>
    <row r="2109" spans="1:3" hidden="1" x14ac:dyDescent="0.2">
      <c r="A2109" s="102"/>
      <c r="B2109" s="73"/>
      <c r="C2109" s="1"/>
    </row>
    <row r="2110" spans="1:3" hidden="1" x14ac:dyDescent="0.2">
      <c r="A2110" s="102"/>
      <c r="B2110" s="73"/>
      <c r="C2110" s="1"/>
    </row>
    <row r="2111" spans="1:3" hidden="1" x14ac:dyDescent="0.2">
      <c r="A2111" s="102"/>
      <c r="B2111" s="73"/>
      <c r="C2111" s="1"/>
    </row>
    <row r="2112" spans="1:3" hidden="1" x14ac:dyDescent="0.2">
      <c r="A2112" s="102"/>
      <c r="B2112" s="73"/>
      <c r="C2112" s="1"/>
    </row>
    <row r="2113" spans="1:3" hidden="1" x14ac:dyDescent="0.2">
      <c r="A2113" s="102"/>
      <c r="B2113" s="73"/>
      <c r="C2113" s="1"/>
    </row>
    <row r="2114" spans="1:3" hidden="1" x14ac:dyDescent="0.2">
      <c r="A2114" s="102"/>
      <c r="B2114" s="73"/>
      <c r="C2114" s="1"/>
    </row>
    <row r="2115" spans="1:3" hidden="1" x14ac:dyDescent="0.2">
      <c r="A2115" s="102"/>
      <c r="B2115" s="73"/>
      <c r="C2115" s="1"/>
    </row>
    <row r="2116" spans="1:3" hidden="1" x14ac:dyDescent="0.2">
      <c r="A2116" s="102"/>
      <c r="B2116" s="73"/>
      <c r="C2116" s="1"/>
    </row>
    <row r="2117" spans="1:3" hidden="1" x14ac:dyDescent="0.2">
      <c r="A2117" s="102"/>
      <c r="B2117" s="73"/>
      <c r="C2117" s="1"/>
    </row>
    <row r="2118" spans="1:3" hidden="1" x14ac:dyDescent="0.2">
      <c r="A2118" s="102"/>
      <c r="B2118" s="73"/>
      <c r="C2118" s="1"/>
    </row>
    <row r="2119" spans="1:3" hidden="1" x14ac:dyDescent="0.2">
      <c r="A2119" s="102"/>
      <c r="B2119" s="73"/>
      <c r="C2119" s="1"/>
    </row>
    <row r="2120" spans="1:3" hidden="1" x14ac:dyDescent="0.2">
      <c r="A2120" s="102"/>
      <c r="B2120" s="73"/>
      <c r="C2120" s="1"/>
    </row>
    <row r="2121" spans="1:3" hidden="1" x14ac:dyDescent="0.2">
      <c r="A2121" s="102"/>
      <c r="B2121" s="73"/>
      <c r="C2121" s="1"/>
    </row>
    <row r="2122" spans="1:3" hidden="1" x14ac:dyDescent="0.2">
      <c r="A2122" s="102"/>
      <c r="B2122" s="73"/>
      <c r="C2122" s="1"/>
    </row>
    <row r="2123" spans="1:3" hidden="1" x14ac:dyDescent="0.2">
      <c r="A2123" s="102"/>
      <c r="B2123" s="73"/>
      <c r="C2123" s="1"/>
    </row>
    <row r="2124" spans="1:3" hidden="1" x14ac:dyDescent="0.2">
      <c r="A2124" s="102"/>
      <c r="B2124" s="73"/>
      <c r="C2124" s="1"/>
    </row>
    <row r="2125" spans="1:3" hidden="1" x14ac:dyDescent="0.2">
      <c r="A2125" s="102"/>
      <c r="B2125" s="73"/>
      <c r="C2125" s="1"/>
    </row>
    <row r="2126" spans="1:3" hidden="1" x14ac:dyDescent="0.2">
      <c r="A2126" s="102"/>
      <c r="B2126" s="73"/>
      <c r="C2126" s="1"/>
    </row>
    <row r="2127" spans="1:3" hidden="1" x14ac:dyDescent="0.2">
      <c r="A2127" s="102"/>
      <c r="B2127" s="73"/>
      <c r="C2127" s="1"/>
    </row>
    <row r="2128" spans="1:3" hidden="1" x14ac:dyDescent="0.2">
      <c r="A2128" s="102"/>
      <c r="B2128" s="73"/>
      <c r="C2128" s="1"/>
    </row>
    <row r="2129" spans="1:3" hidden="1" x14ac:dyDescent="0.2">
      <c r="A2129" s="102"/>
      <c r="B2129" s="73"/>
      <c r="C2129" s="1"/>
    </row>
    <row r="2130" spans="1:3" hidden="1" x14ac:dyDescent="0.2">
      <c r="A2130" s="102"/>
      <c r="B2130" s="73"/>
      <c r="C2130" s="1"/>
    </row>
    <row r="2131" spans="1:3" hidden="1" x14ac:dyDescent="0.2">
      <c r="A2131" s="102"/>
      <c r="B2131" s="73"/>
      <c r="C2131" s="1"/>
    </row>
    <row r="2132" spans="1:3" hidden="1" x14ac:dyDescent="0.2">
      <c r="A2132" s="102"/>
      <c r="B2132" s="73"/>
      <c r="C2132" s="1"/>
    </row>
    <row r="2133" spans="1:3" hidden="1" x14ac:dyDescent="0.2">
      <c r="A2133" s="102"/>
      <c r="B2133" s="73"/>
      <c r="C2133" s="1"/>
    </row>
    <row r="2134" spans="1:3" hidden="1" x14ac:dyDescent="0.2">
      <c r="A2134" s="102"/>
      <c r="B2134" s="73"/>
      <c r="C2134" s="1"/>
    </row>
    <row r="2135" spans="1:3" hidden="1" x14ac:dyDescent="0.2">
      <c r="A2135" s="102"/>
      <c r="B2135" s="73"/>
      <c r="C2135" s="1"/>
    </row>
    <row r="2136" spans="1:3" hidden="1" x14ac:dyDescent="0.2">
      <c r="A2136" s="102"/>
      <c r="B2136" s="73"/>
      <c r="C2136" s="1"/>
    </row>
    <row r="2137" spans="1:3" hidden="1" x14ac:dyDescent="0.2">
      <c r="A2137" s="102"/>
      <c r="B2137" s="73"/>
      <c r="C2137" s="1"/>
    </row>
    <row r="2138" spans="1:3" hidden="1" x14ac:dyDescent="0.2">
      <c r="A2138" s="102"/>
      <c r="B2138" s="73"/>
      <c r="C2138" s="1"/>
    </row>
    <row r="2139" spans="1:3" hidden="1" x14ac:dyDescent="0.2">
      <c r="A2139" s="102"/>
      <c r="B2139" s="73"/>
      <c r="C2139" s="1"/>
    </row>
    <row r="2140" spans="1:3" hidden="1" x14ac:dyDescent="0.2">
      <c r="A2140" s="102"/>
      <c r="B2140" s="73"/>
      <c r="C2140" s="1"/>
    </row>
    <row r="2141" spans="1:3" hidden="1" x14ac:dyDescent="0.2">
      <c r="A2141" s="102"/>
      <c r="B2141" s="73"/>
      <c r="C2141" s="1"/>
    </row>
    <row r="2142" spans="1:3" hidden="1" x14ac:dyDescent="0.2">
      <c r="A2142" s="102"/>
      <c r="B2142" s="73"/>
      <c r="C2142" s="1"/>
    </row>
    <row r="2143" spans="1:3" hidden="1" x14ac:dyDescent="0.2">
      <c r="A2143" s="102"/>
      <c r="B2143" s="73"/>
      <c r="C2143" s="1"/>
    </row>
    <row r="2144" spans="1:3" hidden="1" x14ac:dyDescent="0.2">
      <c r="A2144" s="102"/>
      <c r="B2144" s="73"/>
      <c r="C2144" s="1"/>
    </row>
    <row r="2145" spans="1:3" hidden="1" x14ac:dyDescent="0.2">
      <c r="A2145" s="102"/>
      <c r="B2145" s="73"/>
      <c r="C2145" s="1"/>
    </row>
    <row r="2146" spans="1:3" hidden="1" x14ac:dyDescent="0.2">
      <c r="A2146" s="102"/>
      <c r="B2146" s="73"/>
      <c r="C2146" s="1"/>
    </row>
    <row r="2147" spans="1:3" hidden="1" x14ac:dyDescent="0.2">
      <c r="A2147" s="102"/>
      <c r="B2147" s="73"/>
      <c r="C2147" s="1"/>
    </row>
    <row r="2148" spans="1:3" hidden="1" x14ac:dyDescent="0.2">
      <c r="A2148" s="102"/>
      <c r="B2148" s="73"/>
      <c r="C2148" s="1"/>
    </row>
    <row r="2149" spans="1:3" hidden="1" x14ac:dyDescent="0.2">
      <c r="A2149" s="102"/>
      <c r="B2149" s="73"/>
      <c r="C2149" s="1"/>
    </row>
    <row r="2150" spans="1:3" hidden="1" x14ac:dyDescent="0.2">
      <c r="A2150" s="102"/>
      <c r="B2150" s="73"/>
      <c r="C2150" s="1"/>
    </row>
    <row r="2151" spans="1:3" hidden="1" x14ac:dyDescent="0.2">
      <c r="A2151" s="102"/>
      <c r="B2151" s="73"/>
      <c r="C2151" s="1"/>
    </row>
    <row r="2152" spans="1:3" hidden="1" x14ac:dyDescent="0.2">
      <c r="A2152" s="102"/>
      <c r="B2152" s="73"/>
      <c r="C2152" s="1"/>
    </row>
    <row r="2153" spans="1:3" hidden="1" x14ac:dyDescent="0.2">
      <c r="A2153" s="102"/>
      <c r="B2153" s="73"/>
      <c r="C2153" s="1"/>
    </row>
    <row r="2154" spans="1:3" hidden="1" x14ac:dyDescent="0.2">
      <c r="A2154" s="102"/>
      <c r="B2154" s="73"/>
      <c r="C2154" s="1"/>
    </row>
    <row r="2155" spans="1:3" hidden="1" x14ac:dyDescent="0.2">
      <c r="A2155" s="102"/>
      <c r="B2155" s="73"/>
      <c r="C2155" s="1"/>
    </row>
    <row r="2156" spans="1:3" hidden="1" x14ac:dyDescent="0.2">
      <c r="A2156" s="102"/>
      <c r="B2156" s="73"/>
      <c r="C2156" s="1"/>
    </row>
    <row r="2157" spans="1:3" hidden="1" x14ac:dyDescent="0.2">
      <c r="A2157" s="102"/>
      <c r="B2157" s="73"/>
      <c r="C2157" s="1"/>
    </row>
    <row r="2158" spans="1:3" hidden="1" x14ac:dyDescent="0.2">
      <c r="A2158" s="102"/>
      <c r="B2158" s="73"/>
      <c r="C2158" s="1"/>
    </row>
    <row r="2159" spans="1:3" hidden="1" x14ac:dyDescent="0.2">
      <c r="A2159" s="102"/>
      <c r="B2159" s="73"/>
      <c r="C2159" s="1"/>
    </row>
    <row r="2160" spans="1:3" hidden="1" x14ac:dyDescent="0.2">
      <c r="A2160" s="102"/>
      <c r="B2160" s="73"/>
      <c r="C2160" s="1"/>
    </row>
    <row r="2161" spans="1:3" hidden="1" x14ac:dyDescent="0.2">
      <c r="A2161" s="102"/>
      <c r="B2161" s="73"/>
      <c r="C2161" s="1"/>
    </row>
    <row r="2162" spans="1:3" hidden="1" x14ac:dyDescent="0.2">
      <c r="A2162" s="102"/>
      <c r="B2162" s="73"/>
      <c r="C2162" s="1"/>
    </row>
    <row r="2163" spans="1:3" hidden="1" x14ac:dyDescent="0.2">
      <c r="A2163" s="102"/>
      <c r="B2163" s="73"/>
      <c r="C2163" s="1"/>
    </row>
    <row r="2164" spans="1:3" hidden="1" x14ac:dyDescent="0.2">
      <c r="A2164" s="102"/>
      <c r="B2164" s="73"/>
      <c r="C2164" s="1"/>
    </row>
    <row r="2165" spans="1:3" hidden="1" x14ac:dyDescent="0.2">
      <c r="A2165" s="102"/>
      <c r="B2165" s="73"/>
      <c r="C2165" s="1"/>
    </row>
    <row r="2166" spans="1:3" hidden="1" x14ac:dyDescent="0.2">
      <c r="A2166" s="102"/>
      <c r="B2166" s="73"/>
      <c r="C2166" s="1"/>
    </row>
    <row r="2167" spans="1:3" hidden="1" x14ac:dyDescent="0.2">
      <c r="A2167" s="102"/>
      <c r="B2167" s="73"/>
      <c r="C2167" s="1"/>
    </row>
    <row r="2168" spans="1:3" hidden="1" x14ac:dyDescent="0.2">
      <c r="A2168" s="102"/>
      <c r="B2168" s="73"/>
      <c r="C2168" s="1"/>
    </row>
    <row r="2169" spans="1:3" hidden="1" x14ac:dyDescent="0.2">
      <c r="A2169" s="102"/>
      <c r="B2169" s="73"/>
      <c r="C2169" s="1"/>
    </row>
    <row r="2170" spans="1:3" hidden="1" x14ac:dyDescent="0.2">
      <c r="A2170" s="102"/>
      <c r="B2170" s="73"/>
      <c r="C2170" s="1"/>
    </row>
    <row r="2171" spans="1:3" hidden="1" x14ac:dyDescent="0.2">
      <c r="A2171" s="102"/>
      <c r="B2171" s="73"/>
      <c r="C2171" s="1"/>
    </row>
    <row r="2172" spans="1:3" hidden="1" x14ac:dyDescent="0.2">
      <c r="A2172" s="102"/>
      <c r="B2172" s="73"/>
      <c r="C2172" s="1"/>
    </row>
    <row r="2173" spans="1:3" hidden="1" x14ac:dyDescent="0.2">
      <c r="A2173" s="102"/>
      <c r="B2173" s="73"/>
      <c r="C2173" s="1"/>
    </row>
    <row r="2174" spans="1:3" hidden="1" x14ac:dyDescent="0.2">
      <c r="A2174" s="102"/>
      <c r="B2174" s="73"/>
      <c r="C2174" s="1"/>
    </row>
    <row r="2175" spans="1:3" hidden="1" x14ac:dyDescent="0.2">
      <c r="A2175" s="102"/>
      <c r="B2175" s="73"/>
      <c r="C2175" s="1"/>
    </row>
    <row r="2176" spans="1:3" hidden="1" x14ac:dyDescent="0.2">
      <c r="A2176" s="102"/>
      <c r="B2176" s="73"/>
      <c r="C2176" s="1"/>
    </row>
    <row r="2177" spans="1:3" hidden="1" x14ac:dyDescent="0.2">
      <c r="A2177" s="102"/>
      <c r="B2177" s="73"/>
      <c r="C2177" s="1"/>
    </row>
    <row r="2178" spans="1:3" hidden="1" x14ac:dyDescent="0.2">
      <c r="A2178" s="102"/>
      <c r="B2178" s="73"/>
      <c r="C2178" s="1"/>
    </row>
    <row r="2179" spans="1:3" hidden="1" x14ac:dyDescent="0.2">
      <c r="A2179" s="102"/>
      <c r="B2179" s="73"/>
      <c r="C2179" s="1"/>
    </row>
    <row r="2180" spans="1:3" hidden="1" x14ac:dyDescent="0.2">
      <c r="A2180" s="102"/>
      <c r="B2180" s="73"/>
      <c r="C2180" s="1"/>
    </row>
    <row r="2181" spans="1:3" hidden="1" x14ac:dyDescent="0.2">
      <c r="A2181" s="102"/>
      <c r="B2181" s="73"/>
      <c r="C2181" s="1"/>
    </row>
    <row r="2182" spans="1:3" hidden="1" x14ac:dyDescent="0.2">
      <c r="A2182" s="102"/>
      <c r="B2182" s="73"/>
      <c r="C2182" s="1"/>
    </row>
    <row r="2183" spans="1:3" hidden="1" x14ac:dyDescent="0.2">
      <c r="A2183" s="102"/>
      <c r="B2183" s="73"/>
      <c r="C2183" s="1"/>
    </row>
    <row r="2184" spans="1:3" hidden="1" x14ac:dyDescent="0.2">
      <c r="A2184" s="102"/>
      <c r="B2184" s="73"/>
      <c r="C2184" s="1"/>
    </row>
    <row r="2185" spans="1:3" hidden="1" x14ac:dyDescent="0.2">
      <c r="A2185" s="102"/>
      <c r="B2185" s="73"/>
      <c r="C2185" s="1"/>
    </row>
    <row r="2186" spans="1:3" hidden="1" x14ac:dyDescent="0.2">
      <c r="A2186" s="102"/>
      <c r="B2186" s="73"/>
      <c r="C2186" s="1"/>
    </row>
    <row r="2187" spans="1:3" hidden="1" x14ac:dyDescent="0.2">
      <c r="A2187" s="102"/>
      <c r="B2187" s="73"/>
      <c r="C2187" s="1"/>
    </row>
    <row r="2188" spans="1:3" hidden="1" x14ac:dyDescent="0.2">
      <c r="A2188" s="102"/>
      <c r="B2188" s="73"/>
      <c r="C2188" s="1"/>
    </row>
    <row r="2189" spans="1:3" hidden="1" x14ac:dyDescent="0.2">
      <c r="A2189" s="102"/>
      <c r="B2189" s="73"/>
      <c r="C2189" s="1"/>
    </row>
    <row r="2190" spans="1:3" hidden="1" x14ac:dyDescent="0.2">
      <c r="A2190" s="102"/>
      <c r="B2190" s="73"/>
      <c r="C2190" s="1"/>
    </row>
    <row r="2191" spans="1:3" hidden="1" x14ac:dyDescent="0.2">
      <c r="A2191" s="102"/>
      <c r="B2191" s="73"/>
      <c r="C2191" s="1"/>
    </row>
    <row r="2192" spans="1:3" hidden="1" x14ac:dyDescent="0.2">
      <c r="A2192" s="102"/>
      <c r="B2192" s="73"/>
      <c r="C2192" s="1"/>
    </row>
    <row r="2193" spans="1:3" hidden="1" x14ac:dyDescent="0.2">
      <c r="A2193" s="102"/>
      <c r="B2193" s="73"/>
      <c r="C2193" s="1"/>
    </row>
    <row r="2194" spans="1:3" hidden="1" x14ac:dyDescent="0.2">
      <c r="A2194" s="102"/>
      <c r="B2194" s="73"/>
      <c r="C2194" s="1"/>
    </row>
    <row r="2195" spans="1:3" hidden="1" x14ac:dyDescent="0.2">
      <c r="A2195" s="102"/>
      <c r="B2195" s="73"/>
      <c r="C2195" s="1"/>
    </row>
    <row r="2196" spans="1:3" hidden="1" x14ac:dyDescent="0.2">
      <c r="A2196" s="102"/>
      <c r="B2196" s="73"/>
      <c r="C2196" s="1"/>
    </row>
    <row r="2197" spans="1:3" hidden="1" x14ac:dyDescent="0.2">
      <c r="A2197" s="102"/>
      <c r="B2197" s="73"/>
      <c r="C2197" s="1"/>
    </row>
    <row r="2198" spans="1:3" hidden="1" x14ac:dyDescent="0.2">
      <c r="A2198" s="102"/>
      <c r="B2198" s="73"/>
      <c r="C2198" s="1"/>
    </row>
    <row r="2199" spans="1:3" hidden="1" x14ac:dyDescent="0.2">
      <c r="A2199" s="102"/>
      <c r="B2199" s="73"/>
      <c r="C2199" s="1"/>
    </row>
    <row r="2200" spans="1:3" hidden="1" x14ac:dyDescent="0.2">
      <c r="A2200" s="102"/>
      <c r="B2200" s="73"/>
      <c r="C2200" s="1"/>
    </row>
    <row r="2201" spans="1:3" hidden="1" x14ac:dyDescent="0.2">
      <c r="A2201" s="102"/>
      <c r="B2201" s="73"/>
      <c r="C2201" s="1"/>
    </row>
    <row r="2202" spans="1:3" hidden="1" x14ac:dyDescent="0.2">
      <c r="A2202" s="102"/>
      <c r="B2202" s="73"/>
      <c r="C2202" s="1"/>
    </row>
    <row r="2203" spans="1:3" hidden="1" x14ac:dyDescent="0.2">
      <c r="A2203" s="102"/>
      <c r="B2203" s="73"/>
      <c r="C2203" s="1"/>
    </row>
    <row r="2204" spans="1:3" hidden="1" x14ac:dyDescent="0.2">
      <c r="A2204" s="102"/>
      <c r="B2204" s="73"/>
      <c r="C2204" s="1"/>
    </row>
    <row r="2205" spans="1:3" hidden="1" x14ac:dyDescent="0.2">
      <c r="A2205" s="102"/>
      <c r="B2205" s="73"/>
      <c r="C2205" s="1"/>
    </row>
    <row r="2206" spans="1:3" hidden="1" x14ac:dyDescent="0.2">
      <c r="A2206" s="102"/>
      <c r="B2206" s="73"/>
      <c r="C2206" s="1"/>
    </row>
    <row r="2207" spans="1:3" hidden="1" x14ac:dyDescent="0.2">
      <c r="A2207" s="102"/>
      <c r="B2207" s="73"/>
      <c r="C2207" s="1"/>
    </row>
    <row r="2208" spans="1:3" hidden="1" x14ac:dyDescent="0.2">
      <c r="A2208" s="102"/>
      <c r="B2208" s="73"/>
      <c r="C2208" s="1"/>
    </row>
    <row r="2209" spans="1:3" hidden="1" x14ac:dyDescent="0.2">
      <c r="A2209" s="102"/>
      <c r="B2209" s="73"/>
      <c r="C2209" s="1"/>
    </row>
    <row r="2210" spans="1:3" hidden="1" x14ac:dyDescent="0.2">
      <c r="A2210" s="102"/>
      <c r="B2210" s="73"/>
      <c r="C2210" s="1"/>
    </row>
    <row r="2211" spans="1:3" hidden="1" x14ac:dyDescent="0.2">
      <c r="A2211" s="102"/>
      <c r="B2211" s="73"/>
      <c r="C2211" s="1"/>
    </row>
    <row r="2212" spans="1:3" hidden="1" x14ac:dyDescent="0.2">
      <c r="A2212" s="102"/>
      <c r="B2212" s="73"/>
      <c r="C2212" s="1"/>
    </row>
    <row r="2213" spans="1:3" hidden="1" x14ac:dyDescent="0.2">
      <c r="A2213" s="102"/>
      <c r="B2213" s="73"/>
      <c r="C2213" s="1"/>
    </row>
    <row r="2214" spans="1:3" hidden="1" x14ac:dyDescent="0.2">
      <c r="A2214" s="102"/>
      <c r="B2214" s="73"/>
      <c r="C2214" s="1"/>
    </row>
    <row r="2215" spans="1:3" hidden="1" x14ac:dyDescent="0.2">
      <c r="A2215" s="102"/>
      <c r="B2215" s="73"/>
      <c r="C2215" s="1"/>
    </row>
    <row r="2216" spans="1:3" hidden="1" x14ac:dyDescent="0.2">
      <c r="A2216" s="102"/>
      <c r="B2216" s="73"/>
      <c r="C2216" s="1"/>
    </row>
    <row r="2217" spans="1:3" hidden="1" x14ac:dyDescent="0.2">
      <c r="A2217" s="102"/>
      <c r="B2217" s="73"/>
      <c r="C2217" s="1"/>
    </row>
    <row r="2218" spans="1:3" hidden="1" x14ac:dyDescent="0.2">
      <c r="A2218" s="102"/>
      <c r="B2218" s="73"/>
      <c r="C2218" s="1"/>
    </row>
    <row r="2219" spans="1:3" hidden="1" x14ac:dyDescent="0.2">
      <c r="A2219" s="102"/>
      <c r="B2219" s="73"/>
      <c r="C2219" s="1"/>
    </row>
    <row r="2220" spans="1:3" hidden="1" x14ac:dyDescent="0.2">
      <c r="A2220" s="102"/>
      <c r="B2220" s="73"/>
      <c r="C2220" s="1"/>
    </row>
    <row r="2221" spans="1:3" hidden="1" x14ac:dyDescent="0.2">
      <c r="A2221" s="102"/>
      <c r="B2221" s="73"/>
      <c r="C2221" s="1"/>
    </row>
    <row r="2222" spans="1:3" hidden="1" x14ac:dyDescent="0.2">
      <c r="A2222" s="102"/>
      <c r="B2222" s="73"/>
      <c r="C2222" s="1"/>
    </row>
    <row r="2223" spans="1:3" hidden="1" x14ac:dyDescent="0.2">
      <c r="A2223" s="102"/>
      <c r="B2223" s="73"/>
      <c r="C2223" s="1"/>
    </row>
    <row r="2224" spans="1:3" hidden="1" x14ac:dyDescent="0.2">
      <c r="A2224" s="102"/>
      <c r="B2224" s="73"/>
      <c r="C2224" s="1"/>
    </row>
    <row r="2225" spans="1:3" hidden="1" x14ac:dyDescent="0.2">
      <c r="A2225" s="102"/>
      <c r="B2225" s="73"/>
      <c r="C2225" s="1"/>
    </row>
    <row r="2226" spans="1:3" hidden="1" x14ac:dyDescent="0.2">
      <c r="A2226" s="102"/>
      <c r="B2226" s="73"/>
      <c r="C2226" s="1"/>
    </row>
    <row r="2227" spans="1:3" hidden="1" x14ac:dyDescent="0.2">
      <c r="A2227" s="102"/>
      <c r="B2227" s="73"/>
      <c r="C2227" s="1"/>
    </row>
    <row r="2228" spans="1:3" hidden="1" x14ac:dyDescent="0.2">
      <c r="A2228" s="102"/>
      <c r="B2228" s="73"/>
      <c r="C2228" s="1"/>
    </row>
    <row r="2229" spans="1:3" hidden="1" x14ac:dyDescent="0.2">
      <c r="A2229" s="102"/>
      <c r="B2229" s="73"/>
      <c r="C2229" s="1"/>
    </row>
    <row r="2230" spans="1:3" hidden="1" x14ac:dyDescent="0.2">
      <c r="A2230" s="102"/>
      <c r="B2230" s="73"/>
      <c r="C2230" s="1"/>
    </row>
    <row r="2231" spans="1:3" hidden="1" x14ac:dyDescent="0.2">
      <c r="A2231" s="102"/>
      <c r="B2231" s="73"/>
      <c r="C2231" s="1"/>
    </row>
    <row r="2232" spans="1:3" hidden="1" x14ac:dyDescent="0.2">
      <c r="A2232" s="102"/>
      <c r="B2232" s="73"/>
      <c r="C2232" s="1"/>
    </row>
    <row r="2233" spans="1:3" hidden="1" x14ac:dyDescent="0.2">
      <c r="A2233" s="102"/>
      <c r="B2233" s="73"/>
      <c r="C2233" s="1"/>
    </row>
    <row r="2234" spans="1:3" hidden="1" x14ac:dyDescent="0.2">
      <c r="A2234" s="102"/>
      <c r="B2234" s="73"/>
      <c r="C2234" s="1"/>
    </row>
    <row r="2235" spans="1:3" hidden="1" x14ac:dyDescent="0.2">
      <c r="A2235" s="102"/>
      <c r="B2235" s="73"/>
      <c r="C2235" s="1"/>
    </row>
    <row r="2236" spans="1:3" hidden="1" x14ac:dyDescent="0.2">
      <c r="A2236" s="102"/>
      <c r="B2236" s="73"/>
      <c r="C2236" s="1"/>
    </row>
    <row r="2237" spans="1:3" hidden="1" x14ac:dyDescent="0.2">
      <c r="A2237" s="102"/>
      <c r="B2237" s="73"/>
      <c r="C2237" s="1"/>
    </row>
    <row r="2238" spans="1:3" hidden="1" x14ac:dyDescent="0.2">
      <c r="A2238" s="102"/>
      <c r="B2238" s="73"/>
      <c r="C2238" s="1"/>
    </row>
    <row r="2239" spans="1:3" hidden="1" x14ac:dyDescent="0.2">
      <c r="A2239" s="102"/>
      <c r="B2239" s="73"/>
      <c r="C2239" s="1"/>
    </row>
    <row r="2240" spans="1:3" hidden="1" x14ac:dyDescent="0.2">
      <c r="A2240" s="102"/>
      <c r="B2240" s="73"/>
      <c r="C2240" s="1"/>
    </row>
    <row r="2241" spans="1:3" hidden="1" x14ac:dyDescent="0.2">
      <c r="A2241" s="102"/>
      <c r="B2241" s="73"/>
      <c r="C2241" s="1"/>
    </row>
    <row r="2242" spans="1:3" hidden="1" x14ac:dyDescent="0.2">
      <c r="A2242" s="102"/>
      <c r="B2242" s="73"/>
      <c r="C2242" s="1"/>
    </row>
    <row r="2243" spans="1:3" hidden="1" x14ac:dyDescent="0.2">
      <c r="A2243" s="102"/>
      <c r="B2243" s="73"/>
      <c r="C2243" s="1"/>
    </row>
    <row r="2244" spans="1:3" hidden="1" x14ac:dyDescent="0.2">
      <c r="A2244" s="102"/>
      <c r="B2244" s="73"/>
      <c r="C2244" s="1"/>
    </row>
    <row r="2245" spans="1:3" hidden="1" x14ac:dyDescent="0.2">
      <c r="A2245" s="102"/>
      <c r="B2245" s="73"/>
      <c r="C2245" s="1"/>
    </row>
    <row r="2246" spans="1:3" hidden="1" x14ac:dyDescent="0.2">
      <c r="A2246" s="102"/>
      <c r="B2246" s="73"/>
      <c r="C2246" s="1"/>
    </row>
    <row r="2247" spans="1:3" hidden="1" x14ac:dyDescent="0.2">
      <c r="A2247" s="102"/>
      <c r="B2247" s="73"/>
      <c r="C2247" s="1"/>
    </row>
    <row r="2248" spans="1:3" hidden="1" x14ac:dyDescent="0.2">
      <c r="A2248" s="102"/>
      <c r="B2248" s="73"/>
      <c r="C2248" s="1"/>
    </row>
    <row r="2249" spans="1:3" hidden="1" x14ac:dyDescent="0.2">
      <c r="A2249" s="102"/>
      <c r="B2249" s="73"/>
      <c r="C2249" s="1"/>
    </row>
    <row r="2250" spans="1:3" hidden="1" x14ac:dyDescent="0.2">
      <c r="A2250" s="102"/>
      <c r="B2250" s="73"/>
      <c r="C2250" s="1"/>
    </row>
    <row r="2251" spans="1:3" hidden="1" x14ac:dyDescent="0.2">
      <c r="A2251" s="102"/>
      <c r="B2251" s="73"/>
      <c r="C2251" s="1"/>
    </row>
    <row r="2252" spans="1:3" hidden="1" x14ac:dyDescent="0.2">
      <c r="A2252" s="102"/>
      <c r="B2252" s="73"/>
      <c r="C2252" s="1"/>
    </row>
    <row r="2253" spans="1:3" hidden="1" x14ac:dyDescent="0.2">
      <c r="A2253" s="102"/>
      <c r="B2253" s="73"/>
      <c r="C2253" s="1"/>
    </row>
    <row r="2254" spans="1:3" hidden="1" x14ac:dyDescent="0.2">
      <c r="A2254" s="102"/>
      <c r="B2254" s="73"/>
      <c r="C2254" s="1"/>
    </row>
    <row r="2255" spans="1:3" hidden="1" x14ac:dyDescent="0.2">
      <c r="A2255" s="102"/>
      <c r="B2255" s="73"/>
      <c r="C2255" s="1"/>
    </row>
    <row r="2256" spans="1:3" hidden="1" x14ac:dyDescent="0.2">
      <c r="A2256" s="102"/>
      <c r="B2256" s="73"/>
      <c r="C2256" s="1"/>
    </row>
    <row r="2257" spans="1:3" hidden="1" x14ac:dyDescent="0.2">
      <c r="A2257" s="102"/>
      <c r="B2257" s="73"/>
      <c r="C2257" s="1"/>
    </row>
    <row r="2258" spans="1:3" hidden="1" x14ac:dyDescent="0.2">
      <c r="A2258" s="102"/>
      <c r="B2258" s="73"/>
      <c r="C2258" s="1"/>
    </row>
    <row r="2259" spans="1:3" hidden="1" x14ac:dyDescent="0.2">
      <c r="A2259" s="102"/>
      <c r="B2259" s="73"/>
      <c r="C2259" s="1"/>
    </row>
    <row r="2260" spans="1:3" hidden="1" x14ac:dyDescent="0.2">
      <c r="A2260" s="102"/>
      <c r="B2260" s="73"/>
      <c r="C2260" s="1"/>
    </row>
    <row r="2261" spans="1:3" hidden="1" x14ac:dyDescent="0.2">
      <c r="A2261" s="102"/>
      <c r="B2261" s="73"/>
      <c r="C2261" s="1"/>
    </row>
    <row r="2262" spans="1:3" hidden="1" x14ac:dyDescent="0.2">
      <c r="A2262" s="102"/>
      <c r="B2262" s="73"/>
      <c r="C2262" s="1"/>
    </row>
    <row r="2263" spans="1:3" hidden="1" x14ac:dyDescent="0.2">
      <c r="A2263" s="102"/>
      <c r="B2263" s="73"/>
      <c r="C2263" s="1"/>
    </row>
    <row r="2264" spans="1:3" hidden="1" x14ac:dyDescent="0.2">
      <c r="A2264" s="102"/>
      <c r="B2264" s="73"/>
      <c r="C2264" s="1"/>
    </row>
    <row r="2265" spans="1:3" hidden="1" x14ac:dyDescent="0.2">
      <c r="A2265" s="102"/>
      <c r="B2265" s="73"/>
      <c r="C2265" s="1"/>
    </row>
    <row r="2266" spans="1:3" hidden="1" x14ac:dyDescent="0.2">
      <c r="A2266" s="102"/>
      <c r="B2266" s="73"/>
      <c r="C2266" s="1"/>
    </row>
    <row r="2267" spans="1:3" hidden="1" x14ac:dyDescent="0.2">
      <c r="A2267" s="102"/>
      <c r="B2267" s="73"/>
      <c r="C2267" s="1"/>
    </row>
    <row r="2268" spans="1:3" hidden="1" x14ac:dyDescent="0.2">
      <c r="A2268" s="102"/>
      <c r="B2268" s="73"/>
      <c r="C2268" s="1"/>
    </row>
    <row r="2269" spans="1:3" hidden="1" x14ac:dyDescent="0.2">
      <c r="A2269" s="102"/>
      <c r="B2269" s="73"/>
      <c r="C2269" s="1"/>
    </row>
    <row r="2270" spans="1:3" hidden="1" x14ac:dyDescent="0.2">
      <c r="A2270" s="102"/>
      <c r="B2270" s="73"/>
      <c r="C2270" s="1"/>
    </row>
    <row r="2271" spans="1:3" hidden="1" x14ac:dyDescent="0.2">
      <c r="A2271" s="102"/>
      <c r="B2271" s="73"/>
      <c r="C2271" s="1"/>
    </row>
    <row r="2272" spans="1:3" hidden="1" x14ac:dyDescent="0.2">
      <c r="A2272" s="102"/>
      <c r="B2272" s="73"/>
      <c r="C2272" s="1"/>
    </row>
    <row r="2273" spans="1:3" hidden="1" x14ac:dyDescent="0.2">
      <c r="A2273" s="102"/>
      <c r="B2273" s="73"/>
      <c r="C2273" s="1"/>
    </row>
    <row r="2274" spans="1:3" hidden="1" x14ac:dyDescent="0.2">
      <c r="A2274" s="102"/>
      <c r="B2274" s="73"/>
      <c r="C2274" s="1"/>
    </row>
    <row r="2275" spans="1:3" hidden="1" x14ac:dyDescent="0.2">
      <c r="A2275" s="102"/>
      <c r="B2275" s="73"/>
      <c r="C2275" s="1"/>
    </row>
    <row r="2276" spans="1:3" hidden="1" x14ac:dyDescent="0.2">
      <c r="A2276" s="102"/>
      <c r="B2276" s="73"/>
      <c r="C2276" s="1"/>
    </row>
    <row r="2277" spans="1:3" hidden="1" x14ac:dyDescent="0.2">
      <c r="A2277" s="102"/>
      <c r="B2277" s="73"/>
      <c r="C2277" s="1"/>
    </row>
    <row r="2278" spans="1:3" hidden="1" x14ac:dyDescent="0.2">
      <c r="A2278" s="102"/>
      <c r="B2278" s="73"/>
      <c r="C2278" s="1"/>
    </row>
    <row r="2279" spans="1:3" hidden="1" x14ac:dyDescent="0.2">
      <c r="A2279" s="102"/>
      <c r="B2279" s="73"/>
      <c r="C2279" s="1"/>
    </row>
    <row r="2280" spans="1:3" hidden="1" x14ac:dyDescent="0.2">
      <c r="A2280" s="102"/>
      <c r="B2280" s="73"/>
      <c r="C2280" s="1"/>
    </row>
    <row r="2281" spans="1:3" hidden="1" x14ac:dyDescent="0.2">
      <c r="A2281" s="102"/>
      <c r="B2281" s="73"/>
      <c r="C2281" s="1"/>
    </row>
    <row r="2282" spans="1:3" hidden="1" x14ac:dyDescent="0.2">
      <c r="A2282" s="102"/>
      <c r="B2282" s="73"/>
      <c r="C2282" s="1"/>
    </row>
    <row r="2283" spans="1:3" hidden="1" x14ac:dyDescent="0.2">
      <c r="A2283" s="102"/>
      <c r="B2283" s="73"/>
      <c r="C2283" s="1"/>
    </row>
    <row r="2284" spans="1:3" hidden="1" x14ac:dyDescent="0.2">
      <c r="A2284" s="102"/>
      <c r="B2284" s="73"/>
      <c r="C2284" s="1"/>
    </row>
    <row r="2285" spans="1:3" hidden="1" x14ac:dyDescent="0.2">
      <c r="A2285" s="102"/>
      <c r="B2285" s="73"/>
      <c r="C2285" s="1"/>
    </row>
    <row r="2286" spans="1:3" hidden="1" x14ac:dyDescent="0.2">
      <c r="A2286" s="102"/>
      <c r="B2286" s="73"/>
      <c r="C2286" s="1"/>
    </row>
    <row r="2287" spans="1:3" hidden="1" x14ac:dyDescent="0.2">
      <c r="A2287" s="102"/>
      <c r="B2287" s="73"/>
      <c r="C2287" s="1"/>
    </row>
    <row r="2288" spans="1:3" hidden="1" x14ac:dyDescent="0.2">
      <c r="A2288" s="102"/>
      <c r="B2288" s="73"/>
      <c r="C2288" s="1"/>
    </row>
    <row r="2289" spans="1:3" hidden="1" x14ac:dyDescent="0.2">
      <c r="A2289" s="102"/>
      <c r="B2289" s="73"/>
      <c r="C2289" s="1"/>
    </row>
    <row r="2290" spans="1:3" hidden="1" x14ac:dyDescent="0.2">
      <c r="A2290" s="102"/>
      <c r="B2290" s="73"/>
      <c r="C2290" s="1"/>
    </row>
    <row r="2291" spans="1:3" hidden="1" x14ac:dyDescent="0.2">
      <c r="A2291" s="102"/>
      <c r="B2291" s="73"/>
      <c r="C2291" s="1"/>
    </row>
    <row r="2292" spans="1:3" hidden="1" x14ac:dyDescent="0.2">
      <c r="A2292" s="102"/>
      <c r="B2292" s="73"/>
      <c r="C2292" s="1"/>
    </row>
    <row r="2293" spans="1:3" hidden="1" x14ac:dyDescent="0.2">
      <c r="A2293" s="102"/>
      <c r="B2293" s="73"/>
      <c r="C2293" s="1"/>
    </row>
    <row r="2294" spans="1:3" hidden="1" x14ac:dyDescent="0.2">
      <c r="A2294" s="102"/>
      <c r="B2294" s="73"/>
      <c r="C2294" s="1"/>
    </row>
    <row r="2295" spans="1:3" hidden="1" x14ac:dyDescent="0.2">
      <c r="A2295" s="102"/>
      <c r="B2295" s="73"/>
      <c r="C2295" s="1"/>
    </row>
    <row r="2296" spans="1:3" hidden="1" x14ac:dyDescent="0.2">
      <c r="A2296" s="102"/>
      <c r="B2296" s="73"/>
      <c r="C2296" s="1"/>
    </row>
    <row r="2297" spans="1:3" hidden="1" x14ac:dyDescent="0.2">
      <c r="A2297" s="102"/>
      <c r="B2297" s="73"/>
      <c r="C2297" s="1"/>
    </row>
    <row r="2298" spans="1:3" hidden="1" x14ac:dyDescent="0.2">
      <c r="A2298" s="102"/>
      <c r="B2298" s="73"/>
      <c r="C2298" s="1"/>
    </row>
    <row r="2299" spans="1:3" hidden="1" x14ac:dyDescent="0.2">
      <c r="A2299" s="102"/>
      <c r="B2299" s="73"/>
      <c r="C2299" s="1"/>
    </row>
    <row r="2300" spans="1:3" hidden="1" x14ac:dyDescent="0.2">
      <c r="A2300" s="102"/>
      <c r="B2300" s="73"/>
      <c r="C2300" s="1"/>
    </row>
    <row r="2301" spans="1:3" hidden="1" x14ac:dyDescent="0.2">
      <c r="A2301" s="102"/>
      <c r="B2301" s="73"/>
      <c r="C2301" s="1"/>
    </row>
    <row r="2302" spans="1:3" hidden="1" x14ac:dyDescent="0.2">
      <c r="A2302" s="102"/>
      <c r="B2302" s="73"/>
      <c r="C2302" s="1"/>
    </row>
    <row r="2303" spans="1:3" hidden="1" x14ac:dyDescent="0.2">
      <c r="A2303" s="102"/>
      <c r="B2303" s="73"/>
      <c r="C2303" s="1"/>
    </row>
    <row r="2304" spans="1:3" hidden="1" x14ac:dyDescent="0.2">
      <c r="A2304" s="102"/>
      <c r="B2304" s="73"/>
      <c r="C2304" s="1"/>
    </row>
    <row r="2305" spans="1:3" hidden="1" x14ac:dyDescent="0.2">
      <c r="A2305" s="102"/>
      <c r="B2305" s="73"/>
      <c r="C2305" s="1"/>
    </row>
    <row r="2306" spans="1:3" hidden="1" x14ac:dyDescent="0.2">
      <c r="A2306" s="102"/>
      <c r="B2306" s="73"/>
      <c r="C2306" s="1"/>
    </row>
    <row r="2307" spans="1:3" hidden="1" x14ac:dyDescent="0.2">
      <c r="A2307" s="102"/>
      <c r="B2307" s="73"/>
      <c r="C2307" s="1"/>
    </row>
    <row r="2308" spans="1:3" hidden="1" x14ac:dyDescent="0.2">
      <c r="A2308" s="102"/>
      <c r="B2308" s="73"/>
      <c r="C2308" s="1"/>
    </row>
    <row r="2309" spans="1:3" hidden="1" x14ac:dyDescent="0.2">
      <c r="A2309" s="102"/>
      <c r="B2309" s="73"/>
      <c r="C2309" s="1"/>
    </row>
    <row r="2310" spans="1:3" hidden="1" x14ac:dyDescent="0.2">
      <c r="A2310" s="102"/>
      <c r="B2310" s="73"/>
      <c r="C2310" s="1"/>
    </row>
    <row r="2311" spans="1:3" hidden="1" x14ac:dyDescent="0.2">
      <c r="A2311" s="102"/>
      <c r="B2311" s="73"/>
      <c r="C2311" s="1"/>
    </row>
    <row r="2312" spans="1:3" hidden="1" x14ac:dyDescent="0.2">
      <c r="A2312" s="102"/>
      <c r="B2312" s="73"/>
      <c r="C2312" s="1"/>
    </row>
    <row r="2313" spans="1:3" hidden="1" x14ac:dyDescent="0.2">
      <c r="A2313" s="102"/>
      <c r="B2313" s="73"/>
      <c r="C2313" s="1"/>
    </row>
    <row r="2314" spans="1:3" hidden="1" x14ac:dyDescent="0.2">
      <c r="A2314" s="102"/>
      <c r="B2314" s="73"/>
      <c r="C2314" s="1"/>
    </row>
    <row r="2315" spans="1:3" hidden="1" x14ac:dyDescent="0.2">
      <c r="A2315" s="102"/>
      <c r="B2315" s="73"/>
      <c r="C2315" s="1"/>
    </row>
    <row r="2316" spans="1:3" hidden="1" x14ac:dyDescent="0.2">
      <c r="A2316" s="102"/>
      <c r="B2316" s="73"/>
      <c r="C2316" s="1"/>
    </row>
    <row r="2317" spans="1:3" hidden="1" x14ac:dyDescent="0.2">
      <c r="A2317" s="102"/>
      <c r="B2317" s="73"/>
      <c r="C2317" s="1"/>
    </row>
    <row r="2318" spans="1:3" hidden="1" x14ac:dyDescent="0.2">
      <c r="A2318" s="102"/>
      <c r="B2318" s="73"/>
      <c r="C2318" s="1"/>
    </row>
    <row r="2319" spans="1:3" hidden="1" x14ac:dyDescent="0.2">
      <c r="A2319" s="102"/>
      <c r="B2319" s="73"/>
      <c r="C2319" s="1"/>
    </row>
    <row r="2320" spans="1:3" hidden="1" x14ac:dyDescent="0.2">
      <c r="A2320" s="102"/>
      <c r="B2320" s="73"/>
      <c r="C2320" s="1"/>
    </row>
    <row r="2321" spans="1:3" hidden="1" x14ac:dyDescent="0.2">
      <c r="A2321" s="102"/>
      <c r="B2321" s="73"/>
      <c r="C2321" s="1"/>
    </row>
    <row r="2322" spans="1:3" hidden="1" x14ac:dyDescent="0.2">
      <c r="A2322" s="102"/>
      <c r="B2322" s="73"/>
      <c r="C2322" s="1"/>
    </row>
    <row r="2323" spans="1:3" hidden="1" x14ac:dyDescent="0.2">
      <c r="A2323" s="102"/>
      <c r="B2323" s="73"/>
      <c r="C2323" s="1"/>
    </row>
    <row r="2324" spans="1:3" hidden="1" x14ac:dyDescent="0.2">
      <c r="A2324" s="102"/>
      <c r="B2324" s="73"/>
      <c r="C2324" s="1"/>
    </row>
    <row r="2325" spans="1:3" hidden="1" x14ac:dyDescent="0.2">
      <c r="A2325" s="102"/>
      <c r="B2325" s="73"/>
      <c r="C2325" s="1"/>
    </row>
    <row r="2326" spans="1:3" hidden="1" x14ac:dyDescent="0.2">
      <c r="A2326" s="102"/>
      <c r="B2326" s="73"/>
      <c r="C2326" s="1"/>
    </row>
    <row r="2327" spans="1:3" hidden="1" x14ac:dyDescent="0.2">
      <c r="A2327" s="102"/>
      <c r="B2327" s="73"/>
      <c r="C2327" s="1"/>
    </row>
    <row r="2328" spans="1:3" hidden="1" x14ac:dyDescent="0.2">
      <c r="A2328" s="102"/>
      <c r="B2328" s="73"/>
      <c r="C2328" s="1"/>
    </row>
    <row r="2329" spans="1:3" hidden="1" x14ac:dyDescent="0.2">
      <c r="A2329" s="102"/>
      <c r="B2329" s="73"/>
      <c r="C2329" s="1"/>
    </row>
    <row r="2330" spans="1:3" hidden="1" x14ac:dyDescent="0.2">
      <c r="A2330" s="102"/>
      <c r="B2330" s="73"/>
      <c r="C2330" s="1"/>
    </row>
    <row r="2331" spans="1:3" hidden="1" x14ac:dyDescent="0.2">
      <c r="A2331" s="102"/>
      <c r="B2331" s="73"/>
      <c r="C2331" s="1"/>
    </row>
    <row r="2332" spans="1:3" hidden="1" x14ac:dyDescent="0.2">
      <c r="A2332" s="102"/>
      <c r="B2332" s="73"/>
      <c r="C2332" s="1"/>
    </row>
    <row r="2333" spans="1:3" hidden="1" x14ac:dyDescent="0.2">
      <c r="A2333" s="102"/>
      <c r="B2333" s="73"/>
      <c r="C2333" s="1"/>
    </row>
    <row r="2334" spans="1:3" hidden="1" x14ac:dyDescent="0.2">
      <c r="A2334" s="102"/>
      <c r="B2334" s="73"/>
      <c r="C2334" s="1"/>
    </row>
    <row r="2335" spans="1:3" hidden="1" x14ac:dyDescent="0.2">
      <c r="A2335" s="102"/>
      <c r="B2335" s="73"/>
      <c r="C2335" s="1"/>
    </row>
    <row r="2336" spans="1:3" hidden="1" x14ac:dyDescent="0.2">
      <c r="A2336" s="102"/>
      <c r="B2336" s="73"/>
      <c r="C2336" s="1"/>
    </row>
    <row r="2337" spans="1:3" hidden="1" x14ac:dyDescent="0.2">
      <c r="A2337" s="102"/>
      <c r="B2337" s="73"/>
      <c r="C2337" s="1"/>
    </row>
    <row r="2338" spans="1:3" hidden="1" x14ac:dyDescent="0.2">
      <c r="A2338" s="102"/>
      <c r="B2338" s="73"/>
      <c r="C2338" s="1"/>
    </row>
    <row r="2339" spans="1:3" hidden="1" x14ac:dyDescent="0.2">
      <c r="A2339" s="102"/>
      <c r="B2339" s="73"/>
      <c r="C2339" s="1"/>
    </row>
    <row r="2340" spans="1:3" hidden="1" x14ac:dyDescent="0.2">
      <c r="A2340" s="102"/>
      <c r="B2340" s="73"/>
      <c r="C2340" s="1"/>
    </row>
    <row r="2341" spans="1:3" hidden="1" x14ac:dyDescent="0.2">
      <c r="A2341" s="102"/>
      <c r="B2341" s="73"/>
      <c r="C2341" s="1"/>
    </row>
    <row r="2342" spans="1:3" hidden="1" x14ac:dyDescent="0.2">
      <c r="A2342" s="102"/>
      <c r="B2342" s="73"/>
      <c r="C2342" s="1"/>
    </row>
    <row r="2343" spans="1:3" hidden="1" x14ac:dyDescent="0.2">
      <c r="A2343" s="102"/>
      <c r="B2343" s="73"/>
      <c r="C2343" s="1"/>
    </row>
    <row r="2344" spans="1:3" hidden="1" x14ac:dyDescent="0.2">
      <c r="A2344" s="102"/>
      <c r="B2344" s="73"/>
      <c r="C2344" s="1"/>
    </row>
    <row r="2345" spans="1:3" hidden="1" x14ac:dyDescent="0.2">
      <c r="A2345" s="102"/>
      <c r="B2345" s="73"/>
      <c r="C2345" s="1"/>
    </row>
    <row r="2346" spans="1:3" hidden="1" x14ac:dyDescent="0.2">
      <c r="A2346" s="102"/>
      <c r="B2346" s="73"/>
      <c r="C2346" s="1"/>
    </row>
    <row r="2347" spans="1:3" hidden="1" x14ac:dyDescent="0.2">
      <c r="A2347" s="102"/>
      <c r="B2347" s="73"/>
      <c r="C2347" s="1"/>
    </row>
    <row r="2348" spans="1:3" hidden="1" x14ac:dyDescent="0.2">
      <c r="A2348" s="102"/>
      <c r="B2348" s="73"/>
      <c r="C2348" s="1"/>
    </row>
    <row r="2349" spans="1:3" hidden="1" x14ac:dyDescent="0.2">
      <c r="A2349" s="102"/>
      <c r="B2349" s="73"/>
      <c r="C2349" s="1"/>
    </row>
    <row r="2350" spans="1:3" hidden="1" x14ac:dyDescent="0.2">
      <c r="A2350" s="102"/>
      <c r="B2350" s="73"/>
      <c r="C2350" s="1"/>
    </row>
    <row r="2351" spans="1:3" hidden="1" x14ac:dyDescent="0.2">
      <c r="A2351" s="102"/>
      <c r="B2351" s="73"/>
      <c r="C2351" s="1"/>
    </row>
    <row r="2352" spans="1:3" hidden="1" x14ac:dyDescent="0.2">
      <c r="A2352" s="102"/>
      <c r="B2352" s="73"/>
      <c r="C2352" s="1"/>
    </row>
    <row r="2353" spans="1:3" hidden="1" x14ac:dyDescent="0.2">
      <c r="A2353" s="102"/>
      <c r="B2353" s="73"/>
      <c r="C2353" s="1"/>
    </row>
    <row r="2354" spans="1:3" hidden="1" x14ac:dyDescent="0.2">
      <c r="A2354" s="102"/>
      <c r="B2354" s="73"/>
      <c r="C2354" s="1"/>
    </row>
    <row r="2355" spans="1:3" hidden="1" x14ac:dyDescent="0.2">
      <c r="A2355" s="102"/>
      <c r="B2355" s="73"/>
      <c r="C2355" s="1"/>
    </row>
    <row r="2356" spans="1:3" hidden="1" x14ac:dyDescent="0.2">
      <c r="A2356" s="102"/>
      <c r="B2356" s="73"/>
      <c r="C2356" s="1"/>
    </row>
    <row r="2357" spans="1:3" hidden="1" x14ac:dyDescent="0.2">
      <c r="A2357" s="102"/>
      <c r="B2357" s="73"/>
      <c r="C2357" s="1"/>
    </row>
    <row r="2358" spans="1:3" hidden="1" x14ac:dyDescent="0.2">
      <c r="A2358" s="102"/>
      <c r="B2358" s="73"/>
      <c r="C2358" s="1"/>
    </row>
    <row r="2359" spans="1:3" hidden="1" x14ac:dyDescent="0.2">
      <c r="A2359" s="102"/>
      <c r="B2359" s="73"/>
      <c r="C2359" s="1"/>
    </row>
    <row r="2360" spans="1:3" hidden="1" x14ac:dyDescent="0.2">
      <c r="A2360" s="102"/>
      <c r="B2360" s="73"/>
      <c r="C2360" s="1"/>
    </row>
    <row r="2361" spans="1:3" hidden="1" x14ac:dyDescent="0.2">
      <c r="A2361" s="102"/>
      <c r="B2361" s="73"/>
      <c r="C2361" s="1"/>
    </row>
    <row r="2362" spans="1:3" hidden="1" x14ac:dyDescent="0.2">
      <c r="A2362" s="102"/>
      <c r="B2362" s="73"/>
      <c r="C2362" s="1"/>
    </row>
    <row r="2363" spans="1:3" hidden="1" x14ac:dyDescent="0.2">
      <c r="A2363" s="102"/>
      <c r="B2363" s="73"/>
      <c r="C2363" s="1"/>
    </row>
    <row r="2364" spans="1:3" hidden="1" x14ac:dyDescent="0.2">
      <c r="A2364" s="102"/>
      <c r="B2364" s="73"/>
      <c r="C2364" s="1"/>
    </row>
    <row r="2365" spans="1:3" hidden="1" x14ac:dyDescent="0.2">
      <c r="A2365" s="102"/>
      <c r="B2365" s="73"/>
      <c r="C2365" s="1"/>
    </row>
    <row r="2366" spans="1:3" hidden="1" x14ac:dyDescent="0.2">
      <c r="A2366" s="102"/>
      <c r="B2366" s="73"/>
      <c r="C2366" s="1"/>
    </row>
    <row r="2367" spans="1:3" hidden="1" x14ac:dyDescent="0.2">
      <c r="A2367" s="102"/>
      <c r="B2367" s="73"/>
      <c r="C2367" s="1"/>
    </row>
    <row r="2368" spans="1:3" hidden="1" x14ac:dyDescent="0.2">
      <c r="A2368" s="102"/>
      <c r="B2368" s="73"/>
      <c r="C2368" s="1"/>
    </row>
    <row r="2369" spans="1:3" hidden="1" x14ac:dyDescent="0.2">
      <c r="A2369" s="102"/>
      <c r="B2369" s="73"/>
      <c r="C2369" s="1"/>
    </row>
    <row r="2370" spans="1:3" hidden="1" x14ac:dyDescent="0.2">
      <c r="A2370" s="102"/>
      <c r="B2370" s="73"/>
      <c r="C2370" s="1"/>
    </row>
    <row r="2371" spans="1:3" hidden="1" x14ac:dyDescent="0.2">
      <c r="A2371" s="102"/>
      <c r="B2371" s="73"/>
      <c r="C2371" s="1"/>
    </row>
    <row r="2372" spans="1:3" hidden="1" x14ac:dyDescent="0.2">
      <c r="A2372" s="102"/>
      <c r="B2372" s="73"/>
      <c r="C2372" s="1"/>
    </row>
    <row r="2373" spans="1:3" hidden="1" x14ac:dyDescent="0.2">
      <c r="A2373" s="102"/>
      <c r="B2373" s="73"/>
      <c r="C2373" s="1"/>
    </row>
    <row r="2374" spans="1:3" hidden="1" x14ac:dyDescent="0.2">
      <c r="A2374" s="102"/>
      <c r="B2374" s="73"/>
      <c r="C2374" s="1"/>
    </row>
    <row r="2375" spans="1:3" hidden="1" x14ac:dyDescent="0.2">
      <c r="A2375" s="102"/>
      <c r="B2375" s="73"/>
      <c r="C2375" s="1"/>
    </row>
    <row r="2376" spans="1:3" hidden="1" x14ac:dyDescent="0.2">
      <c r="A2376" s="102"/>
      <c r="B2376" s="73"/>
      <c r="C2376" s="1"/>
    </row>
    <row r="2377" spans="1:3" hidden="1" x14ac:dyDescent="0.2">
      <c r="A2377" s="102"/>
      <c r="B2377" s="73"/>
      <c r="C2377" s="1"/>
    </row>
    <row r="2378" spans="1:3" hidden="1" x14ac:dyDescent="0.2">
      <c r="A2378" s="102"/>
      <c r="B2378" s="73"/>
      <c r="C2378" s="1"/>
    </row>
    <row r="2379" spans="1:3" hidden="1" x14ac:dyDescent="0.2">
      <c r="A2379" s="102"/>
      <c r="B2379" s="73"/>
      <c r="C2379" s="1"/>
    </row>
    <row r="2380" spans="1:3" hidden="1" x14ac:dyDescent="0.2">
      <c r="A2380" s="102"/>
      <c r="B2380" s="73"/>
      <c r="C2380" s="1"/>
    </row>
    <row r="2381" spans="1:3" hidden="1" x14ac:dyDescent="0.2">
      <c r="A2381" s="102"/>
      <c r="B2381" s="73"/>
      <c r="C2381" s="1"/>
    </row>
    <row r="2382" spans="1:3" hidden="1" x14ac:dyDescent="0.2">
      <c r="A2382" s="102"/>
      <c r="B2382" s="73"/>
      <c r="C2382" s="1"/>
    </row>
    <row r="2383" spans="1:3" hidden="1" x14ac:dyDescent="0.2">
      <c r="A2383" s="102"/>
      <c r="B2383" s="73"/>
      <c r="C2383" s="1"/>
    </row>
    <row r="2384" spans="1:3" hidden="1" x14ac:dyDescent="0.2">
      <c r="A2384" s="102"/>
      <c r="B2384" s="73"/>
      <c r="C2384" s="1"/>
    </row>
    <row r="2385" spans="1:3" hidden="1" x14ac:dyDescent="0.2">
      <c r="A2385" s="102"/>
      <c r="B2385" s="73"/>
      <c r="C2385" s="1"/>
    </row>
    <row r="2386" spans="1:3" hidden="1" x14ac:dyDescent="0.2">
      <c r="A2386" s="102"/>
      <c r="B2386" s="73"/>
      <c r="C2386" s="1"/>
    </row>
    <row r="2387" spans="1:3" hidden="1" x14ac:dyDescent="0.2">
      <c r="A2387" s="102"/>
      <c r="B2387" s="73"/>
      <c r="C2387" s="1"/>
    </row>
    <row r="2388" spans="1:3" hidden="1" x14ac:dyDescent="0.2">
      <c r="A2388" s="102"/>
      <c r="B2388" s="73"/>
      <c r="C2388" s="1"/>
    </row>
    <row r="2389" spans="1:3" hidden="1" x14ac:dyDescent="0.2">
      <c r="A2389" s="102"/>
      <c r="B2389" s="73"/>
      <c r="C2389" s="1"/>
    </row>
    <row r="2390" spans="1:3" hidden="1" x14ac:dyDescent="0.2">
      <c r="A2390" s="102"/>
      <c r="B2390" s="73"/>
      <c r="C2390" s="1"/>
    </row>
    <row r="2391" spans="1:3" hidden="1" x14ac:dyDescent="0.2">
      <c r="A2391" s="102"/>
      <c r="B2391" s="73"/>
      <c r="C2391" s="1"/>
    </row>
    <row r="2392" spans="1:3" hidden="1" x14ac:dyDescent="0.2">
      <c r="A2392" s="102"/>
      <c r="B2392" s="73"/>
      <c r="C2392" s="1"/>
    </row>
    <row r="2393" spans="1:3" hidden="1" x14ac:dyDescent="0.2">
      <c r="A2393" s="102"/>
      <c r="B2393" s="73"/>
      <c r="C2393" s="1"/>
    </row>
    <row r="2394" spans="1:3" hidden="1" x14ac:dyDescent="0.2">
      <c r="A2394" s="102"/>
      <c r="B2394" s="73"/>
      <c r="C2394" s="1"/>
    </row>
    <row r="2395" spans="1:3" hidden="1" x14ac:dyDescent="0.2">
      <c r="A2395" s="102"/>
      <c r="B2395" s="73"/>
      <c r="C2395" s="1"/>
    </row>
    <row r="2396" spans="1:3" hidden="1" x14ac:dyDescent="0.2">
      <c r="A2396" s="102"/>
      <c r="B2396" s="73"/>
      <c r="C2396" s="1"/>
    </row>
    <row r="2397" spans="1:3" hidden="1" x14ac:dyDescent="0.2">
      <c r="A2397" s="102"/>
      <c r="B2397" s="73"/>
      <c r="C2397" s="1"/>
    </row>
    <row r="2398" spans="1:3" hidden="1" x14ac:dyDescent="0.2">
      <c r="A2398" s="102"/>
      <c r="B2398" s="73"/>
      <c r="C2398" s="1"/>
    </row>
    <row r="2399" spans="1:3" hidden="1" x14ac:dyDescent="0.2">
      <c r="A2399" s="102"/>
      <c r="B2399" s="73"/>
      <c r="C2399" s="1"/>
    </row>
    <row r="2400" spans="1:3" hidden="1" x14ac:dyDescent="0.2">
      <c r="A2400" s="102"/>
      <c r="B2400" s="73"/>
      <c r="C2400" s="1"/>
    </row>
    <row r="2401" spans="1:3" hidden="1" x14ac:dyDescent="0.2">
      <c r="A2401" s="102"/>
      <c r="B2401" s="73"/>
      <c r="C2401" s="1"/>
    </row>
    <row r="2402" spans="1:3" hidden="1" x14ac:dyDescent="0.2">
      <c r="A2402" s="102"/>
      <c r="B2402" s="73"/>
      <c r="C2402" s="1"/>
    </row>
    <row r="2403" spans="1:3" hidden="1" x14ac:dyDescent="0.2">
      <c r="A2403" s="102"/>
      <c r="B2403" s="73"/>
      <c r="C2403" s="1"/>
    </row>
    <row r="2404" spans="1:3" hidden="1" x14ac:dyDescent="0.2">
      <c r="A2404" s="102"/>
      <c r="B2404" s="73"/>
      <c r="C2404" s="1"/>
    </row>
    <row r="2405" spans="1:3" hidden="1" x14ac:dyDescent="0.2">
      <c r="A2405" s="102"/>
      <c r="B2405" s="73"/>
      <c r="C2405" s="1"/>
    </row>
    <row r="2406" spans="1:3" hidden="1" x14ac:dyDescent="0.2">
      <c r="A2406" s="102"/>
      <c r="B2406" s="73"/>
      <c r="C2406" s="1"/>
    </row>
    <row r="2407" spans="1:3" hidden="1" x14ac:dyDescent="0.2">
      <c r="A2407" s="102"/>
      <c r="B2407" s="73"/>
      <c r="C2407" s="1"/>
    </row>
    <row r="2408" spans="1:3" hidden="1" x14ac:dyDescent="0.2">
      <c r="A2408" s="102"/>
      <c r="B2408" s="73"/>
      <c r="C2408" s="1"/>
    </row>
    <row r="2409" spans="1:3" hidden="1" x14ac:dyDescent="0.2">
      <c r="A2409" s="102"/>
      <c r="B2409" s="73"/>
      <c r="C2409" s="1"/>
    </row>
    <row r="2410" spans="1:3" hidden="1" x14ac:dyDescent="0.2">
      <c r="A2410" s="102"/>
      <c r="B2410" s="73"/>
      <c r="C2410" s="1"/>
    </row>
    <row r="2411" spans="1:3" hidden="1" x14ac:dyDescent="0.2">
      <c r="A2411" s="102"/>
      <c r="B2411" s="73"/>
      <c r="C2411" s="1"/>
    </row>
    <row r="2412" spans="1:3" hidden="1" x14ac:dyDescent="0.2">
      <c r="A2412" s="102"/>
      <c r="B2412" s="73"/>
      <c r="C2412" s="1"/>
    </row>
    <row r="2413" spans="1:3" hidden="1" x14ac:dyDescent="0.2">
      <c r="A2413" s="102"/>
      <c r="B2413" s="73"/>
      <c r="C2413" s="1"/>
    </row>
    <row r="2414" spans="1:3" hidden="1" x14ac:dyDescent="0.2">
      <c r="A2414" s="102"/>
      <c r="B2414" s="73"/>
      <c r="C2414" s="1"/>
    </row>
    <row r="2415" spans="1:3" hidden="1" x14ac:dyDescent="0.2">
      <c r="A2415" s="102"/>
      <c r="B2415" s="73"/>
      <c r="C2415" s="1"/>
    </row>
    <row r="2416" spans="1:3" hidden="1" x14ac:dyDescent="0.2">
      <c r="A2416" s="102"/>
      <c r="B2416" s="73"/>
      <c r="C2416" s="1"/>
    </row>
    <row r="2417" spans="1:3" hidden="1" x14ac:dyDescent="0.2">
      <c r="A2417" s="102"/>
      <c r="B2417" s="73"/>
      <c r="C2417" s="1"/>
    </row>
    <row r="2418" spans="1:3" hidden="1" x14ac:dyDescent="0.2">
      <c r="A2418" s="102"/>
      <c r="B2418" s="73"/>
      <c r="C2418" s="1"/>
    </row>
    <row r="2419" spans="1:3" hidden="1" x14ac:dyDescent="0.2">
      <c r="A2419" s="102"/>
      <c r="B2419" s="73"/>
      <c r="C2419" s="1"/>
    </row>
    <row r="2420" spans="1:3" hidden="1" x14ac:dyDescent="0.2">
      <c r="A2420" s="102"/>
      <c r="B2420" s="73"/>
      <c r="C2420" s="1"/>
    </row>
    <row r="2421" spans="1:3" hidden="1" x14ac:dyDescent="0.2">
      <c r="A2421" s="102"/>
      <c r="B2421" s="73"/>
      <c r="C2421" s="1"/>
    </row>
    <row r="2422" spans="1:3" hidden="1" x14ac:dyDescent="0.2">
      <c r="A2422" s="102"/>
      <c r="B2422" s="73"/>
      <c r="C2422" s="1"/>
    </row>
    <row r="2423" spans="1:3" hidden="1" x14ac:dyDescent="0.2">
      <c r="A2423" s="102"/>
      <c r="B2423" s="73"/>
      <c r="C2423" s="1"/>
    </row>
    <row r="2424" spans="1:3" hidden="1" x14ac:dyDescent="0.2">
      <c r="A2424" s="102"/>
      <c r="B2424" s="73"/>
      <c r="C2424" s="1"/>
    </row>
    <row r="2425" spans="1:3" hidden="1" x14ac:dyDescent="0.2">
      <c r="A2425" s="102"/>
      <c r="B2425" s="73"/>
      <c r="C2425" s="1"/>
    </row>
    <row r="2426" spans="1:3" hidden="1" x14ac:dyDescent="0.2">
      <c r="A2426" s="102"/>
      <c r="B2426" s="73"/>
      <c r="C2426" s="1"/>
    </row>
    <row r="2427" spans="1:3" hidden="1" x14ac:dyDescent="0.2">
      <c r="A2427" s="102"/>
      <c r="B2427" s="73"/>
      <c r="C2427" s="1"/>
    </row>
    <row r="2428" spans="1:3" hidden="1" x14ac:dyDescent="0.2">
      <c r="A2428" s="102"/>
      <c r="B2428" s="73"/>
      <c r="C2428" s="1"/>
    </row>
    <row r="2429" spans="1:3" hidden="1" x14ac:dyDescent="0.2">
      <c r="A2429" s="102"/>
      <c r="B2429" s="73"/>
      <c r="C2429" s="1"/>
    </row>
    <row r="2430" spans="1:3" hidden="1" x14ac:dyDescent="0.2">
      <c r="A2430" s="102"/>
      <c r="B2430" s="73"/>
      <c r="C2430" s="1"/>
    </row>
    <row r="2431" spans="1:3" hidden="1" x14ac:dyDescent="0.2">
      <c r="A2431" s="102"/>
      <c r="B2431" s="73"/>
      <c r="C2431" s="1"/>
    </row>
    <row r="2432" spans="1:3" hidden="1" x14ac:dyDescent="0.2">
      <c r="A2432" s="102"/>
      <c r="B2432" s="73"/>
      <c r="C2432" s="1"/>
    </row>
    <row r="2433" spans="1:3" hidden="1" x14ac:dyDescent="0.2">
      <c r="A2433" s="102"/>
      <c r="B2433" s="73"/>
      <c r="C2433" s="1"/>
    </row>
    <row r="2434" spans="1:3" hidden="1" x14ac:dyDescent="0.2">
      <c r="A2434" s="102"/>
      <c r="B2434" s="73"/>
      <c r="C2434" s="1"/>
    </row>
    <row r="2435" spans="1:3" hidden="1" x14ac:dyDescent="0.2">
      <c r="A2435" s="102"/>
      <c r="B2435" s="73"/>
      <c r="C2435" s="1"/>
    </row>
    <row r="2436" spans="1:3" hidden="1" x14ac:dyDescent="0.2">
      <c r="A2436" s="102"/>
      <c r="B2436" s="73"/>
      <c r="C2436" s="1"/>
    </row>
    <row r="2437" spans="1:3" hidden="1" x14ac:dyDescent="0.2">
      <c r="A2437" s="102"/>
      <c r="B2437" s="73"/>
      <c r="C2437" s="1"/>
    </row>
    <row r="2438" spans="1:3" hidden="1" x14ac:dyDescent="0.2">
      <c r="A2438" s="102"/>
      <c r="B2438" s="73"/>
      <c r="C2438" s="1"/>
    </row>
    <row r="2439" spans="1:3" hidden="1" x14ac:dyDescent="0.2">
      <c r="A2439" s="102"/>
      <c r="B2439" s="73"/>
      <c r="C2439" s="1"/>
    </row>
    <row r="2440" spans="1:3" hidden="1" x14ac:dyDescent="0.2">
      <c r="A2440" s="102"/>
      <c r="B2440" s="73"/>
      <c r="C2440" s="1"/>
    </row>
    <row r="2441" spans="1:3" hidden="1" x14ac:dyDescent="0.2">
      <c r="A2441" s="102"/>
      <c r="B2441" s="73"/>
      <c r="C2441" s="1"/>
    </row>
    <row r="2442" spans="1:3" hidden="1" x14ac:dyDescent="0.2">
      <c r="A2442" s="102"/>
      <c r="B2442" s="73"/>
      <c r="C2442" s="1"/>
    </row>
    <row r="2443" spans="1:3" hidden="1" x14ac:dyDescent="0.2">
      <c r="A2443" s="102"/>
      <c r="B2443" s="73"/>
      <c r="C2443" s="1"/>
    </row>
    <row r="2444" spans="1:3" hidden="1" x14ac:dyDescent="0.2">
      <c r="A2444" s="102"/>
      <c r="B2444" s="73"/>
      <c r="C2444" s="1"/>
    </row>
    <row r="2445" spans="1:3" hidden="1" x14ac:dyDescent="0.2">
      <c r="A2445" s="102"/>
      <c r="B2445" s="73"/>
      <c r="C2445" s="1"/>
    </row>
    <row r="2446" spans="1:3" hidden="1" x14ac:dyDescent="0.2">
      <c r="A2446" s="102"/>
      <c r="B2446" s="73"/>
      <c r="C2446" s="1"/>
    </row>
    <row r="2447" spans="1:3" hidden="1" x14ac:dyDescent="0.2">
      <c r="A2447" s="102"/>
      <c r="B2447" s="73"/>
      <c r="C2447" s="1"/>
    </row>
    <row r="2448" spans="1:3" hidden="1" x14ac:dyDescent="0.2">
      <c r="A2448" s="102"/>
      <c r="B2448" s="73"/>
      <c r="C2448" s="1"/>
    </row>
    <row r="2449" spans="1:3" hidden="1" x14ac:dyDescent="0.2">
      <c r="A2449" s="102"/>
      <c r="B2449" s="73"/>
      <c r="C2449" s="1"/>
    </row>
    <row r="2450" spans="1:3" hidden="1" x14ac:dyDescent="0.2">
      <c r="A2450" s="102"/>
      <c r="B2450" s="73"/>
      <c r="C2450" s="1"/>
    </row>
    <row r="2451" spans="1:3" hidden="1" x14ac:dyDescent="0.2">
      <c r="A2451" s="102"/>
      <c r="B2451" s="73"/>
      <c r="C2451" s="1"/>
    </row>
    <row r="2452" spans="1:3" hidden="1" x14ac:dyDescent="0.2">
      <c r="A2452" s="102"/>
      <c r="B2452" s="73"/>
      <c r="C2452" s="1"/>
    </row>
    <row r="2453" spans="1:3" hidden="1" x14ac:dyDescent="0.2">
      <c r="A2453" s="102"/>
      <c r="B2453" s="73"/>
      <c r="C2453" s="1"/>
    </row>
    <row r="2454" spans="1:3" hidden="1" x14ac:dyDescent="0.2">
      <c r="A2454" s="102"/>
      <c r="B2454" s="73"/>
      <c r="C2454" s="1"/>
    </row>
    <row r="2455" spans="1:3" hidden="1" x14ac:dyDescent="0.2">
      <c r="A2455" s="102"/>
      <c r="B2455" s="73"/>
      <c r="C2455" s="1"/>
    </row>
    <row r="2456" spans="1:3" hidden="1" x14ac:dyDescent="0.2">
      <c r="A2456" s="102"/>
      <c r="B2456" s="73"/>
      <c r="C2456" s="1"/>
    </row>
    <row r="2457" spans="1:3" hidden="1" x14ac:dyDescent="0.2">
      <c r="A2457" s="102"/>
      <c r="B2457" s="73"/>
      <c r="C2457" s="1"/>
    </row>
    <row r="2458" spans="1:3" hidden="1" x14ac:dyDescent="0.2">
      <c r="A2458" s="102"/>
      <c r="B2458" s="73"/>
      <c r="C2458" s="1"/>
    </row>
    <row r="2459" spans="1:3" hidden="1" x14ac:dyDescent="0.2">
      <c r="A2459" s="102"/>
      <c r="B2459" s="73"/>
      <c r="C2459" s="1"/>
    </row>
    <row r="2460" spans="1:3" hidden="1" x14ac:dyDescent="0.2">
      <c r="A2460" s="102"/>
      <c r="B2460" s="73"/>
      <c r="C2460" s="1"/>
    </row>
    <row r="2461" spans="1:3" hidden="1" x14ac:dyDescent="0.2">
      <c r="A2461" s="102"/>
      <c r="B2461" s="73"/>
      <c r="C2461" s="1"/>
    </row>
    <row r="2462" spans="1:3" hidden="1" x14ac:dyDescent="0.2">
      <c r="A2462" s="102"/>
      <c r="B2462" s="73"/>
      <c r="C2462" s="1"/>
    </row>
    <row r="2463" spans="1:3" hidden="1" x14ac:dyDescent="0.2">
      <c r="A2463" s="102"/>
      <c r="B2463" s="73"/>
      <c r="C2463" s="1"/>
    </row>
    <row r="2464" spans="1:3" hidden="1" x14ac:dyDescent="0.2">
      <c r="A2464" s="102"/>
      <c r="B2464" s="73"/>
      <c r="C2464" s="1"/>
    </row>
    <row r="2465" spans="1:3" hidden="1" x14ac:dyDescent="0.2">
      <c r="A2465" s="102"/>
      <c r="B2465" s="73"/>
      <c r="C2465" s="1"/>
    </row>
    <row r="2466" spans="1:3" hidden="1" x14ac:dyDescent="0.2">
      <c r="A2466" s="102"/>
      <c r="B2466" s="73"/>
      <c r="C2466" s="1"/>
    </row>
    <row r="2467" spans="1:3" hidden="1" x14ac:dyDescent="0.2">
      <c r="A2467" s="102"/>
      <c r="B2467" s="73"/>
      <c r="C2467" s="1"/>
    </row>
    <row r="2468" spans="1:3" hidden="1" x14ac:dyDescent="0.2">
      <c r="A2468" s="102"/>
      <c r="B2468" s="73"/>
      <c r="C2468" s="1"/>
    </row>
    <row r="2469" spans="1:3" hidden="1" x14ac:dyDescent="0.2">
      <c r="A2469" s="102"/>
      <c r="B2469" s="73"/>
      <c r="C2469" s="1"/>
    </row>
    <row r="2470" spans="1:3" hidden="1" x14ac:dyDescent="0.2">
      <c r="A2470" s="102"/>
      <c r="B2470" s="73"/>
      <c r="C2470" s="1"/>
    </row>
    <row r="2471" spans="1:3" hidden="1" x14ac:dyDescent="0.2">
      <c r="A2471" s="102"/>
      <c r="B2471" s="73"/>
      <c r="C2471" s="1"/>
    </row>
    <row r="2472" spans="1:3" hidden="1" x14ac:dyDescent="0.2">
      <c r="A2472" s="102"/>
      <c r="B2472" s="73"/>
      <c r="C2472" s="1"/>
    </row>
    <row r="2473" spans="1:3" hidden="1" x14ac:dyDescent="0.2">
      <c r="A2473" s="102"/>
      <c r="B2473" s="73"/>
      <c r="C2473" s="1"/>
    </row>
    <row r="2474" spans="1:3" hidden="1" x14ac:dyDescent="0.2">
      <c r="A2474" s="102"/>
      <c r="B2474" s="73"/>
      <c r="C2474" s="1"/>
    </row>
    <row r="2475" spans="1:3" hidden="1" x14ac:dyDescent="0.2">
      <c r="A2475" s="102"/>
      <c r="B2475" s="73"/>
      <c r="C2475" s="1"/>
    </row>
    <row r="2476" spans="1:3" hidden="1" x14ac:dyDescent="0.2">
      <c r="A2476" s="102"/>
      <c r="B2476" s="73"/>
      <c r="C2476" s="1"/>
    </row>
    <row r="2477" spans="1:3" hidden="1" x14ac:dyDescent="0.2">
      <c r="A2477" s="102"/>
      <c r="B2477" s="73"/>
      <c r="C2477" s="1"/>
    </row>
    <row r="2478" spans="1:3" hidden="1" x14ac:dyDescent="0.2">
      <c r="A2478" s="102"/>
      <c r="B2478" s="73"/>
      <c r="C2478" s="1"/>
    </row>
    <row r="2479" spans="1:3" hidden="1" x14ac:dyDescent="0.2">
      <c r="A2479" s="102"/>
      <c r="B2479" s="73"/>
      <c r="C2479" s="1"/>
    </row>
    <row r="2480" spans="1:3" hidden="1" x14ac:dyDescent="0.2">
      <c r="A2480" s="102"/>
      <c r="B2480" s="73"/>
      <c r="C2480" s="1"/>
    </row>
    <row r="2481" spans="1:3" hidden="1" x14ac:dyDescent="0.2">
      <c r="A2481" s="102"/>
      <c r="B2481" s="73"/>
      <c r="C2481" s="1"/>
    </row>
    <row r="2482" spans="1:3" hidden="1" x14ac:dyDescent="0.2">
      <c r="A2482" s="102"/>
      <c r="B2482" s="73"/>
      <c r="C2482" s="1"/>
    </row>
    <row r="2483" spans="1:3" hidden="1" x14ac:dyDescent="0.2">
      <c r="A2483" s="102"/>
      <c r="B2483" s="73"/>
      <c r="C2483" s="1"/>
    </row>
    <row r="2484" spans="1:3" hidden="1" x14ac:dyDescent="0.2">
      <c r="A2484" s="102"/>
      <c r="B2484" s="73"/>
      <c r="C2484" s="1"/>
    </row>
    <row r="2485" spans="1:3" hidden="1" x14ac:dyDescent="0.2">
      <c r="A2485" s="102"/>
      <c r="B2485" s="73"/>
      <c r="C2485" s="1"/>
    </row>
    <row r="2486" spans="1:3" hidden="1" x14ac:dyDescent="0.2">
      <c r="A2486" s="102"/>
      <c r="B2486" s="73"/>
      <c r="C2486" s="1"/>
    </row>
    <row r="2487" spans="1:3" hidden="1" x14ac:dyDescent="0.2">
      <c r="A2487" s="102"/>
      <c r="B2487" s="73"/>
      <c r="C2487" s="1"/>
    </row>
    <row r="2488" spans="1:3" hidden="1" x14ac:dyDescent="0.2">
      <c r="A2488" s="102"/>
      <c r="B2488" s="73"/>
      <c r="C2488" s="1"/>
    </row>
    <row r="2489" spans="1:3" hidden="1" x14ac:dyDescent="0.2">
      <c r="A2489" s="102"/>
      <c r="B2489" s="73"/>
      <c r="C2489" s="1"/>
    </row>
    <row r="2490" spans="1:3" hidden="1" x14ac:dyDescent="0.2">
      <c r="A2490" s="102"/>
      <c r="B2490" s="73"/>
      <c r="C2490" s="1"/>
    </row>
    <row r="2491" spans="1:3" hidden="1" x14ac:dyDescent="0.2">
      <c r="A2491" s="102"/>
      <c r="B2491" s="73"/>
      <c r="C2491" s="1"/>
    </row>
    <row r="2492" spans="1:3" hidden="1" x14ac:dyDescent="0.2">
      <c r="A2492" s="102"/>
      <c r="B2492" s="73"/>
      <c r="C2492" s="1"/>
    </row>
    <row r="2493" spans="1:3" hidden="1" x14ac:dyDescent="0.2">
      <c r="A2493" s="102"/>
      <c r="B2493" s="73"/>
      <c r="C2493" s="1"/>
    </row>
    <row r="2494" spans="1:3" hidden="1" x14ac:dyDescent="0.2">
      <c r="A2494" s="102"/>
      <c r="B2494" s="73"/>
      <c r="C2494" s="1"/>
    </row>
    <row r="2495" spans="1:3" hidden="1" x14ac:dyDescent="0.2">
      <c r="A2495" s="102"/>
      <c r="B2495" s="73"/>
      <c r="C2495" s="1"/>
    </row>
    <row r="2496" spans="1:3" hidden="1" x14ac:dyDescent="0.2">
      <c r="A2496" s="102"/>
      <c r="B2496" s="73"/>
      <c r="C2496" s="1"/>
    </row>
    <row r="2497" spans="1:3" hidden="1" x14ac:dyDescent="0.2">
      <c r="A2497" s="102"/>
      <c r="B2497" s="73"/>
      <c r="C2497" s="1"/>
    </row>
    <row r="2498" spans="1:3" hidden="1" x14ac:dyDescent="0.2">
      <c r="A2498" s="102"/>
      <c r="B2498" s="73"/>
      <c r="C2498" s="1"/>
    </row>
    <row r="2499" spans="1:3" hidden="1" x14ac:dyDescent="0.2">
      <c r="A2499" s="102"/>
      <c r="B2499" s="73"/>
      <c r="C2499" s="1"/>
    </row>
    <row r="2500" spans="1:3" hidden="1" x14ac:dyDescent="0.2">
      <c r="A2500" s="102"/>
      <c r="B2500" s="73"/>
      <c r="C2500" s="1"/>
    </row>
    <row r="2501" spans="1:3" hidden="1" x14ac:dyDescent="0.2">
      <c r="A2501" s="102"/>
      <c r="B2501" s="73"/>
      <c r="C2501" s="1"/>
    </row>
    <row r="2502" spans="1:3" hidden="1" x14ac:dyDescent="0.2">
      <c r="A2502" s="102"/>
      <c r="B2502" s="73"/>
      <c r="C2502" s="1"/>
    </row>
    <row r="2503" spans="1:3" hidden="1" x14ac:dyDescent="0.2">
      <c r="A2503" s="102"/>
      <c r="B2503" s="73"/>
      <c r="C2503" s="1"/>
    </row>
    <row r="2504" spans="1:3" hidden="1" x14ac:dyDescent="0.2">
      <c r="A2504" s="102"/>
      <c r="B2504" s="73"/>
      <c r="C2504" s="1"/>
    </row>
    <row r="2505" spans="1:3" hidden="1" x14ac:dyDescent="0.2">
      <c r="A2505" s="102"/>
      <c r="B2505" s="73"/>
      <c r="C2505" s="1"/>
    </row>
    <row r="2506" spans="1:3" hidden="1" x14ac:dyDescent="0.2">
      <c r="A2506" s="102"/>
      <c r="B2506" s="73"/>
      <c r="C2506" s="1"/>
    </row>
    <row r="2507" spans="1:3" hidden="1" x14ac:dyDescent="0.2">
      <c r="A2507" s="102"/>
      <c r="B2507" s="73"/>
      <c r="C2507" s="1"/>
    </row>
    <row r="2508" spans="1:3" hidden="1" x14ac:dyDescent="0.2">
      <c r="A2508" s="102"/>
      <c r="B2508" s="73"/>
      <c r="C2508" s="1"/>
    </row>
    <row r="2509" spans="1:3" hidden="1" x14ac:dyDescent="0.2">
      <c r="A2509" s="102"/>
      <c r="B2509" s="73"/>
      <c r="C2509" s="1"/>
    </row>
    <row r="2510" spans="1:3" hidden="1" x14ac:dyDescent="0.2">
      <c r="A2510" s="102"/>
      <c r="B2510" s="73"/>
      <c r="C2510" s="1"/>
    </row>
    <row r="2511" spans="1:3" hidden="1" x14ac:dyDescent="0.2">
      <c r="A2511" s="102"/>
      <c r="B2511" s="73"/>
      <c r="C2511" s="1"/>
    </row>
    <row r="2512" spans="1:3" hidden="1" x14ac:dyDescent="0.2">
      <c r="A2512" s="102"/>
      <c r="B2512" s="73"/>
      <c r="C2512" s="1"/>
    </row>
    <row r="2513" spans="1:3" hidden="1" x14ac:dyDescent="0.2">
      <c r="A2513" s="102"/>
      <c r="B2513" s="73"/>
      <c r="C2513" s="1"/>
    </row>
    <row r="2514" spans="1:3" hidden="1" x14ac:dyDescent="0.2">
      <c r="A2514" s="102"/>
      <c r="B2514" s="73"/>
      <c r="C2514" s="1"/>
    </row>
    <row r="2515" spans="1:3" hidden="1" x14ac:dyDescent="0.2">
      <c r="A2515" s="102"/>
      <c r="B2515" s="73"/>
      <c r="C2515" s="1"/>
    </row>
    <row r="2516" spans="1:3" hidden="1" x14ac:dyDescent="0.2">
      <c r="A2516" s="102"/>
      <c r="B2516" s="73"/>
      <c r="C2516" s="1"/>
    </row>
    <row r="2517" spans="1:3" hidden="1" x14ac:dyDescent="0.2">
      <c r="A2517" s="102"/>
      <c r="B2517" s="73"/>
      <c r="C2517" s="1"/>
    </row>
    <row r="2518" spans="1:3" hidden="1" x14ac:dyDescent="0.2">
      <c r="A2518" s="102"/>
      <c r="B2518" s="73"/>
      <c r="C2518" s="1"/>
    </row>
    <row r="2519" spans="1:3" hidden="1" x14ac:dyDescent="0.2">
      <c r="A2519" s="102"/>
      <c r="B2519" s="73"/>
      <c r="C2519" s="1"/>
    </row>
    <row r="2520" spans="1:3" hidden="1" x14ac:dyDescent="0.2">
      <c r="A2520" s="102"/>
      <c r="B2520" s="73"/>
      <c r="C2520" s="1"/>
    </row>
    <row r="2521" spans="1:3" hidden="1" x14ac:dyDescent="0.2">
      <c r="A2521" s="102"/>
      <c r="B2521" s="73"/>
      <c r="C2521" s="1"/>
    </row>
    <row r="2522" spans="1:3" hidden="1" x14ac:dyDescent="0.2">
      <c r="A2522" s="102"/>
      <c r="B2522" s="73"/>
      <c r="C2522" s="1"/>
    </row>
    <row r="2523" spans="1:3" hidden="1" x14ac:dyDescent="0.2">
      <c r="A2523" s="102"/>
      <c r="B2523" s="73"/>
      <c r="C2523" s="1"/>
    </row>
    <row r="2524" spans="1:3" hidden="1" x14ac:dyDescent="0.2">
      <c r="A2524" s="102"/>
      <c r="B2524" s="73"/>
      <c r="C2524" s="1"/>
    </row>
    <row r="2525" spans="1:3" hidden="1" x14ac:dyDescent="0.2">
      <c r="A2525" s="102"/>
      <c r="B2525" s="73"/>
      <c r="C2525" s="1"/>
    </row>
    <row r="2526" spans="1:3" hidden="1" x14ac:dyDescent="0.2">
      <c r="A2526" s="102"/>
      <c r="B2526" s="73"/>
      <c r="C2526" s="1"/>
    </row>
    <row r="2527" spans="1:3" hidden="1" x14ac:dyDescent="0.2">
      <c r="A2527" s="102"/>
      <c r="B2527" s="73"/>
      <c r="C2527" s="1"/>
    </row>
    <row r="2528" spans="1:3" hidden="1" x14ac:dyDescent="0.2">
      <c r="A2528" s="102"/>
      <c r="B2528" s="73"/>
      <c r="C2528" s="1"/>
    </row>
    <row r="2529" spans="1:3" hidden="1" x14ac:dyDescent="0.2">
      <c r="A2529" s="102"/>
      <c r="B2529" s="73"/>
      <c r="C2529" s="1"/>
    </row>
    <row r="2530" spans="1:3" hidden="1" x14ac:dyDescent="0.2">
      <c r="A2530" s="102"/>
      <c r="B2530" s="73"/>
      <c r="C2530" s="1"/>
    </row>
    <row r="2531" spans="1:3" hidden="1" x14ac:dyDescent="0.2">
      <c r="A2531" s="102"/>
      <c r="B2531" s="73"/>
      <c r="C2531" s="1"/>
    </row>
    <row r="2532" spans="1:3" hidden="1" x14ac:dyDescent="0.2">
      <c r="A2532" s="102"/>
      <c r="B2532" s="73"/>
      <c r="C2532" s="1"/>
    </row>
    <row r="2533" spans="1:3" hidden="1" x14ac:dyDescent="0.2">
      <c r="A2533" s="102"/>
      <c r="B2533" s="73"/>
      <c r="C2533" s="1"/>
    </row>
    <row r="2534" spans="1:3" hidden="1" x14ac:dyDescent="0.2">
      <c r="A2534" s="102"/>
      <c r="B2534" s="73"/>
      <c r="C2534" s="1"/>
    </row>
    <row r="2535" spans="1:3" hidden="1" x14ac:dyDescent="0.2">
      <c r="A2535" s="102"/>
      <c r="B2535" s="73"/>
      <c r="C2535" s="1"/>
    </row>
    <row r="2536" spans="1:3" hidden="1" x14ac:dyDescent="0.2">
      <c r="A2536" s="102"/>
      <c r="B2536" s="73"/>
      <c r="C2536" s="1"/>
    </row>
    <row r="2537" spans="1:3" hidden="1" x14ac:dyDescent="0.2">
      <c r="A2537" s="102"/>
      <c r="B2537" s="73"/>
      <c r="C2537" s="1"/>
    </row>
    <row r="2538" spans="1:3" hidden="1" x14ac:dyDescent="0.2">
      <c r="A2538" s="102"/>
      <c r="B2538" s="73"/>
      <c r="C2538" s="1"/>
    </row>
    <row r="2539" spans="1:3" hidden="1" x14ac:dyDescent="0.2">
      <c r="A2539" s="102"/>
      <c r="B2539" s="73"/>
      <c r="C2539" s="1"/>
    </row>
    <row r="2540" spans="1:3" hidden="1" x14ac:dyDescent="0.2">
      <c r="A2540" s="102"/>
      <c r="B2540" s="73"/>
      <c r="C2540" s="1"/>
    </row>
    <row r="2541" spans="1:3" hidden="1" x14ac:dyDescent="0.2">
      <c r="A2541" s="102"/>
      <c r="B2541" s="73"/>
      <c r="C2541" s="1"/>
    </row>
    <row r="2542" spans="1:3" hidden="1" x14ac:dyDescent="0.2">
      <c r="A2542" s="102"/>
      <c r="B2542" s="73"/>
      <c r="C2542" s="1"/>
    </row>
    <row r="2543" spans="1:3" hidden="1" x14ac:dyDescent="0.2">
      <c r="A2543" s="102"/>
      <c r="B2543" s="73"/>
      <c r="C2543" s="1"/>
    </row>
    <row r="2544" spans="1:3" hidden="1" x14ac:dyDescent="0.2">
      <c r="A2544" s="102"/>
      <c r="B2544" s="73"/>
      <c r="C2544" s="1"/>
    </row>
    <row r="2545" spans="1:3" hidden="1" x14ac:dyDescent="0.2">
      <c r="A2545" s="102"/>
      <c r="B2545" s="73"/>
      <c r="C2545" s="1"/>
    </row>
    <row r="2546" spans="1:3" hidden="1" x14ac:dyDescent="0.2">
      <c r="A2546" s="102"/>
      <c r="B2546" s="73"/>
      <c r="C2546" s="1"/>
    </row>
    <row r="2547" spans="1:3" hidden="1" x14ac:dyDescent="0.2">
      <c r="A2547" s="102"/>
      <c r="B2547" s="73"/>
      <c r="C2547" s="1"/>
    </row>
    <row r="2548" spans="1:3" hidden="1" x14ac:dyDescent="0.2">
      <c r="A2548" s="102"/>
      <c r="B2548" s="73"/>
      <c r="C2548" s="1"/>
    </row>
    <row r="2549" spans="1:3" hidden="1" x14ac:dyDescent="0.2">
      <c r="A2549" s="102"/>
      <c r="B2549" s="73"/>
      <c r="C2549" s="1"/>
    </row>
    <row r="2550" spans="1:3" hidden="1" x14ac:dyDescent="0.2">
      <c r="A2550" s="102"/>
      <c r="B2550" s="73"/>
      <c r="C2550" s="1"/>
    </row>
    <row r="2551" spans="1:3" hidden="1" x14ac:dyDescent="0.2">
      <c r="A2551" s="102"/>
      <c r="B2551" s="73"/>
      <c r="C2551" s="1"/>
    </row>
    <row r="2552" spans="1:3" hidden="1" x14ac:dyDescent="0.2">
      <c r="A2552" s="102"/>
      <c r="B2552" s="73"/>
      <c r="C2552" s="1"/>
    </row>
    <row r="2553" spans="1:3" hidden="1" x14ac:dyDescent="0.2">
      <c r="A2553" s="102"/>
      <c r="B2553" s="73"/>
      <c r="C2553" s="1"/>
    </row>
    <row r="2554" spans="1:3" hidden="1" x14ac:dyDescent="0.2">
      <c r="A2554" s="102"/>
      <c r="B2554" s="73"/>
      <c r="C2554" s="1"/>
    </row>
    <row r="2555" spans="1:3" hidden="1" x14ac:dyDescent="0.2">
      <c r="A2555" s="102"/>
      <c r="B2555" s="73"/>
      <c r="C2555" s="1"/>
    </row>
    <row r="2556" spans="1:3" hidden="1" x14ac:dyDescent="0.2">
      <c r="A2556" s="102"/>
      <c r="B2556" s="73"/>
      <c r="C2556" s="1"/>
    </row>
    <row r="2557" spans="1:3" hidden="1" x14ac:dyDescent="0.2">
      <c r="A2557" s="102"/>
      <c r="B2557" s="73"/>
      <c r="C2557" s="1"/>
    </row>
    <row r="2558" spans="1:3" hidden="1" x14ac:dyDescent="0.2">
      <c r="A2558" s="102"/>
      <c r="B2558" s="73"/>
      <c r="C2558" s="1"/>
    </row>
    <row r="2559" spans="1:3" hidden="1" x14ac:dyDescent="0.2">
      <c r="A2559" s="102"/>
      <c r="B2559" s="73"/>
      <c r="C2559" s="1"/>
    </row>
    <row r="2560" spans="1:3" hidden="1" x14ac:dyDescent="0.2">
      <c r="A2560" s="102"/>
      <c r="B2560" s="73"/>
      <c r="C2560" s="1"/>
    </row>
    <row r="2561" spans="1:3" hidden="1" x14ac:dyDescent="0.2">
      <c r="A2561" s="102"/>
      <c r="B2561" s="73"/>
      <c r="C2561" s="1"/>
    </row>
    <row r="2562" spans="1:3" hidden="1" x14ac:dyDescent="0.2">
      <c r="A2562" s="102"/>
      <c r="B2562" s="73"/>
      <c r="C2562" s="1"/>
    </row>
    <row r="2563" spans="1:3" hidden="1" x14ac:dyDescent="0.2">
      <c r="A2563" s="102"/>
      <c r="B2563" s="73"/>
      <c r="C2563" s="1"/>
    </row>
    <row r="2564" spans="1:3" hidden="1" x14ac:dyDescent="0.2">
      <c r="A2564" s="102"/>
      <c r="B2564" s="73"/>
      <c r="C2564" s="1"/>
    </row>
    <row r="2565" spans="1:3" hidden="1" x14ac:dyDescent="0.2">
      <c r="A2565" s="102"/>
      <c r="B2565" s="73"/>
      <c r="C2565" s="1"/>
    </row>
    <row r="2566" spans="1:3" hidden="1" x14ac:dyDescent="0.2">
      <c r="A2566" s="102"/>
      <c r="B2566" s="73"/>
      <c r="C2566" s="1"/>
    </row>
    <row r="2567" spans="1:3" hidden="1" x14ac:dyDescent="0.2">
      <c r="A2567" s="102"/>
      <c r="B2567" s="73"/>
      <c r="C2567" s="1"/>
    </row>
    <row r="2568" spans="1:3" hidden="1" x14ac:dyDescent="0.2">
      <c r="A2568" s="102"/>
      <c r="B2568" s="73"/>
      <c r="C2568" s="1"/>
    </row>
    <row r="2569" spans="1:3" hidden="1" x14ac:dyDescent="0.2">
      <c r="A2569" s="102"/>
      <c r="B2569" s="73"/>
      <c r="C2569" s="1"/>
    </row>
    <row r="2570" spans="1:3" hidden="1" x14ac:dyDescent="0.2">
      <c r="A2570" s="102"/>
      <c r="B2570" s="73"/>
      <c r="C2570" s="1"/>
    </row>
    <row r="2571" spans="1:3" hidden="1" x14ac:dyDescent="0.2">
      <c r="A2571" s="102"/>
      <c r="B2571" s="73"/>
      <c r="C2571" s="1"/>
    </row>
    <row r="2572" spans="1:3" hidden="1" x14ac:dyDescent="0.2">
      <c r="A2572" s="102"/>
      <c r="B2572" s="73"/>
      <c r="C2572" s="1"/>
    </row>
    <row r="2573" spans="1:3" hidden="1" x14ac:dyDescent="0.2">
      <c r="A2573" s="102"/>
      <c r="B2573" s="73"/>
      <c r="C2573" s="1"/>
    </row>
    <row r="2574" spans="1:3" hidden="1" x14ac:dyDescent="0.2">
      <c r="A2574" s="102"/>
      <c r="B2574" s="73"/>
      <c r="C2574" s="1"/>
    </row>
    <row r="2575" spans="1:3" hidden="1" x14ac:dyDescent="0.2">
      <c r="A2575" s="102"/>
      <c r="B2575" s="73"/>
      <c r="C2575" s="1"/>
    </row>
    <row r="2576" spans="1:3" hidden="1" x14ac:dyDescent="0.2">
      <c r="A2576" s="102"/>
      <c r="B2576" s="73"/>
      <c r="C2576" s="1"/>
    </row>
    <row r="2577" spans="1:3" hidden="1" x14ac:dyDescent="0.2">
      <c r="A2577" s="102"/>
      <c r="B2577" s="73"/>
      <c r="C2577" s="1"/>
    </row>
    <row r="2578" spans="1:3" hidden="1" x14ac:dyDescent="0.2">
      <c r="A2578" s="102"/>
      <c r="B2578" s="73"/>
      <c r="C2578" s="1"/>
    </row>
    <row r="2579" spans="1:3" hidden="1" x14ac:dyDescent="0.2">
      <c r="A2579" s="102"/>
      <c r="B2579" s="73"/>
      <c r="C2579" s="1"/>
    </row>
    <row r="2580" spans="1:3" hidden="1" x14ac:dyDescent="0.2">
      <c r="A2580" s="102"/>
      <c r="B2580" s="73"/>
      <c r="C2580" s="1"/>
    </row>
    <row r="2581" spans="1:3" hidden="1" x14ac:dyDescent="0.2">
      <c r="A2581" s="102"/>
      <c r="B2581" s="73"/>
      <c r="C2581" s="1"/>
    </row>
    <row r="2582" spans="1:3" hidden="1" x14ac:dyDescent="0.2">
      <c r="A2582" s="102"/>
      <c r="B2582" s="73"/>
      <c r="C2582" s="1"/>
    </row>
    <row r="2583" spans="1:3" hidden="1" x14ac:dyDescent="0.2">
      <c r="A2583" s="102"/>
      <c r="B2583" s="73"/>
      <c r="C2583" s="1"/>
    </row>
    <row r="2584" spans="1:3" hidden="1" x14ac:dyDescent="0.2">
      <c r="A2584" s="102"/>
      <c r="B2584" s="73"/>
      <c r="C2584" s="1"/>
    </row>
    <row r="2585" spans="1:3" hidden="1" x14ac:dyDescent="0.2">
      <c r="A2585" s="102"/>
      <c r="B2585" s="73"/>
      <c r="C2585" s="1"/>
    </row>
    <row r="2586" spans="1:3" hidden="1" x14ac:dyDescent="0.2">
      <c r="A2586" s="102"/>
      <c r="B2586" s="73"/>
      <c r="C2586" s="1"/>
    </row>
    <row r="2587" spans="1:3" hidden="1" x14ac:dyDescent="0.2">
      <c r="A2587" s="102"/>
      <c r="B2587" s="73"/>
      <c r="C2587" s="1"/>
    </row>
    <row r="2588" spans="1:3" hidden="1" x14ac:dyDescent="0.2">
      <c r="A2588" s="102"/>
      <c r="B2588" s="73"/>
      <c r="C2588" s="1"/>
    </row>
    <row r="2589" spans="1:3" hidden="1" x14ac:dyDescent="0.2">
      <c r="A2589" s="102"/>
      <c r="B2589" s="73"/>
      <c r="C2589" s="1"/>
    </row>
    <row r="2590" spans="1:3" hidden="1" x14ac:dyDescent="0.2">
      <c r="A2590" s="102"/>
      <c r="B2590" s="73"/>
      <c r="C2590" s="1"/>
    </row>
    <row r="2591" spans="1:3" hidden="1" x14ac:dyDescent="0.2">
      <c r="A2591" s="102"/>
      <c r="B2591" s="73"/>
      <c r="C2591" s="1"/>
    </row>
    <row r="2592" spans="1:3" hidden="1" x14ac:dyDescent="0.2">
      <c r="A2592" s="102"/>
      <c r="B2592" s="73"/>
      <c r="C2592" s="1"/>
    </row>
    <row r="2593" spans="1:3" hidden="1" x14ac:dyDescent="0.2">
      <c r="A2593" s="102"/>
      <c r="B2593" s="73"/>
      <c r="C2593" s="1"/>
    </row>
    <row r="2594" spans="1:3" hidden="1" x14ac:dyDescent="0.2">
      <c r="A2594" s="102"/>
      <c r="B2594" s="73"/>
      <c r="C2594" s="1"/>
    </row>
    <row r="2595" spans="1:3" hidden="1" x14ac:dyDescent="0.2">
      <c r="A2595" s="102"/>
      <c r="B2595" s="73"/>
      <c r="C2595" s="1"/>
    </row>
    <row r="2596" spans="1:3" hidden="1" x14ac:dyDescent="0.2">
      <c r="A2596" s="102"/>
      <c r="B2596" s="73"/>
      <c r="C2596" s="1"/>
    </row>
    <row r="2597" spans="1:3" hidden="1" x14ac:dyDescent="0.2">
      <c r="A2597" s="102"/>
      <c r="B2597" s="73"/>
      <c r="C2597" s="1"/>
    </row>
    <row r="2598" spans="1:3" hidden="1" x14ac:dyDescent="0.2">
      <c r="A2598" s="102"/>
      <c r="B2598" s="73"/>
      <c r="C2598" s="1"/>
    </row>
    <row r="2599" spans="1:3" hidden="1" x14ac:dyDescent="0.2">
      <c r="A2599" s="102"/>
      <c r="B2599" s="73"/>
      <c r="C2599" s="1"/>
    </row>
    <row r="2600" spans="1:3" hidden="1" x14ac:dyDescent="0.2">
      <c r="A2600" s="102"/>
      <c r="B2600" s="73"/>
      <c r="C2600" s="1"/>
    </row>
    <row r="2601" spans="1:3" hidden="1" x14ac:dyDescent="0.2">
      <c r="A2601" s="102"/>
      <c r="B2601" s="73"/>
      <c r="C2601" s="1"/>
    </row>
    <row r="2602" spans="1:3" hidden="1" x14ac:dyDescent="0.2">
      <c r="A2602" s="102"/>
      <c r="B2602" s="73"/>
      <c r="C2602" s="1"/>
    </row>
    <row r="2603" spans="1:3" hidden="1" x14ac:dyDescent="0.2">
      <c r="A2603" s="102"/>
      <c r="B2603" s="73"/>
      <c r="C2603" s="1"/>
    </row>
    <row r="2604" spans="1:3" hidden="1" x14ac:dyDescent="0.2">
      <c r="A2604" s="102"/>
      <c r="B2604" s="73"/>
      <c r="C2604" s="1"/>
    </row>
    <row r="2605" spans="1:3" hidden="1" x14ac:dyDescent="0.2">
      <c r="A2605" s="102"/>
      <c r="B2605" s="73"/>
      <c r="C2605" s="1"/>
    </row>
    <row r="2606" spans="1:3" hidden="1" x14ac:dyDescent="0.2">
      <c r="A2606" s="102"/>
      <c r="B2606" s="73"/>
      <c r="C2606" s="1"/>
    </row>
    <row r="2607" spans="1:3" hidden="1" x14ac:dyDescent="0.2">
      <c r="A2607" s="102"/>
      <c r="B2607" s="73"/>
      <c r="C2607" s="1"/>
    </row>
    <row r="2608" spans="1:3" hidden="1" x14ac:dyDescent="0.2">
      <c r="A2608" s="102"/>
      <c r="B2608" s="73"/>
      <c r="C2608" s="1"/>
    </row>
    <row r="2609" spans="1:3" hidden="1" x14ac:dyDescent="0.2">
      <c r="A2609" s="102"/>
      <c r="B2609" s="73"/>
      <c r="C2609" s="1"/>
    </row>
    <row r="2610" spans="1:3" hidden="1" x14ac:dyDescent="0.2">
      <c r="A2610" s="102"/>
      <c r="B2610" s="73"/>
      <c r="C2610" s="1"/>
    </row>
    <row r="2611" spans="1:3" hidden="1" x14ac:dyDescent="0.2">
      <c r="A2611" s="102"/>
      <c r="B2611" s="73"/>
      <c r="C2611" s="1"/>
    </row>
    <row r="2612" spans="1:3" hidden="1" x14ac:dyDescent="0.2">
      <c r="A2612" s="102"/>
      <c r="B2612" s="73"/>
      <c r="C2612" s="1"/>
    </row>
    <row r="2613" spans="1:3" hidden="1" x14ac:dyDescent="0.2">
      <c r="A2613" s="102"/>
      <c r="B2613" s="73"/>
      <c r="C2613" s="1"/>
    </row>
    <row r="2614" spans="1:3" hidden="1" x14ac:dyDescent="0.2">
      <c r="A2614" s="102"/>
      <c r="B2614" s="73"/>
      <c r="C2614" s="1"/>
    </row>
    <row r="2615" spans="1:3" hidden="1" x14ac:dyDescent="0.2">
      <c r="A2615" s="102"/>
      <c r="B2615" s="73"/>
      <c r="C2615" s="1"/>
    </row>
    <row r="2616" spans="1:3" hidden="1" x14ac:dyDescent="0.2">
      <c r="A2616" s="102"/>
      <c r="B2616" s="73"/>
      <c r="C2616" s="1"/>
    </row>
    <row r="2617" spans="1:3" hidden="1" x14ac:dyDescent="0.2">
      <c r="A2617" s="102"/>
      <c r="B2617" s="73"/>
      <c r="C2617" s="1"/>
    </row>
    <row r="2618" spans="1:3" hidden="1" x14ac:dyDescent="0.2">
      <c r="A2618" s="102"/>
      <c r="B2618" s="73"/>
      <c r="C2618" s="1"/>
    </row>
    <row r="2619" spans="1:3" hidden="1" x14ac:dyDescent="0.2">
      <c r="A2619" s="102"/>
      <c r="B2619" s="73"/>
      <c r="C2619" s="1"/>
    </row>
    <row r="2620" spans="1:3" hidden="1" x14ac:dyDescent="0.2">
      <c r="A2620" s="102"/>
      <c r="B2620" s="73"/>
      <c r="C2620" s="1"/>
    </row>
    <row r="2621" spans="1:3" hidden="1" x14ac:dyDescent="0.2">
      <c r="A2621" s="102"/>
      <c r="B2621" s="73"/>
      <c r="C2621" s="1"/>
    </row>
    <row r="2622" spans="1:3" hidden="1" x14ac:dyDescent="0.2">
      <c r="A2622" s="102"/>
      <c r="B2622" s="73"/>
      <c r="C2622" s="1"/>
    </row>
    <row r="2623" spans="1:3" hidden="1" x14ac:dyDescent="0.2">
      <c r="A2623" s="102"/>
      <c r="B2623" s="73"/>
      <c r="C2623" s="1"/>
    </row>
    <row r="2624" spans="1:3" hidden="1" x14ac:dyDescent="0.2">
      <c r="A2624" s="102"/>
      <c r="B2624" s="73"/>
      <c r="C2624" s="1"/>
    </row>
    <row r="2625" spans="1:3" hidden="1" x14ac:dyDescent="0.2">
      <c r="A2625" s="102"/>
      <c r="B2625" s="73"/>
      <c r="C2625" s="1"/>
    </row>
    <row r="2626" spans="1:3" hidden="1" x14ac:dyDescent="0.2">
      <c r="A2626" s="102"/>
      <c r="B2626" s="73"/>
      <c r="C2626" s="1"/>
    </row>
    <row r="2627" spans="1:3" hidden="1" x14ac:dyDescent="0.2">
      <c r="A2627" s="102"/>
      <c r="B2627" s="73"/>
      <c r="C2627" s="1"/>
    </row>
    <row r="2628" spans="1:3" hidden="1" x14ac:dyDescent="0.2">
      <c r="A2628" s="102"/>
      <c r="B2628" s="73"/>
      <c r="C2628" s="1"/>
    </row>
    <row r="2629" spans="1:3" hidden="1" x14ac:dyDescent="0.2">
      <c r="A2629" s="102"/>
      <c r="B2629" s="73"/>
      <c r="C2629" s="1"/>
    </row>
    <row r="2630" spans="1:3" hidden="1" x14ac:dyDescent="0.2">
      <c r="A2630" s="102"/>
      <c r="B2630" s="73"/>
      <c r="C2630" s="1"/>
    </row>
    <row r="2631" spans="1:3" hidden="1" x14ac:dyDescent="0.2">
      <c r="A2631" s="102"/>
      <c r="B2631" s="73"/>
      <c r="C2631" s="1"/>
    </row>
    <row r="2632" spans="1:3" hidden="1" x14ac:dyDescent="0.2">
      <c r="A2632" s="102"/>
      <c r="B2632" s="73"/>
      <c r="C2632" s="1"/>
    </row>
    <row r="2633" spans="1:3" hidden="1" x14ac:dyDescent="0.2">
      <c r="A2633" s="102"/>
      <c r="B2633" s="73"/>
      <c r="C2633" s="1"/>
    </row>
    <row r="2634" spans="1:3" hidden="1" x14ac:dyDescent="0.2">
      <c r="A2634" s="102"/>
      <c r="B2634" s="73"/>
      <c r="C2634" s="1"/>
    </row>
    <row r="2635" spans="1:3" hidden="1" x14ac:dyDescent="0.2">
      <c r="A2635" s="102"/>
      <c r="B2635" s="73"/>
      <c r="C2635" s="1"/>
    </row>
    <row r="2636" spans="1:3" hidden="1" x14ac:dyDescent="0.2">
      <c r="A2636" s="102"/>
      <c r="B2636" s="73"/>
      <c r="C2636" s="1"/>
    </row>
    <row r="2637" spans="1:3" hidden="1" x14ac:dyDescent="0.2">
      <c r="A2637" s="102"/>
      <c r="B2637" s="73"/>
      <c r="C2637" s="1"/>
    </row>
    <row r="2638" spans="1:3" hidden="1" x14ac:dyDescent="0.2">
      <c r="A2638" s="102"/>
      <c r="B2638" s="73"/>
      <c r="C2638" s="1"/>
    </row>
    <row r="2639" spans="1:3" hidden="1" x14ac:dyDescent="0.2">
      <c r="A2639" s="102"/>
      <c r="B2639" s="73"/>
      <c r="C2639" s="1"/>
    </row>
    <row r="2640" spans="1:3" hidden="1" x14ac:dyDescent="0.2">
      <c r="A2640" s="102"/>
      <c r="B2640" s="73"/>
      <c r="C2640" s="1"/>
    </row>
    <row r="2641" spans="1:3" hidden="1" x14ac:dyDescent="0.2">
      <c r="A2641" s="102"/>
      <c r="B2641" s="73"/>
      <c r="C2641" s="1"/>
    </row>
    <row r="2642" spans="1:3" hidden="1" x14ac:dyDescent="0.2">
      <c r="A2642" s="102"/>
      <c r="B2642" s="73"/>
      <c r="C2642" s="1"/>
    </row>
    <row r="2643" spans="1:3" hidden="1" x14ac:dyDescent="0.2">
      <c r="A2643" s="102"/>
      <c r="B2643" s="73"/>
      <c r="C2643" s="1"/>
    </row>
    <row r="2644" spans="1:3" hidden="1" x14ac:dyDescent="0.2">
      <c r="A2644" s="102"/>
      <c r="B2644" s="73"/>
      <c r="C2644" s="1"/>
    </row>
    <row r="2645" spans="1:3" hidden="1" x14ac:dyDescent="0.2">
      <c r="A2645" s="102"/>
      <c r="B2645" s="73"/>
      <c r="C2645" s="1"/>
    </row>
    <row r="2646" spans="1:3" hidden="1" x14ac:dyDescent="0.2">
      <c r="A2646" s="102"/>
      <c r="B2646" s="73"/>
      <c r="C2646" s="1"/>
    </row>
    <row r="2647" spans="1:3" hidden="1" x14ac:dyDescent="0.2">
      <c r="A2647" s="102"/>
      <c r="B2647" s="73"/>
      <c r="C2647" s="1"/>
    </row>
    <row r="2648" spans="1:3" hidden="1" x14ac:dyDescent="0.2">
      <c r="A2648" s="102"/>
      <c r="B2648" s="73"/>
      <c r="C2648" s="1"/>
    </row>
    <row r="2649" spans="1:3" hidden="1" x14ac:dyDescent="0.2">
      <c r="A2649" s="102"/>
      <c r="B2649" s="73"/>
      <c r="C2649" s="1"/>
    </row>
    <row r="2650" spans="1:3" hidden="1" x14ac:dyDescent="0.2">
      <c r="A2650" s="102"/>
      <c r="B2650" s="73"/>
      <c r="C2650" s="1"/>
    </row>
    <row r="2651" spans="1:3" hidden="1" x14ac:dyDescent="0.2">
      <c r="A2651" s="102"/>
      <c r="B2651" s="73"/>
      <c r="C2651" s="1"/>
    </row>
    <row r="2652" spans="1:3" hidden="1" x14ac:dyDescent="0.2">
      <c r="A2652" s="102"/>
      <c r="B2652" s="73"/>
      <c r="C2652" s="1"/>
    </row>
    <row r="2653" spans="1:3" hidden="1" x14ac:dyDescent="0.2">
      <c r="A2653" s="102"/>
      <c r="B2653" s="73"/>
      <c r="C2653" s="1"/>
    </row>
    <row r="2654" spans="1:3" hidden="1" x14ac:dyDescent="0.2">
      <c r="A2654" s="102"/>
      <c r="B2654" s="73"/>
      <c r="C2654" s="1"/>
    </row>
    <row r="2655" spans="1:3" hidden="1" x14ac:dyDescent="0.2">
      <c r="A2655" s="102"/>
      <c r="B2655" s="73"/>
      <c r="C2655" s="1"/>
    </row>
    <row r="2656" spans="1:3" hidden="1" x14ac:dyDescent="0.2">
      <c r="A2656" s="102"/>
      <c r="B2656" s="73"/>
      <c r="C2656" s="1"/>
    </row>
    <row r="2657" spans="1:3" hidden="1" x14ac:dyDescent="0.2">
      <c r="A2657" s="102"/>
      <c r="B2657" s="73"/>
      <c r="C2657" s="1"/>
    </row>
    <row r="2658" spans="1:3" hidden="1" x14ac:dyDescent="0.2">
      <c r="A2658" s="102"/>
      <c r="B2658" s="73"/>
      <c r="C2658" s="1"/>
    </row>
    <row r="2659" spans="1:3" hidden="1" x14ac:dyDescent="0.2">
      <c r="A2659" s="102"/>
      <c r="B2659" s="73"/>
      <c r="C2659" s="1"/>
    </row>
    <row r="2660" spans="1:3" hidden="1" x14ac:dyDescent="0.2">
      <c r="A2660" s="102"/>
      <c r="B2660" s="73"/>
      <c r="C2660" s="1"/>
    </row>
    <row r="2661" spans="1:3" hidden="1" x14ac:dyDescent="0.2">
      <c r="A2661" s="102"/>
      <c r="B2661" s="73"/>
      <c r="C2661" s="1"/>
    </row>
    <row r="2662" spans="1:3" hidden="1" x14ac:dyDescent="0.2">
      <c r="A2662" s="102"/>
      <c r="B2662" s="73"/>
      <c r="C2662" s="1"/>
    </row>
    <row r="2663" spans="1:3" hidden="1" x14ac:dyDescent="0.2">
      <c r="A2663" s="102"/>
      <c r="B2663" s="73"/>
      <c r="C2663" s="1"/>
    </row>
    <row r="2664" spans="1:3" hidden="1" x14ac:dyDescent="0.2">
      <c r="A2664" s="102"/>
      <c r="B2664" s="73"/>
      <c r="C2664" s="1"/>
    </row>
    <row r="2665" spans="1:3" hidden="1" x14ac:dyDescent="0.2">
      <c r="A2665" s="102"/>
      <c r="B2665" s="73"/>
      <c r="C2665" s="1"/>
    </row>
    <row r="2666" spans="1:3" hidden="1" x14ac:dyDescent="0.2">
      <c r="A2666" s="102"/>
      <c r="B2666" s="73"/>
      <c r="C2666" s="1"/>
    </row>
    <row r="2667" spans="1:3" hidden="1" x14ac:dyDescent="0.2">
      <c r="A2667" s="102"/>
      <c r="B2667" s="73"/>
      <c r="C2667" s="1"/>
    </row>
    <row r="2668" spans="1:3" hidden="1" x14ac:dyDescent="0.2">
      <c r="A2668" s="102"/>
      <c r="B2668" s="73"/>
      <c r="C2668" s="1"/>
    </row>
    <row r="2669" spans="1:3" hidden="1" x14ac:dyDescent="0.2">
      <c r="A2669" s="102"/>
      <c r="B2669" s="73"/>
      <c r="C2669" s="1"/>
    </row>
    <row r="2670" spans="1:3" hidden="1" x14ac:dyDescent="0.2">
      <c r="A2670" s="102"/>
      <c r="B2670" s="73"/>
      <c r="C2670" s="1"/>
    </row>
    <row r="2671" spans="1:3" hidden="1" x14ac:dyDescent="0.2">
      <c r="A2671" s="102"/>
      <c r="B2671" s="73"/>
      <c r="C2671" s="1"/>
    </row>
    <row r="2672" spans="1:3" hidden="1" x14ac:dyDescent="0.2">
      <c r="A2672" s="102"/>
      <c r="B2672" s="73"/>
      <c r="C2672" s="1"/>
    </row>
    <row r="2673" spans="1:3" hidden="1" x14ac:dyDescent="0.2">
      <c r="A2673" s="102"/>
      <c r="B2673" s="73"/>
      <c r="C2673" s="1"/>
    </row>
    <row r="2674" spans="1:3" hidden="1" x14ac:dyDescent="0.2">
      <c r="A2674" s="102"/>
      <c r="B2674" s="73"/>
      <c r="C2674" s="1"/>
    </row>
    <row r="2675" spans="1:3" hidden="1" x14ac:dyDescent="0.2">
      <c r="A2675" s="102"/>
      <c r="B2675" s="73"/>
      <c r="C2675" s="1"/>
    </row>
    <row r="2676" spans="1:3" hidden="1" x14ac:dyDescent="0.2">
      <c r="A2676" s="102"/>
      <c r="B2676" s="73"/>
      <c r="C2676" s="1"/>
    </row>
    <row r="2677" spans="1:3" hidden="1" x14ac:dyDescent="0.2">
      <c r="A2677" s="102"/>
      <c r="B2677" s="73"/>
      <c r="C2677" s="1"/>
    </row>
    <row r="2678" spans="1:3" hidden="1" x14ac:dyDescent="0.2">
      <c r="A2678" s="102"/>
      <c r="B2678" s="73"/>
      <c r="C2678" s="1"/>
    </row>
    <row r="2679" spans="1:3" hidden="1" x14ac:dyDescent="0.2">
      <c r="A2679" s="102"/>
      <c r="B2679" s="73"/>
      <c r="C2679" s="1"/>
    </row>
    <row r="2680" spans="1:3" hidden="1" x14ac:dyDescent="0.2">
      <c r="A2680" s="102"/>
      <c r="B2680" s="73"/>
      <c r="C2680" s="1"/>
    </row>
    <row r="2681" spans="1:3" hidden="1" x14ac:dyDescent="0.2">
      <c r="A2681" s="102"/>
      <c r="B2681" s="73"/>
      <c r="C2681" s="1"/>
    </row>
    <row r="2682" spans="1:3" hidden="1" x14ac:dyDescent="0.2">
      <c r="A2682" s="102"/>
      <c r="B2682" s="73"/>
      <c r="C2682" s="1"/>
    </row>
    <row r="2683" spans="1:3" hidden="1" x14ac:dyDescent="0.2">
      <c r="A2683" s="102"/>
      <c r="B2683" s="73"/>
      <c r="C2683" s="1"/>
    </row>
    <row r="2684" spans="1:3" hidden="1" x14ac:dyDescent="0.2">
      <c r="A2684" s="102"/>
      <c r="B2684" s="73"/>
      <c r="C2684" s="1"/>
    </row>
    <row r="2685" spans="1:3" hidden="1" x14ac:dyDescent="0.2">
      <c r="A2685" s="102"/>
      <c r="B2685" s="73"/>
      <c r="C2685" s="1"/>
    </row>
    <row r="2686" spans="1:3" hidden="1" x14ac:dyDescent="0.2">
      <c r="A2686" s="102"/>
      <c r="B2686" s="73"/>
      <c r="C2686" s="1"/>
    </row>
    <row r="2687" spans="1:3" hidden="1" x14ac:dyDescent="0.2">
      <c r="A2687" s="102"/>
      <c r="B2687" s="73"/>
      <c r="C2687" s="1"/>
    </row>
    <row r="2688" spans="1:3" hidden="1" x14ac:dyDescent="0.2">
      <c r="A2688" s="102"/>
      <c r="B2688" s="73"/>
      <c r="C2688" s="1"/>
    </row>
    <row r="2689" spans="1:3" hidden="1" x14ac:dyDescent="0.2">
      <c r="A2689" s="102"/>
      <c r="B2689" s="73"/>
      <c r="C2689" s="1"/>
    </row>
    <row r="2690" spans="1:3" hidden="1" x14ac:dyDescent="0.2">
      <c r="A2690" s="102"/>
      <c r="B2690" s="73"/>
      <c r="C2690" s="1"/>
    </row>
    <row r="2691" spans="1:3" hidden="1" x14ac:dyDescent="0.2">
      <c r="A2691" s="102"/>
      <c r="B2691" s="73"/>
      <c r="C2691" s="1"/>
    </row>
    <row r="2692" spans="1:3" hidden="1" x14ac:dyDescent="0.2">
      <c r="A2692" s="102"/>
      <c r="B2692" s="73"/>
      <c r="C2692" s="1"/>
    </row>
    <row r="2693" spans="1:3" hidden="1" x14ac:dyDescent="0.2">
      <c r="A2693" s="102"/>
      <c r="B2693" s="73"/>
      <c r="C2693" s="1"/>
    </row>
    <row r="2694" spans="1:3" hidden="1" x14ac:dyDescent="0.2">
      <c r="A2694" s="102"/>
      <c r="B2694" s="73"/>
      <c r="C2694" s="1"/>
    </row>
    <row r="2695" spans="1:3" hidden="1" x14ac:dyDescent="0.2">
      <c r="A2695" s="102"/>
      <c r="B2695" s="73"/>
      <c r="C2695" s="1"/>
    </row>
    <row r="2696" spans="1:3" hidden="1" x14ac:dyDescent="0.2">
      <c r="A2696" s="102"/>
      <c r="B2696" s="73"/>
      <c r="C2696" s="1"/>
    </row>
    <row r="2697" spans="1:3" hidden="1" x14ac:dyDescent="0.2">
      <c r="A2697" s="102"/>
      <c r="B2697" s="73"/>
      <c r="C2697" s="1"/>
    </row>
    <row r="2698" spans="1:3" hidden="1" x14ac:dyDescent="0.2">
      <c r="A2698" s="102"/>
      <c r="B2698" s="73"/>
      <c r="C2698" s="1"/>
    </row>
    <row r="2699" spans="1:3" hidden="1" x14ac:dyDescent="0.2">
      <c r="A2699" s="102"/>
      <c r="B2699" s="73"/>
      <c r="C2699" s="1"/>
    </row>
    <row r="2700" spans="1:3" hidden="1" x14ac:dyDescent="0.2">
      <c r="A2700" s="102"/>
      <c r="B2700" s="73"/>
      <c r="C2700" s="1"/>
    </row>
    <row r="2701" spans="1:3" hidden="1" x14ac:dyDescent="0.2">
      <c r="A2701" s="102"/>
      <c r="B2701" s="73"/>
      <c r="C2701" s="1"/>
    </row>
    <row r="2702" spans="1:3" hidden="1" x14ac:dyDescent="0.2">
      <c r="A2702" s="102"/>
      <c r="B2702" s="73"/>
      <c r="C2702" s="1"/>
    </row>
    <row r="2703" spans="1:3" hidden="1" x14ac:dyDescent="0.2">
      <c r="A2703" s="102"/>
      <c r="B2703" s="73"/>
      <c r="C2703" s="1"/>
    </row>
    <row r="2704" spans="1:3" hidden="1" x14ac:dyDescent="0.2">
      <c r="A2704" s="102"/>
      <c r="B2704" s="73"/>
      <c r="C2704" s="1"/>
    </row>
    <row r="2705" spans="1:3" hidden="1" x14ac:dyDescent="0.2">
      <c r="A2705" s="102"/>
      <c r="B2705" s="73"/>
      <c r="C2705" s="1"/>
    </row>
    <row r="2706" spans="1:3" hidden="1" x14ac:dyDescent="0.2">
      <c r="A2706" s="102"/>
      <c r="B2706" s="73"/>
      <c r="C2706" s="1"/>
    </row>
    <row r="2707" spans="1:3" hidden="1" x14ac:dyDescent="0.2">
      <c r="A2707" s="102"/>
      <c r="B2707" s="73"/>
      <c r="C2707" s="1"/>
    </row>
    <row r="2708" spans="1:3" hidden="1" x14ac:dyDescent="0.2">
      <c r="A2708" s="102"/>
      <c r="B2708" s="73"/>
      <c r="C2708" s="1"/>
    </row>
    <row r="2709" spans="1:3" hidden="1" x14ac:dyDescent="0.2">
      <c r="A2709" s="102"/>
      <c r="B2709" s="73"/>
      <c r="C2709" s="1"/>
    </row>
    <row r="2710" spans="1:3" hidden="1" x14ac:dyDescent="0.2">
      <c r="A2710" s="102"/>
      <c r="B2710" s="73"/>
      <c r="C2710" s="1"/>
    </row>
    <row r="2711" spans="1:3" hidden="1" x14ac:dyDescent="0.2">
      <c r="A2711" s="102"/>
      <c r="B2711" s="73"/>
      <c r="C2711" s="1"/>
    </row>
    <row r="2712" spans="1:3" hidden="1" x14ac:dyDescent="0.2">
      <c r="A2712" s="102"/>
      <c r="B2712" s="73"/>
      <c r="C2712" s="1"/>
    </row>
    <row r="2713" spans="1:3" hidden="1" x14ac:dyDescent="0.2">
      <c r="A2713" s="102"/>
      <c r="B2713" s="73"/>
      <c r="C2713" s="1"/>
    </row>
    <row r="2714" spans="1:3" hidden="1" x14ac:dyDescent="0.2">
      <c r="A2714" s="102"/>
      <c r="B2714" s="73"/>
      <c r="C2714" s="1"/>
    </row>
    <row r="2715" spans="1:3" hidden="1" x14ac:dyDescent="0.2">
      <c r="A2715" s="102"/>
      <c r="B2715" s="73"/>
      <c r="C2715" s="1"/>
    </row>
    <row r="2716" spans="1:3" hidden="1" x14ac:dyDescent="0.2">
      <c r="A2716" s="102"/>
      <c r="B2716" s="73"/>
      <c r="C2716" s="1"/>
    </row>
    <row r="2717" spans="1:3" hidden="1" x14ac:dyDescent="0.2">
      <c r="A2717" s="102"/>
      <c r="B2717" s="73"/>
      <c r="C2717" s="1"/>
    </row>
    <row r="2718" spans="1:3" hidden="1" x14ac:dyDescent="0.2">
      <c r="A2718" s="102"/>
      <c r="B2718" s="73"/>
      <c r="C2718" s="1"/>
    </row>
    <row r="2719" spans="1:3" hidden="1" x14ac:dyDescent="0.2">
      <c r="A2719" s="102"/>
      <c r="B2719" s="73"/>
      <c r="C2719" s="1"/>
    </row>
    <row r="2720" spans="1:3" hidden="1" x14ac:dyDescent="0.2">
      <c r="A2720" s="102"/>
      <c r="B2720" s="73"/>
      <c r="C2720" s="1"/>
    </row>
    <row r="2721" spans="1:3" hidden="1" x14ac:dyDescent="0.2">
      <c r="A2721" s="102"/>
      <c r="B2721" s="73"/>
      <c r="C2721" s="1"/>
    </row>
    <row r="2722" spans="1:3" hidden="1" x14ac:dyDescent="0.2">
      <c r="A2722" s="102"/>
      <c r="B2722" s="73"/>
      <c r="C2722" s="1"/>
    </row>
    <row r="2723" spans="1:3" hidden="1" x14ac:dyDescent="0.2">
      <c r="A2723" s="102"/>
      <c r="B2723" s="73"/>
      <c r="C2723" s="1"/>
    </row>
    <row r="2724" spans="1:3" hidden="1" x14ac:dyDescent="0.2">
      <c r="A2724" s="102"/>
      <c r="B2724" s="73"/>
      <c r="C2724" s="1"/>
    </row>
    <row r="2725" spans="1:3" hidden="1" x14ac:dyDescent="0.2">
      <c r="A2725" s="102"/>
      <c r="B2725" s="73"/>
      <c r="C2725" s="1"/>
    </row>
    <row r="2726" spans="1:3" hidden="1" x14ac:dyDescent="0.2">
      <c r="A2726" s="102"/>
      <c r="B2726" s="73"/>
      <c r="C2726" s="1"/>
    </row>
    <row r="2727" spans="1:3" hidden="1" x14ac:dyDescent="0.2">
      <c r="A2727" s="102"/>
      <c r="B2727" s="73"/>
      <c r="C2727" s="1"/>
    </row>
    <row r="2728" spans="1:3" hidden="1" x14ac:dyDescent="0.2">
      <c r="A2728" s="102"/>
      <c r="B2728" s="73"/>
      <c r="C2728" s="1"/>
    </row>
    <row r="2729" spans="1:3" hidden="1" x14ac:dyDescent="0.2">
      <c r="A2729" s="102"/>
      <c r="B2729" s="73"/>
      <c r="C2729" s="1"/>
    </row>
    <row r="2730" spans="1:3" hidden="1" x14ac:dyDescent="0.2">
      <c r="A2730" s="102"/>
      <c r="B2730" s="73"/>
      <c r="C2730" s="1"/>
    </row>
    <row r="2731" spans="1:3" hidden="1" x14ac:dyDescent="0.2">
      <c r="A2731" s="102"/>
      <c r="B2731" s="73"/>
      <c r="C2731" s="1"/>
    </row>
    <row r="2732" spans="1:3" hidden="1" x14ac:dyDescent="0.2">
      <c r="A2732" s="102"/>
      <c r="B2732" s="73"/>
      <c r="C2732" s="1"/>
    </row>
    <row r="2733" spans="1:3" hidden="1" x14ac:dyDescent="0.2">
      <c r="A2733" s="102"/>
      <c r="B2733" s="73"/>
      <c r="C2733" s="1"/>
    </row>
    <row r="2734" spans="1:3" hidden="1" x14ac:dyDescent="0.2">
      <c r="A2734" s="102"/>
      <c r="B2734" s="73"/>
      <c r="C2734" s="1"/>
    </row>
    <row r="2735" spans="1:3" hidden="1" x14ac:dyDescent="0.2">
      <c r="A2735" s="102"/>
      <c r="B2735" s="73"/>
      <c r="C2735" s="1"/>
    </row>
    <row r="2736" spans="1:3" hidden="1" x14ac:dyDescent="0.2">
      <c r="A2736" s="102"/>
      <c r="B2736" s="73"/>
      <c r="C2736" s="1"/>
    </row>
    <row r="2737" spans="1:3" hidden="1" x14ac:dyDescent="0.2">
      <c r="A2737" s="102"/>
      <c r="B2737" s="73"/>
      <c r="C2737" s="1"/>
    </row>
    <row r="2738" spans="1:3" hidden="1" x14ac:dyDescent="0.2">
      <c r="A2738" s="102"/>
      <c r="B2738" s="73"/>
      <c r="C2738" s="1"/>
    </row>
    <row r="2739" spans="1:3" hidden="1" x14ac:dyDescent="0.2">
      <c r="A2739" s="102"/>
      <c r="B2739" s="73"/>
      <c r="C2739" s="1"/>
    </row>
    <row r="2740" spans="1:3" hidden="1" x14ac:dyDescent="0.2">
      <c r="A2740" s="102"/>
      <c r="B2740" s="73"/>
      <c r="C2740" s="1"/>
    </row>
    <row r="2741" spans="1:3" hidden="1" x14ac:dyDescent="0.2">
      <c r="A2741" s="102"/>
      <c r="B2741" s="73"/>
      <c r="C2741" s="1"/>
    </row>
    <row r="2742" spans="1:3" hidden="1" x14ac:dyDescent="0.2">
      <c r="A2742" s="102"/>
      <c r="B2742" s="73"/>
      <c r="C2742" s="1"/>
    </row>
    <row r="2743" spans="1:3" hidden="1" x14ac:dyDescent="0.2">
      <c r="A2743" s="102"/>
      <c r="B2743" s="73"/>
      <c r="C2743" s="1"/>
    </row>
    <row r="2744" spans="1:3" hidden="1" x14ac:dyDescent="0.2">
      <c r="A2744" s="102"/>
      <c r="B2744" s="73"/>
      <c r="C2744" s="1"/>
    </row>
    <row r="2745" spans="1:3" hidden="1" x14ac:dyDescent="0.2">
      <c r="A2745" s="102"/>
      <c r="B2745" s="73"/>
      <c r="C2745" s="1"/>
    </row>
    <row r="2746" spans="1:3" hidden="1" x14ac:dyDescent="0.2">
      <c r="A2746" s="102"/>
      <c r="B2746" s="73"/>
      <c r="C2746" s="1"/>
    </row>
    <row r="2747" spans="1:3" hidden="1" x14ac:dyDescent="0.2">
      <c r="A2747" s="102"/>
      <c r="B2747" s="73"/>
      <c r="C2747" s="1"/>
    </row>
    <row r="2748" spans="1:3" hidden="1" x14ac:dyDescent="0.2">
      <c r="A2748" s="102"/>
      <c r="B2748" s="73"/>
      <c r="C2748" s="1"/>
    </row>
    <row r="2749" spans="1:3" hidden="1" x14ac:dyDescent="0.2">
      <c r="A2749" s="102"/>
      <c r="B2749" s="73"/>
      <c r="C2749" s="1"/>
    </row>
    <row r="2750" spans="1:3" hidden="1" x14ac:dyDescent="0.2">
      <c r="A2750" s="102"/>
      <c r="B2750" s="73"/>
      <c r="C2750" s="1"/>
    </row>
    <row r="2751" spans="1:3" hidden="1" x14ac:dyDescent="0.2">
      <c r="A2751" s="102"/>
      <c r="B2751" s="73"/>
      <c r="C2751" s="1"/>
    </row>
    <row r="2752" spans="1:3" hidden="1" x14ac:dyDescent="0.2">
      <c r="A2752" s="102"/>
      <c r="B2752" s="73"/>
      <c r="C2752" s="1"/>
    </row>
    <row r="2753" spans="1:3" hidden="1" x14ac:dyDescent="0.2">
      <c r="A2753" s="102"/>
      <c r="B2753" s="73"/>
      <c r="C2753" s="1"/>
    </row>
    <row r="2754" spans="1:3" hidden="1" x14ac:dyDescent="0.2">
      <c r="A2754" s="102"/>
      <c r="B2754" s="73"/>
      <c r="C2754" s="1"/>
    </row>
    <row r="2755" spans="1:3" hidden="1" x14ac:dyDescent="0.2">
      <c r="A2755" s="102"/>
      <c r="B2755" s="73"/>
      <c r="C2755" s="1"/>
    </row>
    <row r="2756" spans="1:3" hidden="1" x14ac:dyDescent="0.2">
      <c r="A2756" s="102"/>
      <c r="B2756" s="73"/>
      <c r="C2756" s="1"/>
    </row>
    <row r="2757" spans="1:3" hidden="1" x14ac:dyDescent="0.2">
      <c r="A2757" s="102"/>
      <c r="B2757" s="73"/>
      <c r="C2757" s="1"/>
    </row>
    <row r="2758" spans="1:3" hidden="1" x14ac:dyDescent="0.2">
      <c r="A2758" s="102"/>
      <c r="B2758" s="73"/>
      <c r="C2758" s="1"/>
    </row>
    <row r="2759" spans="1:3" hidden="1" x14ac:dyDescent="0.2">
      <c r="A2759" s="102"/>
      <c r="B2759" s="73"/>
      <c r="C2759" s="1"/>
    </row>
    <row r="2760" spans="1:3" hidden="1" x14ac:dyDescent="0.2">
      <c r="A2760" s="102"/>
      <c r="B2760" s="73"/>
      <c r="C2760" s="1"/>
    </row>
    <row r="2761" spans="1:3" hidden="1" x14ac:dyDescent="0.2">
      <c r="A2761" s="102"/>
      <c r="B2761" s="73"/>
      <c r="C2761" s="1"/>
    </row>
    <row r="2762" spans="1:3" hidden="1" x14ac:dyDescent="0.2">
      <c r="A2762" s="102"/>
      <c r="B2762" s="73"/>
      <c r="C2762" s="1"/>
    </row>
    <row r="2763" spans="1:3" hidden="1" x14ac:dyDescent="0.2">
      <c r="A2763" s="102"/>
      <c r="B2763" s="73"/>
      <c r="C2763" s="1"/>
    </row>
    <row r="2764" spans="1:3" hidden="1" x14ac:dyDescent="0.2">
      <c r="A2764" s="102"/>
      <c r="B2764" s="73"/>
      <c r="C2764" s="1"/>
    </row>
    <row r="2765" spans="1:3" hidden="1" x14ac:dyDescent="0.2">
      <c r="A2765" s="102"/>
      <c r="B2765" s="73"/>
      <c r="C2765" s="1"/>
    </row>
    <row r="2766" spans="1:3" hidden="1" x14ac:dyDescent="0.2">
      <c r="A2766" s="102"/>
      <c r="B2766" s="73"/>
      <c r="C2766" s="1"/>
    </row>
    <row r="2767" spans="1:3" hidden="1" x14ac:dyDescent="0.2">
      <c r="A2767" s="102"/>
      <c r="B2767" s="73"/>
      <c r="C2767" s="1"/>
    </row>
    <row r="2768" spans="1:3" hidden="1" x14ac:dyDescent="0.2">
      <c r="A2768" s="102"/>
      <c r="B2768" s="73"/>
      <c r="C2768" s="1"/>
    </row>
    <row r="2769" spans="1:3" hidden="1" x14ac:dyDescent="0.2">
      <c r="A2769" s="102"/>
      <c r="B2769" s="73"/>
      <c r="C2769" s="1"/>
    </row>
    <row r="2770" spans="1:3" hidden="1" x14ac:dyDescent="0.2">
      <c r="A2770" s="102"/>
      <c r="B2770" s="73"/>
      <c r="C2770" s="1"/>
    </row>
    <row r="2771" spans="1:3" hidden="1" x14ac:dyDescent="0.2">
      <c r="A2771" s="102"/>
      <c r="B2771" s="73"/>
      <c r="C2771" s="1"/>
    </row>
    <row r="2772" spans="1:3" hidden="1" x14ac:dyDescent="0.2">
      <c r="A2772" s="102"/>
      <c r="B2772" s="73"/>
      <c r="C2772" s="1"/>
    </row>
    <row r="2773" spans="1:3" hidden="1" x14ac:dyDescent="0.2">
      <c r="A2773" s="102"/>
      <c r="B2773" s="73"/>
      <c r="C2773" s="1"/>
    </row>
    <row r="2774" spans="1:3" hidden="1" x14ac:dyDescent="0.2">
      <c r="A2774" s="102"/>
      <c r="B2774" s="73"/>
      <c r="C2774" s="1"/>
    </row>
    <row r="2775" spans="1:3" hidden="1" x14ac:dyDescent="0.2">
      <c r="A2775" s="102"/>
      <c r="B2775" s="73"/>
      <c r="C2775" s="1"/>
    </row>
    <row r="2776" spans="1:3" hidden="1" x14ac:dyDescent="0.2">
      <c r="A2776" s="102"/>
      <c r="B2776" s="73"/>
      <c r="C2776" s="1"/>
    </row>
    <row r="2777" spans="1:3" hidden="1" x14ac:dyDescent="0.2">
      <c r="A2777" s="102"/>
      <c r="B2777" s="73"/>
      <c r="C2777" s="1"/>
    </row>
    <row r="2778" spans="1:3" hidden="1" x14ac:dyDescent="0.2">
      <c r="A2778" s="102"/>
      <c r="B2778" s="73"/>
      <c r="C2778" s="1"/>
    </row>
    <row r="2779" spans="1:3" hidden="1" x14ac:dyDescent="0.2">
      <c r="A2779" s="102"/>
      <c r="B2779" s="73"/>
      <c r="C2779" s="1"/>
    </row>
    <row r="2780" spans="1:3" hidden="1" x14ac:dyDescent="0.2">
      <c r="A2780" s="102"/>
      <c r="B2780" s="73"/>
      <c r="C2780" s="1"/>
    </row>
    <row r="2781" spans="1:3" hidden="1" x14ac:dyDescent="0.2">
      <c r="A2781" s="102"/>
      <c r="B2781" s="73"/>
      <c r="C2781" s="1"/>
    </row>
    <row r="2782" spans="1:3" hidden="1" x14ac:dyDescent="0.2">
      <c r="A2782" s="102"/>
      <c r="B2782" s="73"/>
      <c r="C2782" s="1"/>
    </row>
    <row r="2783" spans="1:3" hidden="1" x14ac:dyDescent="0.2">
      <c r="A2783" s="102"/>
      <c r="B2783" s="73"/>
      <c r="C2783" s="1"/>
    </row>
    <row r="2784" spans="1:3" hidden="1" x14ac:dyDescent="0.2">
      <c r="A2784" s="102"/>
      <c r="B2784" s="73"/>
      <c r="C2784" s="1"/>
    </row>
    <row r="2785" spans="1:3" hidden="1" x14ac:dyDescent="0.2">
      <c r="A2785" s="102"/>
      <c r="B2785" s="73"/>
      <c r="C2785" s="1"/>
    </row>
    <row r="2786" spans="1:3" hidden="1" x14ac:dyDescent="0.2">
      <c r="A2786" s="102"/>
      <c r="B2786" s="73"/>
      <c r="C2786" s="1"/>
    </row>
    <row r="2787" spans="1:3" hidden="1" x14ac:dyDescent="0.2">
      <c r="A2787" s="102"/>
      <c r="B2787" s="73"/>
      <c r="C2787" s="1"/>
    </row>
    <row r="2788" spans="1:3" hidden="1" x14ac:dyDescent="0.2">
      <c r="A2788" s="102"/>
      <c r="B2788" s="73"/>
      <c r="C2788" s="1"/>
    </row>
    <row r="2789" spans="1:3" hidden="1" x14ac:dyDescent="0.2">
      <c r="A2789" s="102"/>
      <c r="B2789" s="73"/>
      <c r="C2789" s="1"/>
    </row>
    <row r="2790" spans="1:3" hidden="1" x14ac:dyDescent="0.2">
      <c r="A2790" s="102"/>
      <c r="B2790" s="73"/>
      <c r="C2790" s="1"/>
    </row>
    <row r="2791" spans="1:3" hidden="1" x14ac:dyDescent="0.2">
      <c r="A2791" s="102"/>
      <c r="B2791" s="73"/>
      <c r="C2791" s="1"/>
    </row>
    <row r="2792" spans="1:3" hidden="1" x14ac:dyDescent="0.2">
      <c r="A2792" s="102"/>
      <c r="B2792" s="73"/>
      <c r="C2792" s="1"/>
    </row>
    <row r="2793" spans="1:3" hidden="1" x14ac:dyDescent="0.2">
      <c r="A2793" s="102"/>
      <c r="B2793" s="73"/>
      <c r="C2793" s="1"/>
    </row>
    <row r="2794" spans="1:3" hidden="1" x14ac:dyDescent="0.2">
      <c r="A2794" s="102"/>
      <c r="B2794" s="73"/>
      <c r="C2794" s="1"/>
    </row>
    <row r="2795" spans="1:3" hidden="1" x14ac:dyDescent="0.2">
      <c r="A2795" s="102"/>
      <c r="B2795" s="73"/>
      <c r="C2795" s="1"/>
    </row>
    <row r="2796" spans="1:3" hidden="1" x14ac:dyDescent="0.2">
      <c r="A2796" s="102"/>
      <c r="B2796" s="73"/>
      <c r="C2796" s="1"/>
    </row>
    <row r="2797" spans="1:3" hidden="1" x14ac:dyDescent="0.2">
      <c r="A2797" s="102"/>
      <c r="B2797" s="73"/>
      <c r="C2797" s="1"/>
    </row>
    <row r="2798" spans="1:3" hidden="1" x14ac:dyDescent="0.2">
      <c r="A2798" s="102"/>
      <c r="B2798" s="73"/>
      <c r="C2798" s="1"/>
    </row>
    <row r="2799" spans="1:3" hidden="1" x14ac:dyDescent="0.2">
      <c r="A2799" s="102"/>
      <c r="B2799" s="73"/>
      <c r="C2799" s="1"/>
    </row>
    <row r="2800" spans="1:3" hidden="1" x14ac:dyDescent="0.2">
      <c r="A2800" s="102"/>
      <c r="B2800" s="73"/>
      <c r="C2800" s="1"/>
    </row>
    <row r="2801" spans="1:3" hidden="1" x14ac:dyDescent="0.2">
      <c r="A2801" s="102"/>
      <c r="B2801" s="73"/>
      <c r="C2801" s="1"/>
    </row>
    <row r="2802" spans="1:3" hidden="1" x14ac:dyDescent="0.2">
      <c r="A2802" s="102"/>
      <c r="B2802" s="73"/>
      <c r="C2802" s="1"/>
    </row>
    <row r="2803" spans="1:3" hidden="1" x14ac:dyDescent="0.2">
      <c r="A2803" s="102"/>
      <c r="B2803" s="73"/>
      <c r="C2803" s="1"/>
    </row>
    <row r="2804" spans="1:3" hidden="1" x14ac:dyDescent="0.2">
      <c r="A2804" s="102"/>
      <c r="B2804" s="73"/>
      <c r="C2804" s="1"/>
    </row>
    <row r="2805" spans="1:3" hidden="1" x14ac:dyDescent="0.2">
      <c r="A2805" s="102"/>
      <c r="B2805" s="73"/>
      <c r="C2805" s="1"/>
    </row>
    <row r="2806" spans="1:3" hidden="1" x14ac:dyDescent="0.2">
      <c r="A2806" s="102"/>
      <c r="B2806" s="73"/>
      <c r="C2806" s="1"/>
    </row>
    <row r="2807" spans="1:3" hidden="1" x14ac:dyDescent="0.2">
      <c r="A2807" s="102"/>
      <c r="B2807" s="73"/>
      <c r="C2807" s="1"/>
    </row>
    <row r="2808" spans="1:3" hidden="1" x14ac:dyDescent="0.2">
      <c r="A2808" s="102"/>
      <c r="B2808" s="73"/>
      <c r="C2808" s="1"/>
    </row>
    <row r="2809" spans="1:3" hidden="1" x14ac:dyDescent="0.2">
      <c r="A2809" s="102"/>
      <c r="B2809" s="73"/>
      <c r="C2809" s="1"/>
    </row>
    <row r="2810" spans="1:3" hidden="1" x14ac:dyDescent="0.2">
      <c r="A2810" s="102"/>
      <c r="B2810" s="73"/>
      <c r="C2810" s="1"/>
    </row>
    <row r="2811" spans="1:3" hidden="1" x14ac:dyDescent="0.2">
      <c r="A2811" s="102"/>
      <c r="B2811" s="73"/>
      <c r="C2811" s="1"/>
    </row>
    <row r="2812" spans="1:3" hidden="1" x14ac:dyDescent="0.2">
      <c r="A2812" s="102"/>
      <c r="B2812" s="73"/>
      <c r="C2812" s="1"/>
    </row>
    <row r="2813" spans="1:3" hidden="1" x14ac:dyDescent="0.2">
      <c r="A2813" s="102"/>
      <c r="B2813" s="73"/>
      <c r="C2813" s="1"/>
    </row>
    <row r="2814" spans="1:3" hidden="1" x14ac:dyDescent="0.2">
      <c r="A2814" s="102"/>
      <c r="B2814" s="73"/>
      <c r="C2814" s="1"/>
    </row>
    <row r="2815" spans="1:3" hidden="1" x14ac:dyDescent="0.2">
      <c r="A2815" s="102"/>
      <c r="B2815" s="73"/>
      <c r="C2815" s="1"/>
    </row>
    <row r="2816" spans="1:3" hidden="1" x14ac:dyDescent="0.2">
      <c r="A2816" s="102"/>
      <c r="B2816" s="73"/>
      <c r="C2816" s="1"/>
    </row>
    <row r="2817" spans="1:3" hidden="1" x14ac:dyDescent="0.2">
      <c r="A2817" s="102"/>
      <c r="B2817" s="73"/>
      <c r="C2817" s="1"/>
    </row>
    <row r="2818" spans="1:3" hidden="1" x14ac:dyDescent="0.2">
      <c r="A2818" s="102"/>
      <c r="B2818" s="73"/>
      <c r="C2818" s="1"/>
    </row>
    <row r="2819" spans="1:3" hidden="1" x14ac:dyDescent="0.2">
      <c r="A2819" s="102"/>
      <c r="B2819" s="73"/>
      <c r="C2819" s="1"/>
    </row>
    <row r="2820" spans="1:3" hidden="1" x14ac:dyDescent="0.2">
      <c r="A2820" s="102"/>
      <c r="B2820" s="73"/>
      <c r="C2820" s="1"/>
    </row>
    <row r="2821" spans="1:3" hidden="1" x14ac:dyDescent="0.2">
      <c r="A2821" s="102"/>
      <c r="B2821" s="73"/>
      <c r="C2821" s="1"/>
    </row>
    <row r="2822" spans="1:3" hidden="1" x14ac:dyDescent="0.2">
      <c r="A2822" s="102"/>
      <c r="B2822" s="73"/>
      <c r="C2822" s="1"/>
    </row>
    <row r="2823" spans="1:3" hidden="1" x14ac:dyDescent="0.2">
      <c r="A2823" s="102"/>
      <c r="B2823" s="73"/>
      <c r="C2823" s="1"/>
    </row>
    <row r="2824" spans="1:3" hidden="1" x14ac:dyDescent="0.2">
      <c r="A2824" s="102"/>
      <c r="B2824" s="73"/>
      <c r="C2824" s="1"/>
    </row>
    <row r="2825" spans="1:3" hidden="1" x14ac:dyDescent="0.2">
      <c r="A2825" s="102"/>
      <c r="B2825" s="73"/>
      <c r="C2825" s="1"/>
    </row>
    <row r="2826" spans="1:3" hidden="1" x14ac:dyDescent="0.2">
      <c r="A2826" s="102"/>
      <c r="B2826" s="73"/>
      <c r="C2826" s="1"/>
    </row>
    <row r="2827" spans="1:3" hidden="1" x14ac:dyDescent="0.2">
      <c r="A2827" s="102"/>
      <c r="B2827" s="73"/>
      <c r="C2827" s="1"/>
    </row>
    <row r="2828" spans="1:3" hidden="1" x14ac:dyDescent="0.2">
      <c r="A2828" s="102"/>
      <c r="B2828" s="73"/>
      <c r="C2828" s="1"/>
    </row>
    <row r="2829" spans="1:3" hidden="1" x14ac:dyDescent="0.2">
      <c r="A2829" s="102"/>
      <c r="B2829" s="73"/>
      <c r="C2829" s="1"/>
    </row>
    <row r="2830" spans="1:3" hidden="1" x14ac:dyDescent="0.2">
      <c r="A2830" s="102"/>
      <c r="B2830" s="73"/>
      <c r="C2830" s="1"/>
    </row>
    <row r="2831" spans="1:3" hidden="1" x14ac:dyDescent="0.2">
      <c r="A2831" s="102"/>
      <c r="B2831" s="73"/>
      <c r="C2831" s="1"/>
    </row>
    <row r="2832" spans="1:3" hidden="1" x14ac:dyDescent="0.2">
      <c r="A2832" s="102"/>
      <c r="B2832" s="73"/>
      <c r="C2832" s="1"/>
    </row>
    <row r="2833" spans="1:3" hidden="1" x14ac:dyDescent="0.2">
      <c r="A2833" s="102"/>
      <c r="B2833" s="73"/>
      <c r="C2833" s="1"/>
    </row>
    <row r="2834" spans="1:3" hidden="1" x14ac:dyDescent="0.2">
      <c r="A2834" s="102"/>
      <c r="B2834" s="73"/>
      <c r="C2834" s="1"/>
    </row>
    <row r="2835" spans="1:3" hidden="1" x14ac:dyDescent="0.2">
      <c r="A2835" s="102"/>
      <c r="B2835" s="73"/>
      <c r="C2835" s="1"/>
    </row>
    <row r="2836" spans="1:3" hidden="1" x14ac:dyDescent="0.2">
      <c r="A2836" s="102"/>
      <c r="B2836" s="73"/>
      <c r="C2836" s="1"/>
    </row>
    <row r="2837" spans="1:3" hidden="1" x14ac:dyDescent="0.2">
      <c r="A2837" s="102"/>
      <c r="B2837" s="73"/>
      <c r="C2837" s="1"/>
    </row>
    <row r="2838" spans="1:3" hidden="1" x14ac:dyDescent="0.2">
      <c r="A2838" s="102"/>
      <c r="B2838" s="73"/>
      <c r="C2838" s="1"/>
    </row>
    <row r="2839" spans="1:3" hidden="1" x14ac:dyDescent="0.2">
      <c r="A2839" s="102"/>
      <c r="B2839" s="73"/>
      <c r="C2839" s="1"/>
    </row>
    <row r="2840" spans="1:3" hidden="1" x14ac:dyDescent="0.2">
      <c r="A2840" s="102"/>
      <c r="B2840" s="73"/>
      <c r="C2840" s="1"/>
    </row>
    <row r="2841" spans="1:3" hidden="1" x14ac:dyDescent="0.2">
      <c r="A2841" s="102"/>
      <c r="B2841" s="73"/>
      <c r="C2841" s="1"/>
    </row>
    <row r="2842" spans="1:3" hidden="1" x14ac:dyDescent="0.2">
      <c r="A2842" s="102"/>
      <c r="B2842" s="73"/>
      <c r="C2842" s="1"/>
    </row>
    <row r="2843" spans="1:3" hidden="1" x14ac:dyDescent="0.2">
      <c r="A2843" s="102"/>
      <c r="B2843" s="73"/>
      <c r="C2843" s="1"/>
    </row>
    <row r="2844" spans="1:3" hidden="1" x14ac:dyDescent="0.2">
      <c r="A2844" s="102"/>
      <c r="B2844" s="73"/>
      <c r="C2844" s="1"/>
    </row>
    <row r="2845" spans="1:3" hidden="1" x14ac:dyDescent="0.2">
      <c r="A2845" s="102"/>
      <c r="B2845" s="73"/>
      <c r="C2845" s="1"/>
    </row>
    <row r="2846" spans="1:3" hidden="1" x14ac:dyDescent="0.2">
      <c r="A2846" s="102"/>
      <c r="B2846" s="73"/>
      <c r="C2846" s="1"/>
    </row>
    <row r="2847" spans="1:3" hidden="1" x14ac:dyDescent="0.2">
      <c r="A2847" s="102"/>
      <c r="B2847" s="73"/>
      <c r="C2847" s="1"/>
    </row>
    <row r="2848" spans="1:3" hidden="1" x14ac:dyDescent="0.2">
      <c r="A2848" s="102"/>
      <c r="B2848" s="73"/>
      <c r="C2848" s="1"/>
    </row>
    <row r="2849" spans="1:3" hidden="1" x14ac:dyDescent="0.2">
      <c r="A2849" s="102"/>
      <c r="B2849" s="73"/>
      <c r="C2849" s="1"/>
    </row>
    <row r="2850" spans="1:3" hidden="1" x14ac:dyDescent="0.2">
      <c r="A2850" s="102"/>
      <c r="B2850" s="73"/>
      <c r="C2850" s="1"/>
    </row>
    <row r="2851" spans="1:3" hidden="1" x14ac:dyDescent="0.2">
      <c r="A2851" s="102"/>
      <c r="B2851" s="73"/>
      <c r="C2851" s="1"/>
    </row>
    <row r="2852" spans="1:3" hidden="1" x14ac:dyDescent="0.2">
      <c r="A2852" s="102"/>
      <c r="B2852" s="73"/>
      <c r="C2852" s="1"/>
    </row>
    <row r="2853" spans="1:3" hidden="1" x14ac:dyDescent="0.2">
      <c r="A2853" s="102"/>
      <c r="B2853" s="73"/>
      <c r="C2853" s="1"/>
    </row>
    <row r="2854" spans="1:3" hidden="1" x14ac:dyDescent="0.2">
      <c r="A2854" s="102"/>
      <c r="B2854" s="73"/>
      <c r="C2854" s="1"/>
    </row>
    <row r="2855" spans="1:3" hidden="1" x14ac:dyDescent="0.2">
      <c r="A2855" s="102"/>
      <c r="B2855" s="73"/>
      <c r="C2855" s="1"/>
    </row>
    <row r="2856" spans="1:3" hidden="1" x14ac:dyDescent="0.2">
      <c r="A2856" s="102"/>
      <c r="B2856" s="73"/>
      <c r="C2856" s="1"/>
    </row>
    <row r="2857" spans="1:3" hidden="1" x14ac:dyDescent="0.2">
      <c r="A2857" s="102"/>
      <c r="B2857" s="73"/>
      <c r="C2857" s="1"/>
    </row>
    <row r="2858" spans="1:3" hidden="1" x14ac:dyDescent="0.2">
      <c r="A2858" s="102"/>
      <c r="B2858" s="73"/>
      <c r="C2858" s="1"/>
    </row>
    <row r="2859" spans="1:3" hidden="1" x14ac:dyDescent="0.2">
      <c r="A2859" s="102"/>
      <c r="B2859" s="73"/>
      <c r="C2859" s="1"/>
    </row>
    <row r="2860" spans="1:3" hidden="1" x14ac:dyDescent="0.2">
      <c r="A2860" s="102"/>
      <c r="B2860" s="73"/>
      <c r="C2860" s="1"/>
    </row>
    <row r="2861" spans="1:3" hidden="1" x14ac:dyDescent="0.2">
      <c r="A2861" s="102"/>
      <c r="B2861" s="73"/>
      <c r="C2861" s="1"/>
    </row>
    <row r="2862" spans="1:3" hidden="1" x14ac:dyDescent="0.2">
      <c r="A2862" s="102"/>
      <c r="B2862" s="73"/>
      <c r="C2862" s="1"/>
    </row>
    <row r="2863" spans="1:3" hidden="1" x14ac:dyDescent="0.2">
      <c r="A2863" s="102"/>
      <c r="B2863" s="73"/>
      <c r="C2863" s="1"/>
    </row>
    <row r="2864" spans="1:3" hidden="1" x14ac:dyDescent="0.2">
      <c r="A2864" s="102"/>
      <c r="B2864" s="73"/>
      <c r="C2864" s="1"/>
    </row>
    <row r="2865" spans="1:3" hidden="1" x14ac:dyDescent="0.2">
      <c r="A2865" s="102"/>
      <c r="B2865" s="73"/>
      <c r="C2865" s="1"/>
    </row>
    <row r="2866" spans="1:3" hidden="1" x14ac:dyDescent="0.2">
      <c r="A2866" s="102"/>
      <c r="B2866" s="73"/>
      <c r="C2866" s="1"/>
    </row>
    <row r="2867" spans="1:3" hidden="1" x14ac:dyDescent="0.2">
      <c r="A2867" s="102"/>
      <c r="B2867" s="73"/>
      <c r="C2867" s="1"/>
    </row>
    <row r="2868" spans="1:3" hidden="1" x14ac:dyDescent="0.2">
      <c r="A2868" s="102"/>
      <c r="B2868" s="73"/>
      <c r="C2868" s="1"/>
    </row>
    <row r="2869" spans="1:3" hidden="1" x14ac:dyDescent="0.2">
      <c r="A2869" s="102"/>
      <c r="B2869" s="73"/>
      <c r="C2869" s="1"/>
    </row>
    <row r="2870" spans="1:3" hidden="1" x14ac:dyDescent="0.2">
      <c r="A2870" s="102"/>
      <c r="B2870" s="73"/>
      <c r="C2870" s="1"/>
    </row>
    <row r="2871" spans="1:3" hidden="1" x14ac:dyDescent="0.2">
      <c r="A2871" s="102"/>
      <c r="B2871" s="73"/>
      <c r="C2871" s="1"/>
    </row>
    <row r="2872" spans="1:3" hidden="1" x14ac:dyDescent="0.2">
      <c r="A2872" s="102"/>
      <c r="B2872" s="73"/>
      <c r="C2872" s="1"/>
    </row>
    <row r="2873" spans="1:3" hidden="1" x14ac:dyDescent="0.2">
      <c r="A2873" s="102"/>
      <c r="B2873" s="73"/>
      <c r="C2873" s="1"/>
    </row>
    <row r="2874" spans="1:3" hidden="1" x14ac:dyDescent="0.2">
      <c r="A2874" s="102"/>
      <c r="B2874" s="73"/>
      <c r="C2874" s="1"/>
    </row>
    <row r="2875" spans="1:3" hidden="1" x14ac:dyDescent="0.2">
      <c r="A2875" s="102"/>
      <c r="B2875" s="73"/>
      <c r="C2875" s="1"/>
    </row>
    <row r="2876" spans="1:3" hidden="1" x14ac:dyDescent="0.2">
      <c r="A2876" s="102"/>
      <c r="B2876" s="73"/>
      <c r="C2876" s="1"/>
    </row>
    <row r="2877" spans="1:3" hidden="1" x14ac:dyDescent="0.2">
      <c r="A2877" s="102"/>
      <c r="B2877" s="73"/>
      <c r="C2877" s="1"/>
    </row>
    <row r="2878" spans="1:3" hidden="1" x14ac:dyDescent="0.2">
      <c r="A2878" s="102"/>
      <c r="B2878" s="73"/>
      <c r="C2878" s="1"/>
    </row>
    <row r="2879" spans="1:3" hidden="1" x14ac:dyDescent="0.2">
      <c r="A2879" s="102"/>
      <c r="B2879" s="73"/>
      <c r="C2879" s="1"/>
    </row>
    <row r="2880" spans="1:3" hidden="1" x14ac:dyDescent="0.2">
      <c r="A2880" s="102"/>
      <c r="B2880" s="73"/>
      <c r="C2880" s="1"/>
    </row>
    <row r="2881" spans="1:3" hidden="1" x14ac:dyDescent="0.2">
      <c r="A2881" s="102"/>
      <c r="B2881" s="73"/>
      <c r="C2881" s="1"/>
    </row>
    <row r="2882" spans="1:3" hidden="1" x14ac:dyDescent="0.2">
      <c r="A2882" s="102"/>
      <c r="B2882" s="73"/>
      <c r="C2882" s="1"/>
    </row>
    <row r="2883" spans="1:3" hidden="1" x14ac:dyDescent="0.2">
      <c r="A2883" s="102"/>
      <c r="B2883" s="73"/>
      <c r="C2883" s="1"/>
    </row>
    <row r="2884" spans="1:3" hidden="1" x14ac:dyDescent="0.2">
      <c r="A2884" s="102"/>
      <c r="B2884" s="73"/>
      <c r="C2884" s="1"/>
    </row>
    <row r="2885" spans="1:3" hidden="1" x14ac:dyDescent="0.2">
      <c r="A2885" s="102"/>
      <c r="B2885" s="73"/>
      <c r="C2885" s="1"/>
    </row>
    <row r="2886" spans="1:3" hidden="1" x14ac:dyDescent="0.2">
      <c r="A2886" s="102"/>
      <c r="B2886" s="73"/>
      <c r="C2886" s="1"/>
    </row>
    <row r="2887" spans="1:3" hidden="1" x14ac:dyDescent="0.2">
      <c r="A2887" s="102"/>
      <c r="B2887" s="73"/>
      <c r="C2887" s="1"/>
    </row>
    <row r="2888" spans="1:3" hidden="1" x14ac:dyDescent="0.2">
      <c r="A2888" s="102"/>
      <c r="B2888" s="73"/>
      <c r="C2888" s="1"/>
    </row>
    <row r="2889" spans="1:3" hidden="1" x14ac:dyDescent="0.2">
      <c r="A2889" s="102"/>
      <c r="B2889" s="73"/>
      <c r="C2889" s="1"/>
    </row>
    <row r="2890" spans="1:3" hidden="1" x14ac:dyDescent="0.2">
      <c r="A2890" s="102"/>
      <c r="B2890" s="73"/>
      <c r="C2890" s="1"/>
    </row>
    <row r="2891" spans="1:3" hidden="1" x14ac:dyDescent="0.2">
      <c r="A2891" s="102"/>
      <c r="B2891" s="73"/>
      <c r="C2891" s="1"/>
    </row>
    <row r="2892" spans="1:3" hidden="1" x14ac:dyDescent="0.2">
      <c r="A2892" s="102"/>
      <c r="B2892" s="73"/>
      <c r="C2892" s="1"/>
    </row>
    <row r="2893" spans="1:3" hidden="1" x14ac:dyDescent="0.2">
      <c r="A2893" s="102"/>
      <c r="B2893" s="73"/>
      <c r="C2893" s="1"/>
    </row>
    <row r="2894" spans="1:3" hidden="1" x14ac:dyDescent="0.2">
      <c r="A2894" s="102"/>
      <c r="B2894" s="73"/>
      <c r="C2894" s="1"/>
    </row>
    <row r="2895" spans="1:3" hidden="1" x14ac:dyDescent="0.2">
      <c r="A2895" s="102"/>
      <c r="B2895" s="73"/>
      <c r="C2895" s="1"/>
    </row>
    <row r="2896" spans="1:3" hidden="1" x14ac:dyDescent="0.2">
      <c r="A2896" s="102"/>
      <c r="B2896" s="73"/>
      <c r="C2896" s="1"/>
    </row>
    <row r="2897" spans="1:3" hidden="1" x14ac:dyDescent="0.2">
      <c r="A2897" s="102"/>
      <c r="B2897" s="73"/>
      <c r="C2897" s="1"/>
    </row>
    <row r="2898" spans="1:3" hidden="1" x14ac:dyDescent="0.2">
      <c r="A2898" s="102"/>
      <c r="B2898" s="73"/>
      <c r="C2898" s="1"/>
    </row>
    <row r="2899" spans="1:3" hidden="1" x14ac:dyDescent="0.2">
      <c r="A2899" s="102"/>
      <c r="B2899" s="73"/>
      <c r="C2899" s="1"/>
    </row>
    <row r="2900" spans="1:3" hidden="1" x14ac:dyDescent="0.2">
      <c r="A2900" s="102"/>
      <c r="B2900" s="73"/>
      <c r="C2900" s="1"/>
    </row>
    <row r="2901" spans="1:3" hidden="1" x14ac:dyDescent="0.2">
      <c r="A2901" s="102"/>
      <c r="B2901" s="73"/>
      <c r="C2901" s="1"/>
    </row>
    <row r="2902" spans="1:3" hidden="1" x14ac:dyDescent="0.2">
      <c r="A2902" s="102"/>
      <c r="B2902" s="73"/>
      <c r="C2902" s="1"/>
    </row>
    <row r="2903" spans="1:3" hidden="1" x14ac:dyDescent="0.2">
      <c r="A2903" s="102"/>
      <c r="B2903" s="73"/>
      <c r="C2903" s="1"/>
    </row>
    <row r="2904" spans="1:3" hidden="1" x14ac:dyDescent="0.2">
      <c r="A2904" s="102"/>
      <c r="B2904" s="73"/>
      <c r="C2904" s="1"/>
    </row>
    <row r="2905" spans="1:3" hidden="1" x14ac:dyDescent="0.2">
      <c r="A2905" s="102"/>
      <c r="B2905" s="73"/>
      <c r="C2905" s="1"/>
    </row>
    <row r="2906" spans="1:3" hidden="1" x14ac:dyDescent="0.2">
      <c r="A2906" s="102"/>
      <c r="B2906" s="73"/>
      <c r="C2906" s="1"/>
    </row>
    <row r="2907" spans="1:3" hidden="1" x14ac:dyDescent="0.2">
      <c r="A2907" s="102"/>
      <c r="B2907" s="73"/>
      <c r="C2907" s="1"/>
    </row>
    <row r="2908" spans="1:3" hidden="1" x14ac:dyDescent="0.2">
      <c r="A2908" s="102"/>
      <c r="B2908" s="73"/>
      <c r="C2908" s="1"/>
    </row>
    <row r="2909" spans="1:3" hidden="1" x14ac:dyDescent="0.2">
      <c r="A2909" s="102"/>
      <c r="B2909" s="73"/>
      <c r="C2909" s="1"/>
    </row>
    <row r="2910" spans="1:3" hidden="1" x14ac:dyDescent="0.2">
      <c r="A2910" s="102"/>
      <c r="B2910" s="73"/>
      <c r="C2910" s="1"/>
    </row>
    <row r="2911" spans="1:3" hidden="1" x14ac:dyDescent="0.2">
      <c r="A2911" s="102"/>
      <c r="B2911" s="73"/>
      <c r="C2911" s="1"/>
    </row>
    <row r="2912" spans="1:3" hidden="1" x14ac:dyDescent="0.2">
      <c r="A2912" s="102"/>
      <c r="B2912" s="73"/>
      <c r="C2912" s="1"/>
    </row>
    <row r="2913" spans="1:3" hidden="1" x14ac:dyDescent="0.2">
      <c r="A2913" s="102"/>
      <c r="B2913" s="73"/>
      <c r="C2913" s="1"/>
    </row>
    <row r="2914" spans="1:3" hidden="1" x14ac:dyDescent="0.2">
      <c r="A2914" s="102"/>
      <c r="B2914" s="73"/>
      <c r="C2914" s="1"/>
    </row>
    <row r="2915" spans="1:3" hidden="1" x14ac:dyDescent="0.2">
      <c r="A2915" s="102"/>
      <c r="B2915" s="73"/>
      <c r="C2915" s="1"/>
    </row>
    <row r="2916" spans="1:3" hidden="1" x14ac:dyDescent="0.2">
      <c r="A2916" s="102"/>
      <c r="B2916" s="73"/>
      <c r="C2916" s="1"/>
    </row>
    <row r="2917" spans="1:3" hidden="1" x14ac:dyDescent="0.2">
      <c r="A2917" s="102"/>
      <c r="B2917" s="73"/>
      <c r="C2917" s="1"/>
    </row>
    <row r="2918" spans="1:3" hidden="1" x14ac:dyDescent="0.2">
      <c r="A2918" s="102"/>
      <c r="B2918" s="73"/>
      <c r="C2918" s="1"/>
    </row>
    <row r="2919" spans="1:3" hidden="1" x14ac:dyDescent="0.2">
      <c r="A2919" s="102"/>
      <c r="B2919" s="73"/>
      <c r="C2919" s="1"/>
    </row>
    <row r="2920" spans="1:3" hidden="1" x14ac:dyDescent="0.2">
      <c r="A2920" s="102"/>
      <c r="B2920" s="73"/>
      <c r="C2920" s="1"/>
    </row>
    <row r="2921" spans="1:3" hidden="1" x14ac:dyDescent="0.2">
      <c r="A2921" s="102"/>
      <c r="B2921" s="73"/>
      <c r="C2921" s="1"/>
    </row>
    <row r="2922" spans="1:3" hidden="1" x14ac:dyDescent="0.2">
      <c r="A2922" s="102"/>
      <c r="B2922" s="73"/>
      <c r="C2922" s="1"/>
    </row>
    <row r="2923" spans="1:3" hidden="1" x14ac:dyDescent="0.2">
      <c r="A2923" s="102"/>
      <c r="B2923" s="73"/>
      <c r="C2923" s="1"/>
    </row>
    <row r="2924" spans="1:3" hidden="1" x14ac:dyDescent="0.2">
      <c r="A2924" s="102"/>
      <c r="B2924" s="73"/>
      <c r="C2924" s="1"/>
    </row>
    <row r="2925" spans="1:3" hidden="1" x14ac:dyDescent="0.2">
      <c r="A2925" s="102"/>
      <c r="B2925" s="73"/>
      <c r="C2925" s="1"/>
    </row>
    <row r="2926" spans="1:3" hidden="1" x14ac:dyDescent="0.2">
      <c r="A2926" s="102"/>
      <c r="B2926" s="73"/>
      <c r="C2926" s="1"/>
    </row>
    <row r="2927" spans="1:3" hidden="1" x14ac:dyDescent="0.2">
      <c r="A2927" s="102"/>
      <c r="B2927" s="73"/>
      <c r="C2927" s="1"/>
    </row>
    <row r="2928" spans="1:3" hidden="1" x14ac:dyDescent="0.2">
      <c r="A2928" s="102"/>
      <c r="B2928" s="73"/>
      <c r="C2928" s="1"/>
    </row>
    <row r="2929" spans="1:3" hidden="1" x14ac:dyDescent="0.2">
      <c r="A2929" s="102"/>
      <c r="B2929" s="73"/>
      <c r="C2929" s="1"/>
    </row>
    <row r="2930" spans="1:3" hidden="1" x14ac:dyDescent="0.2">
      <c r="A2930" s="102"/>
      <c r="B2930" s="73"/>
      <c r="C2930" s="1"/>
    </row>
    <row r="2931" spans="1:3" hidden="1" x14ac:dyDescent="0.2">
      <c r="A2931" s="102"/>
      <c r="B2931" s="73"/>
      <c r="C2931" s="1"/>
    </row>
    <row r="2932" spans="1:3" hidden="1" x14ac:dyDescent="0.2">
      <c r="A2932" s="102"/>
      <c r="B2932" s="73"/>
      <c r="C2932" s="1"/>
    </row>
    <row r="2933" spans="1:3" hidden="1" x14ac:dyDescent="0.2">
      <c r="A2933" s="102"/>
      <c r="B2933" s="73"/>
      <c r="C2933" s="1"/>
    </row>
    <row r="2934" spans="1:3" hidden="1" x14ac:dyDescent="0.2">
      <c r="A2934" s="102"/>
      <c r="B2934" s="73"/>
      <c r="C2934" s="1"/>
    </row>
    <row r="2935" spans="1:3" hidden="1" x14ac:dyDescent="0.2">
      <c r="A2935" s="102"/>
      <c r="B2935" s="73"/>
      <c r="C2935" s="1"/>
    </row>
    <row r="2936" spans="1:3" hidden="1" x14ac:dyDescent="0.2">
      <c r="A2936" s="102"/>
      <c r="B2936" s="73"/>
      <c r="C2936" s="1"/>
    </row>
    <row r="2937" spans="1:3" hidden="1" x14ac:dyDescent="0.2">
      <c r="A2937" s="102"/>
      <c r="B2937" s="73"/>
      <c r="C2937" s="1"/>
    </row>
    <row r="2938" spans="1:3" hidden="1" x14ac:dyDescent="0.2">
      <c r="A2938" s="102"/>
      <c r="B2938" s="73"/>
      <c r="C2938" s="1"/>
    </row>
    <row r="2939" spans="1:3" hidden="1" x14ac:dyDescent="0.2">
      <c r="A2939" s="102"/>
      <c r="B2939" s="73"/>
      <c r="C2939" s="1"/>
    </row>
    <row r="2940" spans="1:3" hidden="1" x14ac:dyDescent="0.2">
      <c r="A2940" s="102"/>
      <c r="B2940" s="73"/>
      <c r="C2940" s="1"/>
    </row>
    <row r="2941" spans="1:3" hidden="1" x14ac:dyDescent="0.2">
      <c r="A2941" s="102"/>
      <c r="B2941" s="73"/>
      <c r="C2941" s="1"/>
    </row>
    <row r="2942" spans="1:3" hidden="1" x14ac:dyDescent="0.2">
      <c r="A2942" s="102"/>
      <c r="B2942" s="73"/>
      <c r="C2942" s="1"/>
    </row>
    <row r="2943" spans="1:3" hidden="1" x14ac:dyDescent="0.2">
      <c r="A2943" s="102"/>
      <c r="B2943" s="73"/>
      <c r="C2943" s="1"/>
    </row>
    <row r="2944" spans="1:3" hidden="1" x14ac:dyDescent="0.2">
      <c r="A2944" s="102"/>
      <c r="B2944" s="73"/>
      <c r="C2944" s="1"/>
    </row>
    <row r="2945" spans="1:3" hidden="1" x14ac:dyDescent="0.2">
      <c r="A2945" s="102"/>
      <c r="B2945" s="73"/>
      <c r="C2945" s="1"/>
    </row>
    <row r="2946" spans="1:3" hidden="1" x14ac:dyDescent="0.2">
      <c r="A2946" s="102"/>
      <c r="B2946" s="73"/>
      <c r="C2946" s="1"/>
    </row>
    <row r="2947" spans="1:3" hidden="1" x14ac:dyDescent="0.2">
      <c r="A2947" s="102"/>
      <c r="B2947" s="73"/>
      <c r="C2947" s="1"/>
    </row>
    <row r="2948" spans="1:3" hidden="1" x14ac:dyDescent="0.2">
      <c r="A2948" s="102"/>
      <c r="B2948" s="73"/>
      <c r="C2948" s="1"/>
    </row>
    <row r="2949" spans="1:3" hidden="1" x14ac:dyDescent="0.2">
      <c r="A2949" s="102"/>
      <c r="B2949" s="73"/>
      <c r="C2949" s="1"/>
    </row>
    <row r="2950" spans="1:3" hidden="1" x14ac:dyDescent="0.2">
      <c r="A2950" s="102"/>
      <c r="B2950" s="73"/>
      <c r="C2950" s="1"/>
    </row>
    <row r="2951" spans="1:3" hidden="1" x14ac:dyDescent="0.2">
      <c r="A2951" s="102"/>
      <c r="B2951" s="73"/>
      <c r="C2951" s="1"/>
    </row>
    <row r="2952" spans="1:3" hidden="1" x14ac:dyDescent="0.2">
      <c r="A2952" s="102"/>
      <c r="B2952" s="73"/>
      <c r="C2952" s="1"/>
    </row>
    <row r="2953" spans="1:3" hidden="1" x14ac:dyDescent="0.2">
      <c r="A2953" s="102"/>
      <c r="B2953" s="73"/>
      <c r="C2953" s="1"/>
    </row>
    <row r="2954" spans="1:3" hidden="1" x14ac:dyDescent="0.2">
      <c r="A2954" s="102"/>
      <c r="B2954" s="73"/>
      <c r="C2954" s="1"/>
    </row>
    <row r="2955" spans="1:3" hidden="1" x14ac:dyDescent="0.2">
      <c r="A2955" s="102"/>
      <c r="B2955" s="73"/>
      <c r="C2955" s="1"/>
    </row>
    <row r="2956" spans="1:3" hidden="1" x14ac:dyDescent="0.2">
      <c r="A2956" s="102"/>
      <c r="B2956" s="73"/>
      <c r="C2956" s="1"/>
    </row>
    <row r="2957" spans="1:3" hidden="1" x14ac:dyDescent="0.2">
      <c r="A2957" s="102"/>
      <c r="B2957" s="73"/>
      <c r="C2957" s="1"/>
    </row>
    <row r="2958" spans="1:3" hidden="1" x14ac:dyDescent="0.2">
      <c r="A2958" s="102"/>
      <c r="B2958" s="73"/>
      <c r="C2958" s="1"/>
    </row>
    <row r="2959" spans="1:3" hidden="1" x14ac:dyDescent="0.2">
      <c r="A2959" s="102"/>
      <c r="B2959" s="73"/>
      <c r="C2959" s="1"/>
    </row>
    <row r="2960" spans="1:3" hidden="1" x14ac:dyDescent="0.2">
      <c r="A2960" s="102"/>
      <c r="B2960" s="73"/>
      <c r="C2960" s="1"/>
    </row>
    <row r="2961" spans="1:3" hidden="1" x14ac:dyDescent="0.2">
      <c r="A2961" s="102"/>
      <c r="B2961" s="73"/>
      <c r="C2961" s="1"/>
    </row>
    <row r="2962" spans="1:3" hidden="1" x14ac:dyDescent="0.2">
      <c r="A2962" s="102"/>
      <c r="B2962" s="73"/>
      <c r="C2962" s="1"/>
    </row>
    <row r="2963" spans="1:3" hidden="1" x14ac:dyDescent="0.2">
      <c r="A2963" s="102"/>
      <c r="B2963" s="73"/>
      <c r="C2963" s="1"/>
    </row>
    <row r="2964" spans="1:3" hidden="1" x14ac:dyDescent="0.2">
      <c r="A2964" s="102"/>
      <c r="B2964" s="73"/>
      <c r="C2964" s="1"/>
    </row>
    <row r="2965" spans="1:3" hidden="1" x14ac:dyDescent="0.2">
      <c r="A2965" s="102"/>
      <c r="B2965" s="73"/>
      <c r="C2965" s="1"/>
    </row>
    <row r="2966" spans="1:3" hidden="1" x14ac:dyDescent="0.2">
      <c r="A2966" s="102"/>
      <c r="B2966" s="73"/>
      <c r="C2966" s="1"/>
    </row>
    <row r="2967" spans="1:3" hidden="1" x14ac:dyDescent="0.2">
      <c r="A2967" s="102"/>
      <c r="B2967" s="73"/>
      <c r="C2967" s="1"/>
    </row>
    <row r="2968" spans="1:3" hidden="1" x14ac:dyDescent="0.2">
      <c r="A2968" s="102"/>
      <c r="B2968" s="73"/>
      <c r="C2968" s="1"/>
    </row>
    <row r="2969" spans="1:3" hidden="1" x14ac:dyDescent="0.2">
      <c r="A2969" s="102"/>
      <c r="B2969" s="73"/>
      <c r="C2969" s="1"/>
    </row>
    <row r="2970" spans="1:3" hidden="1" x14ac:dyDescent="0.2">
      <c r="A2970" s="102"/>
      <c r="B2970" s="73"/>
      <c r="C2970" s="1"/>
    </row>
    <row r="2971" spans="1:3" hidden="1" x14ac:dyDescent="0.2">
      <c r="A2971" s="102"/>
      <c r="B2971" s="73"/>
      <c r="C2971" s="1"/>
    </row>
    <row r="2972" spans="1:3" hidden="1" x14ac:dyDescent="0.2">
      <c r="A2972" s="102"/>
      <c r="B2972" s="73"/>
      <c r="C2972" s="1"/>
    </row>
    <row r="2973" spans="1:3" hidden="1" x14ac:dyDescent="0.2">
      <c r="A2973" s="102"/>
      <c r="B2973" s="73"/>
      <c r="C2973" s="1"/>
    </row>
    <row r="2974" spans="1:3" hidden="1" x14ac:dyDescent="0.2">
      <c r="A2974" s="102"/>
      <c r="B2974" s="73"/>
      <c r="C2974" s="1"/>
    </row>
    <row r="2975" spans="1:3" hidden="1" x14ac:dyDescent="0.2">
      <c r="A2975" s="102"/>
      <c r="B2975" s="73"/>
      <c r="C2975" s="1"/>
    </row>
    <row r="2976" spans="1:3" hidden="1" x14ac:dyDescent="0.2">
      <c r="A2976" s="102"/>
      <c r="B2976" s="73"/>
      <c r="C2976" s="1"/>
    </row>
    <row r="2977" spans="1:3" hidden="1" x14ac:dyDescent="0.2">
      <c r="A2977" s="102"/>
      <c r="B2977" s="73"/>
      <c r="C2977" s="1"/>
    </row>
    <row r="2978" spans="1:3" hidden="1" x14ac:dyDescent="0.2">
      <c r="A2978" s="102"/>
      <c r="B2978" s="73"/>
      <c r="C2978" s="1"/>
    </row>
    <row r="2979" spans="1:3" hidden="1" x14ac:dyDescent="0.2">
      <c r="A2979" s="102"/>
      <c r="B2979" s="73"/>
      <c r="C2979" s="1"/>
    </row>
    <row r="2980" spans="1:3" hidden="1" x14ac:dyDescent="0.2">
      <c r="A2980" s="102"/>
      <c r="B2980" s="73"/>
      <c r="C2980" s="1"/>
    </row>
    <row r="2981" spans="1:3" hidden="1" x14ac:dyDescent="0.2">
      <c r="A2981" s="102"/>
      <c r="B2981" s="73"/>
      <c r="C2981" s="1"/>
    </row>
    <row r="2982" spans="1:3" hidden="1" x14ac:dyDescent="0.2">
      <c r="A2982" s="102"/>
      <c r="B2982" s="73"/>
      <c r="C2982" s="1"/>
    </row>
    <row r="2983" spans="1:3" hidden="1" x14ac:dyDescent="0.2">
      <c r="A2983" s="102"/>
      <c r="B2983" s="73"/>
      <c r="C2983" s="1"/>
    </row>
    <row r="2984" spans="1:3" hidden="1" x14ac:dyDescent="0.2">
      <c r="A2984" s="102"/>
      <c r="B2984" s="73"/>
      <c r="C2984" s="1"/>
    </row>
    <row r="2985" spans="1:3" hidden="1" x14ac:dyDescent="0.2">
      <c r="A2985" s="102"/>
      <c r="B2985" s="73"/>
      <c r="C2985" s="1"/>
    </row>
    <row r="2986" spans="1:3" hidden="1" x14ac:dyDescent="0.2">
      <c r="A2986" s="102"/>
      <c r="B2986" s="73"/>
      <c r="C2986" s="1"/>
    </row>
    <row r="2987" spans="1:3" hidden="1" x14ac:dyDescent="0.2">
      <c r="A2987" s="102"/>
      <c r="B2987" s="73"/>
      <c r="C2987" s="1"/>
    </row>
    <row r="2988" spans="1:3" hidden="1" x14ac:dyDescent="0.2">
      <c r="A2988" s="102"/>
      <c r="B2988" s="73"/>
      <c r="C2988" s="1"/>
    </row>
    <row r="2989" spans="1:3" hidden="1" x14ac:dyDescent="0.2">
      <c r="A2989" s="102"/>
      <c r="B2989" s="73"/>
      <c r="C2989" s="1"/>
    </row>
    <row r="2990" spans="1:3" ht="29.25" hidden="1" customHeight="1" x14ac:dyDescent="0.2">
      <c r="A2990" s="102"/>
      <c r="B2990" s="73"/>
      <c r="C2990" s="1"/>
    </row>
    <row r="2991" spans="1:3" hidden="1" x14ac:dyDescent="0.2"/>
    <row r="2992" spans="1:3" hidden="1" x14ac:dyDescent="0.2"/>
    <row r="2993" hidden="1" x14ac:dyDescent="0.2"/>
    <row r="2994" hidden="1" x14ac:dyDescent="0.2"/>
    <row r="2995" hidden="1" x14ac:dyDescent="0.2"/>
    <row r="2996" hidden="1" x14ac:dyDescent="0.2"/>
    <row r="2997" hidden="1" x14ac:dyDescent="0.2"/>
    <row r="2998" hidden="1" x14ac:dyDescent="0.2"/>
    <row r="2999" hidden="1" x14ac:dyDescent="0.2"/>
    <row r="3000" hidden="1" x14ac:dyDescent="0.2"/>
    <row r="3001" hidden="1" x14ac:dyDescent="0.2"/>
    <row r="3002" hidden="1" x14ac:dyDescent="0.2"/>
    <row r="3003" hidden="1" x14ac:dyDescent="0.2"/>
    <row r="3004" hidden="1" x14ac:dyDescent="0.2"/>
    <row r="3005" hidden="1" x14ac:dyDescent="0.2"/>
    <row r="3006" hidden="1" x14ac:dyDescent="0.2"/>
    <row r="3007" hidden="1" x14ac:dyDescent="0.2"/>
    <row r="3008" x14ac:dyDescent="0.2"/>
    <row r="3009" x14ac:dyDescent="0.2"/>
  </sheetData>
  <sheetProtection algorithmName="SHA-512" hashValue="6Ujaj3oAo/5hPE6rSPw2NYzwNP45buy2vneRiyCXOzQsCBx2o/U6XCByH0IvMd+Ol8duyJeeGKsDEoLgS+xmnw==" saltValue="Js46Y4z3hSI/Aes2SPT5HQ==" spinCount="100000" sheet="1" objects="1" scenarios="1" selectLockedCells="1"/>
  <dataConsolidate/>
  <mergeCells count="11">
    <mergeCell ref="A1:B1"/>
    <mergeCell ref="A30:E30"/>
    <mergeCell ref="A31:D31"/>
    <mergeCell ref="A32:E32"/>
    <mergeCell ref="A33:D33"/>
    <mergeCell ref="A34:E34"/>
    <mergeCell ref="A35:L35"/>
    <mergeCell ref="A4:E4"/>
    <mergeCell ref="E2:E3"/>
    <mergeCell ref="A2:B2"/>
    <mergeCell ref="A5:E5"/>
  </mergeCells>
  <phoneticPr fontId="6" type="noConversion"/>
  <dataValidations count="1">
    <dataValidation type="textLength" errorStyle="warning" operator="lessThanOrEqual" allowBlank="1" showInputMessage="1" showErrorMessage="1" errorTitle="Above Character Limit" error="This textbox is set to accept only 500 characters. " promptTitle="Character Limit" prompt="This textbox is set to accept only 500 characters." sqref="A34:E34 A32:E32">
      <formula1>500</formula1>
    </dataValidation>
  </dataValidations>
  <pageMargins left="0.75" right="0.75" top="1" bottom="1" header="0.5" footer="0.5"/>
  <pageSetup scale="50" fitToWidth="0" fitToHeight="0" orientation="portrait" r:id="rId1"/>
  <headerFooter alignWithMargins="0">
    <oddHeader>&amp;C&amp;"Arial,Bold"&amp;16CHILD SUPPORT SCHEDULE A
GROSS INCOME</oddHeader>
    <oddFooter>&amp;L&amp;16GEORGIA&amp;R&amp;"Arial,Bold"&amp;16Child Support Schedule A - CSC Standard Form&amp;"Arial,Regular"
&amp;F &amp;  2015v9.2
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253" r:id="rId4" name="Check Box 109">
              <controlPr locked="0" defaultSize="0" autoFill="0" autoLine="0" autoPict="0">
                <anchor moveWithCells="1">
                  <from>
                    <xdr:col>2</xdr:col>
                    <xdr:colOff>787400</xdr:colOff>
                    <xdr:row>1</xdr:row>
                    <xdr:rowOff>215900</xdr:rowOff>
                  </from>
                  <to>
                    <xdr:col>2</xdr:col>
                    <xdr:colOff>1041400</xdr:colOff>
                    <xdr:row>1</xdr:row>
                    <xdr:rowOff>393700</xdr:rowOff>
                  </to>
                </anchor>
              </controlPr>
            </control>
          </mc:Choice>
          <mc:Fallback/>
        </mc:AlternateContent>
        <mc:AlternateContent xmlns:mc="http://schemas.openxmlformats.org/markup-compatibility/2006">
          <mc:Choice Requires="x14">
            <control shapeId="6254" r:id="rId5" name="Check Box 110">
              <controlPr locked="0" defaultSize="0" autoFill="0" autoLine="0" autoPict="0">
                <anchor moveWithCells="1">
                  <from>
                    <xdr:col>3</xdr:col>
                    <xdr:colOff>787400</xdr:colOff>
                    <xdr:row>1</xdr:row>
                    <xdr:rowOff>215900</xdr:rowOff>
                  </from>
                  <to>
                    <xdr:col>3</xdr:col>
                    <xdr:colOff>1041400</xdr:colOff>
                    <xdr:row>1</xdr:row>
                    <xdr:rowOff>393700</xdr:rowOff>
                  </to>
                </anchor>
              </controlPr>
            </control>
          </mc:Choice>
          <mc:Fallback/>
        </mc:AlternateContent>
        <mc:AlternateContent xmlns:mc="http://schemas.openxmlformats.org/markup-compatibility/2006">
          <mc:Choice Requires="x14">
            <control shapeId="6255" r:id="rId6" name="Button 111">
              <controlPr defaultSize="0" print="0" autoFill="0" autoPict="0" macro="[0]!Button111_click">
                <anchor moveWithCells="1" sizeWithCells="1">
                  <from>
                    <xdr:col>1</xdr:col>
                    <xdr:colOff>2654300</xdr:colOff>
                    <xdr:row>7</xdr:row>
                    <xdr:rowOff>25400</xdr:rowOff>
                  </from>
                  <to>
                    <xdr:col>1</xdr:col>
                    <xdr:colOff>5054600</xdr:colOff>
                    <xdr:row>7</xdr:row>
                    <xdr:rowOff>381000</xdr:rowOff>
                  </to>
                </anchor>
              </controlPr>
            </control>
          </mc:Choice>
          <mc:Fallback/>
        </mc:AlternateContent>
      </controls>
    </mc:Choice>
    <mc:Fallback/>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enableFormatConditionsCalculation="0">
    <pageSetUpPr fitToPage="1"/>
  </sheetPr>
  <dimension ref="A1:O83"/>
  <sheetViews>
    <sheetView showGridLines="0" showRowColHeaders="0" zoomScale="80" zoomScaleNormal="80" zoomScalePageLayoutView="80" workbookViewId="0">
      <selection activeCell="C7" sqref="C7"/>
    </sheetView>
  </sheetViews>
  <sheetFormatPr baseColWidth="10" defaultColWidth="0" defaultRowHeight="13" zeroHeight="1" x14ac:dyDescent="0.15"/>
  <cols>
    <col min="1" max="1" width="0.83203125" customWidth="1"/>
    <col min="2" max="2" width="100" customWidth="1"/>
    <col min="3" max="3" width="40.6640625" customWidth="1"/>
    <col min="4" max="4" width="2.6640625" customWidth="1"/>
    <col min="5" max="5" width="40.6640625" customWidth="1"/>
    <col min="6" max="6" width="1.6640625" customWidth="1"/>
  </cols>
  <sheetData>
    <row r="1" spans="1:11" ht="91.5" customHeight="1" x14ac:dyDescent="0.25">
      <c r="A1" s="198"/>
      <c r="B1" s="858" t="s">
        <v>569</v>
      </c>
      <c r="C1" s="859"/>
      <c r="D1" s="859"/>
      <c r="E1" s="860"/>
      <c r="F1" s="190"/>
    </row>
    <row r="2" spans="1:11" ht="10" customHeight="1" x14ac:dyDescent="0.25">
      <c r="A2" s="198"/>
      <c r="B2" s="861"/>
      <c r="C2" s="861"/>
      <c r="D2" s="861"/>
      <c r="E2" s="861"/>
      <c r="F2" s="190"/>
    </row>
    <row r="3" spans="1:11" ht="77.25" customHeight="1" x14ac:dyDescent="0.25">
      <c r="A3" s="198"/>
      <c r="B3" s="862" t="s">
        <v>211</v>
      </c>
      <c r="C3" s="863"/>
      <c r="D3" s="863"/>
      <c r="E3" s="864"/>
      <c r="F3" s="190"/>
    </row>
    <row r="4" spans="1:11" ht="10" customHeight="1" x14ac:dyDescent="0.15">
      <c r="A4" s="310"/>
      <c r="B4" s="855"/>
      <c r="C4" s="855"/>
      <c r="D4" s="855"/>
      <c r="E4" s="855"/>
      <c r="F4" s="855"/>
    </row>
    <row r="5" spans="1:11" ht="18" customHeight="1" x14ac:dyDescent="0.2">
      <c r="A5" s="310"/>
      <c r="B5" s="310"/>
      <c r="C5" s="484" t="s">
        <v>137</v>
      </c>
      <c r="D5" s="310"/>
      <c r="E5" s="484" t="s">
        <v>138</v>
      </c>
      <c r="F5" s="310"/>
    </row>
    <row r="6" spans="1:11" ht="10" customHeight="1" x14ac:dyDescent="0.15">
      <c r="A6" s="310"/>
      <c r="B6" s="310"/>
      <c r="C6" s="310"/>
      <c r="D6" s="310"/>
      <c r="E6" s="310"/>
      <c r="F6" s="310"/>
    </row>
    <row r="7" spans="1:11" ht="45" customHeight="1" x14ac:dyDescent="0.15">
      <c r="A7" s="310"/>
      <c r="B7" s="341" t="s">
        <v>10</v>
      </c>
      <c r="C7" s="525"/>
      <c r="D7" s="310"/>
      <c r="E7" s="525"/>
      <c r="F7" s="310"/>
    </row>
    <row r="8" spans="1:11" ht="10" customHeight="1" x14ac:dyDescent="0.2">
      <c r="A8" s="310"/>
      <c r="B8" s="311"/>
      <c r="C8" s="310"/>
      <c r="D8" s="310"/>
      <c r="E8" s="310"/>
      <c r="F8" s="310"/>
    </row>
    <row r="9" spans="1:11" ht="45" customHeight="1" x14ac:dyDescent="0.15">
      <c r="A9" s="310"/>
      <c r="B9" s="341" t="s">
        <v>69</v>
      </c>
      <c r="C9" s="525"/>
      <c r="D9" s="310"/>
      <c r="E9" s="525"/>
      <c r="F9" s="310"/>
    </row>
    <row r="10" spans="1:11" ht="10" customHeight="1" x14ac:dyDescent="0.2">
      <c r="A10" s="310"/>
      <c r="B10" s="311"/>
      <c r="C10" s="310"/>
      <c r="D10" s="310"/>
      <c r="E10" s="310"/>
      <c r="F10" s="310"/>
    </row>
    <row r="11" spans="1:11" ht="45" customHeight="1" x14ac:dyDescent="0.15">
      <c r="A11" s="310"/>
      <c r="B11" s="340" t="s">
        <v>460</v>
      </c>
      <c r="C11" s="525"/>
      <c r="D11" s="310"/>
      <c r="E11" s="525"/>
      <c r="F11" s="310"/>
    </row>
    <row r="12" spans="1:11" ht="30" customHeight="1" x14ac:dyDescent="0.15">
      <c r="A12" s="310"/>
      <c r="B12" s="310"/>
      <c r="C12" s="856" t="s">
        <v>665</v>
      </c>
      <c r="D12" s="857"/>
      <c r="E12" s="857"/>
      <c r="F12" s="310"/>
      <c r="I12" s="188"/>
    </row>
    <row r="13" spans="1:11" ht="25" customHeight="1" x14ac:dyDescent="0.2">
      <c r="A13" s="310"/>
      <c r="B13" s="315" t="s">
        <v>70</v>
      </c>
      <c r="C13" s="375">
        <v>0</v>
      </c>
      <c r="D13" s="310"/>
      <c r="E13" s="375">
        <v>0</v>
      </c>
      <c r="F13" s="310"/>
      <c r="I13" s="189"/>
      <c r="K13" s="54"/>
    </row>
    <row r="14" spans="1:11" ht="25" customHeight="1" x14ac:dyDescent="0.2">
      <c r="A14" s="310"/>
      <c r="B14" s="315" t="s">
        <v>71</v>
      </c>
      <c r="C14" s="375">
        <v>0</v>
      </c>
      <c r="D14" s="310"/>
      <c r="E14" s="375">
        <v>0</v>
      </c>
      <c r="F14" s="310"/>
      <c r="I14" s="189"/>
      <c r="K14" s="54"/>
    </row>
    <row r="15" spans="1:11" ht="25" customHeight="1" x14ac:dyDescent="0.2">
      <c r="A15" s="310"/>
      <c r="B15" s="315" t="s">
        <v>72</v>
      </c>
      <c r="C15" s="376">
        <f>C13-C14</f>
        <v>0</v>
      </c>
      <c r="D15" s="310"/>
      <c r="E15" s="376">
        <f>E13-E14</f>
        <v>0</v>
      </c>
      <c r="F15" s="310"/>
      <c r="I15" s="189"/>
      <c r="K15" s="54"/>
    </row>
    <row r="16" spans="1:11" ht="25" customHeight="1" x14ac:dyDescent="0.2">
      <c r="A16" s="310"/>
      <c r="B16" s="312" t="s">
        <v>73</v>
      </c>
      <c r="C16" s="310"/>
      <c r="D16" s="310"/>
      <c r="E16" s="310"/>
      <c r="F16" s="310"/>
    </row>
    <row r="17" spans="1:6" ht="25" customHeight="1" x14ac:dyDescent="0.2">
      <c r="A17" s="200"/>
      <c r="B17" s="316" t="s">
        <v>191</v>
      </c>
      <c r="C17" s="375">
        <v>0</v>
      </c>
      <c r="D17" s="310"/>
      <c r="E17" s="375">
        <v>0</v>
      </c>
      <c r="F17" s="310"/>
    </row>
    <row r="18" spans="1:6" ht="25" customHeight="1" x14ac:dyDescent="0.2">
      <c r="A18" s="200"/>
      <c r="B18" s="316" t="s">
        <v>573</v>
      </c>
      <c r="C18" s="375">
        <v>0</v>
      </c>
      <c r="D18" s="310"/>
      <c r="E18" s="375">
        <v>0</v>
      </c>
      <c r="F18" s="310"/>
    </row>
    <row r="19" spans="1:6" ht="25" customHeight="1" x14ac:dyDescent="0.2">
      <c r="A19" s="200"/>
      <c r="B19" s="316" t="s">
        <v>574</v>
      </c>
      <c r="C19" s="375">
        <v>0</v>
      </c>
      <c r="D19" s="310"/>
      <c r="E19" s="375">
        <v>0</v>
      </c>
      <c r="F19" s="310"/>
    </row>
    <row r="20" spans="1:6" ht="25" customHeight="1" x14ac:dyDescent="0.2">
      <c r="A20" s="200"/>
      <c r="B20" s="316" t="s">
        <v>575</v>
      </c>
      <c r="C20" s="375">
        <v>0</v>
      </c>
      <c r="D20" s="310"/>
      <c r="E20" s="375">
        <v>0</v>
      </c>
      <c r="F20" s="310"/>
    </row>
    <row r="21" spans="1:6" ht="25" customHeight="1" x14ac:dyDescent="0.2">
      <c r="A21" s="200"/>
      <c r="B21" s="316" t="s">
        <v>576</v>
      </c>
      <c r="C21" s="375">
        <v>0</v>
      </c>
      <c r="D21" s="310"/>
      <c r="E21" s="375">
        <v>0</v>
      </c>
      <c r="F21" s="310"/>
    </row>
    <row r="22" spans="1:6" ht="25" customHeight="1" x14ac:dyDescent="0.2">
      <c r="A22" s="200"/>
      <c r="B22" s="342" t="s">
        <v>577</v>
      </c>
      <c r="C22" s="375">
        <v>0</v>
      </c>
      <c r="D22" s="310"/>
      <c r="E22" s="375">
        <v>0</v>
      </c>
      <c r="F22" s="310"/>
    </row>
    <row r="23" spans="1:6" ht="25" customHeight="1" x14ac:dyDescent="0.2">
      <c r="A23" s="200"/>
      <c r="B23" s="316" t="s">
        <v>578</v>
      </c>
      <c r="C23" s="375">
        <v>0</v>
      </c>
      <c r="D23" s="310"/>
      <c r="E23" s="375">
        <v>0</v>
      </c>
      <c r="F23" s="310"/>
    </row>
    <row r="24" spans="1:6" ht="25" customHeight="1" x14ac:dyDescent="0.2">
      <c r="A24" s="200"/>
      <c r="B24" s="316" t="s">
        <v>579</v>
      </c>
      <c r="C24" s="375">
        <v>0</v>
      </c>
      <c r="D24" s="310"/>
      <c r="E24" s="375">
        <v>0</v>
      </c>
      <c r="F24" s="310"/>
    </row>
    <row r="25" spans="1:6" ht="25" customHeight="1" x14ac:dyDescent="0.2">
      <c r="A25" s="200"/>
      <c r="B25" s="316" t="s">
        <v>212</v>
      </c>
      <c r="C25" s="375">
        <v>0</v>
      </c>
      <c r="D25" s="310"/>
      <c r="E25" s="375">
        <v>0</v>
      </c>
      <c r="F25" s="310"/>
    </row>
    <row r="26" spans="1:6" ht="25" customHeight="1" x14ac:dyDescent="0.2">
      <c r="A26" s="200"/>
      <c r="B26" s="316" t="s">
        <v>580</v>
      </c>
      <c r="C26" s="375">
        <v>0</v>
      </c>
      <c r="D26" s="310"/>
      <c r="E26" s="375">
        <v>0</v>
      </c>
      <c r="F26" s="310"/>
    </row>
    <row r="27" spans="1:6" ht="25" customHeight="1" x14ac:dyDescent="0.2">
      <c r="A27" s="200"/>
      <c r="B27" s="316" t="s">
        <v>581</v>
      </c>
      <c r="C27" s="375">
        <v>0</v>
      </c>
      <c r="D27" s="310"/>
      <c r="E27" s="375">
        <v>0</v>
      </c>
      <c r="F27" s="310"/>
    </row>
    <row r="28" spans="1:6" ht="25" customHeight="1" x14ac:dyDescent="0.2">
      <c r="A28" s="200"/>
      <c r="B28" s="316" t="s">
        <v>582</v>
      </c>
      <c r="C28" s="375">
        <v>0</v>
      </c>
      <c r="D28" s="310"/>
      <c r="E28" s="375">
        <v>0</v>
      </c>
      <c r="F28" s="310"/>
    </row>
    <row r="29" spans="1:6" ht="25" customHeight="1" x14ac:dyDescent="0.2">
      <c r="A29" s="200"/>
      <c r="B29" s="316" t="s">
        <v>583</v>
      </c>
      <c r="C29" s="375">
        <v>0</v>
      </c>
      <c r="D29" s="310"/>
      <c r="E29" s="375">
        <v>0</v>
      </c>
      <c r="F29" s="310"/>
    </row>
    <row r="30" spans="1:6" ht="25" customHeight="1" x14ac:dyDescent="0.2">
      <c r="A30" s="200"/>
      <c r="B30" s="316" t="s">
        <v>584</v>
      </c>
      <c r="C30" s="375">
        <v>0</v>
      </c>
      <c r="D30" s="310"/>
      <c r="E30" s="375">
        <v>0</v>
      </c>
      <c r="F30" s="310"/>
    </row>
    <row r="31" spans="1:6" ht="25" customHeight="1" x14ac:dyDescent="0.2">
      <c r="A31" s="200"/>
      <c r="B31" s="320" t="s">
        <v>585</v>
      </c>
      <c r="C31" s="375">
        <v>0</v>
      </c>
      <c r="D31" s="310"/>
      <c r="E31" s="375">
        <v>0</v>
      </c>
      <c r="F31" s="310"/>
    </row>
    <row r="32" spans="1:6" ht="25" customHeight="1" x14ac:dyDescent="0.2">
      <c r="A32" s="200"/>
      <c r="B32" s="320" t="s">
        <v>586</v>
      </c>
      <c r="C32" s="375">
        <v>0</v>
      </c>
      <c r="D32" s="310"/>
      <c r="E32" s="375">
        <v>0</v>
      </c>
      <c r="F32" s="310"/>
    </row>
    <row r="33" spans="1:6" ht="25" customHeight="1" x14ac:dyDescent="0.2">
      <c r="A33" s="200"/>
      <c r="B33" s="320" t="s">
        <v>587</v>
      </c>
      <c r="C33" s="375">
        <v>0</v>
      </c>
      <c r="D33" s="310"/>
      <c r="E33" s="375">
        <v>0</v>
      </c>
      <c r="F33" s="310"/>
    </row>
    <row r="34" spans="1:6" ht="10" customHeight="1" x14ac:dyDescent="0.15">
      <c r="A34" s="310"/>
      <c r="B34" s="310"/>
      <c r="C34" s="313"/>
      <c r="D34" s="313"/>
      <c r="E34" s="313"/>
      <c r="F34" s="310"/>
    </row>
    <row r="35" spans="1:6" ht="25" customHeight="1" x14ac:dyDescent="0.2">
      <c r="A35" s="310"/>
      <c r="B35" s="318" t="s">
        <v>2</v>
      </c>
      <c r="C35" s="376">
        <f>SUM(C17:C33)</f>
        <v>0</v>
      </c>
      <c r="D35" s="310"/>
      <c r="E35" s="376">
        <f>SUM(E17:E33)</f>
        <v>0</v>
      </c>
      <c r="F35" s="310"/>
    </row>
    <row r="36" spans="1:6" ht="25" customHeight="1" x14ac:dyDescent="0.2">
      <c r="A36" s="310"/>
      <c r="B36" s="319" t="s">
        <v>3</v>
      </c>
      <c r="C36" s="376">
        <f>C15-C35</f>
        <v>0</v>
      </c>
      <c r="D36" s="310"/>
      <c r="E36" s="376">
        <f>E15-E35</f>
        <v>0</v>
      </c>
      <c r="F36" s="310"/>
    </row>
    <row r="37" spans="1:6" ht="40" customHeight="1" x14ac:dyDescent="0.2">
      <c r="A37" s="310"/>
      <c r="B37" s="865" t="s">
        <v>59</v>
      </c>
      <c r="C37" s="784"/>
      <c r="D37" s="313"/>
      <c r="E37" s="313"/>
      <c r="F37" s="310"/>
    </row>
    <row r="38" spans="1:6" ht="40" customHeight="1" x14ac:dyDescent="0.2">
      <c r="A38" s="310"/>
      <c r="B38" s="342" t="s">
        <v>512</v>
      </c>
      <c r="C38" s="376">
        <f>C17</f>
        <v>0</v>
      </c>
      <c r="D38" s="310"/>
      <c r="E38" s="376">
        <f>E17</f>
        <v>0</v>
      </c>
      <c r="F38" s="310"/>
    </row>
    <row r="39" spans="1:6" ht="25" customHeight="1" x14ac:dyDescent="0.2">
      <c r="A39" s="310"/>
      <c r="B39" s="316" t="s">
        <v>4</v>
      </c>
      <c r="C39" s="375">
        <v>0</v>
      </c>
      <c r="D39" s="310"/>
      <c r="E39" s="375">
        <v>0</v>
      </c>
      <c r="F39" s="310"/>
    </row>
    <row r="40" spans="1:6" ht="25" customHeight="1" x14ac:dyDescent="0.2">
      <c r="A40" s="310"/>
      <c r="B40" s="316" t="s">
        <v>5</v>
      </c>
      <c r="C40" s="375">
        <v>0</v>
      </c>
      <c r="D40" s="310"/>
      <c r="E40" s="375">
        <v>0</v>
      </c>
      <c r="F40" s="310"/>
    </row>
    <row r="41" spans="1:6" ht="25" customHeight="1" x14ac:dyDescent="0.2">
      <c r="A41" s="310"/>
      <c r="B41" s="316" t="s">
        <v>6</v>
      </c>
      <c r="C41" s="375">
        <v>0</v>
      </c>
      <c r="D41" s="310"/>
      <c r="E41" s="375">
        <v>0</v>
      </c>
      <c r="F41" s="310"/>
    </row>
    <row r="42" spans="1:6" ht="25" customHeight="1" x14ac:dyDescent="0.2">
      <c r="A42" s="310"/>
      <c r="B42" s="316" t="s">
        <v>74</v>
      </c>
      <c r="C42" s="375">
        <v>0</v>
      </c>
      <c r="D42" s="310"/>
      <c r="E42" s="375">
        <v>0</v>
      </c>
      <c r="F42" s="310"/>
    </row>
    <row r="43" spans="1:6" ht="10" customHeight="1" x14ac:dyDescent="0.2">
      <c r="A43" s="310"/>
      <c r="B43" s="61"/>
      <c r="C43" s="317"/>
      <c r="D43" s="310"/>
      <c r="E43" s="317"/>
      <c r="F43" s="310"/>
    </row>
    <row r="44" spans="1:6" ht="25" customHeight="1" x14ac:dyDescent="0.2">
      <c r="A44" s="310"/>
      <c r="B44" s="318" t="s">
        <v>7</v>
      </c>
      <c r="C44" s="376">
        <f>SUM(C38:C42)</f>
        <v>0</v>
      </c>
      <c r="D44" s="310"/>
      <c r="E44" s="376">
        <f>SUM(E38:E42)</f>
        <v>0</v>
      </c>
      <c r="F44" s="310"/>
    </row>
    <row r="45" spans="1:6" ht="25" customHeight="1" x14ac:dyDescent="0.2">
      <c r="A45" s="310"/>
      <c r="B45" s="318" t="s">
        <v>8</v>
      </c>
      <c r="C45" s="376">
        <f>C36+C44</f>
        <v>0</v>
      </c>
      <c r="D45" s="310"/>
      <c r="E45" s="376">
        <f>E36+E44</f>
        <v>0</v>
      </c>
      <c r="F45" s="310"/>
    </row>
    <row r="46" spans="1:6" ht="10" customHeight="1" x14ac:dyDescent="0.2">
      <c r="A46" s="310"/>
      <c r="B46" s="315"/>
      <c r="C46" s="317"/>
      <c r="D46" s="310"/>
      <c r="E46" s="317"/>
      <c r="F46" s="310"/>
    </row>
    <row r="47" spans="1:6" ht="40" customHeight="1" x14ac:dyDescent="0.2">
      <c r="A47" s="310"/>
      <c r="B47" s="526" t="s">
        <v>669</v>
      </c>
      <c r="C47" s="377">
        <f>IF(C13&gt;0,IF(C45&gt;0,C45,0),0)</f>
        <v>0</v>
      </c>
      <c r="D47" s="310"/>
      <c r="E47" s="377">
        <f>IF(E13&gt;0,IF(E45&gt;0,E45,0),0)</f>
        <v>0</v>
      </c>
      <c r="F47" s="310"/>
    </row>
    <row r="48" spans="1:6" ht="10" customHeight="1" x14ac:dyDescent="0.2">
      <c r="A48" s="310"/>
      <c r="B48" s="315"/>
      <c r="C48" s="317"/>
      <c r="D48" s="310"/>
      <c r="E48" s="317"/>
      <c r="F48" s="310"/>
    </row>
    <row r="49" spans="1:15" ht="36" customHeight="1" x14ac:dyDescent="0.2">
      <c r="A49" s="310"/>
      <c r="B49" s="866" t="s">
        <v>513</v>
      </c>
      <c r="C49" s="867"/>
      <c r="D49" s="867"/>
      <c r="E49" s="868"/>
      <c r="F49" s="310"/>
    </row>
    <row r="50" spans="1:15" ht="10" customHeight="1" x14ac:dyDescent="0.2">
      <c r="A50" s="310"/>
      <c r="B50" s="315"/>
      <c r="C50" s="317"/>
      <c r="D50" s="310"/>
      <c r="E50" s="317"/>
      <c r="F50" s="310"/>
    </row>
    <row r="51" spans="1:15" ht="20" customHeight="1" x14ac:dyDescent="0.2">
      <c r="A51" s="310"/>
      <c r="B51" s="312" t="s">
        <v>9</v>
      </c>
      <c r="C51" s="314"/>
      <c r="D51" s="313"/>
      <c r="E51" s="314"/>
      <c r="F51" s="310"/>
    </row>
    <row r="52" spans="1:15" ht="55" customHeight="1" x14ac:dyDescent="0.2">
      <c r="A52" s="312"/>
      <c r="B52" s="852"/>
      <c r="C52" s="853"/>
      <c r="D52" s="853"/>
      <c r="E52" s="854"/>
      <c r="F52" s="310"/>
    </row>
    <row r="53" spans="1:15" ht="10" customHeight="1" x14ac:dyDescent="0.15"/>
    <row r="54" spans="1:15" ht="25" customHeight="1" x14ac:dyDescent="0.15">
      <c r="B54" s="68" t="str">
        <f>CONCATENATE("Names of Parties:  ", LEFT('CS Worksheet'!$B$5,100),"    vs. ",'CS Worksheet'!$B$8)</f>
        <v xml:space="preserve">Names of Parties:      vs. </v>
      </c>
      <c r="C54" s="68"/>
      <c r="D54" s="68"/>
      <c r="E54" s="68"/>
      <c r="F54" s="168"/>
    </row>
    <row r="55" spans="1:15" ht="25" customHeight="1" x14ac:dyDescent="0.15">
      <c r="B55" s="69" t="str">
        <f>CONCATENATE("Submitted by:  ", 'CS Worksheet'!$F$27)</f>
        <v xml:space="preserve">Submitted by:  </v>
      </c>
      <c r="C55" s="69"/>
      <c r="D55" s="169"/>
      <c r="E55" s="216" t="str">
        <f ca="1">"Today's Date: " &amp; TEXT(TODAY(),"mm/dd/yyyy")</f>
        <v>Today's Date: 12/30/2016</v>
      </c>
      <c r="F55" s="1"/>
    </row>
    <row r="56" spans="1:15" ht="25" customHeight="1" x14ac:dyDescent="0.15">
      <c r="B56" s="69" t="str">
        <f>"Case #: " &amp;  'CS Worksheet'!$K$4</f>
        <v xml:space="preserve">Case #: </v>
      </c>
      <c r="C56" s="170"/>
      <c r="D56" s="170"/>
      <c r="E56" s="557" t="s">
        <v>886</v>
      </c>
      <c r="F56" s="168"/>
    </row>
    <row r="57" spans="1:15" ht="25.5" hidden="1" customHeight="1" x14ac:dyDescent="0.15">
      <c r="L57" s="187"/>
      <c r="M57" s="187"/>
      <c r="N57" s="187"/>
      <c r="O57" s="187"/>
    </row>
    <row r="58" spans="1:15" ht="33.75" hidden="1" customHeight="1" x14ac:dyDescent="0.15">
      <c r="D58" s="187"/>
      <c r="E58" s="187"/>
      <c r="L58" s="187"/>
      <c r="M58" s="187"/>
      <c r="N58" s="187"/>
      <c r="O58" s="187"/>
    </row>
    <row r="59" spans="1:15" ht="409.5" hidden="1" customHeight="1" x14ac:dyDescent="0.15">
      <c r="D59" s="187"/>
      <c r="E59" s="187"/>
      <c r="L59" s="187"/>
      <c r="M59" s="187"/>
      <c r="N59" s="187"/>
      <c r="O59" s="187"/>
    </row>
    <row r="60" spans="1:15" ht="33" hidden="1" customHeight="1" x14ac:dyDescent="0.15">
      <c r="D60" s="187"/>
      <c r="E60" s="187"/>
      <c r="G60" s="187"/>
      <c r="H60" s="187"/>
      <c r="I60" s="187"/>
      <c r="J60" s="187"/>
      <c r="K60" s="187"/>
      <c r="L60" s="187"/>
      <c r="M60" s="187"/>
      <c r="N60" s="187"/>
      <c r="O60" s="187"/>
    </row>
    <row r="61" spans="1:15" ht="33" hidden="1" customHeight="1" x14ac:dyDescent="0.15">
      <c r="D61" s="187"/>
      <c r="E61" s="187"/>
      <c r="G61" s="187"/>
      <c r="H61" s="187"/>
      <c r="I61" s="187"/>
      <c r="J61" s="187"/>
      <c r="K61" s="187"/>
      <c r="L61" s="187"/>
      <c r="M61" s="187"/>
      <c r="N61" s="187"/>
      <c r="O61" s="187"/>
    </row>
    <row r="62" spans="1:15" ht="33" hidden="1" customHeight="1" x14ac:dyDescent="0.15">
      <c r="D62" s="187"/>
      <c r="E62" s="187"/>
      <c r="G62" s="187"/>
      <c r="H62" s="187"/>
      <c r="I62" s="187"/>
      <c r="J62" s="187"/>
      <c r="K62" s="187"/>
      <c r="L62" s="187"/>
      <c r="M62" s="187"/>
      <c r="N62" s="187"/>
      <c r="O62" s="187"/>
    </row>
    <row r="63" spans="1:15" ht="33" hidden="1" customHeight="1" x14ac:dyDescent="0.15">
      <c r="D63" s="187"/>
      <c r="E63" s="187"/>
      <c r="G63" s="187"/>
      <c r="H63" s="187"/>
      <c r="I63" s="187"/>
      <c r="J63" s="187"/>
      <c r="K63" s="187"/>
      <c r="L63" s="187"/>
      <c r="M63" s="187"/>
      <c r="N63" s="187"/>
      <c r="O63" s="187"/>
    </row>
    <row r="64" spans="1:15" ht="25.5" hidden="1" customHeight="1" x14ac:dyDescent="0.15">
      <c r="D64" s="187"/>
      <c r="E64" s="187"/>
      <c r="G64" s="187"/>
      <c r="H64" s="187"/>
      <c r="I64" s="187"/>
      <c r="J64" s="187"/>
      <c r="K64" s="187"/>
      <c r="L64" s="187"/>
      <c r="M64" s="187"/>
      <c r="N64" s="187"/>
      <c r="O64" s="187"/>
    </row>
    <row r="65" spans="4:15" ht="33.75" hidden="1" customHeight="1" x14ac:dyDescent="0.15">
      <c r="D65" s="187"/>
      <c r="E65" s="187"/>
      <c r="G65" s="187"/>
      <c r="H65" s="187"/>
      <c r="I65" s="187"/>
      <c r="J65" s="187"/>
      <c r="K65" s="187"/>
      <c r="L65" s="187"/>
      <c r="M65" s="187"/>
      <c r="N65" s="187"/>
      <c r="O65" s="187"/>
    </row>
    <row r="66" spans="4:15" ht="33.75" hidden="1" customHeight="1" x14ac:dyDescent="0.15">
      <c r="D66" s="187"/>
      <c r="E66" s="187"/>
      <c r="G66" s="187"/>
      <c r="H66" s="187"/>
      <c r="I66" s="187"/>
      <c r="J66" s="187"/>
      <c r="K66" s="187"/>
      <c r="L66" s="187"/>
      <c r="M66" s="187"/>
      <c r="N66" s="187"/>
      <c r="O66" s="187"/>
    </row>
    <row r="67" spans="4:15" ht="26.25" hidden="1" customHeight="1" x14ac:dyDescent="0.15">
      <c r="D67" s="187"/>
      <c r="E67" s="187"/>
      <c r="G67" s="187"/>
      <c r="H67" s="187"/>
      <c r="I67" s="187"/>
      <c r="J67" s="187"/>
      <c r="K67" s="187"/>
      <c r="L67" s="187"/>
      <c r="M67" s="187"/>
      <c r="N67" s="187"/>
      <c r="O67" s="187"/>
    </row>
    <row r="68" spans="4:15" x14ac:dyDescent="0.15"/>
    <row r="69" spans="4:15" x14ac:dyDescent="0.15"/>
    <row r="70" spans="4:15" x14ac:dyDescent="0.15"/>
    <row r="71" spans="4:15" x14ac:dyDescent="0.15"/>
    <row r="72" spans="4:15" x14ac:dyDescent="0.15"/>
    <row r="73" spans="4:15" x14ac:dyDescent="0.15"/>
    <row r="74" spans="4:15" x14ac:dyDescent="0.15"/>
    <row r="75" spans="4:15" x14ac:dyDescent="0.15"/>
    <row r="76" spans="4:15" x14ac:dyDescent="0.15"/>
    <row r="77" spans="4:15" x14ac:dyDescent="0.15"/>
    <row r="78" spans="4:15" x14ac:dyDescent="0.15"/>
    <row r="79" spans="4:15" x14ac:dyDescent="0.15"/>
    <row r="80" spans="4:15" x14ac:dyDescent="0.15"/>
    <row r="81" x14ac:dyDescent="0.15"/>
    <row r="82" x14ac:dyDescent="0.15"/>
    <row r="83" x14ac:dyDescent="0.15"/>
  </sheetData>
  <sheetProtection algorithmName="SHA-512" hashValue="HyfJ3kvAAhifTCl54h2OqNMcCdXXtDMo4gWTY4SrhS9B4nf+DDpYBNIN+X6VDRUeKDcgRSNzPT5hPwGncVOoNg==" saltValue="yo/BUyYitKCaSNPOtaGMaw==" spinCount="100000" sheet="1" objects="1" scenarios="1" selectLockedCells="1"/>
  <mergeCells count="8">
    <mergeCell ref="B52:E52"/>
    <mergeCell ref="B4:F4"/>
    <mergeCell ref="C12:E12"/>
    <mergeCell ref="B1:E1"/>
    <mergeCell ref="B2:E2"/>
    <mergeCell ref="B3:E3"/>
    <mergeCell ref="B37:C37"/>
    <mergeCell ref="B49:E49"/>
  </mergeCells>
  <phoneticPr fontId="6" type="noConversion"/>
  <dataValidations count="2">
    <dataValidation type="textLength" operator="lessThanOrEqual" allowBlank="1" showInputMessage="1" showErrorMessage="1" prompt="This textbox is set to accept only 300 characters." sqref="B52:E52">
      <formula1>300</formula1>
    </dataValidation>
    <dataValidation type="textLength" operator="lessThanOrEqual" allowBlank="1" showInputMessage="1" showErrorMessage="1" prompt="This textbox is set to accept only 50 characters." sqref="C11 E9 C9 E7 C7 E11">
      <formula1>50</formula1>
    </dataValidation>
  </dataValidations>
  <pageMargins left="0.75" right="0.75" top="0.69" bottom="1" header="0.5" footer="0.5"/>
  <pageSetup scale="48" orientation="portrait" r:id="rId1"/>
  <headerFooter alignWithMargins="0">
    <oddHeader>&amp;C&amp;"Arial,Bold"&amp;14Self-Employment Calculator</oddHeader>
    <oddFooter>&amp;L&amp;16GEORGIA&amp;R&amp;"Arial,Bold"&amp;16Child Support Self-Employment Calculator - CSC Standard Form&amp;"Arial,Regular"
&amp;F  &amp;  2015v9.2
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486" r:id="rId4" name="Button 6">
              <controlPr defaultSize="0" print="0" autoFill="0" autoPict="0" macro="[0]!Button5_Click">
                <anchor moveWithCells="1" sizeWithCells="1">
                  <from>
                    <xdr:col>1</xdr:col>
                    <xdr:colOff>3606800</xdr:colOff>
                    <xdr:row>46</xdr:row>
                    <xdr:rowOff>63500</xdr:rowOff>
                  </from>
                  <to>
                    <xdr:col>1</xdr:col>
                    <xdr:colOff>6769100</xdr:colOff>
                    <xdr:row>46</xdr:row>
                    <xdr:rowOff>368300</xdr:rowOff>
                  </to>
                </anchor>
              </controlPr>
            </control>
          </mc:Choice>
          <mc:Fallback/>
        </mc:AlternateContent>
      </controls>
    </mc:Choice>
    <mc:Fallback/>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enableFormatConditionsCalculation="0"/>
  <dimension ref="A1:I57"/>
  <sheetViews>
    <sheetView showGridLines="0" showRowColHeaders="0" zoomScaleSheetLayoutView="75" workbookViewId="0">
      <selection activeCell="F4" sqref="F4"/>
    </sheetView>
  </sheetViews>
  <sheetFormatPr baseColWidth="10" defaultColWidth="0" defaultRowHeight="18" zeroHeight="1" x14ac:dyDescent="0.2"/>
  <cols>
    <col min="1" max="1" width="7.83203125" style="91" customWidth="1"/>
    <col min="2" max="2" width="15.6640625" style="66" customWidth="1"/>
    <col min="3" max="3" width="18.6640625" style="66" customWidth="1"/>
    <col min="4" max="4" width="35.6640625" style="66" customWidth="1"/>
    <col min="5" max="5" width="15.5" style="66" customWidth="1"/>
    <col min="6" max="7" width="18.6640625" style="66" customWidth="1"/>
    <col min="8" max="8" width="19.83203125" style="11" customWidth="1"/>
    <col min="9" max="9" width="0.83203125" style="11" customWidth="1"/>
    <col min="10" max="16384" width="9.1640625" style="11" hidden="1"/>
  </cols>
  <sheetData>
    <row r="1" spans="1:9" ht="40" customHeight="1" x14ac:dyDescent="0.2">
      <c r="A1" s="905" t="s">
        <v>192</v>
      </c>
      <c r="B1" s="906"/>
      <c r="C1" s="906"/>
      <c r="D1" s="906"/>
      <c r="E1" s="907"/>
      <c r="F1" s="81" t="s">
        <v>151</v>
      </c>
      <c r="G1" s="82" t="s">
        <v>199</v>
      </c>
      <c r="H1" s="392"/>
      <c r="I1" s="2"/>
    </row>
    <row r="2" spans="1:9" ht="50" customHeight="1" x14ac:dyDescent="0.15">
      <c r="A2" s="57" t="s">
        <v>139</v>
      </c>
      <c r="B2" s="873" t="s">
        <v>872</v>
      </c>
      <c r="C2" s="873"/>
      <c r="D2" s="873"/>
      <c r="E2" s="874"/>
      <c r="F2" s="46">
        <f>'Schedule A'!C29</f>
        <v>0</v>
      </c>
      <c r="G2" s="46">
        <f>'Schedule A'!D29</f>
        <v>0</v>
      </c>
      <c r="H2" s="393"/>
      <c r="I2" s="2"/>
    </row>
    <row r="3" spans="1:9" ht="40" customHeight="1" x14ac:dyDescent="0.2">
      <c r="A3" s="875" t="s">
        <v>394</v>
      </c>
      <c r="B3" s="876"/>
      <c r="C3" s="876"/>
      <c r="D3" s="876"/>
      <c r="E3" s="876"/>
      <c r="F3" s="876"/>
      <c r="G3" s="877"/>
      <c r="H3" s="393"/>
      <c r="I3" s="2"/>
    </row>
    <row r="4" spans="1:9" ht="50" customHeight="1" x14ac:dyDescent="0.15">
      <c r="A4" s="12" t="s">
        <v>140</v>
      </c>
      <c r="B4" s="878" t="s">
        <v>339</v>
      </c>
      <c r="C4" s="878"/>
      <c r="D4" s="878"/>
      <c r="E4" s="879"/>
      <c r="F4" s="218">
        <v>0</v>
      </c>
      <c r="G4" s="218">
        <v>0</v>
      </c>
      <c r="H4" s="393"/>
      <c r="I4" s="2"/>
    </row>
    <row r="5" spans="1:9" ht="50" customHeight="1" x14ac:dyDescent="0.15">
      <c r="A5" s="58" t="s">
        <v>141</v>
      </c>
      <c r="B5" s="880" t="s">
        <v>753</v>
      </c>
      <c r="C5" s="881"/>
      <c r="D5" s="881"/>
      <c r="E5" s="882"/>
      <c r="F5" s="234">
        <f>tround(IF(F4*0.062&gt;612.25,612.25,F4*0.062))</f>
        <v>0</v>
      </c>
      <c r="G5" s="44">
        <f>tround(IF(G4*0.062&gt;612.25,612.25,G4*0.062))</f>
        <v>0</v>
      </c>
      <c r="H5" s="393"/>
      <c r="I5" s="2"/>
    </row>
    <row r="6" spans="1:9" ht="50" customHeight="1" x14ac:dyDescent="0.15">
      <c r="A6" s="58" t="s">
        <v>142</v>
      </c>
      <c r="B6" s="881" t="s">
        <v>659</v>
      </c>
      <c r="C6" s="881"/>
      <c r="D6" s="881"/>
      <c r="E6" s="882"/>
      <c r="F6" s="44">
        <f>tround(F4*0.0145)</f>
        <v>0</v>
      </c>
      <c r="G6" s="44">
        <f>tround(G4*0.0145)</f>
        <v>0</v>
      </c>
      <c r="H6" s="393"/>
      <c r="I6" s="2"/>
    </row>
    <row r="7" spans="1:9" ht="50" customHeight="1" x14ac:dyDescent="0.15">
      <c r="A7" s="58" t="s">
        <v>147</v>
      </c>
      <c r="B7" s="883" t="s">
        <v>340</v>
      </c>
      <c r="C7" s="883"/>
      <c r="D7" s="883"/>
      <c r="E7" s="884"/>
      <c r="F7" s="44">
        <f>SUM(F5:F6)</f>
        <v>0</v>
      </c>
      <c r="G7" s="44">
        <f>SUM(G5:G6)</f>
        <v>0</v>
      </c>
      <c r="H7" s="393"/>
      <c r="I7" s="2"/>
    </row>
    <row r="8" spans="1:9" ht="50" customHeight="1" x14ac:dyDescent="0.15">
      <c r="A8" s="212" t="s">
        <v>157</v>
      </c>
      <c r="B8" s="918" t="s">
        <v>658</v>
      </c>
      <c r="C8" s="918"/>
      <c r="D8" s="918"/>
      <c r="E8" s="919"/>
      <c r="F8" s="46">
        <f>IF(F2-F7&lt;0,0,F2-F7)</f>
        <v>0</v>
      </c>
      <c r="G8" s="46">
        <f>IF(G2-G7&lt;0,0,G2-G7)</f>
        <v>0</v>
      </c>
      <c r="H8" s="393"/>
      <c r="I8" s="2"/>
    </row>
    <row r="9" spans="1:9" ht="29.25" customHeight="1" x14ac:dyDescent="0.2">
      <c r="A9" s="920" t="s">
        <v>360</v>
      </c>
      <c r="B9" s="921"/>
      <c r="C9" s="921"/>
      <c r="D9" s="921"/>
      <c r="E9" s="921"/>
      <c r="F9" s="921"/>
      <c r="G9" s="497"/>
      <c r="H9" s="399"/>
      <c r="I9" s="2"/>
    </row>
    <row r="10" spans="1:9" ht="27" customHeight="1" x14ac:dyDescent="0.2">
      <c r="A10" s="909" t="s">
        <v>660</v>
      </c>
      <c r="B10" s="910"/>
      <c r="C10" s="910"/>
      <c r="D10" s="910"/>
      <c r="E10" s="910"/>
      <c r="F10" s="910"/>
      <c r="G10" s="910"/>
      <c r="H10" s="399"/>
      <c r="I10" s="2"/>
    </row>
    <row r="11" spans="1:9" ht="100" customHeight="1" x14ac:dyDescent="0.15">
      <c r="A11" s="400"/>
      <c r="B11" s="401" t="s">
        <v>395</v>
      </c>
      <c r="C11" s="402" t="s">
        <v>396</v>
      </c>
      <c r="D11" s="403" t="s">
        <v>664</v>
      </c>
      <c r="E11" s="596" t="s">
        <v>868</v>
      </c>
      <c r="F11" s="403" t="s">
        <v>689</v>
      </c>
      <c r="G11" s="403" t="s">
        <v>361</v>
      </c>
      <c r="H11" s="404" t="s">
        <v>362</v>
      </c>
      <c r="I11" s="2"/>
    </row>
    <row r="12" spans="1:9" ht="75" customHeight="1" x14ac:dyDescent="0.15">
      <c r="A12" s="351" t="s">
        <v>397</v>
      </c>
      <c r="B12" s="335"/>
      <c r="C12" s="335"/>
      <c r="D12" s="559"/>
      <c r="E12" s="600"/>
      <c r="F12" s="352"/>
      <c r="G12" s="353">
        <v>0</v>
      </c>
      <c r="H12" s="353">
        <v>0</v>
      </c>
      <c r="I12" s="2"/>
    </row>
    <row r="13" spans="1:9" ht="25" hidden="1" customHeight="1" x14ac:dyDescent="0.15">
      <c r="A13" s="354"/>
      <c r="B13" s="406"/>
      <c r="C13" s="406"/>
      <c r="D13" s="406"/>
      <c r="E13" s="406"/>
      <c r="F13" s="406"/>
      <c r="G13" s="406"/>
      <c r="H13" s="406"/>
      <c r="I13" s="2"/>
    </row>
    <row r="14" spans="1:9" ht="25" hidden="1" customHeight="1" x14ac:dyDescent="0.15">
      <c r="A14" s="355"/>
      <c r="B14" s="407"/>
      <c r="C14" s="407"/>
      <c r="D14" s="407"/>
      <c r="E14" s="407"/>
      <c r="F14" s="407"/>
      <c r="G14" s="407"/>
      <c r="H14" s="407"/>
      <c r="I14" s="2"/>
    </row>
    <row r="15" spans="1:9" ht="75" customHeight="1" x14ac:dyDescent="0.15">
      <c r="A15" s="351" t="s">
        <v>398</v>
      </c>
      <c r="B15" s="335"/>
      <c r="C15" s="335"/>
      <c r="D15" s="559"/>
      <c r="E15" s="600"/>
      <c r="F15" s="352"/>
      <c r="G15" s="353">
        <v>0</v>
      </c>
      <c r="H15" s="353">
        <v>0</v>
      </c>
      <c r="I15" s="2"/>
    </row>
    <row r="16" spans="1:9" ht="25" hidden="1" customHeight="1" x14ac:dyDescent="0.15">
      <c r="A16" s="356"/>
      <c r="B16" s="408"/>
      <c r="C16" s="408"/>
      <c r="D16" s="408"/>
      <c r="E16" s="409"/>
      <c r="F16" s="409"/>
      <c r="G16" s="406"/>
      <c r="H16" s="406"/>
      <c r="I16" s="2"/>
    </row>
    <row r="17" spans="1:9" ht="25" hidden="1" customHeight="1" x14ac:dyDescent="0.15">
      <c r="A17" s="358"/>
      <c r="B17" s="410"/>
      <c r="C17" s="410"/>
      <c r="D17" s="410"/>
      <c r="E17" s="411"/>
      <c r="F17" s="411"/>
      <c r="G17" s="407"/>
      <c r="H17" s="407"/>
      <c r="I17" s="2"/>
    </row>
    <row r="18" spans="1:9" ht="75" customHeight="1" x14ac:dyDescent="0.15">
      <c r="A18" s="351" t="s">
        <v>399</v>
      </c>
      <c r="B18" s="335"/>
      <c r="C18" s="335"/>
      <c r="D18" s="335"/>
      <c r="E18" s="600"/>
      <c r="F18" s="352"/>
      <c r="G18" s="353">
        <v>0</v>
      </c>
      <c r="H18" s="353">
        <v>0</v>
      </c>
      <c r="I18" s="2"/>
    </row>
    <row r="19" spans="1:9" ht="25" hidden="1" customHeight="1" x14ac:dyDescent="0.15">
      <c r="A19" s="356"/>
      <c r="B19" s="408"/>
      <c r="C19" s="408"/>
      <c r="D19" s="408"/>
      <c r="E19" s="409"/>
      <c r="F19" s="409"/>
      <c r="G19" s="406"/>
      <c r="H19" s="406"/>
      <c r="I19" s="2"/>
    </row>
    <row r="20" spans="1:9" ht="25" hidden="1" customHeight="1" x14ac:dyDescent="0.15">
      <c r="A20" s="358"/>
      <c r="B20" s="410"/>
      <c r="C20" s="410"/>
      <c r="D20" s="410"/>
      <c r="E20" s="411"/>
      <c r="F20" s="411"/>
      <c r="G20" s="407"/>
      <c r="H20" s="407"/>
      <c r="I20" s="2"/>
    </row>
    <row r="21" spans="1:9" ht="75" customHeight="1" x14ac:dyDescent="0.15">
      <c r="A21" s="351" t="s">
        <v>400</v>
      </c>
      <c r="B21" s="335"/>
      <c r="C21" s="335"/>
      <c r="D21" s="335"/>
      <c r="E21" s="600"/>
      <c r="F21" s="352"/>
      <c r="G21" s="353">
        <v>0</v>
      </c>
      <c r="H21" s="353">
        <v>0</v>
      </c>
      <c r="I21" s="2"/>
    </row>
    <row r="22" spans="1:9" ht="12" hidden="1" customHeight="1" x14ac:dyDescent="0.15">
      <c r="A22" s="356"/>
      <c r="B22" s="336"/>
      <c r="C22" s="336"/>
      <c r="D22" s="336"/>
      <c r="E22" s="357"/>
      <c r="F22" s="357"/>
      <c r="G22" s="354"/>
      <c r="H22" s="354"/>
      <c r="I22" s="2"/>
    </row>
    <row r="23" spans="1:9" ht="11.25" hidden="1" customHeight="1" x14ac:dyDescent="0.15">
      <c r="A23" s="358"/>
      <c r="B23" s="337"/>
      <c r="C23" s="337"/>
      <c r="D23" s="337"/>
      <c r="E23" s="359"/>
      <c r="F23" s="359"/>
      <c r="G23" s="355"/>
      <c r="H23" s="355"/>
      <c r="I23" s="2"/>
    </row>
    <row r="24" spans="1:9" ht="50" customHeight="1" x14ac:dyDescent="0.15">
      <c r="A24" s="58" t="s">
        <v>160</v>
      </c>
      <c r="B24" s="913" t="s">
        <v>242</v>
      </c>
      <c r="C24" s="914"/>
      <c r="D24" s="914"/>
      <c r="E24" s="914"/>
      <c r="F24" s="915"/>
      <c r="G24" s="44">
        <f>SUM(G12:G23)</f>
        <v>0</v>
      </c>
      <c r="H24" s="44">
        <f>SUM(H12:H23)</f>
        <v>0</v>
      </c>
      <c r="I24" s="2"/>
    </row>
    <row r="25" spans="1:9" ht="80" customHeight="1" x14ac:dyDescent="0.15">
      <c r="A25" s="12" t="s">
        <v>165</v>
      </c>
      <c r="B25" s="916" t="s">
        <v>63</v>
      </c>
      <c r="C25" s="878"/>
      <c r="D25" s="878"/>
      <c r="E25" s="878"/>
      <c r="F25" s="917"/>
      <c r="G25" s="44">
        <f>IF(F8-G24&lt;0,0,F8-G24)</f>
        <v>0</v>
      </c>
      <c r="H25" s="44">
        <f>IF(G8-H24&lt;0,0,G8-H24)</f>
        <v>0</v>
      </c>
      <c r="I25" s="2"/>
    </row>
    <row r="26" spans="1:9" s="66" customFormat="1" ht="27" customHeight="1" x14ac:dyDescent="0.2">
      <c r="A26" s="875" t="s">
        <v>64</v>
      </c>
      <c r="B26" s="876"/>
      <c r="C26" s="876"/>
      <c r="D26" s="876"/>
      <c r="E26" s="876"/>
      <c r="F26" s="876"/>
      <c r="G26" s="877"/>
      <c r="H26" s="394"/>
      <c r="I26" s="67"/>
    </row>
    <row r="27" spans="1:9" s="66" customFormat="1" ht="57.75" customHeight="1" x14ac:dyDescent="0.2">
      <c r="A27" s="908" t="s">
        <v>553</v>
      </c>
      <c r="B27" s="749"/>
      <c r="C27" s="749"/>
      <c r="D27" s="749"/>
      <c r="E27" s="749"/>
      <c r="F27" s="749"/>
      <c r="G27" s="872"/>
      <c r="H27" s="394"/>
      <c r="I27" s="67"/>
    </row>
    <row r="28" spans="1:9" s="66" customFormat="1" ht="40.5" hidden="1" customHeight="1" x14ac:dyDescent="0.2">
      <c r="A28" s="871"/>
      <c r="B28" s="749"/>
      <c r="C28" s="749"/>
      <c r="D28" s="749"/>
      <c r="E28" s="749"/>
      <c r="F28" s="749"/>
      <c r="G28" s="872"/>
      <c r="H28" s="394"/>
      <c r="I28" s="67"/>
    </row>
    <row r="29" spans="1:9" s="66" customFormat="1" ht="43.5" customHeight="1" x14ac:dyDescent="0.2">
      <c r="A29" s="885" t="s">
        <v>663</v>
      </c>
      <c r="B29" s="911"/>
      <c r="C29" s="911"/>
      <c r="D29" s="911"/>
      <c r="E29" s="911"/>
      <c r="F29" s="911"/>
      <c r="G29" s="912"/>
      <c r="H29" s="394"/>
      <c r="I29" s="67"/>
    </row>
    <row r="30" spans="1:9" s="66" customFormat="1" ht="19.5" customHeight="1" x14ac:dyDescent="0.2">
      <c r="A30" s="885" t="s">
        <v>327</v>
      </c>
      <c r="B30" s="886"/>
      <c r="C30" s="886"/>
      <c r="D30" s="886"/>
      <c r="E30" s="886"/>
      <c r="F30" s="886"/>
      <c r="G30" s="887"/>
      <c r="H30" s="394"/>
      <c r="I30" s="67"/>
    </row>
    <row r="31" spans="1:9" s="66" customFormat="1" ht="20" customHeight="1" x14ac:dyDescent="0.2">
      <c r="A31" s="83" t="s">
        <v>328</v>
      </c>
      <c r="B31" s="869" t="s">
        <v>709</v>
      </c>
      <c r="C31" s="869"/>
      <c r="D31" s="869"/>
      <c r="E31" s="869"/>
      <c r="F31" s="869"/>
      <c r="G31" s="870"/>
      <c r="H31" s="394"/>
      <c r="I31" s="67"/>
    </row>
    <row r="32" spans="1:9" s="66" customFormat="1" ht="20" customHeight="1" x14ac:dyDescent="0.2">
      <c r="A32" s="83" t="s">
        <v>329</v>
      </c>
      <c r="B32" s="869" t="s">
        <v>671</v>
      </c>
      <c r="C32" s="869"/>
      <c r="D32" s="869"/>
      <c r="E32" s="869"/>
      <c r="F32" s="869"/>
      <c r="G32" s="870"/>
      <c r="H32" s="394"/>
      <c r="I32" s="67"/>
    </row>
    <row r="33" spans="1:9" s="66" customFormat="1" ht="20" customHeight="1" x14ac:dyDescent="0.2">
      <c r="A33" s="83" t="s">
        <v>330</v>
      </c>
      <c r="B33" s="869" t="s">
        <v>672</v>
      </c>
      <c r="C33" s="869"/>
      <c r="D33" s="869"/>
      <c r="E33" s="869"/>
      <c r="F33" s="869"/>
      <c r="G33" s="870"/>
      <c r="H33" s="394"/>
      <c r="I33" s="67"/>
    </row>
    <row r="34" spans="1:9" s="66" customFormat="1" ht="20" customHeight="1" x14ac:dyDescent="0.2">
      <c r="A34" s="83" t="s">
        <v>331</v>
      </c>
      <c r="B34" s="869" t="s">
        <v>68</v>
      </c>
      <c r="C34" s="869"/>
      <c r="D34" s="869"/>
      <c r="E34" s="869"/>
      <c r="F34" s="869"/>
      <c r="G34" s="870"/>
      <c r="H34" s="394"/>
      <c r="I34" s="67"/>
    </row>
    <row r="35" spans="1:9" s="66" customFormat="1" ht="20" customHeight="1" x14ac:dyDescent="0.2">
      <c r="A35" s="83" t="s">
        <v>332</v>
      </c>
      <c r="B35" s="742" t="s">
        <v>376</v>
      </c>
      <c r="C35" s="742"/>
      <c r="D35" s="742"/>
      <c r="E35" s="742"/>
      <c r="F35" s="742"/>
      <c r="G35" s="743"/>
      <c r="H35" s="394"/>
      <c r="I35" s="67"/>
    </row>
    <row r="36" spans="1:9" ht="24" customHeight="1" x14ac:dyDescent="0.15">
      <c r="A36" s="765" t="s">
        <v>333</v>
      </c>
      <c r="B36" s="766"/>
      <c r="C36" s="766"/>
      <c r="D36" s="766"/>
      <c r="E36" s="766"/>
      <c r="F36" s="766"/>
      <c r="G36" s="767"/>
      <c r="H36" s="395"/>
      <c r="I36" s="2"/>
    </row>
    <row r="37" spans="1:9" ht="72.75" customHeight="1" x14ac:dyDescent="0.15">
      <c r="A37" s="891" t="s">
        <v>162</v>
      </c>
      <c r="B37" s="893" t="s">
        <v>334</v>
      </c>
      <c r="C37" s="894"/>
      <c r="D37" s="895"/>
      <c r="E37" s="597" t="s">
        <v>868</v>
      </c>
      <c r="F37" s="405" t="s">
        <v>405</v>
      </c>
      <c r="G37" s="405" t="s">
        <v>700</v>
      </c>
      <c r="H37" s="395"/>
      <c r="I37" s="2"/>
    </row>
    <row r="38" spans="1:9" ht="21" customHeight="1" x14ac:dyDescent="0.15">
      <c r="A38" s="892"/>
      <c r="B38" s="888"/>
      <c r="C38" s="889"/>
      <c r="D38" s="890"/>
      <c r="E38" s="599"/>
      <c r="F38" s="522" t="b">
        <v>0</v>
      </c>
      <c r="G38" s="522" t="b">
        <v>0</v>
      </c>
      <c r="H38" s="395"/>
      <c r="I38" s="2"/>
    </row>
    <row r="39" spans="1:9" ht="21" customHeight="1" x14ac:dyDescent="0.15">
      <c r="A39" s="892"/>
      <c r="B39" s="888"/>
      <c r="C39" s="889"/>
      <c r="D39" s="890"/>
      <c r="E39" s="599"/>
      <c r="F39" s="522" t="b">
        <v>0</v>
      </c>
      <c r="G39" s="522" t="b">
        <v>0</v>
      </c>
      <c r="H39" s="395"/>
      <c r="I39" s="2"/>
    </row>
    <row r="40" spans="1:9" ht="21" customHeight="1" x14ac:dyDescent="0.15">
      <c r="A40" s="892"/>
      <c r="B40" s="888"/>
      <c r="C40" s="889"/>
      <c r="D40" s="890"/>
      <c r="E40" s="599"/>
      <c r="F40" s="522" t="b">
        <v>0</v>
      </c>
      <c r="G40" s="522" t="b">
        <v>0</v>
      </c>
      <c r="H40" s="395"/>
      <c r="I40" s="2"/>
    </row>
    <row r="41" spans="1:9" ht="21" customHeight="1" x14ac:dyDescent="0.15">
      <c r="A41" s="892"/>
      <c r="B41" s="888"/>
      <c r="C41" s="889"/>
      <c r="D41" s="890"/>
      <c r="E41" s="599"/>
      <c r="F41" s="522" t="b">
        <v>0</v>
      </c>
      <c r="G41" s="522" t="b">
        <v>0</v>
      </c>
      <c r="H41" s="395"/>
      <c r="I41" s="2"/>
    </row>
    <row r="42" spans="1:9" ht="21" customHeight="1" x14ac:dyDescent="0.15">
      <c r="A42" s="892"/>
      <c r="B42" s="888"/>
      <c r="C42" s="889"/>
      <c r="D42" s="890"/>
      <c r="E42" s="599"/>
      <c r="F42" s="522" t="b">
        <v>0</v>
      </c>
      <c r="G42" s="522" t="b">
        <v>0</v>
      </c>
      <c r="H42" s="395"/>
      <c r="I42" s="2"/>
    </row>
    <row r="43" spans="1:9" ht="21" customHeight="1" x14ac:dyDescent="0.15">
      <c r="A43" s="892"/>
      <c r="B43" s="888"/>
      <c r="C43" s="889"/>
      <c r="D43" s="890"/>
      <c r="E43" s="599"/>
      <c r="F43" s="522" t="b">
        <v>0</v>
      </c>
      <c r="G43" s="522" t="b">
        <v>0</v>
      </c>
      <c r="H43" s="395"/>
      <c r="I43" s="2"/>
    </row>
    <row r="44" spans="1:9" ht="51" customHeight="1" x14ac:dyDescent="0.15">
      <c r="A44" s="233" t="s">
        <v>65</v>
      </c>
      <c r="B44" s="898" t="s">
        <v>66</v>
      </c>
      <c r="C44" s="899"/>
      <c r="D44" s="900"/>
      <c r="E44" s="522" t="b">
        <v>0</v>
      </c>
      <c r="F44" s="84">
        <f>IF($E$44=TRUE,COUNTIF(F38:F43,TRUE),0)</f>
        <v>0</v>
      </c>
      <c r="G44" s="85">
        <f>IF($E$44=TRUE,COUNTIF(G38:G43,TRUE),0)</f>
        <v>0</v>
      </c>
      <c r="H44" s="395"/>
      <c r="I44" s="2"/>
    </row>
    <row r="45" spans="1:9" s="53" customFormat="1" ht="21" customHeight="1" x14ac:dyDescent="0.2">
      <c r="A45" s="902" t="s">
        <v>367</v>
      </c>
      <c r="B45" s="903"/>
      <c r="C45" s="903"/>
      <c r="D45" s="903"/>
      <c r="E45" s="903"/>
      <c r="F45" s="903"/>
      <c r="G45" s="904"/>
      <c r="H45" s="396"/>
      <c r="I45" s="391"/>
    </row>
    <row r="46" spans="1:9" ht="22.5" customHeight="1" x14ac:dyDescent="0.15">
      <c r="A46" s="850" t="s">
        <v>137</v>
      </c>
      <c r="B46" s="746"/>
      <c r="C46" s="746"/>
      <c r="D46" s="746"/>
      <c r="E46" s="746"/>
      <c r="F46" s="746"/>
      <c r="G46" s="747"/>
      <c r="H46" s="397"/>
      <c r="I46" s="1"/>
    </row>
    <row r="47" spans="1:9" ht="130" customHeight="1" x14ac:dyDescent="0.15">
      <c r="A47" s="888"/>
      <c r="B47" s="889"/>
      <c r="C47" s="889"/>
      <c r="D47" s="889"/>
      <c r="E47" s="889"/>
      <c r="F47" s="889"/>
      <c r="G47" s="890"/>
      <c r="H47" s="397"/>
      <c r="I47" s="1"/>
    </row>
    <row r="48" spans="1:9" ht="22.5" customHeight="1" x14ac:dyDescent="0.15">
      <c r="A48" s="850" t="s">
        <v>138</v>
      </c>
      <c r="B48" s="746"/>
      <c r="C48" s="746"/>
      <c r="D48" s="746"/>
      <c r="E48" s="746"/>
      <c r="F48" s="746"/>
      <c r="G48" s="747"/>
      <c r="H48" s="397"/>
      <c r="I48" s="1"/>
    </row>
    <row r="49" spans="1:9" ht="130" customHeight="1" x14ac:dyDescent="0.15">
      <c r="A49" s="888"/>
      <c r="B49" s="889"/>
      <c r="C49" s="889"/>
      <c r="D49" s="889"/>
      <c r="E49" s="889"/>
      <c r="F49" s="889"/>
      <c r="G49" s="890"/>
      <c r="H49" s="397"/>
      <c r="I49" s="1"/>
    </row>
    <row r="50" spans="1:9" ht="17.25" customHeight="1" x14ac:dyDescent="0.2">
      <c r="A50" s="71"/>
      <c r="B50" s="70"/>
      <c r="C50" s="80"/>
      <c r="D50" s="80"/>
      <c r="E50" s="81"/>
      <c r="F50" s="82" t="s">
        <v>151</v>
      </c>
      <c r="G50" s="82" t="s">
        <v>199</v>
      </c>
      <c r="H50" s="395"/>
      <c r="I50" s="2"/>
    </row>
    <row r="51" spans="1:9" ht="39" customHeight="1" x14ac:dyDescent="0.15">
      <c r="A51" s="58" t="s">
        <v>166</v>
      </c>
      <c r="B51" s="901" t="s">
        <v>761</v>
      </c>
      <c r="C51" s="896"/>
      <c r="D51" s="896"/>
      <c r="E51" s="897"/>
      <c r="F51" s="86">
        <f>IF(F44&gt;0,F8,0)</f>
        <v>0</v>
      </c>
      <c r="G51" s="86">
        <f>IF(G44&gt;0,G8,0)</f>
        <v>0</v>
      </c>
      <c r="H51" s="395"/>
      <c r="I51" s="2"/>
    </row>
    <row r="52" spans="1:9" ht="54" customHeight="1" x14ac:dyDescent="0.15">
      <c r="A52" s="58" t="s">
        <v>167</v>
      </c>
      <c r="B52" s="896" t="s">
        <v>67</v>
      </c>
      <c r="C52" s="896"/>
      <c r="D52" s="896"/>
      <c r="E52" s="897"/>
      <c r="F52" s="87">
        <f>IF(E44=TRUE,IF(F51&lt;800,VLOOKUP(800,BCSO!A10:H594,IF(2+F44&gt;8,8,F44+2),TRUE),IF(F51&gt;30000,VLOOKUP(30000,BCSO!A10:H594,IF(2+F44&gt;8,8,F44+2),TRUE),VLOOKUP(broundTO(F51),BCSO!A10:H594,IF(2+F44&gt;8,8,F44+2),TRUE))),0)</f>
        <v>0</v>
      </c>
      <c r="G52" s="87">
        <f>IF(E44=TRUE,IF(G51&lt;800,VLOOKUP(800,BCSO!A10:H594,IF(2+G44&gt;8,8,G44+2),TRUE),IF(G51&gt;30000,VLOOKUP(30000,BCSO!A10:H594,IF(2+G44&gt;8,8,G44+2),TRUE),VLOOKUP(broundTO(G51),BCSO!A10:H594,IF(2+G44&gt;8,8,G44+2),TRUE))),0)</f>
        <v>0</v>
      </c>
      <c r="H52" s="395"/>
      <c r="I52" s="2"/>
    </row>
    <row r="53" spans="1:9" ht="29.25" customHeight="1" x14ac:dyDescent="0.15">
      <c r="A53" s="57" t="s">
        <v>168</v>
      </c>
      <c r="B53" s="896" t="s">
        <v>661</v>
      </c>
      <c r="C53" s="896"/>
      <c r="D53" s="896"/>
      <c r="E53" s="897"/>
      <c r="F53" s="86">
        <f>IF(F52&gt;0,F52*0.75,0)</f>
        <v>0</v>
      </c>
      <c r="G53" s="86">
        <f>IF(G52&gt;0,G52*0.75,0)</f>
        <v>0</v>
      </c>
      <c r="H53" s="395"/>
      <c r="I53" s="2"/>
    </row>
    <row r="54" spans="1:9" ht="42" customHeight="1" x14ac:dyDescent="0.15">
      <c r="A54" s="88" t="s">
        <v>169</v>
      </c>
      <c r="B54" s="896" t="s">
        <v>662</v>
      </c>
      <c r="C54" s="896"/>
      <c r="D54" s="896"/>
      <c r="E54" s="897"/>
      <c r="F54" s="89">
        <f>IF(F44&gt;0,IF(F53&gt;G25,0,G25-F53),0)</f>
        <v>0</v>
      </c>
      <c r="G54" s="89">
        <f>IF(G44&gt;0,IF(G53&gt;H25,0,H25-G53),0)</f>
        <v>0</v>
      </c>
      <c r="H54" s="398"/>
      <c r="I54" s="2"/>
    </row>
    <row r="55" spans="1:9" ht="27" customHeight="1" x14ac:dyDescent="0.2">
      <c r="A55" s="68" t="str">
        <f>CONCATENATE("Names of Parties:  ", LEFT('CS Worksheet'!$B$5,85),"    vs. ",'CS Worksheet'!$B$8)</f>
        <v xml:space="preserve">Names of Parties:      vs. </v>
      </c>
      <c r="B55" s="68"/>
      <c r="C55" s="68"/>
      <c r="D55" s="68"/>
      <c r="E55" s="68"/>
      <c r="F55" s="119"/>
      <c r="G55" s="192"/>
      <c r="H55" s="299"/>
      <c r="I55" s="2"/>
    </row>
    <row r="56" spans="1:9" ht="27" customHeight="1" x14ac:dyDescent="0.2">
      <c r="A56" s="69" t="str">
        <f>CONCATENATE("Submitted by:  ", 'CS Worksheet'!$F$27)</f>
        <v xml:space="preserve">Submitted by:  </v>
      </c>
      <c r="B56" s="69"/>
      <c r="C56" s="169"/>
      <c r="E56"/>
      <c r="F56" s="90"/>
      <c r="G56" s="216"/>
      <c r="H56" s="216" t="str">
        <f ca="1">"Today's date: " &amp; TEXT(TODAY(),"mm/dd/yyyy")</f>
        <v>Today's date: 12/30/2016</v>
      </c>
      <c r="I56" s="2"/>
    </row>
    <row r="57" spans="1:9" ht="27" customHeight="1" x14ac:dyDescent="0.2">
      <c r="A57" s="69" t="str">
        <f>"Case #: " &amp;  'CS Worksheet'!$K$4</f>
        <v xml:space="preserve">Case #: </v>
      </c>
      <c r="B57" s="170"/>
      <c r="C57" s="170"/>
      <c r="D57" s="69"/>
      <c r="E57" s="69"/>
      <c r="F57" s="192"/>
      <c r="G57" s="192"/>
      <c r="H57" s="557" t="s">
        <v>886</v>
      </c>
      <c r="I57" s="2"/>
    </row>
  </sheetData>
  <sheetProtection algorithmName="SHA-512" hashValue="IwWfykT5IOMLEhZ6x9+QusP0yQT2jAjFG4Sv5OiP5YsXFmm1pNsxvo2khmPAwdUiZl8ApDj3f4PEOjEIuf2Y1w==" saltValue="zTSPL6VkGcyJrT08RlwvVQ==" spinCount="100000" sheet="1" objects="1" scenarios="1" selectLockedCells="1"/>
  <mergeCells count="41">
    <mergeCell ref="A1:E1"/>
    <mergeCell ref="A27:G27"/>
    <mergeCell ref="A10:G10"/>
    <mergeCell ref="A29:G29"/>
    <mergeCell ref="A26:G26"/>
    <mergeCell ref="B24:F24"/>
    <mergeCell ref="B25:F25"/>
    <mergeCell ref="B8:E8"/>
    <mergeCell ref="A9:F9"/>
    <mergeCell ref="B54:E54"/>
    <mergeCell ref="B44:D44"/>
    <mergeCell ref="B51:E51"/>
    <mergeCell ref="B52:E52"/>
    <mergeCell ref="B53:E53"/>
    <mergeCell ref="A49:G49"/>
    <mergeCell ref="A45:G45"/>
    <mergeCell ref="A47:G47"/>
    <mergeCell ref="A48:G48"/>
    <mergeCell ref="B43:D43"/>
    <mergeCell ref="A46:G46"/>
    <mergeCell ref="B42:D42"/>
    <mergeCell ref="A37:A43"/>
    <mergeCell ref="B41:D41"/>
    <mergeCell ref="B37:D37"/>
    <mergeCell ref="B38:D38"/>
    <mergeCell ref="B33:G33"/>
    <mergeCell ref="B34:G34"/>
    <mergeCell ref="B32:G32"/>
    <mergeCell ref="B40:D40"/>
    <mergeCell ref="B39:D39"/>
    <mergeCell ref="B35:G35"/>
    <mergeCell ref="A36:G36"/>
    <mergeCell ref="B31:G31"/>
    <mergeCell ref="A28:G28"/>
    <mergeCell ref="B2:E2"/>
    <mergeCell ref="A3:G3"/>
    <mergeCell ref="B4:E4"/>
    <mergeCell ref="B5:E5"/>
    <mergeCell ref="B6:E6"/>
    <mergeCell ref="B7:E7"/>
    <mergeCell ref="A30:G30"/>
  </mergeCells>
  <phoneticPr fontId="6" type="noConversion"/>
  <dataValidations xWindow="366" yWindow="383" count="16">
    <dataValidation type="date" operator="lessThanOrEqual" allowBlank="1" showInputMessage="1" showErrorMessage="1" errorTitle="Invalid Date!" error="Initial Date of Order is earlier than Initial Date of Order for the children to are subject to this action.  The Case does NOT qualify for pre-existing child support credit._x000a__x000a_OR_x000a__x000a_You have entered a date in the future" sqref="F12 F15:F23 E16:E17 E19:E20 E22:E23">
      <formula1>TODAY()</formula1>
    </dataValidation>
    <dataValidation type="date" allowBlank="1" showInputMessage="1" showErrorMessage="1" errorTitle="Child Not Qualified" error="The Date of the Initial Child Support Order for this child is after the date of the Initial Order for the child(ren) who are subject to this action and this child does not qualify for the pre-existing child support credit." sqref="D38">
      <formula1>#REF!-6570</formula1>
      <formula2>#REF!</formula2>
    </dataValidation>
    <dataValidation type="textLength" errorStyle="warning" operator="lessThanOrEqual" allowBlank="1" showInputMessage="1" showErrorMessage="1" errorTitle="Above Character Limit" error="This textbox is set to accept only 500 characters." promptTitle="Character Limit" prompt="This textbox is set to accept only 500 characters." sqref="A47:G47 A49:G49">
      <formula1>500</formula1>
    </dataValidation>
    <dataValidation allowBlank="1" showErrorMessage="1" promptTitle="Enter Names and Birthdates" prompt="Enter information for all children subject to this order, in text form." sqref="D21:D23"/>
    <dataValidation type="textLength" operator="lessThanOrEqual" allowBlank="1" showInputMessage="1" showErrorMessage="1" sqref="A27:A28">
      <formula1>1000</formula1>
    </dataValidation>
    <dataValidation allowBlank="1" showErrorMessage="1" sqref="D12"/>
    <dataValidation allowBlank="1" showErrorMessage="1" promptTitle="Enter Names and Birthdates" prompt="Enter information for all children subject to this order, in text form." sqref="D15:D17 D18:D20"/>
    <dataValidation type="whole" allowBlank="1" showInputMessage="1" showErrorMessage="1" errorTitle="Invalid Birth Year" error="Your entry is invalid; please enter only a BIRTH YEAR for a child under the age of 21." promptTitle="Birth Year" prompt="Provide selected preexisting child's birth year, YYYY format" sqref="E21">
      <formula1>YEAR(TODAY())-20</formula1>
      <formula2>YEAR(TODAY())</formula2>
    </dataValidation>
    <dataValidation type="whole" allowBlank="1" showInputMessage="1" showErrorMessage="1" errorTitle="Invalid Birth Year" error="Your entry is invalid; please enter only a BIRTH YEAR for a child under the age of 21." promptTitle="Birth Year" prompt="Provide selected qualified child's birth year, YYYY format." sqref="E43">
      <formula1>YEAR(TODAY())-20</formula1>
      <formula2>YEAR(TODAY())</formula2>
    </dataValidation>
    <dataValidation type="whole" allowBlank="1" showInputMessage="1" showErrorMessage="1" errorTitle="Invalid Birth Year" error="Your entry is invalid; please enter only a BIRTH YEAR for a child under the age of 21." promptTitle="Birth Year" prompt="Provide selected preexisting child's birth year, YYYY format" sqref="E15">
      <formula1>YEAR(TODAY())-20</formula1>
      <formula2>YEAR(TODAY())</formula2>
    </dataValidation>
    <dataValidation type="whole" allowBlank="1" showInputMessage="1" showErrorMessage="1" errorTitle="Invalid Birth Year" error="Your entry is invalid; please enter only a BIRTH YEAR for a child under the age of 21." promptTitle="Birth Year" prompt="Provide selected preexisting child's birth year, YYYY format" sqref="E18">
      <formula1>YEAR(TODAY())-20</formula1>
      <formula2>YEAR(TODAY())</formula2>
    </dataValidation>
    <dataValidation type="whole" allowBlank="1" showInputMessage="1" showErrorMessage="1" errorTitle="Invalid Birth Year" error="Your entry is invalid; please enter only a BIRTH YEAR for a child under the age of 21." promptTitle="Birth Year" prompt="Provide selected preexisting child's birth year, YYYY format" sqref="E12">
      <formula1>YEAR(TODAY())-20</formula1>
      <formula2>YEAR(TODAY())</formula2>
    </dataValidation>
    <dataValidation type="whole" allowBlank="1" showInputMessage="1" showErrorMessage="1" errorTitle="Invalid Birth Year" error="Your entry is invalid; please enter only a BIRTH YEAR for a child under the age of 21." promptTitle="Birth Year" prompt="Provide selected qualified child's birth year, YYYY format." sqref="E39 E40">
      <formula1>YEAR(TODAY())-20</formula1>
      <formula2>YEAR(TODAY())</formula2>
    </dataValidation>
    <dataValidation type="whole" allowBlank="1" showInputMessage="1" showErrorMessage="1" errorTitle="Invalid Birth Year" error="Your entry is invalid; please enter only a BIRTH YEAR for a child under the age of 21." promptTitle="Birth Year" prompt="Provide selected qualified child's birth year, YYYY format." sqref="E42">
      <formula1>YEAR(TODAY())-20</formula1>
      <formula2>YEAR(TODAY())</formula2>
    </dataValidation>
    <dataValidation type="whole" allowBlank="1" showInputMessage="1" showErrorMessage="1" errorTitle="Invalid Birth Year" error="Your entry is invalid; please enter only a BIRTH YEAR for a child under the age of 21." promptTitle="Birth Year" prompt="Provide selected qualified child's birth year, YYYY format." sqref="E41">
      <formula1>YEAR(TODAY())-20</formula1>
      <formula2>YEAR(TODAY())</formula2>
    </dataValidation>
    <dataValidation type="whole" allowBlank="1" showInputMessage="1" showErrorMessage="1" errorTitle="Invalid Birth Year" error="Your entry is invalid; please enter only a BIRTH YEAR for a child under the age of 21." promptTitle="Birth Year" prompt="Provide selected qualified child's birth year, YYYY format." sqref="E38">
      <formula1>YEAR(TODAY())-20</formula1>
      <formula2>YEAR(TODAY())</formula2>
    </dataValidation>
  </dataValidations>
  <pageMargins left="0.75" right="0.75" top="1" bottom="1" header="0.5" footer="0.5"/>
  <pageSetup scale="58" orientation="portrait" horizontalDpi="300" verticalDpi="300" r:id="rId1"/>
  <headerFooter alignWithMargins="0">
    <oddHeader>&amp;C&amp;"Arial,Bold"&amp;16CHILD SUPPORT SCHEDULE B
ADJUSTED INCOME</oddHeader>
    <oddFooter xml:space="preserve">&amp;L&amp;16GEORGIA&amp;R&amp;"Arial,Bold"&amp;12
Child Support Schedule B - CSC Standard Form&amp;"Arial,Regular"
&amp;F &amp;  2015v9.2
Page &amp;P of &amp;N
</oddFooter>
  </headerFooter>
  <rowBreaks count="1" manualBreakCount="1">
    <brk id="25" max="16383" man="1"/>
  </rowBreaks>
  <ignoredErrors>
    <ignoredError sqref="A51:A54 A37" numberStoredAsText="1"/>
  </ignoredErrors>
  <drawing r:id="rId2"/>
  <legacyDrawing r:id="rId3"/>
  <mc:AlternateContent xmlns:mc="http://schemas.openxmlformats.org/markup-compatibility/2006">
    <mc:Choice Requires="x14">
      <controls>
        <mc:AlternateContent xmlns:mc="http://schemas.openxmlformats.org/markup-compatibility/2006">
          <mc:Choice Requires="x14">
            <control shapeId="1121" r:id="rId4" name="Check Box 97">
              <controlPr locked="0" defaultSize="0" autoFill="0" autoLine="0" autoPict="0">
                <anchor moveWithCells="1">
                  <from>
                    <xdr:col>5</xdr:col>
                    <xdr:colOff>393700</xdr:colOff>
                    <xdr:row>37</xdr:row>
                    <xdr:rowOff>25400</xdr:rowOff>
                  </from>
                  <to>
                    <xdr:col>5</xdr:col>
                    <xdr:colOff>635000</xdr:colOff>
                    <xdr:row>37</xdr:row>
                    <xdr:rowOff>190500</xdr:rowOff>
                  </to>
                </anchor>
              </controlPr>
            </control>
          </mc:Choice>
          <mc:Fallback/>
        </mc:AlternateContent>
        <mc:AlternateContent xmlns:mc="http://schemas.openxmlformats.org/markup-compatibility/2006">
          <mc:Choice Requires="x14">
            <control shapeId="1122" r:id="rId5" name="Check Box 98">
              <controlPr locked="0" defaultSize="0" autoFill="0" autoLine="0" autoPict="0">
                <anchor moveWithCells="1">
                  <from>
                    <xdr:col>5</xdr:col>
                    <xdr:colOff>393700</xdr:colOff>
                    <xdr:row>38</xdr:row>
                    <xdr:rowOff>25400</xdr:rowOff>
                  </from>
                  <to>
                    <xdr:col>5</xdr:col>
                    <xdr:colOff>635000</xdr:colOff>
                    <xdr:row>38</xdr:row>
                    <xdr:rowOff>203200</xdr:rowOff>
                  </to>
                </anchor>
              </controlPr>
            </control>
          </mc:Choice>
          <mc:Fallback/>
        </mc:AlternateContent>
        <mc:AlternateContent xmlns:mc="http://schemas.openxmlformats.org/markup-compatibility/2006">
          <mc:Choice Requires="x14">
            <control shapeId="1123" r:id="rId6" name="Check Box 99">
              <controlPr locked="0" defaultSize="0" autoFill="0" autoLine="0" autoPict="0">
                <anchor moveWithCells="1">
                  <from>
                    <xdr:col>5</xdr:col>
                    <xdr:colOff>393700</xdr:colOff>
                    <xdr:row>39</xdr:row>
                    <xdr:rowOff>25400</xdr:rowOff>
                  </from>
                  <to>
                    <xdr:col>5</xdr:col>
                    <xdr:colOff>635000</xdr:colOff>
                    <xdr:row>39</xdr:row>
                    <xdr:rowOff>203200</xdr:rowOff>
                  </to>
                </anchor>
              </controlPr>
            </control>
          </mc:Choice>
          <mc:Fallback/>
        </mc:AlternateContent>
        <mc:AlternateContent xmlns:mc="http://schemas.openxmlformats.org/markup-compatibility/2006">
          <mc:Choice Requires="x14">
            <control shapeId="1124" r:id="rId7" name="Check Box 100">
              <controlPr locked="0" defaultSize="0" autoFill="0" autoLine="0" autoPict="0">
                <anchor moveWithCells="1">
                  <from>
                    <xdr:col>5</xdr:col>
                    <xdr:colOff>393700</xdr:colOff>
                    <xdr:row>40</xdr:row>
                    <xdr:rowOff>25400</xdr:rowOff>
                  </from>
                  <to>
                    <xdr:col>5</xdr:col>
                    <xdr:colOff>635000</xdr:colOff>
                    <xdr:row>40</xdr:row>
                    <xdr:rowOff>190500</xdr:rowOff>
                  </to>
                </anchor>
              </controlPr>
            </control>
          </mc:Choice>
          <mc:Fallback/>
        </mc:AlternateContent>
        <mc:AlternateContent xmlns:mc="http://schemas.openxmlformats.org/markup-compatibility/2006">
          <mc:Choice Requires="x14">
            <control shapeId="1125" r:id="rId8" name="Check Box 101">
              <controlPr locked="0" defaultSize="0" autoFill="0" autoLine="0" autoPict="0">
                <anchor moveWithCells="1">
                  <from>
                    <xdr:col>5</xdr:col>
                    <xdr:colOff>393700</xdr:colOff>
                    <xdr:row>41</xdr:row>
                    <xdr:rowOff>25400</xdr:rowOff>
                  </from>
                  <to>
                    <xdr:col>5</xdr:col>
                    <xdr:colOff>635000</xdr:colOff>
                    <xdr:row>41</xdr:row>
                    <xdr:rowOff>203200</xdr:rowOff>
                  </to>
                </anchor>
              </controlPr>
            </control>
          </mc:Choice>
          <mc:Fallback/>
        </mc:AlternateContent>
        <mc:AlternateContent xmlns:mc="http://schemas.openxmlformats.org/markup-compatibility/2006">
          <mc:Choice Requires="x14">
            <control shapeId="1126" r:id="rId9" name="Check Box 102">
              <controlPr locked="0" defaultSize="0" autoFill="0" autoLine="0" autoPict="0">
                <anchor moveWithCells="1">
                  <from>
                    <xdr:col>5</xdr:col>
                    <xdr:colOff>393700</xdr:colOff>
                    <xdr:row>42</xdr:row>
                    <xdr:rowOff>25400</xdr:rowOff>
                  </from>
                  <to>
                    <xdr:col>5</xdr:col>
                    <xdr:colOff>635000</xdr:colOff>
                    <xdr:row>42</xdr:row>
                    <xdr:rowOff>203200</xdr:rowOff>
                  </to>
                </anchor>
              </controlPr>
            </control>
          </mc:Choice>
          <mc:Fallback/>
        </mc:AlternateContent>
        <mc:AlternateContent xmlns:mc="http://schemas.openxmlformats.org/markup-compatibility/2006">
          <mc:Choice Requires="x14">
            <control shapeId="1127" r:id="rId10" name="Check Box 103">
              <controlPr locked="0" defaultSize="0" autoFill="0" autoLine="0" autoPict="0">
                <anchor moveWithCells="1">
                  <from>
                    <xdr:col>6</xdr:col>
                    <xdr:colOff>393700</xdr:colOff>
                    <xdr:row>37</xdr:row>
                    <xdr:rowOff>25400</xdr:rowOff>
                  </from>
                  <to>
                    <xdr:col>6</xdr:col>
                    <xdr:colOff>635000</xdr:colOff>
                    <xdr:row>37</xdr:row>
                    <xdr:rowOff>215900</xdr:rowOff>
                  </to>
                </anchor>
              </controlPr>
            </control>
          </mc:Choice>
          <mc:Fallback/>
        </mc:AlternateContent>
        <mc:AlternateContent xmlns:mc="http://schemas.openxmlformats.org/markup-compatibility/2006">
          <mc:Choice Requires="x14">
            <control shapeId="1128" r:id="rId11" name="Check Box 104">
              <controlPr locked="0" defaultSize="0" autoFill="0" autoLine="0" autoPict="0">
                <anchor moveWithCells="1">
                  <from>
                    <xdr:col>6</xdr:col>
                    <xdr:colOff>393700</xdr:colOff>
                    <xdr:row>38</xdr:row>
                    <xdr:rowOff>25400</xdr:rowOff>
                  </from>
                  <to>
                    <xdr:col>6</xdr:col>
                    <xdr:colOff>635000</xdr:colOff>
                    <xdr:row>38</xdr:row>
                    <xdr:rowOff>203200</xdr:rowOff>
                  </to>
                </anchor>
              </controlPr>
            </control>
          </mc:Choice>
          <mc:Fallback/>
        </mc:AlternateContent>
        <mc:AlternateContent xmlns:mc="http://schemas.openxmlformats.org/markup-compatibility/2006">
          <mc:Choice Requires="x14">
            <control shapeId="1129" r:id="rId12" name="Check Box 105">
              <controlPr locked="0" defaultSize="0" autoFill="0" autoLine="0" autoPict="0">
                <anchor moveWithCells="1">
                  <from>
                    <xdr:col>6</xdr:col>
                    <xdr:colOff>393700</xdr:colOff>
                    <xdr:row>39</xdr:row>
                    <xdr:rowOff>25400</xdr:rowOff>
                  </from>
                  <to>
                    <xdr:col>6</xdr:col>
                    <xdr:colOff>635000</xdr:colOff>
                    <xdr:row>39</xdr:row>
                    <xdr:rowOff>215900</xdr:rowOff>
                  </to>
                </anchor>
              </controlPr>
            </control>
          </mc:Choice>
          <mc:Fallback/>
        </mc:AlternateContent>
        <mc:AlternateContent xmlns:mc="http://schemas.openxmlformats.org/markup-compatibility/2006">
          <mc:Choice Requires="x14">
            <control shapeId="1130" r:id="rId13" name="Check Box 106">
              <controlPr locked="0" defaultSize="0" autoFill="0" autoLine="0" autoPict="0">
                <anchor moveWithCells="1">
                  <from>
                    <xdr:col>6</xdr:col>
                    <xdr:colOff>393700</xdr:colOff>
                    <xdr:row>40</xdr:row>
                    <xdr:rowOff>25400</xdr:rowOff>
                  </from>
                  <to>
                    <xdr:col>6</xdr:col>
                    <xdr:colOff>635000</xdr:colOff>
                    <xdr:row>40</xdr:row>
                    <xdr:rowOff>215900</xdr:rowOff>
                  </to>
                </anchor>
              </controlPr>
            </control>
          </mc:Choice>
          <mc:Fallback/>
        </mc:AlternateContent>
        <mc:AlternateContent xmlns:mc="http://schemas.openxmlformats.org/markup-compatibility/2006">
          <mc:Choice Requires="x14">
            <control shapeId="1131" r:id="rId14" name="Check Box 107">
              <controlPr locked="0" defaultSize="0" autoFill="0" autoLine="0" autoPict="0">
                <anchor moveWithCells="1">
                  <from>
                    <xdr:col>6</xdr:col>
                    <xdr:colOff>393700</xdr:colOff>
                    <xdr:row>41</xdr:row>
                    <xdr:rowOff>25400</xdr:rowOff>
                  </from>
                  <to>
                    <xdr:col>6</xdr:col>
                    <xdr:colOff>635000</xdr:colOff>
                    <xdr:row>41</xdr:row>
                    <xdr:rowOff>203200</xdr:rowOff>
                  </to>
                </anchor>
              </controlPr>
            </control>
          </mc:Choice>
          <mc:Fallback/>
        </mc:AlternateContent>
        <mc:AlternateContent xmlns:mc="http://schemas.openxmlformats.org/markup-compatibility/2006">
          <mc:Choice Requires="x14">
            <control shapeId="1132" r:id="rId15" name="Check Box 108">
              <controlPr locked="0" defaultSize="0" autoFill="0" autoLine="0" autoPict="0">
                <anchor moveWithCells="1">
                  <from>
                    <xdr:col>6</xdr:col>
                    <xdr:colOff>393700</xdr:colOff>
                    <xdr:row>42</xdr:row>
                    <xdr:rowOff>25400</xdr:rowOff>
                  </from>
                  <to>
                    <xdr:col>6</xdr:col>
                    <xdr:colOff>635000</xdr:colOff>
                    <xdr:row>42</xdr:row>
                    <xdr:rowOff>203200</xdr:rowOff>
                  </to>
                </anchor>
              </controlPr>
            </control>
          </mc:Choice>
          <mc:Fallback/>
        </mc:AlternateContent>
        <mc:AlternateContent xmlns:mc="http://schemas.openxmlformats.org/markup-compatibility/2006">
          <mc:Choice Requires="x14">
            <control shapeId="1133" r:id="rId16" name="Check Box 109">
              <controlPr locked="0" defaultSize="0" autoFill="0" autoLine="0" autoPict="0">
                <anchor moveWithCells="1">
                  <from>
                    <xdr:col>4</xdr:col>
                    <xdr:colOff>368300</xdr:colOff>
                    <xdr:row>43</xdr:row>
                    <xdr:rowOff>165100</xdr:rowOff>
                  </from>
                  <to>
                    <xdr:col>4</xdr:col>
                    <xdr:colOff>609600</xdr:colOff>
                    <xdr:row>43</xdr:row>
                    <xdr:rowOff>330200</xdr:rowOff>
                  </to>
                </anchor>
              </controlPr>
            </control>
          </mc:Choice>
          <mc:Fallback/>
        </mc:AlternateContent>
      </controls>
    </mc:Choice>
    <mc:Fallback/>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O430"/>
  <sheetViews>
    <sheetView showGridLines="0" showRowColHeaders="0" zoomScale="80" workbookViewId="0">
      <selection sqref="A1:O41"/>
    </sheetView>
  </sheetViews>
  <sheetFormatPr baseColWidth="10" defaultColWidth="8.83203125" defaultRowHeight="13" x14ac:dyDescent="0.15"/>
  <sheetData>
    <row r="1" spans="1:15" x14ac:dyDescent="0.15">
      <c r="A1" s="922" t="s">
        <v>598</v>
      </c>
      <c r="B1" s="923"/>
      <c r="C1" s="923"/>
      <c r="D1" s="923"/>
      <c r="E1" s="923"/>
      <c r="F1" s="923"/>
      <c r="G1" s="923"/>
      <c r="H1" s="923"/>
      <c r="I1" s="923"/>
      <c r="J1" s="923"/>
      <c r="K1" s="923"/>
      <c r="L1" s="923"/>
      <c r="M1" s="923"/>
      <c r="N1" s="923"/>
      <c r="O1" s="923"/>
    </row>
    <row r="2" spans="1:15" x14ac:dyDescent="0.15">
      <c r="A2" s="923"/>
      <c r="B2" s="923"/>
      <c r="C2" s="923"/>
      <c r="D2" s="923"/>
      <c r="E2" s="923"/>
      <c r="F2" s="923"/>
      <c r="G2" s="923"/>
      <c r="H2" s="923"/>
      <c r="I2" s="923"/>
      <c r="J2" s="923"/>
      <c r="K2" s="923"/>
      <c r="L2" s="923"/>
      <c r="M2" s="923"/>
      <c r="N2" s="923"/>
      <c r="O2" s="923"/>
    </row>
    <row r="3" spans="1:15" x14ac:dyDescent="0.15">
      <c r="A3" s="923"/>
      <c r="B3" s="923"/>
      <c r="C3" s="923"/>
      <c r="D3" s="923"/>
      <c r="E3" s="923"/>
      <c r="F3" s="923"/>
      <c r="G3" s="923"/>
      <c r="H3" s="923"/>
      <c r="I3" s="923"/>
      <c r="J3" s="923"/>
      <c r="K3" s="923"/>
      <c r="L3" s="923"/>
      <c r="M3" s="923"/>
      <c r="N3" s="923"/>
      <c r="O3" s="923"/>
    </row>
    <row r="4" spans="1:15" x14ac:dyDescent="0.15">
      <c r="A4" s="923"/>
      <c r="B4" s="923"/>
      <c r="C4" s="923"/>
      <c r="D4" s="923"/>
      <c r="E4" s="923"/>
      <c r="F4" s="923"/>
      <c r="G4" s="923"/>
      <c r="H4" s="923"/>
      <c r="I4" s="923"/>
      <c r="J4" s="923"/>
      <c r="K4" s="923"/>
      <c r="L4" s="923"/>
      <c r="M4" s="923"/>
      <c r="N4" s="923"/>
      <c r="O4" s="923"/>
    </row>
    <row r="5" spans="1:15" x14ac:dyDescent="0.15">
      <c r="A5" s="923"/>
      <c r="B5" s="923"/>
      <c r="C5" s="923"/>
      <c r="D5" s="923"/>
      <c r="E5" s="923"/>
      <c r="F5" s="923"/>
      <c r="G5" s="923"/>
      <c r="H5" s="923"/>
      <c r="I5" s="923"/>
      <c r="J5" s="923"/>
      <c r="K5" s="923"/>
      <c r="L5" s="923"/>
      <c r="M5" s="923"/>
      <c r="N5" s="923"/>
      <c r="O5" s="923"/>
    </row>
    <row r="6" spans="1:15" x14ac:dyDescent="0.15">
      <c r="A6" s="923"/>
      <c r="B6" s="923"/>
      <c r="C6" s="923"/>
      <c r="D6" s="923"/>
      <c r="E6" s="923"/>
      <c r="F6" s="923"/>
      <c r="G6" s="923"/>
      <c r="H6" s="923"/>
      <c r="I6" s="923"/>
      <c r="J6" s="923"/>
      <c r="K6" s="923"/>
      <c r="L6" s="923"/>
      <c r="M6" s="923"/>
      <c r="N6" s="923"/>
      <c r="O6" s="923"/>
    </row>
    <row r="7" spans="1:15" x14ac:dyDescent="0.15">
      <c r="A7" s="923"/>
      <c r="B7" s="923"/>
      <c r="C7" s="923"/>
      <c r="D7" s="923"/>
      <c r="E7" s="923"/>
      <c r="F7" s="923"/>
      <c r="G7" s="923"/>
      <c r="H7" s="923"/>
      <c r="I7" s="923"/>
      <c r="J7" s="923"/>
      <c r="K7" s="923"/>
      <c r="L7" s="923"/>
      <c r="M7" s="923"/>
      <c r="N7" s="923"/>
      <c r="O7" s="923"/>
    </row>
    <row r="8" spans="1:15" x14ac:dyDescent="0.15">
      <c r="A8" s="923"/>
      <c r="B8" s="923"/>
      <c r="C8" s="923"/>
      <c r="D8" s="923"/>
      <c r="E8" s="923"/>
      <c r="F8" s="923"/>
      <c r="G8" s="923"/>
      <c r="H8" s="923"/>
      <c r="I8" s="923"/>
      <c r="J8" s="923"/>
      <c r="K8" s="923"/>
      <c r="L8" s="923"/>
      <c r="M8" s="923"/>
      <c r="N8" s="923"/>
      <c r="O8" s="923"/>
    </row>
    <row r="9" spans="1:15" x14ac:dyDescent="0.15">
      <c r="A9" s="923"/>
      <c r="B9" s="923"/>
      <c r="C9" s="923"/>
      <c r="D9" s="923"/>
      <c r="E9" s="923"/>
      <c r="F9" s="923"/>
      <c r="G9" s="923"/>
      <c r="H9" s="923"/>
      <c r="I9" s="923"/>
      <c r="J9" s="923"/>
      <c r="K9" s="923"/>
      <c r="L9" s="923"/>
      <c r="M9" s="923"/>
      <c r="N9" s="923"/>
      <c r="O9" s="923"/>
    </row>
    <row r="10" spans="1:15" x14ac:dyDescent="0.15">
      <c r="A10" s="923"/>
      <c r="B10" s="923"/>
      <c r="C10" s="923"/>
      <c r="D10" s="923"/>
      <c r="E10" s="923"/>
      <c r="F10" s="923"/>
      <c r="G10" s="923"/>
      <c r="H10" s="923"/>
      <c r="I10" s="923"/>
      <c r="J10" s="923"/>
      <c r="K10" s="923"/>
      <c r="L10" s="923"/>
      <c r="M10" s="923"/>
      <c r="N10" s="923"/>
      <c r="O10" s="923"/>
    </row>
    <row r="11" spans="1:15" x14ac:dyDescent="0.15">
      <c r="A11" s="923"/>
      <c r="B11" s="923"/>
      <c r="C11" s="923"/>
      <c r="D11" s="923"/>
      <c r="E11" s="923"/>
      <c r="F11" s="923"/>
      <c r="G11" s="923"/>
      <c r="H11" s="923"/>
      <c r="I11" s="923"/>
      <c r="J11" s="923"/>
      <c r="K11" s="923"/>
      <c r="L11" s="923"/>
      <c r="M11" s="923"/>
      <c r="N11" s="923"/>
      <c r="O11" s="923"/>
    </row>
    <row r="12" spans="1:15" x14ac:dyDescent="0.15">
      <c r="A12" s="923"/>
      <c r="B12" s="923"/>
      <c r="C12" s="923"/>
      <c r="D12" s="923"/>
      <c r="E12" s="923"/>
      <c r="F12" s="923"/>
      <c r="G12" s="923"/>
      <c r="H12" s="923"/>
      <c r="I12" s="923"/>
      <c r="J12" s="923"/>
      <c r="K12" s="923"/>
      <c r="L12" s="923"/>
      <c r="M12" s="923"/>
      <c r="N12" s="923"/>
      <c r="O12" s="923"/>
    </row>
    <row r="13" spans="1:15" x14ac:dyDescent="0.15">
      <c r="A13" s="923"/>
      <c r="B13" s="923"/>
      <c r="C13" s="923"/>
      <c r="D13" s="923"/>
      <c r="E13" s="923"/>
      <c r="F13" s="923"/>
      <c r="G13" s="923"/>
      <c r="H13" s="923"/>
      <c r="I13" s="923"/>
      <c r="J13" s="923"/>
      <c r="K13" s="923"/>
      <c r="L13" s="923"/>
      <c r="M13" s="923"/>
      <c r="N13" s="923"/>
      <c r="O13" s="923"/>
    </row>
    <row r="14" spans="1:15" x14ac:dyDescent="0.15">
      <c r="A14" s="923"/>
      <c r="B14" s="923"/>
      <c r="C14" s="923"/>
      <c r="D14" s="923"/>
      <c r="E14" s="923"/>
      <c r="F14" s="923"/>
      <c r="G14" s="923"/>
      <c r="H14" s="923"/>
      <c r="I14" s="923"/>
      <c r="J14" s="923"/>
      <c r="K14" s="923"/>
      <c r="L14" s="923"/>
      <c r="M14" s="923"/>
      <c r="N14" s="923"/>
      <c r="O14" s="923"/>
    </row>
    <row r="15" spans="1:15" x14ac:dyDescent="0.15">
      <c r="A15" s="923"/>
      <c r="B15" s="923"/>
      <c r="C15" s="923"/>
      <c r="D15" s="923"/>
      <c r="E15" s="923"/>
      <c r="F15" s="923"/>
      <c r="G15" s="923"/>
      <c r="H15" s="923"/>
      <c r="I15" s="923"/>
      <c r="J15" s="923"/>
      <c r="K15" s="923"/>
      <c r="L15" s="923"/>
      <c r="M15" s="923"/>
      <c r="N15" s="923"/>
      <c r="O15" s="923"/>
    </row>
    <row r="16" spans="1:15" x14ac:dyDescent="0.15">
      <c r="A16" s="923"/>
      <c r="B16" s="923"/>
      <c r="C16" s="923"/>
      <c r="D16" s="923"/>
      <c r="E16" s="923"/>
      <c r="F16" s="923"/>
      <c r="G16" s="923"/>
      <c r="H16" s="923"/>
      <c r="I16" s="923"/>
      <c r="J16" s="923"/>
      <c r="K16" s="923"/>
      <c r="L16" s="923"/>
      <c r="M16" s="923"/>
      <c r="N16" s="923"/>
      <c r="O16" s="923"/>
    </row>
    <row r="17" spans="1:15" x14ac:dyDescent="0.15">
      <c r="A17" s="923"/>
      <c r="B17" s="923"/>
      <c r="C17" s="923"/>
      <c r="D17" s="923"/>
      <c r="E17" s="923"/>
      <c r="F17" s="923"/>
      <c r="G17" s="923"/>
      <c r="H17" s="923"/>
      <c r="I17" s="923"/>
      <c r="J17" s="923"/>
      <c r="K17" s="923"/>
      <c r="L17" s="923"/>
      <c r="M17" s="923"/>
      <c r="N17" s="923"/>
      <c r="O17" s="923"/>
    </row>
    <row r="18" spans="1:15" x14ac:dyDescent="0.15">
      <c r="A18" s="923"/>
      <c r="B18" s="923"/>
      <c r="C18" s="923"/>
      <c r="D18" s="923"/>
      <c r="E18" s="923"/>
      <c r="F18" s="923"/>
      <c r="G18" s="923"/>
      <c r="H18" s="923"/>
      <c r="I18" s="923"/>
      <c r="J18" s="923"/>
      <c r="K18" s="923"/>
      <c r="L18" s="923"/>
      <c r="M18" s="923"/>
      <c r="N18" s="923"/>
      <c r="O18" s="923"/>
    </row>
    <row r="19" spans="1:15" x14ac:dyDescent="0.15">
      <c r="A19" s="923"/>
      <c r="B19" s="923"/>
      <c r="C19" s="923"/>
      <c r="D19" s="923"/>
      <c r="E19" s="923"/>
      <c r="F19" s="923"/>
      <c r="G19" s="923"/>
      <c r="H19" s="923"/>
      <c r="I19" s="923"/>
      <c r="J19" s="923"/>
      <c r="K19" s="923"/>
      <c r="L19" s="923"/>
      <c r="M19" s="923"/>
      <c r="N19" s="923"/>
      <c r="O19" s="923"/>
    </row>
    <row r="20" spans="1:15" x14ac:dyDescent="0.15">
      <c r="A20" s="923"/>
      <c r="B20" s="923"/>
      <c r="C20" s="923"/>
      <c r="D20" s="923"/>
      <c r="E20" s="923"/>
      <c r="F20" s="923"/>
      <c r="G20" s="923"/>
      <c r="H20" s="923"/>
      <c r="I20" s="923"/>
      <c r="J20" s="923"/>
      <c r="K20" s="923"/>
      <c r="L20" s="923"/>
      <c r="M20" s="923"/>
      <c r="N20" s="923"/>
      <c r="O20" s="923"/>
    </row>
    <row r="21" spans="1:15" x14ac:dyDescent="0.15">
      <c r="A21" s="923"/>
      <c r="B21" s="923"/>
      <c r="C21" s="923"/>
      <c r="D21" s="923"/>
      <c r="E21" s="923"/>
      <c r="F21" s="923"/>
      <c r="G21" s="923"/>
      <c r="H21" s="923"/>
      <c r="I21" s="923"/>
      <c r="J21" s="923"/>
      <c r="K21" s="923"/>
      <c r="L21" s="923"/>
      <c r="M21" s="923"/>
      <c r="N21" s="923"/>
      <c r="O21" s="923"/>
    </row>
    <row r="22" spans="1:15" x14ac:dyDescent="0.15">
      <c r="A22" s="923"/>
      <c r="B22" s="923"/>
      <c r="C22" s="923"/>
      <c r="D22" s="923"/>
      <c r="E22" s="923"/>
      <c r="F22" s="923"/>
      <c r="G22" s="923"/>
      <c r="H22" s="923"/>
      <c r="I22" s="923"/>
      <c r="J22" s="923"/>
      <c r="K22" s="923"/>
      <c r="L22" s="923"/>
      <c r="M22" s="923"/>
      <c r="N22" s="923"/>
      <c r="O22" s="923"/>
    </row>
    <row r="23" spans="1:15" x14ac:dyDescent="0.15">
      <c r="A23" s="923"/>
      <c r="B23" s="923"/>
      <c r="C23" s="923"/>
      <c r="D23" s="923"/>
      <c r="E23" s="923"/>
      <c r="F23" s="923"/>
      <c r="G23" s="923"/>
      <c r="H23" s="923"/>
      <c r="I23" s="923"/>
      <c r="J23" s="923"/>
      <c r="K23" s="923"/>
      <c r="L23" s="923"/>
      <c r="M23" s="923"/>
      <c r="N23" s="923"/>
      <c r="O23" s="923"/>
    </row>
    <row r="24" spans="1:15" x14ac:dyDescent="0.15">
      <c r="A24" s="923"/>
      <c r="B24" s="923"/>
      <c r="C24" s="923"/>
      <c r="D24" s="923"/>
      <c r="E24" s="923"/>
      <c r="F24" s="923"/>
      <c r="G24" s="923"/>
      <c r="H24" s="923"/>
      <c r="I24" s="923"/>
      <c r="J24" s="923"/>
      <c r="K24" s="923"/>
      <c r="L24" s="923"/>
      <c r="M24" s="923"/>
      <c r="N24" s="923"/>
      <c r="O24" s="923"/>
    </row>
    <row r="25" spans="1:15" x14ac:dyDescent="0.15">
      <c r="A25" s="923"/>
      <c r="B25" s="923"/>
      <c r="C25" s="923"/>
      <c r="D25" s="923"/>
      <c r="E25" s="923"/>
      <c r="F25" s="923"/>
      <c r="G25" s="923"/>
      <c r="H25" s="923"/>
      <c r="I25" s="923"/>
      <c r="J25" s="923"/>
      <c r="K25" s="923"/>
      <c r="L25" s="923"/>
      <c r="M25" s="923"/>
      <c r="N25" s="923"/>
      <c r="O25" s="923"/>
    </row>
    <row r="26" spans="1:15" x14ac:dyDescent="0.15">
      <c r="A26" s="923"/>
      <c r="B26" s="923"/>
      <c r="C26" s="923"/>
      <c r="D26" s="923"/>
      <c r="E26" s="923"/>
      <c r="F26" s="923"/>
      <c r="G26" s="923"/>
      <c r="H26" s="923"/>
      <c r="I26" s="923"/>
      <c r="J26" s="923"/>
      <c r="K26" s="923"/>
      <c r="L26" s="923"/>
      <c r="M26" s="923"/>
      <c r="N26" s="923"/>
      <c r="O26" s="923"/>
    </row>
    <row r="27" spans="1:15" x14ac:dyDescent="0.15">
      <c r="A27" s="923"/>
      <c r="B27" s="923"/>
      <c r="C27" s="923"/>
      <c r="D27" s="923"/>
      <c r="E27" s="923"/>
      <c r="F27" s="923"/>
      <c r="G27" s="923"/>
      <c r="H27" s="923"/>
      <c r="I27" s="923"/>
      <c r="J27" s="923"/>
      <c r="K27" s="923"/>
      <c r="L27" s="923"/>
      <c r="M27" s="923"/>
      <c r="N27" s="923"/>
      <c r="O27" s="923"/>
    </row>
    <row r="28" spans="1:15" x14ac:dyDescent="0.15">
      <c r="A28" s="923"/>
      <c r="B28" s="923"/>
      <c r="C28" s="923"/>
      <c r="D28" s="923"/>
      <c r="E28" s="923"/>
      <c r="F28" s="923"/>
      <c r="G28" s="923"/>
      <c r="H28" s="923"/>
      <c r="I28" s="923"/>
      <c r="J28" s="923"/>
      <c r="K28" s="923"/>
      <c r="L28" s="923"/>
      <c r="M28" s="923"/>
      <c r="N28" s="923"/>
      <c r="O28" s="923"/>
    </row>
    <row r="29" spans="1:15" x14ac:dyDescent="0.15">
      <c r="A29" s="923"/>
      <c r="B29" s="923"/>
      <c r="C29" s="923"/>
      <c r="D29" s="923"/>
      <c r="E29" s="923"/>
      <c r="F29" s="923"/>
      <c r="G29" s="923"/>
      <c r="H29" s="923"/>
      <c r="I29" s="923"/>
      <c r="J29" s="923"/>
      <c r="K29" s="923"/>
      <c r="L29" s="923"/>
      <c r="M29" s="923"/>
      <c r="N29" s="923"/>
      <c r="O29" s="923"/>
    </row>
    <row r="30" spans="1:15" x14ac:dyDescent="0.15">
      <c r="A30" s="923"/>
      <c r="B30" s="923"/>
      <c r="C30" s="923"/>
      <c r="D30" s="923"/>
      <c r="E30" s="923"/>
      <c r="F30" s="923"/>
      <c r="G30" s="923"/>
      <c r="H30" s="923"/>
      <c r="I30" s="923"/>
      <c r="J30" s="923"/>
      <c r="K30" s="923"/>
      <c r="L30" s="923"/>
      <c r="M30" s="923"/>
      <c r="N30" s="923"/>
      <c r="O30" s="923"/>
    </row>
    <row r="31" spans="1:15" x14ac:dyDescent="0.15">
      <c r="A31" s="923"/>
      <c r="B31" s="923"/>
      <c r="C31" s="923"/>
      <c r="D31" s="923"/>
      <c r="E31" s="923"/>
      <c r="F31" s="923"/>
      <c r="G31" s="923"/>
      <c r="H31" s="923"/>
      <c r="I31" s="923"/>
      <c r="J31" s="923"/>
      <c r="K31" s="923"/>
      <c r="L31" s="923"/>
      <c r="M31" s="923"/>
      <c r="N31" s="923"/>
      <c r="O31" s="923"/>
    </row>
    <row r="32" spans="1:15" x14ac:dyDescent="0.15">
      <c r="A32" s="923"/>
      <c r="B32" s="923"/>
      <c r="C32" s="923"/>
      <c r="D32" s="923"/>
      <c r="E32" s="923"/>
      <c r="F32" s="923"/>
      <c r="G32" s="923"/>
      <c r="H32" s="923"/>
      <c r="I32" s="923"/>
      <c r="J32" s="923"/>
      <c r="K32" s="923"/>
      <c r="L32" s="923"/>
      <c r="M32" s="923"/>
      <c r="N32" s="923"/>
      <c r="O32" s="923"/>
    </row>
    <row r="33" spans="1:15" x14ac:dyDescent="0.15">
      <c r="A33" s="923"/>
      <c r="B33" s="923"/>
      <c r="C33" s="923"/>
      <c r="D33" s="923"/>
      <c r="E33" s="923"/>
      <c r="F33" s="923"/>
      <c r="G33" s="923"/>
      <c r="H33" s="923"/>
      <c r="I33" s="923"/>
      <c r="J33" s="923"/>
      <c r="K33" s="923"/>
      <c r="L33" s="923"/>
      <c r="M33" s="923"/>
      <c r="N33" s="923"/>
      <c r="O33" s="923"/>
    </row>
    <row r="34" spans="1:15" x14ac:dyDescent="0.15">
      <c r="A34" s="923"/>
      <c r="B34" s="923"/>
      <c r="C34" s="923"/>
      <c r="D34" s="923"/>
      <c r="E34" s="923"/>
      <c r="F34" s="923"/>
      <c r="G34" s="923"/>
      <c r="H34" s="923"/>
      <c r="I34" s="923"/>
      <c r="J34" s="923"/>
      <c r="K34" s="923"/>
      <c r="L34" s="923"/>
      <c r="M34" s="923"/>
      <c r="N34" s="923"/>
      <c r="O34" s="923"/>
    </row>
    <row r="35" spans="1:15" x14ac:dyDescent="0.15">
      <c r="A35" s="923"/>
      <c r="B35" s="923"/>
      <c r="C35" s="923"/>
      <c r="D35" s="923"/>
      <c r="E35" s="923"/>
      <c r="F35" s="923"/>
      <c r="G35" s="923"/>
      <c r="H35" s="923"/>
      <c r="I35" s="923"/>
      <c r="J35" s="923"/>
      <c r="K35" s="923"/>
      <c r="L35" s="923"/>
      <c r="M35" s="923"/>
      <c r="N35" s="923"/>
      <c r="O35" s="923"/>
    </row>
    <row r="36" spans="1:15" x14ac:dyDescent="0.15">
      <c r="A36" s="923"/>
      <c r="B36" s="923"/>
      <c r="C36" s="923"/>
      <c r="D36" s="923"/>
      <c r="E36" s="923"/>
      <c r="F36" s="923"/>
      <c r="G36" s="923"/>
      <c r="H36" s="923"/>
      <c r="I36" s="923"/>
      <c r="J36" s="923"/>
      <c r="K36" s="923"/>
      <c r="L36" s="923"/>
      <c r="M36" s="923"/>
      <c r="N36" s="923"/>
      <c r="O36" s="923"/>
    </row>
    <row r="37" spans="1:15" x14ac:dyDescent="0.15">
      <c r="A37" s="923"/>
      <c r="B37" s="923"/>
      <c r="C37" s="923"/>
      <c r="D37" s="923"/>
      <c r="E37" s="923"/>
      <c r="F37" s="923"/>
      <c r="G37" s="923"/>
      <c r="H37" s="923"/>
      <c r="I37" s="923"/>
      <c r="J37" s="923"/>
      <c r="K37" s="923"/>
      <c r="L37" s="923"/>
      <c r="M37" s="923"/>
      <c r="N37" s="923"/>
      <c r="O37" s="923"/>
    </row>
    <row r="38" spans="1:15" x14ac:dyDescent="0.15">
      <c r="A38" s="923"/>
      <c r="B38" s="923"/>
      <c r="C38" s="923"/>
      <c r="D38" s="923"/>
      <c r="E38" s="923"/>
      <c r="F38" s="923"/>
      <c r="G38" s="923"/>
      <c r="H38" s="923"/>
      <c r="I38" s="923"/>
      <c r="J38" s="923"/>
      <c r="K38" s="923"/>
      <c r="L38" s="923"/>
      <c r="M38" s="923"/>
      <c r="N38" s="923"/>
      <c r="O38" s="923"/>
    </row>
    <row r="39" spans="1:15" x14ac:dyDescent="0.15">
      <c r="A39" s="923"/>
      <c r="B39" s="923"/>
      <c r="C39" s="923"/>
      <c r="D39" s="923"/>
      <c r="E39" s="923"/>
      <c r="F39" s="923"/>
      <c r="G39" s="923"/>
      <c r="H39" s="923"/>
      <c r="I39" s="923"/>
      <c r="J39" s="923"/>
      <c r="K39" s="923"/>
      <c r="L39" s="923"/>
      <c r="M39" s="923"/>
      <c r="N39" s="923"/>
      <c r="O39" s="923"/>
    </row>
    <row r="40" spans="1:15" x14ac:dyDescent="0.15">
      <c r="A40" s="923"/>
      <c r="B40" s="923"/>
      <c r="C40" s="923"/>
      <c r="D40" s="923"/>
      <c r="E40" s="923"/>
      <c r="F40" s="923"/>
      <c r="G40" s="923"/>
      <c r="H40" s="923"/>
      <c r="I40" s="923"/>
      <c r="J40" s="923"/>
      <c r="K40" s="923"/>
      <c r="L40" s="923"/>
      <c r="M40" s="923"/>
      <c r="N40" s="923"/>
      <c r="O40" s="923"/>
    </row>
    <row r="41" spans="1:15" x14ac:dyDescent="0.15">
      <c r="A41" s="923"/>
      <c r="B41" s="923"/>
      <c r="C41" s="923"/>
      <c r="D41" s="923"/>
      <c r="E41" s="923"/>
      <c r="F41" s="923"/>
      <c r="G41" s="923"/>
      <c r="H41" s="923"/>
      <c r="I41" s="923"/>
      <c r="J41" s="923"/>
      <c r="K41" s="923"/>
      <c r="L41" s="923"/>
      <c r="M41" s="923"/>
      <c r="N41" s="923"/>
      <c r="O41" s="923"/>
    </row>
    <row r="347" hidden="1" x14ac:dyDescent="0.15"/>
    <row r="348" hidden="1" x14ac:dyDescent="0.15"/>
    <row r="349" hidden="1" x14ac:dyDescent="0.15"/>
    <row r="350" hidden="1" x14ac:dyDescent="0.15"/>
    <row r="351" hidden="1" x14ac:dyDescent="0.15"/>
    <row r="352" hidden="1" x14ac:dyDescent="0.15"/>
    <row r="353" hidden="1" x14ac:dyDescent="0.15"/>
    <row r="354" hidden="1" x14ac:dyDescent="0.15"/>
    <row r="355" hidden="1" x14ac:dyDescent="0.15"/>
    <row r="356" hidden="1" x14ac:dyDescent="0.15"/>
    <row r="357" hidden="1" x14ac:dyDescent="0.15"/>
    <row r="358" hidden="1" x14ac:dyDescent="0.15"/>
    <row r="359" hidden="1" x14ac:dyDescent="0.15"/>
    <row r="360" hidden="1" x14ac:dyDescent="0.15"/>
    <row r="361" hidden="1" x14ac:dyDescent="0.15"/>
    <row r="362" hidden="1" x14ac:dyDescent="0.15"/>
    <row r="363" hidden="1" x14ac:dyDescent="0.15"/>
    <row r="364" hidden="1" x14ac:dyDescent="0.15"/>
    <row r="365" hidden="1" x14ac:dyDescent="0.15"/>
    <row r="366" hidden="1" x14ac:dyDescent="0.15"/>
    <row r="367" hidden="1" x14ac:dyDescent="0.15"/>
    <row r="368" hidden="1" x14ac:dyDescent="0.15"/>
    <row r="369" hidden="1" x14ac:dyDescent="0.15"/>
    <row r="370" hidden="1" x14ac:dyDescent="0.15"/>
    <row r="371" hidden="1" x14ac:dyDescent="0.15"/>
    <row r="372" hidden="1" x14ac:dyDescent="0.15"/>
    <row r="373" hidden="1" x14ac:dyDescent="0.15"/>
    <row r="374" hidden="1" x14ac:dyDescent="0.15"/>
    <row r="375" hidden="1" x14ac:dyDescent="0.15"/>
    <row r="376" hidden="1" x14ac:dyDescent="0.15"/>
    <row r="377" hidden="1" x14ac:dyDescent="0.15"/>
    <row r="378" hidden="1" x14ac:dyDescent="0.15"/>
    <row r="379" hidden="1" x14ac:dyDescent="0.15"/>
    <row r="380" hidden="1" x14ac:dyDescent="0.15"/>
    <row r="381" hidden="1" x14ac:dyDescent="0.15"/>
    <row r="382" hidden="1" x14ac:dyDescent="0.15"/>
    <row r="383" hidden="1" x14ac:dyDescent="0.15"/>
    <row r="384" hidden="1" x14ac:dyDescent="0.15"/>
    <row r="385" hidden="1" x14ac:dyDescent="0.15"/>
    <row r="386" hidden="1" x14ac:dyDescent="0.15"/>
    <row r="387" hidden="1" x14ac:dyDescent="0.15"/>
    <row r="388" hidden="1" x14ac:dyDescent="0.15"/>
    <row r="389" hidden="1" x14ac:dyDescent="0.15"/>
    <row r="390" hidden="1" x14ac:dyDescent="0.15"/>
    <row r="391" hidden="1" x14ac:dyDescent="0.15"/>
    <row r="392" hidden="1" x14ac:dyDescent="0.15"/>
    <row r="393" hidden="1" x14ac:dyDescent="0.15"/>
    <row r="394" hidden="1" x14ac:dyDescent="0.15"/>
    <row r="395" hidden="1" x14ac:dyDescent="0.15"/>
    <row r="396" hidden="1" x14ac:dyDescent="0.15"/>
    <row r="397" hidden="1" x14ac:dyDescent="0.15"/>
    <row r="398" hidden="1" x14ac:dyDescent="0.15"/>
    <row r="399" hidden="1" x14ac:dyDescent="0.15"/>
    <row r="400" hidden="1" x14ac:dyDescent="0.15"/>
    <row r="401" hidden="1" x14ac:dyDescent="0.15"/>
    <row r="402" hidden="1" x14ac:dyDescent="0.15"/>
    <row r="403" hidden="1" x14ac:dyDescent="0.15"/>
    <row r="404" hidden="1" x14ac:dyDescent="0.15"/>
    <row r="405" hidden="1" x14ac:dyDescent="0.15"/>
    <row r="406" hidden="1" x14ac:dyDescent="0.15"/>
    <row r="407" hidden="1" x14ac:dyDescent="0.15"/>
    <row r="408" hidden="1" x14ac:dyDescent="0.15"/>
    <row r="409" hidden="1" x14ac:dyDescent="0.15"/>
    <row r="410" hidden="1" x14ac:dyDescent="0.15"/>
    <row r="411" hidden="1" x14ac:dyDescent="0.15"/>
    <row r="412" hidden="1" x14ac:dyDescent="0.15"/>
    <row r="413" hidden="1" x14ac:dyDescent="0.15"/>
    <row r="414" hidden="1" x14ac:dyDescent="0.15"/>
    <row r="415" hidden="1" x14ac:dyDescent="0.15"/>
    <row r="416" hidden="1" x14ac:dyDescent="0.15"/>
    <row r="417" hidden="1" x14ac:dyDescent="0.15"/>
    <row r="418" hidden="1" x14ac:dyDescent="0.15"/>
    <row r="419" hidden="1" x14ac:dyDescent="0.15"/>
    <row r="420" hidden="1" x14ac:dyDescent="0.15"/>
    <row r="421" hidden="1" x14ac:dyDescent="0.15"/>
    <row r="422" hidden="1" x14ac:dyDescent="0.15"/>
    <row r="423" hidden="1" x14ac:dyDescent="0.15"/>
    <row r="424" hidden="1" x14ac:dyDescent="0.15"/>
    <row r="425" hidden="1" x14ac:dyDescent="0.15"/>
    <row r="426" hidden="1" x14ac:dyDescent="0.15"/>
    <row r="427" hidden="1" x14ac:dyDescent="0.15"/>
    <row r="428" hidden="1" x14ac:dyDescent="0.15"/>
    <row r="429" hidden="1" x14ac:dyDescent="0.15"/>
    <row r="430" hidden="1" x14ac:dyDescent="0.15"/>
  </sheetData>
  <sheetProtection password="F635" sheet="1" objects="1" scenarios="1" selectLockedCells="1"/>
  <mergeCells count="1">
    <mergeCell ref="A1:O41"/>
  </mergeCells>
  <phoneticPr fontId="6" type="noConversion"/>
  <pageMargins left="0.75" right="0.75" top="1" bottom="1" header="0.5" footer="0.5"/>
  <pageSetup scale="49" orientation="portrait" r:id="rId1"/>
  <headerFooter alignWithMargins="0">
    <oddHeader>&amp;C&amp;"Arial,Bold"&amp;14Child Support Schedule C 
Is not in use and is intentionally left blank</oddHeader>
    <oddFooter xml:space="preserve">&amp;L&amp;8GEORGIA&amp;C&amp;14Schedule C is not in use and is intentionally left blank&amp;R&amp;"Arial,Bold"Child Support Schedule C - CSC Standard Form &amp;"Arial,Regular"2015v9.2   
Page &amp;P of &amp;N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dimension ref="A1:H146"/>
  <sheetViews>
    <sheetView showGridLines="0" showRowColHeaders="0" zoomScale="70" zoomScaleNormal="70" zoomScalePageLayoutView="70" workbookViewId="0">
      <selection activeCell="C3" sqref="C3"/>
    </sheetView>
  </sheetViews>
  <sheetFormatPr baseColWidth="10" defaultColWidth="0" defaultRowHeight="18" zeroHeight="1" x14ac:dyDescent="0.2"/>
  <cols>
    <col min="1" max="1" width="7.33203125" style="99" customWidth="1"/>
    <col min="2" max="2" width="110.5" style="78" customWidth="1"/>
    <col min="3" max="6" width="22.6640625" style="78" customWidth="1"/>
    <col min="7" max="7" width="0.1640625" style="1" customWidth="1"/>
    <col min="8" max="16384" width="9.1640625" style="1" hidden="1"/>
  </cols>
  <sheetData>
    <row r="1" spans="1:7" s="289" customFormat="1" ht="38.25" customHeight="1" thickBot="1" x14ac:dyDescent="0.25">
      <c r="A1" s="924" t="s">
        <v>193</v>
      </c>
      <c r="B1" s="925"/>
      <c r="C1" s="280" t="s">
        <v>151</v>
      </c>
      <c r="D1" s="281" t="s">
        <v>199</v>
      </c>
      <c r="E1" s="282" t="s">
        <v>599</v>
      </c>
      <c r="F1" s="282" t="s">
        <v>600</v>
      </c>
      <c r="G1" s="283"/>
    </row>
    <row r="2" spans="1:7" s="2" customFormat="1" ht="84" customHeight="1" x14ac:dyDescent="0.15">
      <c r="A2" s="243" t="s">
        <v>139</v>
      </c>
      <c r="B2" s="217" t="s">
        <v>335</v>
      </c>
      <c r="C2" s="92">
        <f>SROUND(SUM(F17,'Schedule D Supplemental Tables'!F9,'Schedule D Supplemental Tables'!F37,'Schedule D Supplemental Tables'!F66))</f>
        <v>0</v>
      </c>
      <c r="D2" s="92">
        <f>SROUND(SUM(F24,'Schedule D Supplemental Tables'!F16,'Schedule D Supplemental Tables'!F44,'Schedule D Supplemental Tables'!F73))</f>
        <v>0</v>
      </c>
      <c r="E2" s="92">
        <f>SROUND(SUM(F31,'Schedule D Supplemental Tables'!F23,'Schedule D Supplemental Tables'!F51,'Schedule D Supplemental Tables'!F80))</f>
        <v>0</v>
      </c>
      <c r="F2" s="93">
        <f>SUM(C2:E2)</f>
        <v>0</v>
      </c>
      <c r="G2" s="202"/>
    </row>
    <row r="3" spans="1:7" s="2" customFormat="1" ht="83.25" customHeight="1" x14ac:dyDescent="0.15">
      <c r="A3" s="360" t="s">
        <v>140</v>
      </c>
      <c r="B3" s="125" t="s">
        <v>354</v>
      </c>
      <c r="C3" s="361"/>
      <c r="D3" s="361">
        <v>0</v>
      </c>
      <c r="E3" s="361">
        <v>0</v>
      </c>
      <c r="F3" s="362">
        <f>SUM(C3:E3)</f>
        <v>0</v>
      </c>
      <c r="G3" s="202"/>
    </row>
    <row r="4" spans="1:7" s="2" customFormat="1" ht="60" hidden="1" customHeight="1" x14ac:dyDescent="0.15">
      <c r="A4" s="363"/>
      <c r="B4" s="173" t="s">
        <v>307</v>
      </c>
      <c r="C4" s="365"/>
      <c r="D4" s="365"/>
      <c r="E4" s="365"/>
      <c r="F4" s="364"/>
      <c r="G4" s="202"/>
    </row>
    <row r="5" spans="1:7" s="2" customFormat="1" ht="36.75" customHeight="1" x14ac:dyDescent="0.15">
      <c r="A5" s="244" t="s">
        <v>141</v>
      </c>
      <c r="B5" s="126" t="s">
        <v>272</v>
      </c>
      <c r="C5" s="94">
        <f>SUM(C2:C4)</f>
        <v>0</v>
      </c>
      <c r="D5" s="94">
        <f>SUM(D2:D4)</f>
        <v>0</v>
      </c>
      <c r="E5" s="94">
        <f>SUM(E2:E4)</f>
        <v>0</v>
      </c>
      <c r="F5" s="94">
        <f>SUM(F2:F4)</f>
        <v>0</v>
      </c>
      <c r="G5" s="202"/>
    </row>
    <row r="6" spans="1:7" s="2" customFormat="1" ht="36.75" customHeight="1" x14ac:dyDescent="0.15">
      <c r="A6" s="244" t="s">
        <v>142</v>
      </c>
      <c r="B6" s="125" t="s">
        <v>273</v>
      </c>
      <c r="C6" s="95">
        <f>(CROUND(IF('CS Worksheet'!K31&gt;0,IF(SUM('CS Worksheet'!K31:L31)&lt;800,('CS Worksheet'!K31/(SUM('CS Worksheet'!K31:L31))),'CS Worksheet'!K31/'CS Worksheet'!M31),0)))</f>
        <v>0</v>
      </c>
      <c r="D6" s="95">
        <f>(CROUND(IF('CS Worksheet'!L31&gt;0,IF(SUM('CS Worksheet'!K31:L31)&lt;800,('CS Worksheet'!L31/(SUM('CS Worksheet'!K31:L31))),'CS Worksheet'!L31/'CS Worksheet'!M31))))</f>
        <v>0</v>
      </c>
      <c r="E6" s="96"/>
      <c r="F6" s="95">
        <f>SUM(C6:D6)</f>
        <v>0</v>
      </c>
      <c r="G6" s="202"/>
    </row>
    <row r="7" spans="1:7" s="2" customFormat="1" ht="46.5" customHeight="1" thickBot="1" x14ac:dyDescent="0.2">
      <c r="A7" s="284" t="s">
        <v>147</v>
      </c>
      <c r="B7" s="219" t="s">
        <v>243</v>
      </c>
      <c r="C7" s="93">
        <f>CROUND(F5*(CROUND(IF('CS Worksheet'!K31&gt;0,IF(SUM('CS Worksheet'!K31:L31)&lt;800,('CS Worksheet'!K31/(SUM('CS Worksheet'!K31:L31))),'CS Worksheet'!K31/'CS Worksheet'!M31),0))))</f>
        <v>0</v>
      </c>
      <c r="D7" s="93">
        <f>(F5)-C7</f>
        <v>0</v>
      </c>
      <c r="E7" s="220"/>
      <c r="F7" s="93">
        <f>SUM(C7:D7)</f>
        <v>0</v>
      </c>
      <c r="G7" s="202"/>
    </row>
    <row r="8" spans="1:7" s="107" customFormat="1" ht="56.25" customHeight="1" thickBot="1" x14ac:dyDescent="0.25">
      <c r="A8" s="926" t="s">
        <v>528</v>
      </c>
      <c r="B8" s="927"/>
      <c r="C8" s="927"/>
      <c r="D8" s="927"/>
      <c r="E8" s="927"/>
      <c r="F8" s="928"/>
      <c r="G8" s="285"/>
    </row>
    <row r="9" spans="1:7" s="108" customFormat="1" ht="9.75" hidden="1" customHeight="1" x14ac:dyDescent="0.2">
      <c r="A9" s="933" t="s">
        <v>139</v>
      </c>
      <c r="B9" s="931" t="s">
        <v>336</v>
      </c>
      <c r="C9" s="227"/>
      <c r="D9" s="227"/>
      <c r="E9" s="228"/>
      <c r="F9" s="129"/>
      <c r="G9" s="286"/>
    </row>
    <row r="10" spans="1:7" s="108" customFormat="1" ht="39" customHeight="1" thickBot="1" x14ac:dyDescent="0.25">
      <c r="A10" s="934"/>
      <c r="B10" s="932"/>
      <c r="C10" s="229" t="s">
        <v>388</v>
      </c>
      <c r="D10" s="229" t="s">
        <v>389</v>
      </c>
      <c r="E10" s="229" t="s">
        <v>390</v>
      </c>
      <c r="F10" s="129"/>
      <c r="G10" s="286"/>
    </row>
    <row r="11" spans="1:7" s="108" customFormat="1" ht="25" hidden="1" customHeight="1" thickBot="1" x14ac:dyDescent="0.25">
      <c r="A11" s="242" t="s">
        <v>143</v>
      </c>
      <c r="B11" s="131" t="s">
        <v>76</v>
      </c>
      <c r="C11" s="226" t="s">
        <v>143</v>
      </c>
      <c r="D11" s="226" t="s">
        <v>143</v>
      </c>
      <c r="E11" s="226" t="s">
        <v>143</v>
      </c>
      <c r="F11" s="132"/>
      <c r="G11" s="286"/>
    </row>
    <row r="12" spans="1:7" s="290" customFormat="1" ht="42.75" customHeight="1" thickBot="1" x14ac:dyDescent="0.25">
      <c r="A12" s="929" t="s">
        <v>685</v>
      </c>
      <c r="B12" s="930"/>
      <c r="C12" s="532" t="str">
        <f>CONCATENATE('CS Worksheet'!$D$18)</f>
        <v/>
      </c>
      <c r="D12" s="532" t="str">
        <f>CONCATENATE('CS Worksheet'!$D$19)</f>
        <v/>
      </c>
      <c r="E12" s="532" t="str">
        <f>CONCATENATE('CS Worksheet'!$D$20)</f>
        <v/>
      </c>
      <c r="F12" s="153" t="s">
        <v>146</v>
      </c>
      <c r="G12" s="287"/>
    </row>
    <row r="13" spans="1:7" s="108" customFormat="1" ht="39" customHeight="1" x14ac:dyDescent="0.2">
      <c r="A13" s="246" t="s">
        <v>140</v>
      </c>
      <c r="B13" s="135" t="s">
        <v>275</v>
      </c>
      <c r="C13" s="122">
        <v>0</v>
      </c>
      <c r="D13" s="122">
        <v>0</v>
      </c>
      <c r="E13" s="122">
        <v>0</v>
      </c>
      <c r="F13" s="123">
        <f>SUMIF('CS Worksheet'!$C$18,TRUE,C13)+SUMIF('CS Worksheet'!$C$19,TRUE,D13)+SUMIF('CS Worksheet'!$C$20,TRUE,E13)</f>
        <v>0</v>
      </c>
      <c r="G13" s="286"/>
    </row>
    <row r="14" spans="1:7" s="108" customFormat="1" ht="39" customHeight="1" x14ac:dyDescent="0.2">
      <c r="A14" s="240" t="s">
        <v>141</v>
      </c>
      <c r="B14" s="137" t="s">
        <v>276</v>
      </c>
      <c r="C14" s="122">
        <v>0</v>
      </c>
      <c r="D14" s="122">
        <v>0</v>
      </c>
      <c r="E14" s="122">
        <v>0</v>
      </c>
      <c r="F14" s="123">
        <f>SUMIF('CS Worksheet'!$C$18,TRUE,C14)+SUMIF('CS Worksheet'!$C$19,TRUE,D14)+SUMIF('CS Worksheet'!$C$20,TRUE,E14)</f>
        <v>0</v>
      </c>
      <c r="G14" s="286"/>
    </row>
    <row r="15" spans="1:7" s="108" customFormat="1" ht="39" customHeight="1" x14ac:dyDescent="0.2">
      <c r="A15" s="240" t="s">
        <v>142</v>
      </c>
      <c r="B15" s="137" t="s">
        <v>277</v>
      </c>
      <c r="C15" s="122">
        <v>0</v>
      </c>
      <c r="D15" s="122">
        <v>0</v>
      </c>
      <c r="E15" s="122">
        <v>0</v>
      </c>
      <c r="F15" s="123">
        <f>SUMIF('CS Worksheet'!$C$18,TRUE,C15)+SUMIF('CS Worksheet'!$C$19,TRUE,D15)+SUMIF('CS Worksheet'!$C$20,TRUE,E15)</f>
        <v>0</v>
      </c>
      <c r="G15" s="286"/>
    </row>
    <row r="16" spans="1:7" s="108" customFormat="1" ht="38.25" customHeight="1" x14ac:dyDescent="0.2">
      <c r="A16" s="240" t="s">
        <v>147</v>
      </c>
      <c r="B16" s="137" t="s">
        <v>517</v>
      </c>
      <c r="C16" s="122">
        <v>0</v>
      </c>
      <c r="D16" s="122">
        <v>0</v>
      </c>
      <c r="E16" s="122">
        <v>0</v>
      </c>
      <c r="F16" s="123">
        <f>SUMIF('CS Worksheet'!$C$18,TRUE,C16)+SUMIF('CS Worksheet'!$C$19,TRUE,D16)+SUMIF('CS Worksheet'!$C$20,TRUE,E16)</f>
        <v>0</v>
      </c>
      <c r="G16" s="286"/>
    </row>
    <row r="17" spans="1:7" s="108" customFormat="1" ht="38.25" customHeight="1" x14ac:dyDescent="0.2">
      <c r="A17" s="240" t="s">
        <v>157</v>
      </c>
      <c r="B17" s="137" t="s">
        <v>77</v>
      </c>
      <c r="C17" s="138">
        <f>IF('CS Worksheet'!$C$18=TRUE,SUM(C13:C16),0)</f>
        <v>0</v>
      </c>
      <c r="D17" s="138">
        <f>IF('CS Worksheet'!$C$19=TRUE,SUM(D13:D16),0)</f>
        <v>0</v>
      </c>
      <c r="E17" s="138">
        <f>IF('CS Worksheet'!$C$20=TRUE,SUM(E13:E16),0)</f>
        <v>0</v>
      </c>
      <c r="F17" s="94">
        <f>SUM(C17:E17)</f>
        <v>0</v>
      </c>
      <c r="G17" s="286"/>
    </row>
    <row r="18" spans="1:7" s="108" customFormat="1" ht="39" customHeight="1" thickBot="1" x14ac:dyDescent="0.25">
      <c r="A18" s="242" t="s">
        <v>158</v>
      </c>
      <c r="B18" s="139" t="s">
        <v>518</v>
      </c>
      <c r="C18" s="155">
        <f>SROUND(C17)</f>
        <v>0</v>
      </c>
      <c r="D18" s="155">
        <f>SROUND(D17)</f>
        <v>0</v>
      </c>
      <c r="E18" s="155">
        <f>SROUND(E17)</f>
        <v>0</v>
      </c>
      <c r="F18" s="140">
        <f>SROUND(F17)</f>
        <v>0</v>
      </c>
      <c r="G18" s="286"/>
    </row>
    <row r="19" spans="1:7" s="290" customFormat="1" ht="38.25" customHeight="1" thickBot="1" x14ac:dyDescent="0.25">
      <c r="A19" s="929" t="s">
        <v>379</v>
      </c>
      <c r="B19" s="930"/>
      <c r="C19" s="531" t="str">
        <f>CONCATENATE('CS Worksheet'!$D$18)</f>
        <v/>
      </c>
      <c r="D19" s="531" t="str">
        <f>CONCATENATE('CS Worksheet'!$D$19)</f>
        <v/>
      </c>
      <c r="E19" s="531" t="str">
        <f>CONCATENATE('CS Worksheet'!$D$20)</f>
        <v/>
      </c>
      <c r="F19" s="232" t="s">
        <v>146</v>
      </c>
      <c r="G19" s="287"/>
    </row>
    <row r="20" spans="1:7" s="108" customFormat="1" ht="39" customHeight="1" x14ac:dyDescent="0.2">
      <c r="A20" s="246" t="s">
        <v>160</v>
      </c>
      <c r="B20" s="135" t="s">
        <v>274</v>
      </c>
      <c r="C20" s="122">
        <v>0</v>
      </c>
      <c r="D20" s="122">
        <v>0</v>
      </c>
      <c r="E20" s="122">
        <v>0</v>
      </c>
      <c r="F20" s="123">
        <f>SUMIF('CS Worksheet'!$C$18,TRUE,C20)+SUMIF('CS Worksheet'!$C$19,TRUE,D20)+SUMIF('CS Worksheet'!$C$20,TRUE,E20)</f>
        <v>0</v>
      </c>
      <c r="G20" s="286"/>
    </row>
    <row r="21" spans="1:7" s="108" customFormat="1" ht="37.5" customHeight="1" x14ac:dyDescent="0.2">
      <c r="A21" s="240" t="s">
        <v>165</v>
      </c>
      <c r="B21" s="137" t="s">
        <v>276</v>
      </c>
      <c r="C21" s="122">
        <v>0</v>
      </c>
      <c r="D21" s="122">
        <v>0</v>
      </c>
      <c r="E21" s="122">
        <v>0</v>
      </c>
      <c r="F21" s="123">
        <f>SUMIF('CS Worksheet'!$C$18,TRUE,C21)+SUMIF('CS Worksheet'!$C$19,TRUE,D21)+SUMIF('CS Worksheet'!$C$20,TRUE,E21)</f>
        <v>0</v>
      </c>
      <c r="G21" s="286"/>
    </row>
    <row r="22" spans="1:7" s="108" customFormat="1" ht="39" customHeight="1" x14ac:dyDescent="0.2">
      <c r="A22" s="240" t="s">
        <v>162</v>
      </c>
      <c r="B22" s="137" t="s">
        <v>519</v>
      </c>
      <c r="C22" s="122">
        <v>0</v>
      </c>
      <c r="D22" s="122">
        <v>0</v>
      </c>
      <c r="E22" s="122">
        <v>0</v>
      </c>
      <c r="F22" s="123">
        <f>SUMIF('CS Worksheet'!$C$18,TRUE,C22)+SUMIF('CS Worksheet'!$C$19,TRUE,D22)+SUMIF('CS Worksheet'!$C$20,TRUE,E22)</f>
        <v>0</v>
      </c>
      <c r="G22" s="286"/>
    </row>
    <row r="23" spans="1:7" s="108" customFormat="1" ht="39" customHeight="1" x14ac:dyDescent="0.2">
      <c r="A23" s="240" t="s">
        <v>166</v>
      </c>
      <c r="B23" s="137" t="s">
        <v>517</v>
      </c>
      <c r="C23" s="122">
        <v>0</v>
      </c>
      <c r="D23" s="122">
        <v>0</v>
      </c>
      <c r="E23" s="122">
        <v>0</v>
      </c>
      <c r="F23" s="123">
        <f>SUMIF('CS Worksheet'!$C$18,TRUE,C23)+SUMIF('CS Worksheet'!$C$19,TRUE,D23)+SUMIF('CS Worksheet'!$C$20,TRUE,E23)</f>
        <v>0</v>
      </c>
      <c r="G23" s="286"/>
    </row>
    <row r="24" spans="1:7" s="108" customFormat="1" ht="39" customHeight="1" x14ac:dyDescent="0.2">
      <c r="A24" s="240" t="s">
        <v>167</v>
      </c>
      <c r="B24" s="137" t="s">
        <v>77</v>
      </c>
      <c r="C24" s="138">
        <f>IF('CS Worksheet'!$C$18=TRUE,SUM(C20:C23),0)</f>
        <v>0</v>
      </c>
      <c r="D24" s="138">
        <f>IF('CS Worksheet'!$C$19=TRUE,SUM(D20:D23),0)</f>
        <v>0</v>
      </c>
      <c r="E24" s="138">
        <f>IF('CS Worksheet'!$C$20=TRUE,SUM(E20:E23),0)</f>
        <v>0</v>
      </c>
      <c r="F24" s="94">
        <f>SUM(C24:E24)</f>
        <v>0</v>
      </c>
      <c r="G24" s="286"/>
    </row>
    <row r="25" spans="1:7" s="108" customFormat="1" ht="39" customHeight="1" thickBot="1" x14ac:dyDescent="0.25">
      <c r="A25" s="242" t="s">
        <v>168</v>
      </c>
      <c r="B25" s="225" t="s">
        <v>520</v>
      </c>
      <c r="C25" s="155">
        <f>SROUND(C24)</f>
        <v>0</v>
      </c>
      <c r="D25" s="155">
        <f>SROUND(D24)</f>
        <v>0</v>
      </c>
      <c r="E25" s="155">
        <f>SROUND(E24)</f>
        <v>0</v>
      </c>
      <c r="F25" s="140">
        <f>SROUND(F24)</f>
        <v>0</v>
      </c>
      <c r="G25" s="286">
        <v>0</v>
      </c>
    </row>
    <row r="26" spans="1:7" s="290" customFormat="1" ht="39" customHeight="1" thickBot="1" x14ac:dyDescent="0.25">
      <c r="A26" s="224" t="s">
        <v>670</v>
      </c>
      <c r="B26" s="133"/>
      <c r="C26" s="531" t="str">
        <f>CONCATENATE('CS Worksheet'!$D$18)</f>
        <v/>
      </c>
      <c r="D26" s="531" t="str">
        <f>CONCATENATE('CS Worksheet'!$D$19)</f>
        <v/>
      </c>
      <c r="E26" s="531" t="str">
        <f>CONCATENATE('CS Worksheet'!$D$20)</f>
        <v/>
      </c>
      <c r="F26" s="232" t="s">
        <v>146</v>
      </c>
      <c r="G26" s="287"/>
    </row>
    <row r="27" spans="1:7" s="108" customFormat="1" ht="39" customHeight="1" x14ac:dyDescent="0.2">
      <c r="A27" s="246" t="s">
        <v>169</v>
      </c>
      <c r="B27" s="121" t="s">
        <v>274</v>
      </c>
      <c r="C27" s="122">
        <v>0</v>
      </c>
      <c r="D27" s="122">
        <v>0</v>
      </c>
      <c r="E27" s="122">
        <v>0</v>
      </c>
      <c r="F27" s="123">
        <f>SUMIF('CS Worksheet'!$C$18,TRUE,C27)+SUMIF('CS Worksheet'!$C$19,TRUE,D27)+SUMIF('CS Worksheet'!$C$20,TRUE,E27)</f>
        <v>0</v>
      </c>
      <c r="G27" s="286"/>
    </row>
    <row r="28" spans="1:7" s="108" customFormat="1" ht="39" customHeight="1" x14ac:dyDescent="0.2">
      <c r="A28" s="240" t="s">
        <v>170</v>
      </c>
      <c r="B28" s="139" t="s">
        <v>593</v>
      </c>
      <c r="C28" s="122">
        <v>0</v>
      </c>
      <c r="D28" s="122">
        <v>0</v>
      </c>
      <c r="E28" s="122">
        <v>0</v>
      </c>
      <c r="F28" s="123">
        <f>SUMIF('CS Worksheet'!$C$18,TRUE,C28)+SUMIF('CS Worksheet'!$C$19,TRUE,D28)+SUMIF('CS Worksheet'!$C$20,TRUE,E28)</f>
        <v>0</v>
      </c>
      <c r="G28" s="286"/>
    </row>
    <row r="29" spans="1:7" s="108" customFormat="1" ht="39" customHeight="1" x14ac:dyDescent="0.2">
      <c r="A29" s="240" t="s">
        <v>171</v>
      </c>
      <c r="B29" s="139" t="s">
        <v>519</v>
      </c>
      <c r="C29" s="122">
        <v>0</v>
      </c>
      <c r="D29" s="122">
        <v>0</v>
      </c>
      <c r="E29" s="122">
        <v>0</v>
      </c>
      <c r="F29" s="123">
        <f>SUMIF('CS Worksheet'!$C$18,TRUE,C29)+SUMIF('CS Worksheet'!$C$19,TRUE,D29)+SUMIF('CS Worksheet'!$C$20,TRUE,E29)</f>
        <v>0</v>
      </c>
      <c r="G29" s="286"/>
    </row>
    <row r="30" spans="1:7" s="108" customFormat="1" ht="39" customHeight="1" x14ac:dyDescent="0.2">
      <c r="A30" s="240" t="s">
        <v>172</v>
      </c>
      <c r="B30" s="137" t="s">
        <v>517</v>
      </c>
      <c r="C30" s="122">
        <v>0</v>
      </c>
      <c r="D30" s="122">
        <v>0</v>
      </c>
      <c r="E30" s="122">
        <v>0</v>
      </c>
      <c r="F30" s="123">
        <f>SUMIF('CS Worksheet'!$C$18,TRUE,C30)+SUMIF('CS Worksheet'!$C$19,TRUE,D30)+SUMIF('CS Worksheet'!$C$20,TRUE,E30)</f>
        <v>0</v>
      </c>
      <c r="G30" s="286"/>
    </row>
    <row r="31" spans="1:7" s="108" customFormat="1" ht="39" customHeight="1" x14ac:dyDescent="0.2">
      <c r="A31" s="240" t="s">
        <v>173</v>
      </c>
      <c r="B31" s="139" t="s">
        <v>77</v>
      </c>
      <c r="C31" s="138">
        <f>IF('CS Worksheet'!$C$18=TRUE,SUM(C27:C30),0)</f>
        <v>0</v>
      </c>
      <c r="D31" s="138">
        <f>IF('CS Worksheet'!$C$19=TRUE,SUM(D27:D30),0)</f>
        <v>0</v>
      </c>
      <c r="E31" s="138">
        <f>IF('CS Worksheet'!$C$20=TRUE,SUM(E27:E30),0)</f>
        <v>0</v>
      </c>
      <c r="F31" s="94">
        <f>SUM(C31:E31)</f>
        <v>0</v>
      </c>
      <c r="G31" s="286"/>
    </row>
    <row r="32" spans="1:7" s="108" customFormat="1" ht="39" customHeight="1" x14ac:dyDescent="0.2">
      <c r="A32" s="240" t="s">
        <v>174</v>
      </c>
      <c r="B32" s="137" t="s">
        <v>594</v>
      </c>
      <c r="C32" s="141">
        <f>SROUND(C31)</f>
        <v>0</v>
      </c>
      <c r="D32" s="141">
        <f>SROUND(D31)</f>
        <v>0</v>
      </c>
      <c r="E32" s="141">
        <f>SROUND(E31)</f>
        <v>0</v>
      </c>
      <c r="F32" s="141">
        <f>SROUND(F31)</f>
        <v>0</v>
      </c>
      <c r="G32" s="286"/>
    </row>
    <row r="33" spans="1:8" s="108" customFormat="1" ht="50" hidden="1" customHeight="1" x14ac:dyDescent="0.2">
      <c r="A33" s="288" t="s">
        <v>143</v>
      </c>
      <c r="B33" s="109" t="s">
        <v>163</v>
      </c>
      <c r="C33" s="110">
        <f>IF(C$11="N",0,C32)</f>
        <v>0</v>
      </c>
      <c r="D33" s="110">
        <f>IF(D$11="N",0,D32)</f>
        <v>0</v>
      </c>
      <c r="E33" s="110">
        <f>IF(E$11="N",0,E32)</f>
        <v>0</v>
      </c>
      <c r="F33" s="110">
        <f>SUM(C33:E33)</f>
        <v>0</v>
      </c>
      <c r="G33" s="286"/>
    </row>
    <row r="34" spans="1:8" s="290" customFormat="1" ht="39" customHeight="1" x14ac:dyDescent="0.2">
      <c r="A34" s="68" t="str">
        <f>CONCATENATE("Names of Parties:  ", LEFT('CS Worksheet'!$B$5,100),"    vs. ",'CS Worksheet'!$B$8)</f>
        <v xml:space="preserve">Names of Parties:      vs. </v>
      </c>
      <c r="B34" s="68"/>
      <c r="C34" s="68"/>
      <c r="D34" s="68"/>
      <c r="E34" s="68"/>
      <c r="F34" s="119"/>
      <c r="G34" s="192"/>
      <c r="H34" s="299"/>
    </row>
    <row r="35" spans="1:8" s="290" customFormat="1" ht="39" customHeight="1" x14ac:dyDescent="0.2">
      <c r="A35" s="69" t="str">
        <f>CONCATENATE("Submitted by:  ", 'CS Worksheet'!$F$27)</f>
        <v xml:space="preserve">Submitted by:  </v>
      </c>
      <c r="B35" s="69"/>
      <c r="C35" s="169"/>
      <c r="D35" s="66"/>
      <c r="E35" s="216"/>
      <c r="F35" s="216" t="str">
        <f ca="1">"Today's date: " &amp; TEXT(TODAY(),"mm/dd/yyyy")</f>
        <v>Today's date: 12/30/2016</v>
      </c>
      <c r="G35" s="216"/>
      <c r="H35" s="216" t="str">
        <f ca="1">"Today's date: " &amp; TEXT(TODAY(),"mm/dd/yyyy")</f>
        <v>Today's date: 12/30/2016</v>
      </c>
    </row>
    <row r="36" spans="1:8" s="290" customFormat="1" ht="38.25" customHeight="1" x14ac:dyDescent="0.2">
      <c r="A36" s="69" t="str">
        <f>"Case #: " &amp;  'CS Worksheet'!$K$4</f>
        <v xml:space="preserve">Case #: </v>
      </c>
      <c r="B36" s="170"/>
      <c r="C36" s="170"/>
      <c r="D36" s="69"/>
      <c r="E36" s="69"/>
      <c r="F36" s="557" t="s">
        <v>886</v>
      </c>
      <c r="G36" s="192"/>
      <c r="H36" s="299"/>
    </row>
    <row r="37" spans="1:8" s="2" customFormat="1" ht="25" hidden="1" customHeight="1" x14ac:dyDescent="0.2">
      <c r="A37" s="291"/>
      <c r="B37" s="52"/>
      <c r="C37" s="52"/>
      <c r="D37" s="52"/>
      <c r="E37" s="52"/>
      <c r="F37" s="52"/>
    </row>
    <row r="38" spans="1:8" s="2" customFormat="1" ht="25" hidden="1" customHeight="1" x14ac:dyDescent="0.2">
      <c r="A38" s="291"/>
      <c r="B38" s="52"/>
      <c r="C38" s="52"/>
      <c r="D38" s="52"/>
      <c r="E38" s="52"/>
      <c r="F38" s="52"/>
    </row>
    <row r="39" spans="1:8" s="2" customFormat="1" ht="25" hidden="1" customHeight="1" x14ac:dyDescent="0.2">
      <c r="A39" s="291"/>
      <c r="B39" s="52"/>
      <c r="C39" s="52"/>
      <c r="D39" s="52"/>
      <c r="E39" s="52"/>
      <c r="F39" s="52"/>
    </row>
    <row r="40" spans="1:8" s="19" customFormat="1" ht="15" hidden="1" customHeight="1" x14ac:dyDescent="0.15">
      <c r="A40" s="292"/>
      <c r="B40" s="97"/>
      <c r="C40" s="97"/>
      <c r="D40" s="97"/>
      <c r="E40" s="97"/>
      <c r="F40" s="97"/>
    </row>
    <row r="41" spans="1:8" s="2" customFormat="1" ht="25" hidden="1" customHeight="1" x14ac:dyDescent="0.2">
      <c r="A41" s="291"/>
      <c r="B41" s="52"/>
      <c r="C41" s="52"/>
      <c r="D41" s="52"/>
      <c r="E41" s="52"/>
      <c r="F41" s="52"/>
    </row>
    <row r="42" spans="1:8" s="2" customFormat="1" ht="25" hidden="1" customHeight="1" x14ac:dyDescent="0.2">
      <c r="A42" s="291"/>
      <c r="B42" s="52"/>
      <c r="C42" s="52"/>
      <c r="D42" s="52"/>
      <c r="E42" s="52"/>
      <c r="F42" s="52"/>
    </row>
    <row r="43" spans="1:8" s="2" customFormat="1" ht="25" hidden="1" customHeight="1" x14ac:dyDescent="0.2">
      <c r="A43" s="291"/>
      <c r="B43" s="52"/>
      <c r="C43" s="52"/>
      <c r="D43" s="52"/>
      <c r="E43" s="52"/>
      <c r="F43" s="52"/>
    </row>
    <row r="44" spans="1:8" s="2" customFormat="1" ht="25" hidden="1" customHeight="1" x14ac:dyDescent="0.2">
      <c r="A44" s="291"/>
      <c r="B44" s="52"/>
      <c r="C44" s="52"/>
      <c r="D44" s="52"/>
      <c r="E44" s="52"/>
      <c r="F44" s="52"/>
    </row>
    <row r="45" spans="1:8" s="2" customFormat="1" ht="25" hidden="1" customHeight="1" x14ac:dyDescent="0.2">
      <c r="A45" s="291"/>
      <c r="B45" s="52"/>
      <c r="C45" s="52"/>
      <c r="D45" s="52"/>
      <c r="E45" s="52"/>
      <c r="F45" s="52"/>
    </row>
    <row r="46" spans="1:8" s="2" customFormat="1" ht="25" hidden="1" customHeight="1" x14ac:dyDescent="0.2">
      <c r="A46" s="291"/>
      <c r="B46" s="52"/>
      <c r="C46" s="52"/>
      <c r="D46" s="52"/>
      <c r="E46" s="52"/>
      <c r="F46" s="52"/>
    </row>
    <row r="47" spans="1:8" s="19" customFormat="1" ht="15" hidden="1" customHeight="1" x14ac:dyDescent="0.15">
      <c r="A47" s="292"/>
      <c r="B47" s="97"/>
      <c r="C47" s="97"/>
      <c r="D47" s="97"/>
      <c r="E47" s="97"/>
      <c r="F47" s="97"/>
    </row>
    <row r="48" spans="1:8" s="2" customFormat="1" ht="25" hidden="1" customHeight="1" x14ac:dyDescent="0.2">
      <c r="A48" s="291"/>
      <c r="B48" s="52"/>
      <c r="C48" s="52"/>
      <c r="D48" s="52"/>
      <c r="E48" s="52"/>
      <c r="F48" s="52"/>
    </row>
    <row r="49" spans="1:6" s="2" customFormat="1" ht="25" hidden="1" customHeight="1" x14ac:dyDescent="0.2">
      <c r="A49" s="291"/>
      <c r="B49" s="52"/>
      <c r="C49" s="52"/>
      <c r="D49" s="52"/>
      <c r="E49" s="52"/>
      <c r="F49" s="52"/>
    </row>
    <row r="50" spans="1:6" s="2" customFormat="1" ht="25" hidden="1" customHeight="1" x14ac:dyDescent="0.2">
      <c r="A50" s="291"/>
      <c r="B50" s="52"/>
      <c r="C50" s="52"/>
      <c r="D50" s="52"/>
      <c r="E50" s="52"/>
      <c r="F50" s="52"/>
    </row>
    <row r="51" spans="1:6" s="2" customFormat="1" ht="37.5" hidden="1" customHeight="1" x14ac:dyDescent="0.2">
      <c r="A51" s="291"/>
      <c r="B51" s="52"/>
      <c r="C51" s="52"/>
      <c r="D51" s="52"/>
      <c r="E51" s="52"/>
      <c r="F51" s="52"/>
    </row>
    <row r="52" spans="1:6" s="2" customFormat="1" ht="37.5" hidden="1" customHeight="1" x14ac:dyDescent="0.2">
      <c r="A52" s="291"/>
      <c r="B52" s="52"/>
      <c r="C52" s="52"/>
      <c r="D52" s="52"/>
      <c r="E52" s="52"/>
      <c r="F52" s="52"/>
    </row>
    <row r="53" spans="1:6" s="2" customFormat="1" ht="25" hidden="1" customHeight="1" x14ac:dyDescent="0.2">
      <c r="A53" s="291"/>
      <c r="B53" s="52"/>
      <c r="C53" s="52"/>
      <c r="D53" s="52"/>
      <c r="E53" s="52"/>
      <c r="F53" s="52"/>
    </row>
    <row r="54" spans="1:6" s="19" customFormat="1" ht="15" hidden="1" customHeight="1" x14ac:dyDescent="0.15">
      <c r="A54" s="292"/>
      <c r="B54" s="97"/>
      <c r="C54" s="97"/>
      <c r="D54" s="97"/>
      <c r="E54" s="97"/>
      <c r="F54" s="97"/>
    </row>
    <row r="55" spans="1:6" s="2" customFormat="1" ht="25" hidden="1" customHeight="1" x14ac:dyDescent="0.2">
      <c r="A55" s="291"/>
      <c r="B55" s="52"/>
      <c r="C55" s="52"/>
      <c r="D55" s="52"/>
      <c r="E55" s="52"/>
      <c r="F55" s="52"/>
    </row>
    <row r="56" spans="1:6" s="2" customFormat="1" ht="25" hidden="1" customHeight="1" x14ac:dyDescent="0.2">
      <c r="A56" s="291"/>
      <c r="B56" s="52"/>
      <c r="C56" s="52"/>
      <c r="D56" s="52"/>
      <c r="E56" s="52"/>
      <c r="F56" s="52"/>
    </row>
    <row r="57" spans="1:6" s="2" customFormat="1" ht="25" hidden="1" customHeight="1" x14ac:dyDescent="0.2">
      <c r="A57" s="291"/>
      <c r="B57" s="52"/>
      <c r="C57" s="52"/>
      <c r="D57" s="52"/>
      <c r="E57" s="52"/>
      <c r="F57" s="52"/>
    </row>
    <row r="58" spans="1:6" s="2" customFormat="1" ht="37.5" hidden="1" customHeight="1" x14ac:dyDescent="0.2">
      <c r="A58" s="291"/>
      <c r="B58" s="52"/>
      <c r="C58" s="52"/>
      <c r="D58" s="52"/>
      <c r="E58" s="52"/>
      <c r="F58" s="52"/>
    </row>
    <row r="59" spans="1:6" s="2" customFormat="1" ht="37.5" hidden="1" customHeight="1" x14ac:dyDescent="0.2">
      <c r="A59" s="291"/>
      <c r="B59" s="52"/>
      <c r="C59" s="52"/>
      <c r="D59" s="52"/>
      <c r="E59" s="52"/>
      <c r="F59" s="52"/>
    </row>
    <row r="60" spans="1:6" s="2" customFormat="1" ht="25" hidden="1" customHeight="1" x14ac:dyDescent="0.2">
      <c r="A60" s="291"/>
      <c r="B60" s="52"/>
      <c r="C60" s="52"/>
      <c r="D60" s="52"/>
      <c r="E60" s="52"/>
      <c r="F60" s="52"/>
    </row>
    <row r="61" spans="1:6" s="2" customFormat="1" ht="23.25" hidden="1" customHeight="1" x14ac:dyDescent="0.2">
      <c r="A61" s="291"/>
      <c r="B61" s="52"/>
      <c r="C61" s="52"/>
      <c r="D61" s="52"/>
      <c r="E61" s="52"/>
      <c r="F61" s="52"/>
    </row>
    <row r="62" spans="1:6" s="2" customFormat="1" ht="25" hidden="1" customHeight="1" x14ac:dyDescent="0.2">
      <c r="A62" s="291"/>
      <c r="B62" s="52"/>
      <c r="C62" s="52"/>
      <c r="D62" s="52"/>
      <c r="E62" s="52"/>
      <c r="F62" s="52"/>
    </row>
    <row r="63" spans="1:6" s="2" customFormat="1" ht="25" hidden="1" customHeight="1" x14ac:dyDescent="0.2">
      <c r="A63" s="291"/>
      <c r="B63" s="52"/>
      <c r="C63" s="52"/>
      <c r="D63" s="52"/>
      <c r="E63" s="52"/>
      <c r="F63" s="52"/>
    </row>
    <row r="64" spans="1:6" s="2" customFormat="1" ht="25" hidden="1" customHeight="1" x14ac:dyDescent="0.2">
      <c r="A64" s="291"/>
      <c r="B64" s="52"/>
      <c r="C64" s="52"/>
      <c r="D64" s="52"/>
      <c r="E64" s="52"/>
      <c r="F64" s="52"/>
    </row>
    <row r="65" spans="1:6" s="2" customFormat="1" ht="12.75" hidden="1" customHeight="1" x14ac:dyDescent="0.2">
      <c r="A65" s="291"/>
      <c r="B65" s="52"/>
      <c r="C65" s="52"/>
      <c r="D65" s="52"/>
      <c r="E65" s="52"/>
      <c r="F65" s="52"/>
    </row>
    <row r="66" spans="1:6" s="2" customFormat="1" ht="25" hidden="1" customHeight="1" x14ac:dyDescent="0.2">
      <c r="A66" s="291"/>
      <c r="B66" s="52"/>
      <c r="C66" s="52"/>
      <c r="D66" s="52"/>
      <c r="E66" s="52"/>
      <c r="F66" s="52"/>
    </row>
    <row r="67" spans="1:6" s="2" customFormat="1" ht="25" hidden="1" customHeight="1" x14ac:dyDescent="0.2">
      <c r="A67" s="291"/>
      <c r="B67" s="52"/>
      <c r="C67" s="52"/>
      <c r="D67" s="52"/>
      <c r="E67" s="52"/>
      <c r="F67" s="52"/>
    </row>
    <row r="68" spans="1:6" s="2" customFormat="1" ht="25" hidden="1" customHeight="1" x14ac:dyDescent="0.2">
      <c r="A68" s="291"/>
      <c r="B68" s="52"/>
      <c r="C68" s="52"/>
      <c r="D68" s="52"/>
      <c r="E68" s="52"/>
      <c r="F68" s="52"/>
    </row>
    <row r="69" spans="1:6" s="19" customFormat="1" ht="15" hidden="1" customHeight="1" x14ac:dyDescent="0.15">
      <c r="A69" s="292"/>
      <c r="B69" s="97"/>
      <c r="C69" s="97"/>
      <c r="D69" s="97"/>
      <c r="E69" s="97"/>
      <c r="F69" s="97"/>
    </row>
    <row r="70" spans="1:6" s="2" customFormat="1" ht="25" hidden="1" customHeight="1" x14ac:dyDescent="0.2">
      <c r="A70" s="291"/>
      <c r="B70" s="52"/>
      <c r="C70" s="52"/>
      <c r="D70" s="52"/>
      <c r="E70" s="52"/>
      <c r="F70" s="52"/>
    </row>
    <row r="71" spans="1:6" s="2" customFormat="1" ht="25" hidden="1" customHeight="1" x14ac:dyDescent="0.2">
      <c r="A71" s="291"/>
      <c r="B71" s="52"/>
      <c r="C71" s="52"/>
      <c r="D71" s="52"/>
      <c r="E71" s="52"/>
      <c r="F71" s="52"/>
    </row>
    <row r="72" spans="1:6" s="2" customFormat="1" ht="25" hidden="1" customHeight="1" x14ac:dyDescent="0.2">
      <c r="A72" s="291"/>
      <c r="B72" s="52"/>
      <c r="C72" s="52"/>
      <c r="D72" s="52"/>
      <c r="E72" s="52"/>
      <c r="F72" s="52"/>
    </row>
    <row r="73" spans="1:6" s="2" customFormat="1" ht="37.5" hidden="1" customHeight="1" x14ac:dyDescent="0.2">
      <c r="A73" s="291"/>
      <c r="B73" s="52"/>
      <c r="C73" s="52"/>
      <c r="D73" s="52"/>
      <c r="E73" s="52"/>
      <c r="F73" s="52"/>
    </row>
    <row r="74" spans="1:6" s="2" customFormat="1" ht="37.5" hidden="1" customHeight="1" x14ac:dyDescent="0.2">
      <c r="A74" s="291"/>
      <c r="B74" s="52"/>
      <c r="C74" s="52"/>
      <c r="D74" s="52"/>
      <c r="E74" s="52"/>
      <c r="F74" s="52"/>
    </row>
    <row r="75" spans="1:6" s="2" customFormat="1" ht="25" hidden="1" customHeight="1" x14ac:dyDescent="0.2">
      <c r="A75" s="291"/>
      <c r="B75" s="52"/>
      <c r="C75" s="52"/>
      <c r="D75" s="52"/>
      <c r="E75" s="52"/>
      <c r="F75" s="52"/>
    </row>
    <row r="76" spans="1:6" s="19" customFormat="1" ht="15" hidden="1" customHeight="1" x14ac:dyDescent="0.15">
      <c r="A76" s="292"/>
      <c r="B76" s="97"/>
      <c r="C76" s="97"/>
      <c r="D76" s="97"/>
      <c r="E76" s="97"/>
      <c r="F76" s="97"/>
    </row>
    <row r="77" spans="1:6" s="2" customFormat="1" ht="25" hidden="1" customHeight="1" x14ac:dyDescent="0.2">
      <c r="A77" s="291"/>
      <c r="B77" s="52"/>
      <c r="C77" s="52"/>
      <c r="D77" s="52"/>
      <c r="E77" s="52"/>
      <c r="F77" s="52"/>
    </row>
    <row r="78" spans="1:6" s="2" customFormat="1" ht="25" hidden="1" customHeight="1" x14ac:dyDescent="0.2">
      <c r="A78" s="291"/>
      <c r="B78" s="52"/>
      <c r="C78" s="52"/>
      <c r="D78" s="52"/>
      <c r="E78" s="52"/>
      <c r="F78" s="52"/>
    </row>
    <row r="79" spans="1:6" s="2" customFormat="1" ht="25" hidden="1" customHeight="1" x14ac:dyDescent="0.2">
      <c r="A79" s="291"/>
      <c r="B79" s="52"/>
      <c r="C79" s="52"/>
      <c r="D79" s="52"/>
      <c r="E79" s="52"/>
      <c r="F79" s="52"/>
    </row>
    <row r="80" spans="1:6" s="2" customFormat="1" ht="37.5" hidden="1" customHeight="1" x14ac:dyDescent="0.2">
      <c r="A80" s="291"/>
      <c r="B80" s="52"/>
      <c r="C80" s="52"/>
      <c r="D80" s="52"/>
      <c r="E80" s="52"/>
      <c r="F80" s="52"/>
    </row>
    <row r="81" spans="1:6" s="2" customFormat="1" ht="37.5" hidden="1" customHeight="1" x14ac:dyDescent="0.2">
      <c r="A81" s="291"/>
      <c r="B81" s="52"/>
      <c r="C81" s="52"/>
      <c r="D81" s="52"/>
      <c r="E81" s="52"/>
      <c r="F81" s="52"/>
    </row>
    <row r="82" spans="1:6" s="2" customFormat="1" ht="25" hidden="1" customHeight="1" x14ac:dyDescent="0.2">
      <c r="A82" s="291"/>
      <c r="B82" s="52"/>
      <c r="C82" s="52"/>
      <c r="D82" s="52"/>
      <c r="E82" s="52"/>
      <c r="F82" s="52"/>
    </row>
    <row r="83" spans="1:6" s="19" customFormat="1" ht="15" hidden="1" customHeight="1" x14ac:dyDescent="0.15">
      <c r="A83" s="292"/>
      <c r="B83" s="97"/>
      <c r="C83" s="97"/>
      <c r="D83" s="97"/>
      <c r="E83" s="97"/>
      <c r="F83" s="97"/>
    </row>
    <row r="84" spans="1:6" s="2" customFormat="1" ht="25" hidden="1" customHeight="1" x14ac:dyDescent="0.2">
      <c r="A84" s="291"/>
      <c r="B84" s="52"/>
      <c r="C84" s="52"/>
      <c r="D84" s="52"/>
      <c r="E84" s="52"/>
      <c r="F84" s="52"/>
    </row>
    <row r="85" spans="1:6" s="2" customFormat="1" ht="25" hidden="1" customHeight="1" x14ac:dyDescent="0.2">
      <c r="A85" s="291"/>
      <c r="B85" s="52"/>
      <c r="C85" s="52"/>
      <c r="D85" s="52"/>
      <c r="E85" s="52"/>
      <c r="F85" s="52"/>
    </row>
    <row r="86" spans="1:6" s="2" customFormat="1" ht="25" hidden="1" customHeight="1" x14ac:dyDescent="0.2">
      <c r="A86" s="291"/>
      <c r="B86" s="52"/>
      <c r="C86" s="52"/>
      <c r="D86" s="52"/>
      <c r="E86" s="52"/>
      <c r="F86" s="52"/>
    </row>
    <row r="87" spans="1:6" s="2" customFormat="1" ht="37.5" hidden="1" customHeight="1" x14ac:dyDescent="0.2">
      <c r="A87" s="291"/>
      <c r="B87" s="52"/>
      <c r="C87" s="52"/>
      <c r="D87" s="52"/>
      <c r="E87" s="52"/>
      <c r="F87" s="52"/>
    </row>
    <row r="88" spans="1:6" s="2" customFormat="1" ht="37.5" hidden="1" customHeight="1" x14ac:dyDescent="0.2">
      <c r="A88" s="291"/>
      <c r="B88" s="52"/>
      <c r="C88" s="52"/>
      <c r="D88" s="52"/>
      <c r="E88" s="52"/>
      <c r="F88" s="52"/>
    </row>
    <row r="89" spans="1:6" s="2" customFormat="1" ht="25" hidden="1" customHeight="1" x14ac:dyDescent="0.2">
      <c r="A89" s="291"/>
      <c r="B89" s="52"/>
      <c r="C89" s="52"/>
      <c r="D89" s="52"/>
      <c r="E89" s="52"/>
      <c r="F89" s="52"/>
    </row>
    <row r="90" spans="1:6" s="2" customFormat="1" hidden="1" x14ac:dyDescent="0.2">
      <c r="A90" s="291"/>
      <c r="B90" s="52"/>
      <c r="C90" s="52"/>
      <c r="D90" s="52"/>
      <c r="E90" s="52"/>
      <c r="F90" s="52"/>
    </row>
    <row r="91" spans="1:6" s="2" customFormat="1" ht="25" hidden="1" customHeight="1" x14ac:dyDescent="0.2">
      <c r="A91" s="291"/>
      <c r="B91" s="52"/>
      <c r="C91" s="52"/>
      <c r="D91" s="52"/>
      <c r="E91" s="52"/>
      <c r="F91" s="52"/>
    </row>
    <row r="92" spans="1:6" s="2" customFormat="1" ht="25" hidden="1" customHeight="1" x14ac:dyDescent="0.2">
      <c r="A92" s="291"/>
      <c r="B92" s="52"/>
      <c r="C92" s="52"/>
      <c r="D92" s="52"/>
      <c r="E92" s="52"/>
      <c r="F92" s="52"/>
    </row>
    <row r="93" spans="1:6" s="2" customFormat="1" ht="25" hidden="1" customHeight="1" x14ac:dyDescent="0.2">
      <c r="A93" s="291"/>
      <c r="B93" s="52"/>
      <c r="C93" s="52"/>
      <c r="D93" s="52"/>
      <c r="E93" s="52"/>
      <c r="F93" s="52"/>
    </row>
    <row r="94" spans="1:6" s="2" customFormat="1" ht="12.75" hidden="1" customHeight="1" x14ac:dyDescent="0.2">
      <c r="A94" s="291"/>
      <c r="B94" s="52"/>
      <c r="C94" s="52"/>
      <c r="D94" s="52"/>
      <c r="E94" s="52"/>
      <c r="F94" s="52"/>
    </row>
    <row r="95" spans="1:6" s="2" customFormat="1" ht="25" hidden="1" customHeight="1" x14ac:dyDescent="0.2">
      <c r="A95" s="291"/>
      <c r="B95" s="52"/>
      <c r="C95" s="52"/>
      <c r="D95" s="52"/>
      <c r="E95" s="52"/>
      <c r="F95" s="52"/>
    </row>
    <row r="96" spans="1:6" s="2" customFormat="1" ht="25" hidden="1" customHeight="1" x14ac:dyDescent="0.2">
      <c r="A96" s="291"/>
      <c r="B96" s="52"/>
      <c r="C96" s="52"/>
      <c r="D96" s="52"/>
      <c r="E96" s="52"/>
      <c r="F96" s="52"/>
    </row>
    <row r="97" spans="1:6" s="2" customFormat="1" ht="25" hidden="1" customHeight="1" x14ac:dyDescent="0.2">
      <c r="A97" s="291"/>
      <c r="B97" s="52"/>
      <c r="C97" s="52"/>
      <c r="D97" s="52"/>
      <c r="E97" s="52"/>
      <c r="F97" s="52"/>
    </row>
    <row r="98" spans="1:6" s="19" customFormat="1" ht="15" hidden="1" customHeight="1" x14ac:dyDescent="0.15">
      <c r="A98" s="292"/>
      <c r="B98" s="97"/>
      <c r="C98" s="97"/>
      <c r="D98" s="97"/>
      <c r="E98" s="97"/>
      <c r="F98" s="97"/>
    </row>
    <row r="99" spans="1:6" s="2" customFormat="1" ht="25" hidden="1" customHeight="1" x14ac:dyDescent="0.2">
      <c r="A99" s="291"/>
      <c r="B99" s="52"/>
      <c r="C99" s="52"/>
      <c r="D99" s="52"/>
      <c r="E99" s="52"/>
      <c r="F99" s="52"/>
    </row>
    <row r="100" spans="1:6" s="2" customFormat="1" ht="25" hidden="1" customHeight="1" x14ac:dyDescent="0.2">
      <c r="A100" s="291"/>
      <c r="B100" s="52"/>
      <c r="C100" s="52"/>
      <c r="D100" s="52"/>
      <c r="E100" s="52"/>
      <c r="F100" s="52"/>
    </row>
    <row r="101" spans="1:6" s="2" customFormat="1" ht="25" hidden="1" customHeight="1" x14ac:dyDescent="0.2">
      <c r="A101" s="291"/>
      <c r="B101" s="52"/>
      <c r="C101" s="52"/>
      <c r="D101" s="52"/>
      <c r="E101" s="52"/>
      <c r="F101" s="52"/>
    </row>
    <row r="102" spans="1:6" s="2" customFormat="1" ht="37.5" hidden="1" customHeight="1" x14ac:dyDescent="0.2">
      <c r="A102" s="291"/>
      <c r="B102" s="52"/>
      <c r="C102" s="52"/>
      <c r="D102" s="52"/>
      <c r="E102" s="52"/>
      <c r="F102" s="52"/>
    </row>
    <row r="103" spans="1:6" s="2" customFormat="1" ht="37.5" hidden="1" customHeight="1" x14ac:dyDescent="0.2">
      <c r="A103" s="291"/>
      <c r="B103" s="52"/>
      <c r="C103" s="52"/>
      <c r="D103" s="52"/>
      <c r="E103" s="52"/>
      <c r="F103" s="52"/>
    </row>
    <row r="104" spans="1:6" s="2" customFormat="1" ht="25" hidden="1" customHeight="1" x14ac:dyDescent="0.2">
      <c r="A104" s="291"/>
      <c r="B104" s="52"/>
      <c r="C104" s="52"/>
      <c r="D104" s="52"/>
      <c r="E104" s="52"/>
      <c r="F104" s="52"/>
    </row>
    <row r="105" spans="1:6" s="21" customFormat="1" ht="15" hidden="1" customHeight="1" x14ac:dyDescent="0.15">
      <c r="A105" s="293"/>
      <c r="B105" s="98"/>
      <c r="C105" s="98"/>
      <c r="D105" s="98"/>
      <c r="E105" s="98"/>
      <c r="F105" s="98"/>
    </row>
    <row r="106" spans="1:6" s="2" customFormat="1" ht="25" hidden="1" customHeight="1" x14ac:dyDescent="0.2">
      <c r="A106" s="291"/>
      <c r="B106" s="52"/>
      <c r="C106" s="52"/>
      <c r="D106" s="52"/>
      <c r="E106" s="52"/>
      <c r="F106" s="52"/>
    </row>
    <row r="107" spans="1:6" s="2" customFormat="1" ht="25" hidden="1" customHeight="1" x14ac:dyDescent="0.2">
      <c r="A107" s="291"/>
      <c r="B107" s="52"/>
      <c r="C107" s="52"/>
      <c r="D107" s="52"/>
      <c r="E107" s="52"/>
      <c r="F107" s="52"/>
    </row>
    <row r="108" spans="1:6" s="2" customFormat="1" ht="25" hidden="1" customHeight="1" x14ac:dyDescent="0.2">
      <c r="A108" s="291"/>
      <c r="B108" s="52"/>
      <c r="C108" s="52"/>
      <c r="D108" s="52"/>
      <c r="E108" s="52"/>
      <c r="F108" s="52"/>
    </row>
    <row r="109" spans="1:6" s="2" customFormat="1" ht="37.5" hidden="1" customHeight="1" x14ac:dyDescent="0.2">
      <c r="A109" s="291"/>
      <c r="B109" s="52"/>
      <c r="C109" s="52"/>
      <c r="D109" s="52"/>
      <c r="E109" s="52"/>
      <c r="F109" s="52"/>
    </row>
    <row r="110" spans="1:6" s="2" customFormat="1" ht="37.5" hidden="1" customHeight="1" x14ac:dyDescent="0.2">
      <c r="A110" s="291"/>
      <c r="B110" s="52"/>
      <c r="C110" s="52"/>
      <c r="D110" s="52"/>
      <c r="E110" s="52"/>
      <c r="F110" s="52"/>
    </row>
    <row r="111" spans="1:6" s="2" customFormat="1" ht="25" hidden="1" customHeight="1" x14ac:dyDescent="0.2">
      <c r="A111" s="291"/>
      <c r="B111" s="52"/>
      <c r="C111" s="52"/>
      <c r="D111" s="52"/>
      <c r="E111" s="52"/>
      <c r="F111" s="52"/>
    </row>
    <row r="112" spans="1:6" s="19" customFormat="1" ht="15" hidden="1" customHeight="1" x14ac:dyDescent="0.15">
      <c r="A112" s="292"/>
      <c r="B112" s="97"/>
      <c r="C112" s="97"/>
      <c r="D112" s="97"/>
      <c r="E112" s="97"/>
      <c r="F112" s="97"/>
    </row>
    <row r="113" spans="1:6" s="2" customFormat="1" ht="25" hidden="1" customHeight="1" x14ac:dyDescent="0.2">
      <c r="A113" s="291"/>
      <c r="B113" s="52"/>
      <c r="C113" s="52"/>
      <c r="D113" s="52"/>
      <c r="E113" s="52"/>
      <c r="F113" s="52"/>
    </row>
    <row r="114" spans="1:6" s="2" customFormat="1" ht="25" hidden="1" customHeight="1" x14ac:dyDescent="0.2">
      <c r="A114" s="291"/>
      <c r="B114" s="52"/>
      <c r="C114" s="52"/>
      <c r="D114" s="52"/>
      <c r="E114" s="52"/>
      <c r="F114" s="52"/>
    </row>
    <row r="115" spans="1:6" s="2" customFormat="1" ht="25" hidden="1" customHeight="1" x14ac:dyDescent="0.2">
      <c r="A115" s="291"/>
      <c r="B115" s="52"/>
      <c r="C115" s="52"/>
      <c r="D115" s="52"/>
      <c r="E115" s="52"/>
      <c r="F115" s="52"/>
    </row>
    <row r="116" spans="1:6" s="2" customFormat="1" ht="37.5" hidden="1" customHeight="1" x14ac:dyDescent="0.2">
      <c r="A116" s="291"/>
      <c r="B116" s="52"/>
      <c r="C116" s="52"/>
      <c r="D116" s="52"/>
      <c r="E116" s="52"/>
      <c r="F116" s="52"/>
    </row>
    <row r="117" spans="1:6" s="2" customFormat="1" ht="37.5" hidden="1" customHeight="1" x14ac:dyDescent="0.2">
      <c r="A117" s="291"/>
      <c r="B117" s="52"/>
      <c r="C117" s="52"/>
      <c r="D117" s="52"/>
      <c r="E117" s="52"/>
      <c r="F117" s="52"/>
    </row>
    <row r="118" spans="1:6" s="2" customFormat="1" ht="25" hidden="1" customHeight="1" x14ac:dyDescent="0.2">
      <c r="A118" s="291"/>
      <c r="B118" s="52"/>
      <c r="C118" s="52"/>
      <c r="D118" s="52"/>
      <c r="E118" s="52"/>
      <c r="F118" s="52"/>
    </row>
    <row r="119" spans="1:6" s="2" customFormat="1" hidden="1" x14ac:dyDescent="0.2">
      <c r="A119" s="291"/>
      <c r="B119" s="52"/>
      <c r="C119" s="52"/>
      <c r="D119" s="52"/>
      <c r="E119" s="52"/>
      <c r="F119" s="52"/>
    </row>
    <row r="120" spans="1:6" s="2" customFormat="1" ht="24.75" hidden="1" customHeight="1" x14ac:dyDescent="0.2">
      <c r="A120" s="291"/>
      <c r="B120" s="52"/>
      <c r="C120" s="52"/>
      <c r="D120" s="52"/>
      <c r="E120" s="52"/>
      <c r="F120" s="52"/>
    </row>
    <row r="121" spans="1:6" s="2" customFormat="1" ht="25" hidden="1" customHeight="1" x14ac:dyDescent="0.2">
      <c r="A121" s="291"/>
      <c r="B121" s="52"/>
      <c r="C121" s="52"/>
      <c r="D121" s="52"/>
      <c r="E121" s="52"/>
      <c r="F121" s="52"/>
    </row>
    <row r="122" spans="1:6" s="2" customFormat="1" ht="24.75" hidden="1" customHeight="1" x14ac:dyDescent="0.2">
      <c r="A122" s="291"/>
      <c r="B122" s="52"/>
      <c r="C122" s="52"/>
      <c r="D122" s="52"/>
      <c r="E122" s="52"/>
      <c r="F122" s="52"/>
    </row>
    <row r="123" spans="1:6" hidden="1" x14ac:dyDescent="0.2">
      <c r="A123" s="294"/>
      <c r="B123" s="52"/>
      <c r="C123" s="52"/>
      <c r="D123" s="52"/>
      <c r="E123" s="52"/>
      <c r="F123" s="52"/>
    </row>
    <row r="124" spans="1:6" hidden="1" x14ac:dyDescent="0.2">
      <c r="A124" s="294"/>
      <c r="B124" s="52"/>
      <c r="C124" s="52"/>
      <c r="D124" s="52"/>
      <c r="E124" s="52"/>
      <c r="F124" s="52"/>
    </row>
    <row r="125" spans="1:6" hidden="1" x14ac:dyDescent="0.2">
      <c r="A125" s="294"/>
      <c r="B125" s="52"/>
      <c r="C125" s="52"/>
      <c r="D125" s="52"/>
      <c r="E125" s="52"/>
      <c r="F125" s="52"/>
    </row>
    <row r="126" spans="1:6" hidden="1" x14ac:dyDescent="0.2">
      <c r="A126" s="294"/>
      <c r="B126" s="52"/>
      <c r="C126" s="52"/>
      <c r="D126" s="52"/>
      <c r="E126" s="52"/>
      <c r="F126" s="52"/>
    </row>
    <row r="127" spans="1:6" hidden="1" x14ac:dyDescent="0.2">
      <c r="A127" s="294"/>
      <c r="B127" s="52"/>
      <c r="C127" s="52"/>
      <c r="D127" s="52"/>
      <c r="E127" s="52"/>
      <c r="F127" s="52"/>
    </row>
    <row r="128" spans="1:6" hidden="1" x14ac:dyDescent="0.2">
      <c r="A128" s="294"/>
      <c r="B128" s="52"/>
      <c r="C128" s="52"/>
      <c r="D128" s="52"/>
      <c r="E128" s="52"/>
      <c r="F128" s="52"/>
    </row>
    <row r="129" spans="1:6" hidden="1" x14ac:dyDescent="0.2">
      <c r="A129" s="294"/>
      <c r="B129" s="52"/>
      <c r="C129" s="52"/>
      <c r="D129" s="52"/>
      <c r="E129" s="52"/>
      <c r="F129" s="52"/>
    </row>
    <row r="130" spans="1:6" hidden="1" x14ac:dyDescent="0.2">
      <c r="A130" s="294"/>
      <c r="B130" s="52"/>
      <c r="C130" s="52"/>
      <c r="D130" s="52"/>
      <c r="E130" s="52"/>
      <c r="F130" s="52"/>
    </row>
    <row r="131" spans="1:6" hidden="1" x14ac:dyDescent="0.2">
      <c r="A131" s="294"/>
      <c r="B131" s="52"/>
      <c r="C131" s="52"/>
      <c r="D131" s="52"/>
      <c r="E131" s="52"/>
      <c r="F131" s="52"/>
    </row>
    <row r="132" spans="1:6" hidden="1" x14ac:dyDescent="0.2">
      <c r="A132" s="294"/>
      <c r="B132" s="52"/>
      <c r="C132" s="52"/>
      <c r="D132" s="52"/>
      <c r="E132" s="52"/>
      <c r="F132" s="52"/>
    </row>
    <row r="133" spans="1:6" hidden="1" x14ac:dyDescent="0.2">
      <c r="A133" s="294"/>
      <c r="B133" s="52"/>
      <c r="C133" s="52"/>
      <c r="D133" s="52"/>
      <c r="E133" s="52"/>
      <c r="F133" s="52"/>
    </row>
    <row r="134" spans="1:6" hidden="1" x14ac:dyDescent="0.2">
      <c r="A134" s="294"/>
      <c r="B134" s="52"/>
      <c r="C134" s="52"/>
      <c r="D134" s="52"/>
      <c r="E134" s="52"/>
      <c r="F134" s="52"/>
    </row>
    <row r="135" spans="1:6" hidden="1" x14ac:dyDescent="0.2">
      <c r="A135" s="294"/>
      <c r="B135" s="52"/>
      <c r="C135" s="52"/>
      <c r="D135" s="52"/>
      <c r="E135" s="52"/>
      <c r="F135" s="52"/>
    </row>
    <row r="136" spans="1:6" hidden="1" x14ac:dyDescent="0.2">
      <c r="A136" s="294"/>
      <c r="B136" s="52"/>
      <c r="C136" s="52"/>
      <c r="D136" s="52"/>
      <c r="E136" s="52"/>
      <c r="F136" s="52"/>
    </row>
    <row r="137" spans="1:6" hidden="1" x14ac:dyDescent="0.2">
      <c r="A137" s="294"/>
      <c r="B137" s="52"/>
      <c r="C137" s="52"/>
      <c r="D137" s="52"/>
      <c r="E137" s="52"/>
      <c r="F137" s="52"/>
    </row>
    <row r="138" spans="1:6" hidden="1" x14ac:dyDescent="0.2">
      <c r="A138" s="294"/>
      <c r="B138" s="52"/>
      <c r="C138" s="52"/>
      <c r="D138" s="52"/>
      <c r="E138" s="52"/>
      <c r="F138" s="52"/>
    </row>
    <row r="139" spans="1:6" hidden="1" x14ac:dyDescent="0.2">
      <c r="A139" s="294"/>
      <c r="B139" s="52"/>
      <c r="C139" s="52"/>
      <c r="D139" s="52"/>
      <c r="E139" s="52"/>
      <c r="F139" s="52"/>
    </row>
    <row r="140" spans="1:6" hidden="1" x14ac:dyDescent="0.2">
      <c r="A140" s="294"/>
      <c r="B140" s="52"/>
      <c r="C140" s="52"/>
      <c r="D140" s="52"/>
      <c r="E140" s="52"/>
      <c r="F140" s="52"/>
    </row>
    <row r="141" spans="1:6" hidden="1" x14ac:dyDescent="0.2">
      <c r="A141" s="294"/>
      <c r="B141" s="52"/>
      <c r="C141" s="52"/>
      <c r="D141" s="52"/>
      <c r="E141" s="52"/>
      <c r="F141" s="52"/>
    </row>
    <row r="142" spans="1:6" hidden="1" x14ac:dyDescent="0.2">
      <c r="A142" s="294"/>
      <c r="B142" s="52"/>
      <c r="C142" s="52"/>
      <c r="D142" s="52"/>
      <c r="E142" s="52"/>
      <c r="F142" s="52"/>
    </row>
    <row r="143" spans="1:6" hidden="1" x14ac:dyDescent="0.2">
      <c r="A143" s="294"/>
      <c r="B143" s="52"/>
      <c r="C143" s="52"/>
      <c r="D143" s="52"/>
      <c r="E143" s="52"/>
      <c r="F143" s="52"/>
    </row>
    <row r="144" spans="1:6" hidden="1" x14ac:dyDescent="0.2">
      <c r="A144" s="294"/>
      <c r="B144" s="52"/>
      <c r="C144" s="52"/>
      <c r="D144" s="52"/>
      <c r="E144" s="52"/>
      <c r="F144" s="52"/>
    </row>
    <row r="145" spans="1:6" hidden="1" x14ac:dyDescent="0.2">
      <c r="A145" s="294"/>
      <c r="B145" s="52"/>
      <c r="C145" s="52"/>
      <c r="D145" s="52"/>
      <c r="E145" s="52"/>
      <c r="F145" s="52"/>
    </row>
    <row r="146" spans="1:6" s="297" customFormat="1" ht="19" hidden="1" thickBot="1" x14ac:dyDescent="0.25">
      <c r="A146" s="295"/>
      <c r="B146" s="296"/>
      <c r="C146" s="296"/>
      <c r="D146" s="296"/>
      <c r="E146" s="296"/>
      <c r="F146" s="296"/>
    </row>
  </sheetData>
  <sheetProtection algorithmName="SHA-512" hashValue="pzqrBPRdNzdcCbMUp3UVNrtOQy8DxV6GenVr2HqjRKQAnTuQ7zvMEZ1E/gifSpq4ydwS/pnZkdBn1d8qgVy0sg==" saltValue="sob0vT4Cs+tjYf0O+jFkTw==" spinCount="100000" sheet="1" objects="1" scenarios="1" selectLockedCells="1"/>
  <mergeCells count="6">
    <mergeCell ref="A1:B1"/>
    <mergeCell ref="A8:F8"/>
    <mergeCell ref="A12:B12"/>
    <mergeCell ref="A19:B19"/>
    <mergeCell ref="B9:B10"/>
    <mergeCell ref="A9:A10"/>
  </mergeCells>
  <phoneticPr fontId="6" type="noConversion"/>
  <dataValidations count="1">
    <dataValidation allowBlank="1" showInputMessage="1" showErrorMessage="1" error="_x000a_" sqref="C3:E4"/>
  </dataValidations>
  <printOptions horizontalCentered="1"/>
  <pageMargins left="0.25" right="0.25" top="1" bottom="1" header="0.5" footer="0.5"/>
  <pageSetup scale="47" fitToHeight="4" orientation="portrait" horizontalDpi="4294967293" r:id="rId1"/>
  <headerFooter alignWithMargins="0">
    <oddHeader>&amp;C&amp;"Arial,Bold"&amp;16CHILD SUPPORT&amp;"Arial,Regular" &amp;"Arial,Bold"SCHEDULE D
ADDITIONAL EXPENSES</oddHeader>
    <oddFooter>&amp;L&amp;16GEORGIA&amp;R&amp;"Arial,Bold"&amp;16Child Support Schedule D - CSC Standard Form&amp;"Arial,Regular"
&amp;F &amp;  2015v9.2
Page &amp;P of &amp;N</oddFooter>
  </headerFooter>
  <rowBreaks count="3" manualBreakCount="3">
    <brk id="36" max="5" man="1"/>
    <brk id="65" max="5" man="1"/>
    <brk id="94" max="5" man="1"/>
  </rowBreaks>
  <ignoredErrors>
    <ignoredError sqref="B24 A9 C33 A5:A7 A20:A33 D33 B33 A2:A4 B17 B26 E33 B31 A13:A18" numberStoredAsText="1"/>
    <ignoredError sqref="F3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049" r:id="rId4" name="Button 1">
              <controlPr defaultSize="0" print="0" autoFill="0" autoPict="0">
                <anchor moveWithCells="1" sizeWithCells="1">
                  <from>
                    <xdr:col>0</xdr:col>
                    <xdr:colOff>0</xdr:colOff>
                    <xdr:row>1</xdr:row>
                    <xdr:rowOff>88900</xdr:rowOff>
                  </from>
                  <to>
                    <xdr:col>0</xdr:col>
                    <xdr:colOff>0</xdr:colOff>
                    <xdr:row>1</xdr:row>
                    <xdr:rowOff>444500</xdr:rowOff>
                  </to>
                </anchor>
              </controlPr>
            </control>
          </mc:Choice>
          <mc:Fallback/>
        </mc:AlternateContent>
      </controls>
    </mc:Choice>
    <mc:Fallback/>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G141"/>
  <sheetViews>
    <sheetView showGridLines="0" showRowColHeaders="0" zoomScale="80" zoomScaleNormal="80" zoomScalePageLayoutView="80" workbookViewId="0">
      <selection sqref="A1:F1"/>
    </sheetView>
  </sheetViews>
  <sheetFormatPr baseColWidth="10" defaultColWidth="0" defaultRowHeight="13" zeroHeight="1" x14ac:dyDescent="0.15"/>
  <cols>
    <col min="1" max="1" width="7.33203125" customWidth="1"/>
    <col min="2" max="2" width="96.83203125" bestFit="1" customWidth="1"/>
    <col min="3" max="6" width="19.6640625" customWidth="1"/>
    <col min="7" max="7" width="0.33203125" customWidth="1"/>
  </cols>
  <sheetData>
    <row r="1" spans="1:6" s="55" customFormat="1" ht="60" customHeight="1" x14ac:dyDescent="0.2">
      <c r="A1" s="940" t="s">
        <v>590</v>
      </c>
      <c r="B1" s="941"/>
      <c r="C1" s="941"/>
      <c r="D1" s="941"/>
      <c r="E1" s="941"/>
      <c r="F1" s="942"/>
    </row>
    <row r="2" spans="1:6" s="55" customFormat="1" ht="50" hidden="1" customHeight="1" x14ac:dyDescent="0.2">
      <c r="A2" s="939" t="s">
        <v>139</v>
      </c>
      <c r="B2" s="931" t="s">
        <v>336</v>
      </c>
      <c r="C2" s="127"/>
      <c r="D2" s="127"/>
      <c r="E2" s="128"/>
      <c r="F2" s="129"/>
    </row>
    <row r="3" spans="1:6" s="55" customFormat="1" ht="50" customHeight="1" x14ac:dyDescent="0.2">
      <c r="A3" s="939"/>
      <c r="B3" s="938"/>
      <c r="C3" s="415" t="s">
        <v>190</v>
      </c>
      <c r="D3" s="415" t="s">
        <v>29</v>
      </c>
      <c r="E3" s="418" t="s">
        <v>30</v>
      </c>
      <c r="F3" s="129"/>
    </row>
    <row r="4" spans="1:6" s="55" customFormat="1" ht="50" customHeight="1" x14ac:dyDescent="0.2">
      <c r="A4" s="413" t="s">
        <v>685</v>
      </c>
      <c r="B4" s="414"/>
      <c r="C4" s="533" t="str">
        <f>CONCATENATE('CS Worksheet'!$D$21)</f>
        <v/>
      </c>
      <c r="D4" s="534" t="str">
        <f>CONCATENATE('CS Worksheet'!$D$22)</f>
        <v/>
      </c>
      <c r="E4" s="534" t="str">
        <f>CONCATENATE('CS Worksheet'!$D$23)</f>
        <v/>
      </c>
      <c r="F4" s="419" t="s">
        <v>146</v>
      </c>
    </row>
    <row r="5" spans="1:6" s="55" customFormat="1" ht="50" customHeight="1" x14ac:dyDescent="0.2">
      <c r="A5" s="134" t="s">
        <v>140</v>
      </c>
      <c r="B5" s="135" t="s">
        <v>274</v>
      </c>
      <c r="C5" s="412">
        <v>0</v>
      </c>
      <c r="D5" s="122">
        <v>0</v>
      </c>
      <c r="E5" s="122">
        <v>0</v>
      </c>
      <c r="F5" s="123">
        <f>SUMIF('CS Worksheet'!$C$21,TRUE,C5)+SUMIF('CS Worksheet'!$C$22,TRUE,D5)+SUMIF('CS Worksheet'!$C$23,TRUE,E5)</f>
        <v>0</v>
      </c>
    </row>
    <row r="6" spans="1:6" s="55" customFormat="1" ht="50" customHeight="1" x14ac:dyDescent="0.2">
      <c r="A6" s="136" t="s">
        <v>141</v>
      </c>
      <c r="B6" s="137" t="s">
        <v>276</v>
      </c>
      <c r="C6" s="122">
        <v>0</v>
      </c>
      <c r="D6" s="122">
        <v>0</v>
      </c>
      <c r="E6" s="122">
        <v>0</v>
      </c>
      <c r="F6" s="123">
        <f>SUMIF('CS Worksheet'!$C$21,TRUE,C6)+SUMIF('CS Worksheet'!$C$22,TRUE,D6)+SUMIF('CS Worksheet'!$C$23,TRUE,E6)</f>
        <v>0</v>
      </c>
    </row>
    <row r="7" spans="1:6" s="55" customFormat="1" ht="50" customHeight="1" x14ac:dyDescent="0.2">
      <c r="A7" s="136" t="s">
        <v>142</v>
      </c>
      <c r="B7" s="137" t="s">
        <v>519</v>
      </c>
      <c r="C7" s="122">
        <v>0</v>
      </c>
      <c r="D7" s="122">
        <v>0</v>
      </c>
      <c r="E7" s="122">
        <v>0</v>
      </c>
      <c r="F7" s="123">
        <f>SUMIF('CS Worksheet'!$C$21,TRUE,C7)+SUMIF('CS Worksheet'!$C$22,TRUE,D7)+SUMIF('CS Worksheet'!$C$23,TRUE,E7)</f>
        <v>0</v>
      </c>
    </row>
    <row r="8" spans="1:6" s="55" customFormat="1" ht="49.5" customHeight="1" x14ac:dyDescent="0.2">
      <c r="A8" s="136" t="s">
        <v>147</v>
      </c>
      <c r="B8" s="137" t="s">
        <v>517</v>
      </c>
      <c r="C8" s="122">
        <v>0</v>
      </c>
      <c r="D8" s="122">
        <v>0</v>
      </c>
      <c r="E8" s="122">
        <v>0</v>
      </c>
      <c r="F8" s="123">
        <f>SUMIF('CS Worksheet'!$C$21,TRUE,C8)+SUMIF('CS Worksheet'!$C$22,TRUE,D8)+SUMIF('CS Worksheet'!$C$23,TRUE,E8)</f>
        <v>0</v>
      </c>
    </row>
    <row r="9" spans="1:6" s="55" customFormat="1" ht="50" customHeight="1" x14ac:dyDescent="0.2">
      <c r="A9" s="136" t="s">
        <v>157</v>
      </c>
      <c r="B9" s="137" t="s">
        <v>77</v>
      </c>
      <c r="C9" s="138">
        <f>IF('CS Worksheet'!$C$21=TRUE,SUM(C5:C8),0)</f>
        <v>0</v>
      </c>
      <c r="D9" s="138">
        <f>IF('CS Worksheet'!$C$22=TRUE,SUM(D5:D8),0)</f>
        <v>0</v>
      </c>
      <c r="E9" s="138">
        <f>IF('CS Worksheet'!$C$23=TRUE,SUM(E5:E8),0)</f>
        <v>0</v>
      </c>
      <c r="F9" s="94">
        <f>SUM(C9:E9)</f>
        <v>0</v>
      </c>
    </row>
    <row r="10" spans="1:6" s="55" customFormat="1" ht="50" customHeight="1" x14ac:dyDescent="0.2">
      <c r="A10" s="130" t="s">
        <v>158</v>
      </c>
      <c r="B10" s="139" t="s">
        <v>518</v>
      </c>
      <c r="C10" s="140">
        <f>SROUND(C9)</f>
        <v>0</v>
      </c>
      <c r="D10" s="140">
        <f>SROUND(D9)</f>
        <v>0</v>
      </c>
      <c r="E10" s="140">
        <f>SROUND(E9)</f>
        <v>0</v>
      </c>
      <c r="F10" s="140">
        <f>SROUND(F9)</f>
        <v>0</v>
      </c>
    </row>
    <row r="11" spans="1:6" s="55" customFormat="1" ht="50" customHeight="1" x14ac:dyDescent="0.2">
      <c r="A11" s="413" t="s">
        <v>379</v>
      </c>
      <c r="B11" s="414"/>
      <c r="C11" s="533" t="str">
        <f>CONCATENATE('CS Worksheet'!$D$21)</f>
        <v/>
      </c>
      <c r="D11" s="534" t="str">
        <f>CONCATENATE('CS Worksheet'!$D$22)</f>
        <v/>
      </c>
      <c r="E11" s="534" t="str">
        <f>CONCATENATE('CS Worksheet'!$D$23)</f>
        <v/>
      </c>
      <c r="F11" s="419" t="s">
        <v>146</v>
      </c>
    </row>
    <row r="12" spans="1:6" s="55" customFormat="1" ht="50" customHeight="1" x14ac:dyDescent="0.2">
      <c r="A12" s="134" t="s">
        <v>160</v>
      </c>
      <c r="B12" s="135" t="s">
        <v>274</v>
      </c>
      <c r="C12" s="122">
        <v>0</v>
      </c>
      <c r="D12" s="122">
        <v>0</v>
      </c>
      <c r="E12" s="230">
        <v>0</v>
      </c>
      <c r="F12" s="123">
        <f>SUMIF('CS Worksheet'!$C$21,TRUE,C12)+SUMIF('CS Worksheet'!$C$22,TRUE,D12)+SUMIF('CS Worksheet'!$C$23,TRUE,E12)</f>
        <v>0</v>
      </c>
    </row>
    <row r="13" spans="1:6" s="55" customFormat="1" ht="50" customHeight="1" x14ac:dyDescent="0.2">
      <c r="A13" s="136" t="s">
        <v>165</v>
      </c>
      <c r="B13" s="137" t="s">
        <v>276</v>
      </c>
      <c r="C13" s="122">
        <v>0</v>
      </c>
      <c r="D13" s="122">
        <v>0</v>
      </c>
      <c r="E13" s="122">
        <v>0</v>
      </c>
      <c r="F13" s="123">
        <f>SUMIF('CS Worksheet'!$C$21,TRUE,C13)+SUMIF('CS Worksheet'!$C$22,TRUE,D13)+SUMIF('CS Worksheet'!$C$23,TRUE,E13)</f>
        <v>0</v>
      </c>
    </row>
    <row r="14" spans="1:6" s="55" customFormat="1" ht="50" customHeight="1" x14ac:dyDescent="0.2">
      <c r="A14" s="136" t="s">
        <v>162</v>
      </c>
      <c r="B14" s="137" t="s">
        <v>519</v>
      </c>
      <c r="C14" s="122">
        <v>0</v>
      </c>
      <c r="D14" s="122">
        <v>0</v>
      </c>
      <c r="E14" s="122">
        <v>0</v>
      </c>
      <c r="F14" s="123">
        <f>SUMIF('CS Worksheet'!$C$21,TRUE,C14)+SUMIF('CS Worksheet'!$C$22,TRUE,D14)+SUMIF('CS Worksheet'!$C$23,TRUE,E14)</f>
        <v>0</v>
      </c>
    </row>
    <row r="15" spans="1:6" s="55" customFormat="1" ht="50" customHeight="1" x14ac:dyDescent="0.2">
      <c r="A15" s="136" t="s">
        <v>166</v>
      </c>
      <c r="B15" s="137" t="s">
        <v>517</v>
      </c>
      <c r="C15" s="122">
        <v>0</v>
      </c>
      <c r="D15" s="122">
        <v>0</v>
      </c>
      <c r="E15" s="122">
        <v>0</v>
      </c>
      <c r="F15" s="123">
        <f>SUMIF('CS Worksheet'!$C$21,TRUE,C15)+SUMIF('CS Worksheet'!$C$22,TRUE,D15)+SUMIF('CS Worksheet'!$C$23,TRUE,E15)</f>
        <v>0</v>
      </c>
    </row>
    <row r="16" spans="1:6" s="55" customFormat="1" ht="50" customHeight="1" x14ac:dyDescent="0.2">
      <c r="A16" s="136" t="s">
        <v>167</v>
      </c>
      <c r="B16" s="137" t="s">
        <v>77</v>
      </c>
      <c r="C16" s="138">
        <f>IF('CS Worksheet'!$C$21=TRUE,SUM(C12:C15),0)</f>
        <v>0</v>
      </c>
      <c r="D16" s="138">
        <f>IF('CS Worksheet'!$C$22=TRUE,SUM(D12:D15),0)</f>
        <v>0</v>
      </c>
      <c r="E16" s="138">
        <f>IF('CS Worksheet'!$C$23=TRUE,SUM(E12:E15),0)</f>
        <v>0</v>
      </c>
      <c r="F16" s="94">
        <f>SUM(C16:E16)</f>
        <v>0</v>
      </c>
    </row>
    <row r="17" spans="1:6" s="55" customFormat="1" ht="50" customHeight="1" x14ac:dyDescent="0.2">
      <c r="A17" s="130" t="s">
        <v>168</v>
      </c>
      <c r="B17" s="139" t="s">
        <v>520</v>
      </c>
      <c r="C17" s="140">
        <f>SROUND(C16)</f>
        <v>0</v>
      </c>
      <c r="D17" s="140">
        <f>SROUND(D16)</f>
        <v>0</v>
      </c>
      <c r="E17" s="140">
        <f>SROUND(E16)</f>
        <v>0</v>
      </c>
      <c r="F17" s="140">
        <f>SROUND(F16)</f>
        <v>0</v>
      </c>
    </row>
    <row r="18" spans="1:6" s="55" customFormat="1" ht="50" customHeight="1" x14ac:dyDescent="0.2">
      <c r="A18" s="413" t="s">
        <v>670</v>
      </c>
      <c r="B18" s="414"/>
      <c r="C18" s="533" t="str">
        <f>CONCATENATE('CS Worksheet'!$D$21)</f>
        <v/>
      </c>
      <c r="D18" s="534" t="str">
        <f>CONCATENATE('CS Worksheet'!$D$22)</f>
        <v/>
      </c>
      <c r="E18" s="534" t="str">
        <f>CONCATENATE('CS Worksheet'!$D$23)</f>
        <v/>
      </c>
      <c r="F18" s="419" t="s">
        <v>146</v>
      </c>
    </row>
    <row r="19" spans="1:6" s="55" customFormat="1" ht="50" customHeight="1" x14ac:dyDescent="0.2">
      <c r="A19" s="134" t="s">
        <v>169</v>
      </c>
      <c r="B19" s="121" t="s">
        <v>274</v>
      </c>
      <c r="C19" s="122">
        <v>0</v>
      </c>
      <c r="D19" s="122">
        <v>0</v>
      </c>
      <c r="E19" s="122">
        <v>0</v>
      </c>
      <c r="F19" s="123">
        <f>SUMIF('CS Worksheet'!$C$21,TRUE,C19)+SUMIF('CS Worksheet'!$C$22,TRUE,D19)+SUMIF('CS Worksheet'!$C$23,TRUE,E19)</f>
        <v>0</v>
      </c>
    </row>
    <row r="20" spans="1:6" s="55" customFormat="1" ht="50" customHeight="1" x14ac:dyDescent="0.2">
      <c r="A20" s="136" t="s">
        <v>170</v>
      </c>
      <c r="B20" s="139" t="s">
        <v>276</v>
      </c>
      <c r="C20" s="122">
        <v>0</v>
      </c>
      <c r="D20" s="122">
        <v>0</v>
      </c>
      <c r="E20" s="122">
        <v>0</v>
      </c>
      <c r="F20" s="123">
        <f>SUMIF('CS Worksheet'!$C$21,TRUE,C20)+SUMIF('CS Worksheet'!$C$22,TRUE,D20)+SUMIF('CS Worksheet'!$C$23,TRUE,E20)</f>
        <v>0</v>
      </c>
    </row>
    <row r="21" spans="1:6" s="55" customFormat="1" ht="50" customHeight="1" x14ac:dyDescent="0.2">
      <c r="A21" s="136" t="s">
        <v>171</v>
      </c>
      <c r="B21" s="139" t="s">
        <v>519</v>
      </c>
      <c r="C21" s="122">
        <v>0</v>
      </c>
      <c r="D21" s="122">
        <v>0</v>
      </c>
      <c r="E21" s="122">
        <v>0</v>
      </c>
      <c r="F21" s="123">
        <f>SUMIF('CS Worksheet'!$C$21,TRUE,C21)+SUMIF('CS Worksheet'!$C$22,TRUE,D21)+SUMIF('CS Worksheet'!$C$23,TRUE,E21)</f>
        <v>0</v>
      </c>
    </row>
    <row r="22" spans="1:6" s="55" customFormat="1" ht="50" customHeight="1" x14ac:dyDescent="0.2">
      <c r="A22" s="136" t="s">
        <v>172</v>
      </c>
      <c r="B22" s="137" t="s">
        <v>517</v>
      </c>
      <c r="C22" s="122">
        <v>0</v>
      </c>
      <c r="D22" s="122">
        <v>0</v>
      </c>
      <c r="E22" s="122">
        <v>0</v>
      </c>
      <c r="F22" s="123">
        <f>SUMIF('CS Worksheet'!$C$21,TRUE,C22)+SUMIF('CS Worksheet'!$C$22,TRUE,D22)+SUMIF('CS Worksheet'!$C$23,TRUE,E22)</f>
        <v>0</v>
      </c>
    </row>
    <row r="23" spans="1:6" s="55" customFormat="1" ht="50" customHeight="1" x14ac:dyDescent="0.2">
      <c r="A23" s="136" t="s">
        <v>173</v>
      </c>
      <c r="B23" s="139" t="s">
        <v>77</v>
      </c>
      <c r="C23" s="138">
        <f>IF('CS Worksheet'!$C$21=TRUE,SUM(C19:C22),0)</f>
        <v>0</v>
      </c>
      <c r="D23" s="138">
        <f>IF('CS Worksheet'!$C$22=TRUE,SUM(D19:D22),0)</f>
        <v>0</v>
      </c>
      <c r="E23" s="138">
        <f>IF('CS Worksheet'!$C$23=TRUE,SUM(E19:E22),0)</f>
        <v>0</v>
      </c>
      <c r="F23" s="94">
        <f>SUM(C23:E23)</f>
        <v>0</v>
      </c>
    </row>
    <row r="24" spans="1:6" s="55" customFormat="1" ht="50" customHeight="1" x14ac:dyDescent="0.2">
      <c r="A24" s="136" t="s">
        <v>174</v>
      </c>
      <c r="B24" s="137" t="s">
        <v>594</v>
      </c>
      <c r="C24" s="141">
        <f>SROUND(C23)</f>
        <v>0</v>
      </c>
      <c r="D24" s="141">
        <f>SROUND(D23)</f>
        <v>0</v>
      </c>
      <c r="E24" s="141">
        <f>SROUND(E23)</f>
        <v>0</v>
      </c>
      <c r="F24" s="141">
        <f>SROUND(F23)</f>
        <v>0</v>
      </c>
    </row>
    <row r="25" spans="1:6" s="55" customFormat="1" ht="25" customHeight="1" x14ac:dyDescent="0.2">
      <c r="A25" s="142"/>
      <c r="B25" s="139"/>
      <c r="C25" s="143"/>
      <c r="D25" s="143"/>
      <c r="E25" s="143"/>
      <c r="F25" s="143"/>
    </row>
    <row r="26" spans="1:6" s="55" customFormat="1" ht="50" customHeight="1" x14ac:dyDescent="0.2">
      <c r="A26" s="68" t="str">
        <f>CONCATENATE("Names of Parties:  ", LEFT('CS Worksheet'!$B$5,100),"    vs. ",'CS Worksheet'!$B$8)</f>
        <v xml:space="preserve">Names of Parties:      vs. </v>
      </c>
      <c r="B26" s="68"/>
      <c r="C26" s="68"/>
      <c r="D26" s="68"/>
      <c r="E26" s="68"/>
      <c r="F26" s="68"/>
    </row>
    <row r="27" spans="1:6" s="55" customFormat="1" ht="50" customHeight="1" x14ac:dyDescent="0.2">
      <c r="A27" s="69" t="str">
        <f>CONCATENATE("Submitted by:  ", 'CS Worksheet'!$F$27)</f>
        <v xml:space="preserve">Submitted by:  </v>
      </c>
      <c r="B27" s="69"/>
      <c r="C27" s="169"/>
      <c r="D27" s="66"/>
      <c r="E27" s="216"/>
      <c r="F27" s="216" t="str">
        <f ca="1">"Today's date: " &amp; TEXT(TODAY(),"mm/dd/yyyy")</f>
        <v>Today's date: 12/30/2016</v>
      </c>
    </row>
    <row r="28" spans="1:6" s="55" customFormat="1" ht="50" customHeight="1" x14ac:dyDescent="0.2">
      <c r="A28" s="69" t="str">
        <f>"Case #: " &amp;  'CS Worksheet'!$K$4</f>
        <v xml:space="preserve">Case #: </v>
      </c>
      <c r="B28" s="170"/>
      <c r="C28" s="170"/>
      <c r="D28" s="69"/>
      <c r="E28" s="69"/>
      <c r="F28" s="557" t="s">
        <v>886</v>
      </c>
    </row>
    <row r="29" spans="1:6" s="55" customFormat="1" ht="60" customHeight="1" thickBot="1" x14ac:dyDescent="0.25">
      <c r="A29" s="940" t="s">
        <v>214</v>
      </c>
      <c r="B29" s="941"/>
      <c r="C29" s="941"/>
      <c r="D29" s="941"/>
      <c r="E29" s="941"/>
      <c r="F29" s="942"/>
    </row>
    <row r="30" spans="1:6" s="55" customFormat="1" ht="50" hidden="1" customHeight="1" x14ac:dyDescent="0.2">
      <c r="A30" s="939" t="s">
        <v>139</v>
      </c>
      <c r="B30" s="931" t="s">
        <v>336</v>
      </c>
      <c r="C30" s="227"/>
      <c r="D30" s="227"/>
      <c r="E30" s="227"/>
      <c r="F30" s="129"/>
    </row>
    <row r="31" spans="1:6" s="55" customFormat="1" ht="50" customHeight="1" x14ac:dyDescent="0.2">
      <c r="A31" s="939"/>
      <c r="B31" s="938"/>
      <c r="C31" s="422" t="s">
        <v>31</v>
      </c>
      <c r="D31" s="421" t="s">
        <v>32</v>
      </c>
      <c r="E31" s="420" t="s">
        <v>33</v>
      </c>
      <c r="F31" s="129"/>
    </row>
    <row r="32" spans="1:6" s="55" customFormat="1" ht="50" customHeight="1" x14ac:dyDescent="0.2">
      <c r="A32" s="413" t="s">
        <v>685</v>
      </c>
      <c r="B32" s="414"/>
      <c r="C32" s="416" t="str">
        <f>CONCATENATE('CS Worksheet'!$J$18)</f>
        <v/>
      </c>
      <c r="D32" s="417" t="str">
        <f>CONCATENATE('CS Worksheet'!$J$19)</f>
        <v/>
      </c>
      <c r="E32" s="417" t="str">
        <f>CONCATENATE('CS Worksheet'!$J$20)</f>
        <v/>
      </c>
      <c r="F32" s="419" t="s">
        <v>146</v>
      </c>
    </row>
    <row r="33" spans="1:7" s="55" customFormat="1" ht="50" customHeight="1" x14ac:dyDescent="0.2">
      <c r="A33" s="134" t="s">
        <v>140</v>
      </c>
      <c r="B33" s="135" t="s">
        <v>274</v>
      </c>
      <c r="C33" s="122">
        <v>0</v>
      </c>
      <c r="D33" s="122">
        <v>0</v>
      </c>
      <c r="E33" s="122">
        <v>0</v>
      </c>
      <c r="F33" s="123">
        <f>SUMIF('CS Worksheet'!$I$18,TRUE,C33)+SUMIF('CS Worksheet'!$I$19,TRUE,D33)+SUMIF('CS Worksheet'!$I$20,TRUE,E33)</f>
        <v>0</v>
      </c>
    </row>
    <row r="34" spans="1:7" s="55" customFormat="1" ht="50" customHeight="1" x14ac:dyDescent="0.2">
      <c r="A34" s="136" t="s">
        <v>141</v>
      </c>
      <c r="B34" s="137" t="s">
        <v>276</v>
      </c>
      <c r="C34" s="122">
        <v>0</v>
      </c>
      <c r="D34" s="122">
        <v>0</v>
      </c>
      <c r="E34" s="122">
        <v>0</v>
      </c>
      <c r="F34" s="123">
        <f>SUMIF('CS Worksheet'!$I$18,TRUE,C34)+SUMIF('CS Worksheet'!$I$19,TRUE,D34)+SUMIF('CS Worksheet'!$I$20,TRUE,E34)</f>
        <v>0</v>
      </c>
    </row>
    <row r="35" spans="1:7" s="55" customFormat="1" ht="50" customHeight="1" x14ac:dyDescent="0.2">
      <c r="A35" s="136" t="s">
        <v>142</v>
      </c>
      <c r="B35" s="137" t="s">
        <v>519</v>
      </c>
      <c r="C35" s="122">
        <v>0</v>
      </c>
      <c r="D35" s="122">
        <v>0</v>
      </c>
      <c r="E35" s="122">
        <v>0</v>
      </c>
      <c r="F35" s="123">
        <f>SUMIF('CS Worksheet'!$I$18,TRUE,C35)+SUMIF('CS Worksheet'!$I$19,TRUE,D35)+SUMIF('CS Worksheet'!$I$20,TRUE,E35)</f>
        <v>0</v>
      </c>
    </row>
    <row r="36" spans="1:7" s="55" customFormat="1" ht="50" customHeight="1" x14ac:dyDescent="0.2">
      <c r="A36" s="136" t="s">
        <v>147</v>
      </c>
      <c r="B36" s="137" t="s">
        <v>517</v>
      </c>
      <c r="C36" s="122">
        <v>0</v>
      </c>
      <c r="D36" s="122">
        <v>0</v>
      </c>
      <c r="E36" s="122">
        <v>0</v>
      </c>
      <c r="F36" s="123">
        <f>SUMIF('CS Worksheet'!$I$18,TRUE,C36)+SUMIF('CS Worksheet'!$I$19,TRUE,D36)+SUMIF('CS Worksheet'!$I$20,TRUE,E36)</f>
        <v>0</v>
      </c>
    </row>
    <row r="37" spans="1:7" s="55" customFormat="1" ht="50" customHeight="1" x14ac:dyDescent="0.2">
      <c r="A37" s="136" t="s">
        <v>157</v>
      </c>
      <c r="B37" s="137" t="s">
        <v>77</v>
      </c>
      <c r="C37" s="138">
        <f>IF('CS Worksheet'!$I$18=TRUE,SUM(C33:C36),0)</f>
        <v>0</v>
      </c>
      <c r="D37" s="138">
        <f>IF('CS Worksheet'!$I$19=TRUE,SUM(D33:D36),0)</f>
        <v>0</v>
      </c>
      <c r="E37" s="138">
        <f>IF('CS Worksheet'!$I$20=TRUE,SUM(E33:E36),0)</f>
        <v>0</v>
      </c>
      <c r="F37" s="94">
        <f>SUM(C37:E37)</f>
        <v>0</v>
      </c>
    </row>
    <row r="38" spans="1:7" s="55" customFormat="1" ht="50" customHeight="1" x14ac:dyDescent="0.2">
      <c r="A38" s="130" t="s">
        <v>158</v>
      </c>
      <c r="B38" s="139" t="s">
        <v>518</v>
      </c>
      <c r="C38" s="140">
        <f>SROUND(C37)</f>
        <v>0</v>
      </c>
      <c r="D38" s="140">
        <f>SROUND(D37)</f>
        <v>0</v>
      </c>
      <c r="E38" s="140">
        <f>SROUND(E37)</f>
        <v>0</v>
      </c>
      <c r="F38" s="140">
        <f>SROUND(F37)</f>
        <v>0</v>
      </c>
    </row>
    <row r="39" spans="1:7" s="55" customFormat="1" ht="50" customHeight="1" x14ac:dyDescent="0.2">
      <c r="A39" s="413" t="s">
        <v>379</v>
      </c>
      <c r="B39" s="414"/>
      <c r="C39" s="416" t="str">
        <f>CONCATENATE('CS Worksheet'!$J$18)</f>
        <v/>
      </c>
      <c r="D39" s="417" t="str">
        <f>CONCATENATE('CS Worksheet'!$J$19)</f>
        <v/>
      </c>
      <c r="E39" s="417" t="str">
        <f>CONCATENATE('CS Worksheet'!$J$20)</f>
        <v/>
      </c>
      <c r="F39" s="419" t="s">
        <v>146</v>
      </c>
    </row>
    <row r="40" spans="1:7" s="55" customFormat="1" ht="50" customHeight="1" x14ac:dyDescent="0.2">
      <c r="A40" s="134" t="s">
        <v>160</v>
      </c>
      <c r="B40" s="135" t="s">
        <v>274</v>
      </c>
      <c r="C40" s="122">
        <v>0</v>
      </c>
      <c r="D40" s="122">
        <v>0</v>
      </c>
      <c r="E40" s="122">
        <v>0</v>
      </c>
      <c r="F40" s="123">
        <f>SUMIF('CS Worksheet'!$I$18,TRUE,C40)+SUMIF('CS Worksheet'!$I$19,TRUE,D40)+SUMIF('CS Worksheet'!$I$20,TRUE,E40)</f>
        <v>0</v>
      </c>
    </row>
    <row r="41" spans="1:7" s="55" customFormat="1" ht="50" customHeight="1" x14ac:dyDescent="0.2">
      <c r="A41" s="136" t="s">
        <v>165</v>
      </c>
      <c r="B41" s="137" t="s">
        <v>276</v>
      </c>
      <c r="C41" s="122">
        <v>0</v>
      </c>
      <c r="D41" s="122">
        <v>0</v>
      </c>
      <c r="E41" s="122">
        <v>0</v>
      </c>
      <c r="F41" s="123">
        <f>SUMIF('CS Worksheet'!$I$18,TRUE,C41)+SUMIF('CS Worksheet'!$I$19,TRUE,D41)+SUMIF('CS Worksheet'!$I$20,TRUE,E41)</f>
        <v>0</v>
      </c>
    </row>
    <row r="42" spans="1:7" s="55" customFormat="1" ht="50" customHeight="1" x14ac:dyDescent="0.2">
      <c r="A42" s="136" t="s">
        <v>162</v>
      </c>
      <c r="B42" s="137" t="s">
        <v>519</v>
      </c>
      <c r="C42" s="122">
        <v>0</v>
      </c>
      <c r="D42" s="122">
        <v>0</v>
      </c>
      <c r="E42" s="122">
        <v>0</v>
      </c>
      <c r="F42" s="123">
        <f>SUMIF('CS Worksheet'!$I$18,TRUE,C42)+SUMIF('CS Worksheet'!$I$19,TRUE,D42)+SUMIF('CS Worksheet'!$I$20,TRUE,E42)</f>
        <v>0</v>
      </c>
    </row>
    <row r="43" spans="1:7" s="55" customFormat="1" ht="50" customHeight="1" x14ac:dyDescent="0.2">
      <c r="A43" s="136" t="s">
        <v>166</v>
      </c>
      <c r="B43" s="137" t="s">
        <v>517</v>
      </c>
      <c r="C43" s="122">
        <v>0</v>
      </c>
      <c r="D43" s="122">
        <v>0</v>
      </c>
      <c r="E43" s="122">
        <v>0</v>
      </c>
      <c r="F43" s="123">
        <f>SUMIF('CS Worksheet'!$I$18,TRUE,C43)+SUMIF('CS Worksheet'!$I$19,TRUE,D43)+SUMIF('CS Worksheet'!$I$20,TRUE,E43)</f>
        <v>0</v>
      </c>
    </row>
    <row r="44" spans="1:7" s="55" customFormat="1" ht="50" customHeight="1" x14ac:dyDescent="0.2">
      <c r="A44" s="136" t="s">
        <v>167</v>
      </c>
      <c r="B44" s="137" t="s">
        <v>77</v>
      </c>
      <c r="C44" s="138">
        <f>IF('CS Worksheet'!$I$18=TRUE,SUM(C40:C43),0)</f>
        <v>0</v>
      </c>
      <c r="D44" s="138">
        <f>IF('CS Worksheet'!$I$19=TRUE,SUM(D40:D43),0)</f>
        <v>0</v>
      </c>
      <c r="E44" s="138">
        <f>IF('CS Worksheet'!$I$20=TRUE,SUM(E40:E43),0)</f>
        <v>0</v>
      </c>
      <c r="F44" s="94">
        <f>SUM(C44:E44)</f>
        <v>0</v>
      </c>
    </row>
    <row r="45" spans="1:7" s="55" customFormat="1" ht="50" customHeight="1" thickBot="1" x14ac:dyDescent="0.25">
      <c r="A45" s="136" t="s">
        <v>168</v>
      </c>
      <c r="B45" s="139" t="s">
        <v>520</v>
      </c>
      <c r="C45" s="140">
        <f>SROUND(C44)</f>
        <v>0</v>
      </c>
      <c r="D45" s="140">
        <f>SROUND(D44)</f>
        <v>0</v>
      </c>
      <c r="E45" s="140">
        <f>SROUND(E44)</f>
        <v>0</v>
      </c>
      <c r="F45" s="140">
        <f>SROUND(F44)</f>
        <v>0</v>
      </c>
    </row>
    <row r="46" spans="1:7" s="55" customFormat="1" ht="50" customHeight="1" thickBot="1" x14ac:dyDescent="0.25">
      <c r="A46" s="224" t="s">
        <v>670</v>
      </c>
      <c r="B46" s="423"/>
      <c r="C46" s="416" t="str">
        <f>CONCATENATE('CS Worksheet'!$J$18)</f>
        <v/>
      </c>
      <c r="D46" s="417" t="str">
        <f>CONCATENATE('CS Worksheet'!$J$19)</f>
        <v/>
      </c>
      <c r="E46" s="417" t="str">
        <f>CONCATENATE('CS Worksheet'!$J$20)</f>
        <v/>
      </c>
      <c r="F46" s="419" t="s">
        <v>146</v>
      </c>
      <c r="G46" s="424"/>
    </row>
    <row r="47" spans="1:7" s="55" customFormat="1" ht="50" customHeight="1" x14ac:dyDescent="0.2">
      <c r="A47" s="134" t="s">
        <v>169</v>
      </c>
      <c r="B47" s="121" t="s">
        <v>274</v>
      </c>
      <c r="C47" s="122">
        <v>0</v>
      </c>
      <c r="D47" s="122">
        <v>0</v>
      </c>
      <c r="E47" s="122">
        <v>0</v>
      </c>
      <c r="F47" s="123">
        <f>SUMIF('CS Worksheet'!$I$18,TRUE,C47)+SUMIF('CS Worksheet'!$I$19,TRUE,D47)+SUMIF('CS Worksheet'!$I$20,TRUE,E47)</f>
        <v>0</v>
      </c>
    </row>
    <row r="48" spans="1:7" s="55" customFormat="1" ht="50" customHeight="1" x14ac:dyDescent="0.2">
      <c r="A48" s="136" t="s">
        <v>170</v>
      </c>
      <c r="B48" s="139" t="s">
        <v>276</v>
      </c>
      <c r="C48" s="122">
        <v>0</v>
      </c>
      <c r="D48" s="122">
        <v>0</v>
      </c>
      <c r="E48" s="122">
        <v>0</v>
      </c>
      <c r="F48" s="123">
        <f>SUMIF('CS Worksheet'!$I$18,TRUE,C48)+SUMIF('CS Worksheet'!$I$19,TRUE,D48)+SUMIF('CS Worksheet'!$I$20,TRUE,E48)</f>
        <v>0</v>
      </c>
    </row>
    <row r="49" spans="1:7" s="55" customFormat="1" ht="50" customHeight="1" x14ac:dyDescent="0.2">
      <c r="A49" s="136" t="s">
        <v>171</v>
      </c>
      <c r="B49" s="139" t="s">
        <v>519</v>
      </c>
      <c r="C49" s="122">
        <v>0</v>
      </c>
      <c r="D49" s="122">
        <v>0</v>
      </c>
      <c r="E49" s="122">
        <v>0</v>
      </c>
      <c r="F49" s="123">
        <f>SUMIF('CS Worksheet'!$I$18,TRUE,C49)+SUMIF('CS Worksheet'!$I$19,TRUE,D49)+SUMIF('CS Worksheet'!$I$20,TRUE,E49)</f>
        <v>0</v>
      </c>
    </row>
    <row r="50" spans="1:7" s="55" customFormat="1" ht="50" customHeight="1" x14ac:dyDescent="0.2">
      <c r="A50" s="136" t="s">
        <v>172</v>
      </c>
      <c r="B50" s="137" t="s">
        <v>517</v>
      </c>
      <c r="C50" s="122">
        <v>0</v>
      </c>
      <c r="D50" s="122">
        <v>0</v>
      </c>
      <c r="E50" s="122">
        <v>0</v>
      </c>
      <c r="F50" s="123">
        <f>SUMIF('CS Worksheet'!$I$18,TRUE,C50)+SUMIF('CS Worksheet'!$I$19,TRUE,D50)+SUMIF('CS Worksheet'!$I$20,TRUE,E50)</f>
        <v>0</v>
      </c>
    </row>
    <row r="51" spans="1:7" s="55" customFormat="1" ht="50" customHeight="1" x14ac:dyDescent="0.2">
      <c r="A51" s="136" t="s">
        <v>173</v>
      </c>
      <c r="B51" s="139" t="s">
        <v>77</v>
      </c>
      <c r="C51" s="138">
        <f>IF('CS Worksheet'!$I$18=TRUE,SUM(C47:C50),0)</f>
        <v>0</v>
      </c>
      <c r="D51" s="138">
        <f>IF('CS Worksheet'!$I$19=TRUE,SUM(D47:D50),0)</f>
        <v>0</v>
      </c>
      <c r="E51" s="138">
        <f>IF('CS Worksheet'!$I$20=TRUE,SUM(E47:E50),0)</f>
        <v>0</v>
      </c>
      <c r="F51" s="94">
        <f>SUM(C51:E51)</f>
        <v>0</v>
      </c>
    </row>
    <row r="52" spans="1:7" s="55" customFormat="1" ht="50" customHeight="1" x14ac:dyDescent="0.2">
      <c r="A52" s="136" t="s">
        <v>174</v>
      </c>
      <c r="B52" s="137" t="s">
        <v>594</v>
      </c>
      <c r="C52" s="141">
        <f>SROUND(C51)</f>
        <v>0</v>
      </c>
      <c r="D52" s="141">
        <f>SROUND(D51)</f>
        <v>0</v>
      </c>
      <c r="E52" s="141">
        <f>SROUND(E51)</f>
        <v>0</v>
      </c>
      <c r="F52" s="141">
        <f>SROUND(F51)</f>
        <v>0</v>
      </c>
      <c r="G52" s="424"/>
    </row>
    <row r="53" spans="1:7" s="55" customFormat="1" ht="18.75" customHeight="1" x14ac:dyDescent="0.2">
      <c r="A53" s="142"/>
      <c r="B53" s="139"/>
      <c r="C53" s="143"/>
      <c r="D53" s="221"/>
      <c r="E53" s="221"/>
      <c r="F53" s="221"/>
    </row>
    <row r="54" spans="1:7" s="55" customFormat="1" ht="50" customHeight="1" x14ac:dyDescent="0.2">
      <c r="A54" s="68" t="str">
        <f>CONCATENATE("Names of Parties:  ", LEFT('CS Worksheet'!$B$5,100),"    vs. ",'CS Worksheet'!$B$8)</f>
        <v xml:space="preserve">Names of Parties:      vs. </v>
      </c>
      <c r="B54" s="68"/>
      <c r="C54" s="68"/>
      <c r="D54" s="68"/>
      <c r="E54" s="68"/>
      <c r="F54" s="119"/>
    </row>
    <row r="55" spans="1:7" s="55" customFormat="1" ht="50" customHeight="1" x14ac:dyDescent="0.2">
      <c r="A55" s="69" t="str">
        <f>CONCATENATE("Submitted by:  ", 'CS Worksheet'!$F$27)</f>
        <v xml:space="preserve">Submitted by:  </v>
      </c>
      <c r="B55" s="69"/>
      <c r="C55" s="169"/>
      <c r="D55" s="66"/>
      <c r="E55" s="216"/>
      <c r="F55" s="216" t="str">
        <f ca="1">"Today's date: " &amp; TEXT(TODAY(),"mm/dd/yyyy")</f>
        <v>Today's date: 12/30/2016</v>
      </c>
    </row>
    <row r="56" spans="1:7" s="55" customFormat="1" ht="50" customHeight="1" x14ac:dyDescent="0.2">
      <c r="A56" s="425" t="str">
        <f>"Case #: " &amp;  'CS Worksheet'!$K$4</f>
        <v xml:space="preserve">Case #: </v>
      </c>
      <c r="B56" s="426"/>
      <c r="C56" s="426"/>
      <c r="D56" s="425"/>
      <c r="E56" s="425"/>
      <c r="F56" s="557" t="s">
        <v>886</v>
      </c>
    </row>
    <row r="57" spans="1:7" s="55" customFormat="1" ht="2" customHeight="1" x14ac:dyDescent="0.2">
      <c r="A57" s="425"/>
      <c r="B57" s="426"/>
      <c r="C57" s="426"/>
      <c r="D57" s="425"/>
      <c r="E57" s="425"/>
      <c r="F57" s="427"/>
    </row>
    <row r="58" spans="1:7" s="55" customFormat="1" ht="50" customHeight="1" x14ac:dyDescent="0.2">
      <c r="A58" s="935" t="s">
        <v>884</v>
      </c>
      <c r="B58" s="936"/>
      <c r="C58" s="936"/>
      <c r="D58" s="936"/>
      <c r="E58" s="936"/>
      <c r="F58" s="937"/>
    </row>
    <row r="59" spans="1:7" s="55" customFormat="1" ht="50" hidden="1" customHeight="1" x14ac:dyDescent="0.2">
      <c r="A59" s="939" t="s">
        <v>139</v>
      </c>
      <c r="B59" s="931" t="s">
        <v>336</v>
      </c>
      <c r="C59" s="227"/>
      <c r="D59" s="227"/>
      <c r="E59" s="227"/>
      <c r="F59" s="129"/>
    </row>
    <row r="60" spans="1:7" s="55" customFormat="1" ht="50" customHeight="1" x14ac:dyDescent="0.2">
      <c r="A60" s="939"/>
      <c r="B60" s="938"/>
      <c r="C60" s="428" t="s">
        <v>34</v>
      </c>
      <c r="D60" s="428" t="s">
        <v>35</v>
      </c>
      <c r="E60" s="428" t="s">
        <v>36</v>
      </c>
      <c r="F60" s="129"/>
    </row>
    <row r="61" spans="1:7" s="55" customFormat="1" ht="50" customHeight="1" x14ac:dyDescent="0.2">
      <c r="A61" s="413" t="s">
        <v>685</v>
      </c>
      <c r="B61" s="414"/>
      <c r="C61" s="416" t="str">
        <f>CONCATENATE('CS Worksheet'!$J$21)</f>
        <v/>
      </c>
      <c r="D61" s="417" t="str">
        <f>CONCATENATE('CS Worksheet'!$J$22)</f>
        <v/>
      </c>
      <c r="E61" s="417" t="str">
        <f>CONCATENATE('CS Worksheet'!$J$23)</f>
        <v/>
      </c>
      <c r="F61" s="419" t="s">
        <v>146</v>
      </c>
    </row>
    <row r="62" spans="1:7" s="55" customFormat="1" ht="50" customHeight="1" x14ac:dyDescent="0.2">
      <c r="A62" s="134" t="s">
        <v>140</v>
      </c>
      <c r="B62" s="135" t="s">
        <v>274</v>
      </c>
      <c r="C62" s="122">
        <v>0</v>
      </c>
      <c r="D62" s="122">
        <v>0</v>
      </c>
      <c r="E62" s="122">
        <v>0</v>
      </c>
      <c r="F62" s="123">
        <f>SUMIF('CS Worksheet'!$I$21,TRUE,C62)+SUMIF('CS Worksheet'!$I$22,TRUE,D62)+SUMIF('CS Worksheet'!$I$23,TRUE,E62)</f>
        <v>0</v>
      </c>
    </row>
    <row r="63" spans="1:7" s="55" customFormat="1" ht="50" customHeight="1" x14ac:dyDescent="0.2">
      <c r="A63" s="136" t="s">
        <v>141</v>
      </c>
      <c r="B63" s="137" t="s">
        <v>276</v>
      </c>
      <c r="C63" s="122">
        <v>0</v>
      </c>
      <c r="D63" s="122">
        <v>0</v>
      </c>
      <c r="E63" s="122">
        <v>0</v>
      </c>
      <c r="F63" s="123">
        <f>SUMIF('CS Worksheet'!$I$21,TRUE,C63)+SUMIF('CS Worksheet'!$I$22,TRUE,D63)+SUMIF('CS Worksheet'!$I$23,TRUE,E63)</f>
        <v>0</v>
      </c>
    </row>
    <row r="64" spans="1:7" s="55" customFormat="1" ht="50" customHeight="1" x14ac:dyDescent="0.2">
      <c r="A64" s="136" t="s">
        <v>142</v>
      </c>
      <c r="B64" s="137" t="s">
        <v>519</v>
      </c>
      <c r="C64" s="122">
        <v>0</v>
      </c>
      <c r="D64" s="122">
        <v>0</v>
      </c>
      <c r="E64" s="122">
        <v>0</v>
      </c>
      <c r="F64" s="123">
        <f>SUMIF('CS Worksheet'!$I$21,TRUE,C64)+SUMIF('CS Worksheet'!$I$22,TRUE,D64)+SUMIF('CS Worksheet'!$I$23,TRUE,E64)</f>
        <v>0</v>
      </c>
    </row>
    <row r="65" spans="1:6" s="55" customFormat="1" ht="50" customHeight="1" x14ac:dyDescent="0.2">
      <c r="A65" s="136" t="s">
        <v>147</v>
      </c>
      <c r="B65" s="137" t="s">
        <v>517</v>
      </c>
      <c r="C65" s="122">
        <v>0</v>
      </c>
      <c r="D65" s="122">
        <v>0</v>
      </c>
      <c r="E65" s="122">
        <v>0</v>
      </c>
      <c r="F65" s="123">
        <f>SUMIF('CS Worksheet'!$I$21,TRUE,C65)+SUMIF('CS Worksheet'!$I$22,TRUE,D65)+SUMIF('CS Worksheet'!$I$23,TRUE,E65)</f>
        <v>0</v>
      </c>
    </row>
    <row r="66" spans="1:6" s="55" customFormat="1" ht="50" customHeight="1" x14ac:dyDescent="0.2">
      <c r="A66" s="136" t="s">
        <v>157</v>
      </c>
      <c r="B66" s="137" t="s">
        <v>77</v>
      </c>
      <c r="C66" s="138">
        <f>IF('CS Worksheet'!$I$21=TRUE,SUM(C62:C65),0)</f>
        <v>0</v>
      </c>
      <c r="D66" s="138">
        <f>IF('CS Worksheet'!$I$22=TRUE,SUM(D62:D65),0)</f>
        <v>0</v>
      </c>
      <c r="E66" s="138">
        <f>IF('CS Worksheet'!$I$23=TRUE,SUM(E62:E65),0)</f>
        <v>0</v>
      </c>
      <c r="F66" s="94">
        <f>SUM(C66:E66)</f>
        <v>0</v>
      </c>
    </row>
    <row r="67" spans="1:6" s="55" customFormat="1" ht="50" customHeight="1" x14ac:dyDescent="0.2">
      <c r="A67" s="130" t="s">
        <v>158</v>
      </c>
      <c r="B67" s="139" t="s">
        <v>518</v>
      </c>
      <c r="C67" s="140">
        <f>SROUND(C66)</f>
        <v>0</v>
      </c>
      <c r="D67" s="140">
        <f>SROUND(D66)</f>
        <v>0</v>
      </c>
      <c r="E67" s="140">
        <f>SROUND(E66)</f>
        <v>0</v>
      </c>
      <c r="F67" s="140">
        <f>SROUND(F66)</f>
        <v>0</v>
      </c>
    </row>
    <row r="68" spans="1:6" s="55" customFormat="1" ht="50" customHeight="1" x14ac:dyDescent="0.2">
      <c r="A68" s="413" t="s">
        <v>379</v>
      </c>
      <c r="B68" s="414"/>
      <c r="C68" s="416" t="str">
        <f>CONCATENATE('CS Worksheet'!$J$21)</f>
        <v/>
      </c>
      <c r="D68" s="417" t="str">
        <f>CONCATENATE('CS Worksheet'!$J$22)</f>
        <v/>
      </c>
      <c r="E68" s="417" t="str">
        <f>CONCATENATE('CS Worksheet'!$J$23)</f>
        <v/>
      </c>
      <c r="F68" s="419" t="s">
        <v>146</v>
      </c>
    </row>
    <row r="69" spans="1:6" s="55" customFormat="1" ht="50" customHeight="1" x14ac:dyDescent="0.2">
      <c r="A69" s="134" t="s">
        <v>160</v>
      </c>
      <c r="B69" s="135" t="s">
        <v>274</v>
      </c>
      <c r="C69" s="122">
        <v>0</v>
      </c>
      <c r="D69" s="122">
        <v>0</v>
      </c>
      <c r="E69" s="122">
        <v>0</v>
      </c>
      <c r="F69" s="123">
        <f>SUMIF('CS Worksheet'!$I$21,TRUE,C69)+SUMIF('CS Worksheet'!$I$22,TRUE,D69)+SUMIF('CS Worksheet'!$I$23,TRUE,E69)</f>
        <v>0</v>
      </c>
    </row>
    <row r="70" spans="1:6" s="55" customFormat="1" ht="50" customHeight="1" x14ac:dyDescent="0.2">
      <c r="A70" s="136" t="s">
        <v>165</v>
      </c>
      <c r="B70" s="137" t="s">
        <v>276</v>
      </c>
      <c r="C70" s="122">
        <v>0</v>
      </c>
      <c r="D70" s="122">
        <v>0</v>
      </c>
      <c r="E70" s="122">
        <v>0</v>
      </c>
      <c r="F70" s="123">
        <f>SUMIF('CS Worksheet'!$I$21,TRUE,C70)+SUMIF('CS Worksheet'!$I$22,TRUE,D70)+SUMIF('CS Worksheet'!$I$23,TRUE,E70)</f>
        <v>0</v>
      </c>
    </row>
    <row r="71" spans="1:6" s="55" customFormat="1" ht="50" customHeight="1" x14ac:dyDescent="0.2">
      <c r="A71" s="136" t="s">
        <v>162</v>
      </c>
      <c r="B71" s="137" t="s">
        <v>519</v>
      </c>
      <c r="C71" s="122">
        <v>0</v>
      </c>
      <c r="D71" s="122">
        <v>0</v>
      </c>
      <c r="E71" s="122">
        <v>0</v>
      </c>
      <c r="F71" s="123">
        <f>SUMIF('CS Worksheet'!$I$21,TRUE,C71)+SUMIF('CS Worksheet'!$I$22,TRUE,D71)+SUMIF('CS Worksheet'!$I$23,TRUE,E71)</f>
        <v>0</v>
      </c>
    </row>
    <row r="72" spans="1:6" s="55" customFormat="1" ht="50" customHeight="1" x14ac:dyDescent="0.2">
      <c r="A72" s="136" t="s">
        <v>166</v>
      </c>
      <c r="B72" s="137" t="s">
        <v>517</v>
      </c>
      <c r="C72" s="122">
        <v>0</v>
      </c>
      <c r="D72" s="122">
        <v>0</v>
      </c>
      <c r="E72" s="122">
        <v>0</v>
      </c>
      <c r="F72" s="123">
        <f>SUMIF('CS Worksheet'!$I$21,TRUE,C72)+SUMIF('CS Worksheet'!$I$22,TRUE,D72)+SUMIF('CS Worksheet'!$I$23,TRUE,E72)</f>
        <v>0</v>
      </c>
    </row>
    <row r="73" spans="1:6" s="55" customFormat="1" ht="50" customHeight="1" x14ac:dyDescent="0.2">
      <c r="A73" s="136" t="s">
        <v>167</v>
      </c>
      <c r="B73" s="137" t="s">
        <v>77</v>
      </c>
      <c r="C73" s="138">
        <f>IF('CS Worksheet'!$I$21=TRUE,SUM(C69:C72),0)</f>
        <v>0</v>
      </c>
      <c r="D73" s="138">
        <f>IF('CS Worksheet'!$I$22=TRUE,SUM(D69:D72),0)</f>
        <v>0</v>
      </c>
      <c r="E73" s="138">
        <f>IF('CS Worksheet'!$I$23=TRUE,SUM(E69:E72),0)</f>
        <v>0</v>
      </c>
      <c r="F73" s="94">
        <f>SUM(C73:E73)</f>
        <v>0</v>
      </c>
    </row>
    <row r="74" spans="1:6" s="55" customFormat="1" ht="50" customHeight="1" x14ac:dyDescent="0.2">
      <c r="A74" s="130" t="s">
        <v>168</v>
      </c>
      <c r="B74" s="139" t="s">
        <v>520</v>
      </c>
      <c r="C74" s="140">
        <f>SROUND(C73)</f>
        <v>0</v>
      </c>
      <c r="D74" s="140">
        <f>SROUND(D73)</f>
        <v>0</v>
      </c>
      <c r="E74" s="140">
        <f>SROUND(E73)</f>
        <v>0</v>
      </c>
      <c r="F74" s="140">
        <f>SROUND(F73)</f>
        <v>0</v>
      </c>
    </row>
    <row r="75" spans="1:6" s="55" customFormat="1" ht="50" customHeight="1" x14ac:dyDescent="0.2">
      <c r="A75" s="413" t="s">
        <v>670</v>
      </c>
      <c r="B75" s="414"/>
      <c r="C75" s="416" t="str">
        <f>CONCATENATE('CS Worksheet'!$J$21)</f>
        <v/>
      </c>
      <c r="D75" s="417" t="str">
        <f>CONCATENATE('CS Worksheet'!$J$22)</f>
        <v/>
      </c>
      <c r="E75" s="417" t="str">
        <f>CONCATENATE('CS Worksheet'!$J$23)</f>
        <v/>
      </c>
      <c r="F75" s="419" t="s">
        <v>146</v>
      </c>
    </row>
    <row r="76" spans="1:6" s="55" customFormat="1" ht="50" customHeight="1" x14ac:dyDescent="0.2">
      <c r="A76" s="134" t="s">
        <v>169</v>
      </c>
      <c r="B76" s="121" t="s">
        <v>274</v>
      </c>
      <c r="C76" s="122">
        <v>0</v>
      </c>
      <c r="D76" s="122">
        <v>0</v>
      </c>
      <c r="E76" s="122">
        <v>0</v>
      </c>
      <c r="F76" s="123">
        <f>SUMIF('CS Worksheet'!$I$21,TRUE,C76)+SUMIF('CS Worksheet'!$I$22,TRUE,D76)+SUMIF('CS Worksheet'!$I$23,TRUE,E76)</f>
        <v>0</v>
      </c>
    </row>
    <row r="77" spans="1:6" s="55" customFormat="1" ht="50" customHeight="1" x14ac:dyDescent="0.2">
      <c r="A77" s="136" t="s">
        <v>170</v>
      </c>
      <c r="B77" s="139" t="s">
        <v>276</v>
      </c>
      <c r="C77" s="122">
        <v>0</v>
      </c>
      <c r="D77" s="122">
        <v>0</v>
      </c>
      <c r="E77" s="122">
        <v>0</v>
      </c>
      <c r="F77" s="123">
        <f>SUMIF('CS Worksheet'!$I$21,TRUE,C77)+SUMIF('CS Worksheet'!$I$22,TRUE,D77)+SUMIF('CS Worksheet'!$I$23,TRUE,E77)</f>
        <v>0</v>
      </c>
    </row>
    <row r="78" spans="1:6" s="55" customFormat="1" ht="50" customHeight="1" x14ac:dyDescent="0.2">
      <c r="A78" s="136" t="s">
        <v>171</v>
      </c>
      <c r="B78" s="139" t="s">
        <v>519</v>
      </c>
      <c r="C78" s="122">
        <v>0</v>
      </c>
      <c r="D78" s="122">
        <v>0</v>
      </c>
      <c r="E78" s="122">
        <v>0</v>
      </c>
      <c r="F78" s="123">
        <f>SUMIF('CS Worksheet'!$I$21,TRUE,C78)+SUMIF('CS Worksheet'!$I$22,TRUE,D78)+SUMIF('CS Worksheet'!$I$23,TRUE,E78)</f>
        <v>0</v>
      </c>
    </row>
    <row r="79" spans="1:6" s="55" customFormat="1" ht="50" customHeight="1" x14ac:dyDescent="0.2">
      <c r="A79" s="136" t="s">
        <v>172</v>
      </c>
      <c r="B79" s="137" t="s">
        <v>517</v>
      </c>
      <c r="C79" s="122">
        <v>0</v>
      </c>
      <c r="D79" s="122">
        <v>0</v>
      </c>
      <c r="E79" s="122">
        <v>0</v>
      </c>
      <c r="F79" s="123">
        <f>SUMIF('CS Worksheet'!$I$21,TRUE,C79)+SUMIF('CS Worksheet'!$I$22,TRUE,D79)+SUMIF('CS Worksheet'!$I$23,TRUE,E79)</f>
        <v>0</v>
      </c>
    </row>
    <row r="80" spans="1:6" s="55" customFormat="1" ht="50" customHeight="1" x14ac:dyDescent="0.2">
      <c r="A80" s="136" t="s">
        <v>173</v>
      </c>
      <c r="B80" s="139" t="s">
        <v>77</v>
      </c>
      <c r="C80" s="138">
        <f>IF('CS Worksheet'!$I$21=TRUE,SUM(C76:C79),0)</f>
        <v>0</v>
      </c>
      <c r="D80" s="138">
        <f>IF('CS Worksheet'!$I$22=TRUE,SUM(D76:D79),0)</f>
        <v>0</v>
      </c>
      <c r="E80" s="138">
        <f>IF('CS Worksheet'!$I$23=TRUE,SUM(E76:E79),0)</f>
        <v>0</v>
      </c>
      <c r="F80" s="94">
        <f>SUM(C80:E80)</f>
        <v>0</v>
      </c>
    </row>
    <row r="81" spans="1:6" s="55" customFormat="1" ht="50" customHeight="1" x14ac:dyDescent="0.2">
      <c r="A81" s="136" t="s">
        <v>174</v>
      </c>
      <c r="B81" s="137" t="s">
        <v>594</v>
      </c>
      <c r="C81" s="141">
        <f>SROUND(C80)</f>
        <v>0</v>
      </c>
      <c r="D81" s="141">
        <f>SROUND(D80)</f>
        <v>0</v>
      </c>
      <c r="E81" s="141">
        <f>SROUND(E80)</f>
        <v>0</v>
      </c>
      <c r="F81" s="141">
        <f>SROUND(F80)</f>
        <v>0</v>
      </c>
    </row>
    <row r="82" spans="1:6" s="55" customFormat="1" ht="20.25" customHeight="1" x14ac:dyDescent="0.2">
      <c r="A82" s="142"/>
      <c r="B82" s="139"/>
      <c r="C82" s="143"/>
      <c r="D82" s="143"/>
      <c r="E82" s="221"/>
      <c r="F82" s="221"/>
    </row>
    <row r="83" spans="1:6" s="55" customFormat="1" ht="50" customHeight="1" x14ac:dyDescent="0.2">
      <c r="A83" s="68" t="str">
        <f>CONCATENATE("Names of Parties:  ", LEFT('CS Worksheet'!$B$5,100),"    vs. ",'CS Worksheet'!$B$8)</f>
        <v xml:space="preserve">Names of Parties:      vs. </v>
      </c>
      <c r="B83" s="68"/>
      <c r="C83" s="68"/>
      <c r="D83" s="68"/>
      <c r="E83" s="68"/>
      <c r="F83" s="119"/>
    </row>
    <row r="84" spans="1:6" s="55" customFormat="1" ht="50" customHeight="1" x14ac:dyDescent="0.2">
      <c r="A84" s="69" t="str">
        <f>CONCATENATE("Submitted by:  ", 'CS Worksheet'!$F$27)</f>
        <v xml:space="preserve">Submitted by:  </v>
      </c>
      <c r="B84" s="69"/>
      <c r="C84" s="169"/>
      <c r="D84" s="66"/>
      <c r="E84" s="216"/>
      <c r="F84" s="216" t="str">
        <f ca="1">"Today's date: " &amp; TEXT(TODAY(),"mm/dd/yyyy")</f>
        <v>Today's date: 12/30/2016</v>
      </c>
    </row>
    <row r="85" spans="1:6" s="55" customFormat="1" ht="50" customHeight="1" x14ac:dyDescent="0.2">
      <c r="A85" s="69" t="str">
        <f>"Case #: " &amp;  'CS Worksheet'!$K$4</f>
        <v xml:space="preserve">Case #: </v>
      </c>
      <c r="B85" s="170"/>
      <c r="C85" s="170"/>
      <c r="D85" s="69"/>
      <c r="E85" s="69"/>
      <c r="F85" s="557" t="s">
        <v>886</v>
      </c>
    </row>
    <row r="86" spans="1:6" s="78" customFormat="1" ht="18" hidden="1" x14ac:dyDescent="0.2"/>
    <row r="87" spans="1:6" s="78" customFormat="1" ht="18" hidden="1" x14ac:dyDescent="0.2"/>
    <row r="88" spans="1:6" s="78" customFormat="1" ht="18" hidden="1" x14ac:dyDescent="0.2"/>
    <row r="89" spans="1:6" s="78" customFormat="1" ht="18" hidden="1" x14ac:dyDescent="0.2"/>
    <row r="90" spans="1:6" s="78" customFormat="1" ht="18" hidden="1" x14ac:dyDescent="0.2"/>
    <row r="91" spans="1:6" s="78" customFormat="1" ht="18" hidden="1" x14ac:dyDescent="0.2"/>
    <row r="92" spans="1:6" s="78" customFormat="1" ht="18" hidden="1" x14ac:dyDescent="0.2"/>
    <row r="93" spans="1:6" s="78" customFormat="1" ht="18" hidden="1" x14ac:dyDescent="0.2"/>
    <row r="94" spans="1:6" s="78" customFormat="1" ht="18" hidden="1" x14ac:dyDescent="0.2"/>
    <row r="95" spans="1:6" s="78" customFormat="1" ht="18" hidden="1" x14ac:dyDescent="0.2"/>
    <row r="96" spans="1:6" s="78" customFormat="1" ht="18" hidden="1" x14ac:dyDescent="0.2"/>
    <row r="97" s="78" customFormat="1" ht="18" hidden="1" x14ac:dyDescent="0.2"/>
    <row r="98" s="78" customFormat="1" ht="18" hidden="1" x14ac:dyDescent="0.2"/>
    <row r="99" s="78" customFormat="1" ht="18" hidden="1" x14ac:dyDescent="0.2"/>
    <row r="100" s="78" customFormat="1" ht="18" hidden="1" x14ac:dyDescent="0.2"/>
    <row r="101" s="78" customFormat="1" ht="18" hidden="1" x14ac:dyDescent="0.2"/>
    <row r="102" s="78" customFormat="1" ht="18" hidden="1" x14ac:dyDescent="0.2"/>
    <row r="103" s="78" customFormat="1" ht="18" hidden="1" x14ac:dyDescent="0.2"/>
    <row r="104" s="78" customFormat="1" ht="18" hidden="1" x14ac:dyDescent="0.2"/>
    <row r="105" s="78" customFormat="1" ht="18" hidden="1" x14ac:dyDescent="0.2"/>
    <row r="106" s="78" customFormat="1" ht="18" hidden="1" x14ac:dyDescent="0.2"/>
    <row r="107" s="78" customFormat="1" ht="18" hidden="1" x14ac:dyDescent="0.2"/>
    <row r="108" s="78" customFormat="1" ht="18" hidden="1" x14ac:dyDescent="0.2"/>
    <row r="109" s="78" customFormat="1" ht="18" hidden="1" x14ac:dyDescent="0.2"/>
    <row r="110" s="78" customFormat="1" ht="18" hidden="1" x14ac:dyDescent="0.2"/>
    <row r="111" s="78" customFormat="1" ht="18" hidden="1" x14ac:dyDescent="0.2"/>
    <row r="112" s="78" customFormat="1" ht="18" hidden="1" x14ac:dyDescent="0.2"/>
    <row r="113" s="78" customFormat="1" ht="18" hidden="1" x14ac:dyDescent="0.2"/>
    <row r="114" s="78" customFormat="1" ht="18" hidden="1" x14ac:dyDescent="0.2"/>
    <row r="115" s="78" customFormat="1" ht="18" hidden="1" x14ac:dyDescent="0.2"/>
    <row r="116" s="78" customFormat="1" ht="18" hidden="1" x14ac:dyDescent="0.2"/>
    <row r="117" s="78" customFormat="1" ht="18" hidden="1" x14ac:dyDescent="0.2"/>
    <row r="118" s="78" customFormat="1" ht="18" hidden="1" x14ac:dyDescent="0.2"/>
    <row r="119" s="78" customFormat="1" ht="18" hidden="1" x14ac:dyDescent="0.2"/>
    <row r="120" s="78" customFormat="1" ht="18" hidden="1" x14ac:dyDescent="0.2"/>
    <row r="121" s="78" customFormat="1" ht="18" hidden="1" x14ac:dyDescent="0.2"/>
    <row r="122" s="78" customFormat="1" ht="18" hidden="1" x14ac:dyDescent="0.2"/>
    <row r="123" s="78" customFormat="1" ht="18" hidden="1" x14ac:dyDescent="0.2"/>
    <row r="124" s="78" customFormat="1" ht="18" hidden="1" x14ac:dyDescent="0.2"/>
    <row r="125" s="78" customFormat="1" ht="18" hidden="1" x14ac:dyDescent="0.2"/>
    <row r="126" s="78" customFormat="1" ht="18" hidden="1" x14ac:dyDescent="0.2"/>
    <row r="127" s="78" customFormat="1" ht="18" hidden="1" x14ac:dyDescent="0.2"/>
    <row r="128" s="78" customFormat="1" ht="18" hidden="1" x14ac:dyDescent="0.2"/>
    <row r="129" s="78" customFormat="1" ht="18" hidden="1" x14ac:dyDescent="0.2"/>
    <row r="130" s="78" customFormat="1" ht="18" hidden="1" x14ac:dyDescent="0.2"/>
    <row r="131" s="78" customFormat="1" ht="18" hidden="1" x14ac:dyDescent="0.2"/>
    <row r="132" s="78" customFormat="1" ht="18" hidden="1" x14ac:dyDescent="0.2"/>
    <row r="133" s="78" customFormat="1" ht="18" hidden="1" x14ac:dyDescent="0.2"/>
    <row r="134" s="78" customFormat="1" ht="18" hidden="1" x14ac:dyDescent="0.2"/>
    <row r="135" s="78" customFormat="1" ht="18" hidden="1" x14ac:dyDescent="0.2"/>
    <row r="136" s="78" customFormat="1" ht="18" hidden="1" x14ac:dyDescent="0.2"/>
    <row r="137" s="78" customFormat="1" ht="18" hidden="1" x14ac:dyDescent="0.2"/>
    <row r="138" s="78" customFormat="1" ht="18" hidden="1" x14ac:dyDescent="0.2"/>
    <row r="139" s="78" customFormat="1" ht="18" hidden="1" x14ac:dyDescent="0.2"/>
    <row r="140" x14ac:dyDescent="0.15"/>
    <row r="141" x14ac:dyDescent="0.15"/>
  </sheetData>
  <sheetProtection algorithmName="SHA-512" hashValue="7w9dkVssc5rMBsR6O7scWK/8/iWoCt14Y6MMW7GeA456jJrGxNvcC8qkpbZ8525xXoRE9Wb9fE3TO95QU+PLKw==" saltValue="6wVlvFVpQ+PdP2YOiKIdVA==" spinCount="100000" sheet="1" objects="1" scenarios="1" selectLockedCells="1"/>
  <mergeCells count="9">
    <mergeCell ref="A58:F58"/>
    <mergeCell ref="B59:B60"/>
    <mergeCell ref="A59:A60"/>
    <mergeCell ref="A1:F1"/>
    <mergeCell ref="A29:F29"/>
    <mergeCell ref="A2:A3"/>
    <mergeCell ref="B2:B3"/>
    <mergeCell ref="B30:B31"/>
    <mergeCell ref="A30:A31"/>
  </mergeCells>
  <phoneticPr fontId="6" type="noConversion"/>
  <pageMargins left="0.75" right="0.75" top="1" bottom="1" header="0.5" footer="0.5"/>
  <pageSetup scale="47" orientation="portrait" r:id="rId1"/>
  <headerFooter alignWithMargins="0">
    <oddHeader>&amp;C&amp;"Arial Black,Regular"&amp;16CHILD SUPPORT SCHEDULE D
ADDITIONAL EXPENSES</oddHeader>
    <oddFooter xml:space="preserve">&amp;L&amp;16GEORGIA&amp;R&amp;"Arial,Bold"&amp;16Child Support Schedule D - CSC Standard Form&amp;"Arial,Regular"
&amp;F &amp;  2015v9.2
Page &amp;P </oddFooter>
  </headerFooter>
  <rowBreaks count="2" manualBreakCount="2">
    <brk id="28" max="16383" man="1"/>
    <brk id="57" max="16383" man="1"/>
  </rowBreaks>
  <ignoredErrors>
    <ignoredError sqref="B86:B150 B29 B23 B53 C29 D25:E25 F25 C25 B58 F29 A86:A150 C82:D82 B51 B44 B25 F53 A32:A53 C58:F58 A2:A25 B80 A59:A60 F82 A30:A31 B9 C86:F150 B3:B4 F37 A61:A82 B46 B11 E82 F80 B16 D29:E29 F30:F31 E53 B66 C53:D53 F59:F60 F23 B82 F66 F51 B39 F73 F44 B75 B73 B68 F9 F2:F4 B18 F16" numberStoredAsText="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CDateCreated xmlns="http://schemas.microsoft.com/sharepoint/v3/fields" xsi:nil="true"/>
  </documentManagement>
</p:properties>
</file>

<file path=customXml/item3.xml><?xml version="1.0" encoding="utf-8"?>
<ct:contentTypeSchema xmlns:ct="http://schemas.microsoft.com/office/2006/metadata/contentType" xmlns:ma="http://schemas.microsoft.com/office/2006/metadata/properties/metaAttributes" ct:_="" ma:_="" ma:contentTypeName="Excel" ma:contentTypeID="0x0101005F73DCA487E5E4428374E94BBCC285D800453760F02E80C749AB62A2579203A312" ma:contentTypeVersion="2" ma:contentTypeDescription="" ma:contentTypeScope="" ma:versionID="21839e78bbb0f798d2ecd46f8f652a6b">
  <xsd:schema xmlns:xsd="http://www.w3.org/2001/XMLSchema" xmlns:xs="http://www.w3.org/2001/XMLSchema" xmlns:p="http://schemas.microsoft.com/office/2006/metadata/properties" xmlns:ns2="http://schemas.microsoft.com/sharepoint/v3/fields" targetNamespace="http://schemas.microsoft.com/office/2006/metadata/properties" ma:root="true" ma:fieldsID="22d6a5eae509a52374ede96412e0366b" ns2:_="">
    <xsd:import namespace="http://schemas.microsoft.com/sharepoint/v3/fields"/>
    <xsd:element name="properties">
      <xsd:complexType>
        <xsd:sequence>
          <xsd:element name="documentManagement">
            <xsd:complexType>
              <xsd:all>
                <xsd:element ref="ns2:_DCDateCrea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Created" ma:index="8" nillable="true" ma:displayName="Date Created" ma:description="The date on which this resource was created" ma:format="DateTime" ma:internalName="_DCDateCreat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DCD6D5-E140-42EF-A83C-AD69CDCF853C}">
  <ds:schemaRefs>
    <ds:schemaRef ds:uri="http://schemas.microsoft.com/sharepoint/v3/contenttype/forms"/>
  </ds:schemaRefs>
</ds:datastoreItem>
</file>

<file path=customXml/itemProps2.xml><?xml version="1.0" encoding="utf-8"?>
<ds:datastoreItem xmlns:ds="http://schemas.openxmlformats.org/officeDocument/2006/customXml" ds:itemID="{B8490E44-0303-4240-B8BB-D89CF8253001}">
  <ds:schemaRefs>
    <ds:schemaRef ds:uri="http://schemas.openxmlformats.org/package/2006/metadata/core-properties"/>
    <ds:schemaRef ds:uri="http://schemas.microsoft.com/office/2006/documentManagement/types"/>
    <ds:schemaRef ds:uri="http://purl.org/dc/terms/"/>
    <ds:schemaRef ds:uri="http://schemas.microsoft.com/sharepoint/v3/fields"/>
    <ds:schemaRef ds:uri="http://www.w3.org/XML/1998/namespace"/>
    <ds:schemaRef ds:uri="http://purl.org/dc/dcmitype/"/>
    <ds:schemaRef ds:uri="http://purl.org/dc/elements/1.1/"/>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EBDFA044-8FEF-4A2A-B8F3-53527166F3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Start Here</vt:lpstr>
      <vt:lpstr>Espanol Empiece Aqui</vt:lpstr>
      <vt:lpstr>CS Worksheet</vt:lpstr>
      <vt:lpstr>Schedule A</vt:lpstr>
      <vt:lpstr>Self Employment Calculator</vt:lpstr>
      <vt:lpstr>Schedule B</vt:lpstr>
      <vt:lpstr>Schedule C</vt:lpstr>
      <vt:lpstr>Schedule D</vt:lpstr>
      <vt:lpstr>Schedule D Supplemental Tables</vt:lpstr>
      <vt:lpstr>Schedule E</vt:lpstr>
      <vt:lpstr>Schedule E Supplemental Tables</vt:lpstr>
      <vt:lpstr>Footnotes</vt:lpstr>
      <vt:lpstr>Explanation of Terms</vt:lpstr>
      <vt:lpstr>BCSO</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gwatoh.r.kroma</dc:creator>
  <cp:lastModifiedBy>Sean Ditzel</cp:lastModifiedBy>
  <cp:lastPrinted>2015-09-01T19:10:36Z</cp:lastPrinted>
  <dcterms:created xsi:type="dcterms:W3CDTF">2006-04-06T15:01:38Z</dcterms:created>
  <dcterms:modified xsi:type="dcterms:W3CDTF">2016-12-30T15:13:03Z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0x0101005F73DCA487E5E4428374E94BBCC285D800453760F02E80C749AB62A2579203A312</vt:lpwstr>
  </property>
</Properties>
</file>