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ownloads\"/>
    </mc:Choice>
  </mc:AlternateContent>
  <xr:revisionPtr revIDLastSave="0" documentId="13_ncr:1_{92410069-995D-4B75-8E51-C6B51AA90CA8}" xr6:coauthVersionLast="47" xr6:coauthVersionMax="47" xr10:uidLastSave="{00000000-0000-0000-0000-000000000000}"/>
  <bookViews>
    <workbookView xWindow="-120" yWindow="-120" windowWidth="38640" windowHeight="21120" xr2:uid="{1A102E05-EC90-41A0-9565-24390482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2" i="1"/>
  <c r="L2" i="1" s="1"/>
  <c r="K3" i="1"/>
  <c r="K4" i="1"/>
  <c r="K5" i="1"/>
  <c r="K6" i="1"/>
  <c r="K7" i="1"/>
  <c r="K8" i="1"/>
  <c r="K9" i="1"/>
  <c r="K10" i="1"/>
  <c r="K11" i="1"/>
  <c r="K2" i="1"/>
  <c r="E3" i="1"/>
  <c r="E4" i="1"/>
  <c r="E5" i="1"/>
  <c r="E6" i="1"/>
  <c r="E7" i="1"/>
  <c r="E8" i="1"/>
  <c r="E9" i="1"/>
  <c r="E10" i="1"/>
  <c r="E11" i="1"/>
  <c r="E2" i="1"/>
  <c r="K15" i="1" l="1"/>
</calcChain>
</file>

<file path=xl/sharedStrings.xml><?xml version="1.0" encoding="utf-8"?>
<sst xmlns="http://schemas.openxmlformats.org/spreadsheetml/2006/main" count="13" uniqueCount="13">
  <si>
    <t>Shot #</t>
  </si>
  <si>
    <t>Estimated RPM</t>
  </si>
  <si>
    <t>Projectile Mass (g)</t>
  </si>
  <si>
    <t>Potential KE (j)</t>
  </si>
  <si>
    <t>Chronograph(fps)</t>
  </si>
  <si>
    <t>Actual KE(j)</t>
  </si>
  <si>
    <t>Frames Per Rotation</t>
  </si>
  <si>
    <t>Video FPS</t>
  </si>
  <si>
    <t>Speed Multiplier</t>
  </si>
  <si>
    <t>Average KE(j)</t>
  </si>
  <si>
    <t>Energy Retained (%)</t>
  </si>
  <si>
    <t>Calculated Actual RPM</t>
  </si>
  <si>
    <t>Maximum Deformed Radius(in)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</si>
</sst>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2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D20DD121-077C-45EB-9941-F32357CB83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73E-C89C-45B0-8DBF-B4D600DE73FF}">
  <dimension ref="A1:L17"/>
  <sheetViews>
    <sheetView tabSelected="1" topLeftCell="C1" zoomScale="150" zoomScaleNormal="150" workbookViewId="0">
      <selection activeCell="G2" sqref="G2"/>
    </sheetView>
  </sheetViews>
  <sheetFormatPr defaultRowHeight="15" x14ac:dyDescent="0.25"/>
  <cols>
    <col min="2" max="2" width="16.140625" customWidth="1"/>
    <col min="3" max="3" width="20.42578125" customWidth="1"/>
    <col min="4" max="4" width="22.7109375" customWidth="1"/>
    <col min="5" max="5" width="17.85546875" customWidth="1"/>
    <col min="6" max="6" width="21.7109375" customWidth="1"/>
    <col min="7" max="7" width="36.85546875" customWidth="1"/>
    <col min="8" max="8" width="17.140625" customWidth="1"/>
    <col min="9" max="9" width="17" customWidth="1"/>
    <col min="10" max="10" width="17.42578125" customWidth="1"/>
    <col min="11" max="11" width="26.140625" customWidth="1"/>
    <col min="12" max="12" width="19.5703125" customWidth="1"/>
  </cols>
  <sheetData>
    <row r="1" spans="1:12" x14ac:dyDescent="0.25">
      <c r="A1" t="s">
        <v>0</v>
      </c>
      <c r="B1" t="s">
        <v>8</v>
      </c>
      <c r="C1" t="s">
        <v>7</v>
      </c>
      <c r="D1" t="s">
        <v>6</v>
      </c>
      <c r="E1" t="s">
        <v>1</v>
      </c>
      <c r="F1" t="s">
        <v>11</v>
      </c>
      <c r="G1" t="s">
        <v>12</v>
      </c>
      <c r="H1" t="s">
        <v>2</v>
      </c>
      <c r="I1" t="s">
        <v>3</v>
      </c>
      <c r="J1" t="s">
        <v>4</v>
      </c>
      <c r="K1" t="s">
        <v>5</v>
      </c>
      <c r="L1" t="s">
        <v>10</v>
      </c>
    </row>
    <row r="2" spans="1:12" x14ac:dyDescent="0.25">
      <c r="A2">
        <v>1</v>
      </c>
      <c r="B2" s="1">
        <v>0.125</v>
      </c>
      <c r="C2">
        <v>30</v>
      </c>
      <c r="D2">
        <v>2</v>
      </c>
      <c r="E2" s="2">
        <f t="shared" ref="E2:E11" si="0">(6.283/(1/(C2/B2)*D2))*9.5492965964254</f>
        <v>7199.7876618408945</v>
      </c>
      <c r="F2">
        <v>8760</v>
      </c>
      <c r="G2">
        <v>7</v>
      </c>
      <c r="H2">
        <v>7.16</v>
      </c>
      <c r="I2">
        <f>0.5*(H2/1000)*((F2*0.10472)*(G2*0.0254))^2</f>
        <v>95.238822946307394</v>
      </c>
      <c r="J2">
        <v>418.6</v>
      </c>
      <c r="K2">
        <f>0.5*(H2/1000)*(J2*0.3048)^2</f>
        <v>58.278907247887886</v>
      </c>
      <c r="L2" s="3">
        <f>K2/I2</f>
        <v>0.6119238504317055</v>
      </c>
    </row>
    <row r="3" spans="1:12" x14ac:dyDescent="0.25">
      <c r="A3">
        <v>2</v>
      </c>
      <c r="B3" s="1">
        <v>0.125</v>
      </c>
      <c r="C3">
        <v>30</v>
      </c>
      <c r="D3">
        <v>2</v>
      </c>
      <c r="E3" s="2">
        <f t="shared" si="0"/>
        <v>7199.7876618408945</v>
      </c>
      <c r="F3">
        <v>8760</v>
      </c>
      <c r="G3">
        <v>7</v>
      </c>
      <c r="H3">
        <v>7.16</v>
      </c>
      <c r="I3">
        <f t="shared" ref="I3:I11" si="1">0.5*(H3/1000)*((F3*0.10472)*(G3*0.0254))^2</f>
        <v>95.238822946307394</v>
      </c>
      <c r="J3">
        <v>420.7</v>
      </c>
      <c r="K3">
        <f t="shared" ref="K3:K11" si="2">0.5*(H3/1000)*(J3*0.3048)^2</f>
        <v>58.865112182314391</v>
      </c>
      <c r="L3" s="3">
        <f t="shared" ref="L3:L11" si="3">K3/I3</f>
        <v>0.61807895521242073</v>
      </c>
    </row>
    <row r="4" spans="1:12" x14ac:dyDescent="0.25">
      <c r="A4">
        <v>3</v>
      </c>
      <c r="B4" s="1">
        <v>0.125</v>
      </c>
      <c r="C4">
        <v>30</v>
      </c>
      <c r="D4">
        <v>2</v>
      </c>
      <c r="E4" s="2">
        <f t="shared" si="0"/>
        <v>7199.7876618408945</v>
      </c>
      <c r="F4">
        <v>8760</v>
      </c>
      <c r="G4">
        <v>7</v>
      </c>
      <c r="H4">
        <v>7.16</v>
      </c>
      <c r="I4">
        <f t="shared" si="1"/>
        <v>95.238822946307394</v>
      </c>
      <c r="J4">
        <v>424.4</v>
      </c>
      <c r="K4">
        <f t="shared" si="2"/>
        <v>59.905086891005965</v>
      </c>
      <c r="L4" s="3">
        <f t="shared" si="3"/>
        <v>0.62899860621732528</v>
      </c>
    </row>
    <row r="5" spans="1:12" x14ac:dyDescent="0.25">
      <c r="A5">
        <v>4</v>
      </c>
      <c r="B5" s="1">
        <v>0.125</v>
      </c>
      <c r="C5">
        <v>30</v>
      </c>
      <c r="D5">
        <v>2</v>
      </c>
      <c r="E5" s="2">
        <f t="shared" si="0"/>
        <v>7199.7876618408945</v>
      </c>
      <c r="F5">
        <v>8760</v>
      </c>
      <c r="G5">
        <v>7</v>
      </c>
      <c r="H5">
        <v>7.16</v>
      </c>
      <c r="I5">
        <f t="shared" si="1"/>
        <v>95.238822946307394</v>
      </c>
      <c r="J5">
        <v>430.1</v>
      </c>
      <c r="K5">
        <f t="shared" si="2"/>
        <v>61.525030417564039</v>
      </c>
      <c r="L5" s="3">
        <f t="shared" si="3"/>
        <v>0.64600788327938374</v>
      </c>
    </row>
    <row r="6" spans="1:12" x14ac:dyDescent="0.25">
      <c r="A6">
        <v>5</v>
      </c>
      <c r="B6" s="1">
        <v>0.125</v>
      </c>
      <c r="C6">
        <v>30</v>
      </c>
      <c r="D6">
        <v>2</v>
      </c>
      <c r="E6" s="2">
        <f t="shared" si="0"/>
        <v>7199.7876618408945</v>
      </c>
      <c r="F6">
        <v>8760</v>
      </c>
      <c r="G6">
        <v>7</v>
      </c>
      <c r="H6">
        <v>7.17</v>
      </c>
      <c r="I6">
        <f t="shared" si="1"/>
        <v>95.371838062154183</v>
      </c>
      <c r="J6">
        <v>426.2</v>
      </c>
      <c r="K6">
        <f t="shared" si="2"/>
        <v>60.498690735021711</v>
      </c>
      <c r="L6" s="3">
        <f t="shared" si="3"/>
        <v>0.63434544163440043</v>
      </c>
    </row>
    <row r="7" spans="1:12" x14ac:dyDescent="0.25">
      <c r="A7">
        <v>6</v>
      </c>
      <c r="B7" s="1">
        <v>0.125</v>
      </c>
      <c r="C7">
        <v>30</v>
      </c>
      <c r="D7">
        <v>2</v>
      </c>
      <c r="E7" s="2">
        <f t="shared" si="0"/>
        <v>7199.7876618408945</v>
      </c>
      <c r="F7">
        <v>8760</v>
      </c>
      <c r="G7">
        <v>7</v>
      </c>
      <c r="H7">
        <v>7.17</v>
      </c>
      <c r="I7">
        <f t="shared" si="1"/>
        <v>95.371838062154183</v>
      </c>
      <c r="J7">
        <v>427.3</v>
      </c>
      <c r="K7">
        <f t="shared" si="2"/>
        <v>60.81138167350953</v>
      </c>
      <c r="L7" s="3">
        <f t="shared" si="3"/>
        <v>0.63762409228055905</v>
      </c>
    </row>
    <row r="8" spans="1:12" x14ac:dyDescent="0.25">
      <c r="A8">
        <v>7</v>
      </c>
      <c r="B8" s="1">
        <v>0.125</v>
      </c>
      <c r="C8">
        <v>30</v>
      </c>
      <c r="D8">
        <v>2</v>
      </c>
      <c r="E8" s="2">
        <f t="shared" si="0"/>
        <v>7199.7876618408945</v>
      </c>
      <c r="F8">
        <v>8760</v>
      </c>
      <c r="G8">
        <v>7</v>
      </c>
      <c r="H8">
        <v>7.17</v>
      </c>
      <c r="I8">
        <f t="shared" si="1"/>
        <v>95.371838062154183</v>
      </c>
      <c r="J8">
        <v>429</v>
      </c>
      <c r="K8">
        <f t="shared" si="2"/>
        <v>61.296216658934391</v>
      </c>
      <c r="L8" s="3">
        <f t="shared" si="3"/>
        <v>0.64270772068991078</v>
      </c>
    </row>
    <row r="9" spans="1:12" x14ac:dyDescent="0.25">
      <c r="A9">
        <v>8</v>
      </c>
      <c r="B9" s="1">
        <v>0.125</v>
      </c>
      <c r="C9">
        <v>30</v>
      </c>
      <c r="D9">
        <v>2</v>
      </c>
      <c r="E9" s="2">
        <f t="shared" si="0"/>
        <v>7199.7876618408945</v>
      </c>
      <c r="F9">
        <v>8760</v>
      </c>
      <c r="G9">
        <v>7</v>
      </c>
      <c r="H9">
        <v>7.17</v>
      </c>
      <c r="I9">
        <f t="shared" si="1"/>
        <v>95.371838062154183</v>
      </c>
      <c r="J9">
        <v>430.3</v>
      </c>
      <c r="K9">
        <f t="shared" si="2"/>
        <v>61.66827174811305</v>
      </c>
      <c r="L9" s="3">
        <f t="shared" si="3"/>
        <v>0.6466088208127394</v>
      </c>
    </row>
    <row r="10" spans="1:12" x14ac:dyDescent="0.25">
      <c r="A10">
        <v>9</v>
      </c>
      <c r="B10" s="1">
        <v>0.125</v>
      </c>
      <c r="C10">
        <v>30</v>
      </c>
      <c r="D10">
        <v>2</v>
      </c>
      <c r="E10" s="2">
        <f t="shared" si="0"/>
        <v>7199.7876618408945</v>
      </c>
      <c r="F10">
        <v>8760</v>
      </c>
      <c r="G10">
        <v>7</v>
      </c>
      <c r="H10">
        <v>7.16</v>
      </c>
      <c r="I10">
        <f t="shared" si="1"/>
        <v>95.238822946307394</v>
      </c>
      <c r="J10">
        <v>422.3</v>
      </c>
      <c r="K10">
        <f t="shared" si="2"/>
        <v>59.313713463174523</v>
      </c>
      <c r="L10" s="3">
        <f t="shared" si="3"/>
        <v>0.62278923267052244</v>
      </c>
    </row>
    <row r="11" spans="1:12" x14ac:dyDescent="0.25">
      <c r="A11">
        <v>10</v>
      </c>
      <c r="B11" s="1">
        <v>0.125</v>
      </c>
      <c r="C11">
        <v>30</v>
      </c>
      <c r="D11">
        <v>2</v>
      </c>
      <c r="E11" s="2">
        <f t="shared" si="0"/>
        <v>7199.7876618408945</v>
      </c>
      <c r="F11">
        <v>8760</v>
      </c>
      <c r="G11">
        <v>7</v>
      </c>
      <c r="H11">
        <v>7.16</v>
      </c>
      <c r="I11">
        <f t="shared" si="1"/>
        <v>95.238822946307394</v>
      </c>
      <c r="J11">
        <v>419.5</v>
      </c>
      <c r="K11">
        <f t="shared" si="2"/>
        <v>58.529778733756807</v>
      </c>
      <c r="L11" s="3">
        <f t="shared" si="3"/>
        <v>0.61455798090610614</v>
      </c>
    </row>
    <row r="14" spans="1:12" x14ac:dyDescent="0.25">
      <c r="K14" t="s">
        <v>9</v>
      </c>
    </row>
    <row r="15" spans="1:12" x14ac:dyDescent="0.25">
      <c r="K15">
        <f>AVERAGE(K2:K11)</f>
        <v>60.069218975128216</v>
      </c>
    </row>
    <row r="17" spans="11:11" x14ac:dyDescent="0.25">
      <c r="K17">
        <f>60/7270.6</f>
        <v>8.2524138310455797E-3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1E229DF76E394C93E37B73EE64FCC3" ma:contentTypeVersion="8" ma:contentTypeDescription="Create a new document." ma:contentTypeScope="" ma:versionID="d1087ab5ba82a5bff5e41de75770ec3d">
  <xsd:schema xmlns:xsd="http://www.w3.org/2001/XMLSchema" xmlns:xs="http://www.w3.org/2001/XMLSchema" xmlns:p="http://schemas.microsoft.com/office/2006/metadata/properties" xmlns:ns3="968a2e0c-d156-4e92-ba29-376897837951" xmlns:ns4="83b0e8ec-6c68-4aa6-a1d0-efca38523695" targetNamespace="http://schemas.microsoft.com/office/2006/metadata/properties" ma:root="true" ma:fieldsID="7157b3cf529def831c8132b665577afb" ns3:_="" ns4:_="">
    <xsd:import namespace="968a2e0c-d156-4e92-ba29-376897837951"/>
    <xsd:import namespace="83b0e8ec-6c68-4aa6-a1d0-efca385236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a2e0c-d156-4e92-ba29-3768978379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0e8ec-6c68-4aa6-a1d0-efca38523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C37105-8DEE-4930-80D7-BB8C4FFCE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a2e0c-d156-4e92-ba29-376897837951"/>
    <ds:schemaRef ds:uri="83b0e8ec-6c68-4aa6-a1d0-efca38523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DC23F8-AEA2-4CF2-AC69-9E4E1D6311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40423B-8F0D-4937-B396-194D815A61C9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968a2e0c-d156-4e92-ba29-376897837951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83b0e8ec-6c68-4aa6-a1d0-efca3852369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Simonis</cp:lastModifiedBy>
  <dcterms:created xsi:type="dcterms:W3CDTF">2023-08-12T00:43:25Z</dcterms:created>
  <dcterms:modified xsi:type="dcterms:W3CDTF">2023-08-17T02:05:07Z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0x0101005D1E229DF76E394C93E37B73EE64FCC3</vt:lpwstr>
  </property>
</Properties>
</file>