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F:\2021 transfers\MAPPER_Data_Processing\DrosophilaSpecies\SpeciesAnalysis\"/>
    </mc:Choice>
  </mc:AlternateContent>
  <xr:revisionPtr revIDLastSave="0" documentId="13_ncr:1_{03F91251-6C20-4F8C-8C14-51FC3F491A3A}" xr6:coauthVersionLast="45" xr6:coauthVersionMax="45" xr10:uidLastSave="{00000000-0000-0000-0000-000000000000}"/>
  <bookViews>
    <workbookView xWindow="-108" yWindow="-108" windowWidth="23256" windowHeight="12600" xr2:uid="{00000000-000D-0000-FFFF-FFFF00000000}"/>
  </bookViews>
  <sheets>
    <sheet name="AreaAnalysis" sheetId="5" r:id="rId1"/>
    <sheet name="Long axis analysis male" sheetId="6" r:id="rId2"/>
    <sheet name="Long axis female" sheetId="10" r:id="rId3"/>
    <sheet name="Intervein analysis male" sheetId="7" r:id="rId4"/>
    <sheet name="Intervein Analysis Female" sheetId="8" r:id="rId5"/>
    <sheet name="dpp male" sheetId="11" r:id="rId6"/>
    <sheet name="dpp female" sheetId="12" r:id="rId7"/>
    <sheet name="patterning of interveins" sheetId="14" r:id="rId8"/>
    <sheet name="Sheet2" sheetId="16" r:id="rId9"/>
    <sheet name="phenomes" sheetId="17" r:id="rId10"/>
    <sheet name="interveincorrrelation" sheetId="1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5" i="5" l="1"/>
  <c r="C75" i="5"/>
  <c r="D75" i="5"/>
  <c r="E75" i="5"/>
  <c r="F75" i="5"/>
  <c r="G75" i="5"/>
  <c r="H75" i="5"/>
  <c r="A75" i="5"/>
  <c r="H71" i="5"/>
  <c r="D71" i="5"/>
  <c r="G71" i="5"/>
  <c r="C71" i="5"/>
  <c r="F71" i="5"/>
  <c r="B71" i="5"/>
  <c r="E71" i="5"/>
  <c r="A71" i="5"/>
  <c r="M29" i="18" l="1"/>
  <c r="M51" i="18"/>
  <c r="M52" i="18"/>
  <c r="M53" i="18"/>
  <c r="M54" i="18"/>
  <c r="M55" i="18"/>
  <c r="M56" i="18"/>
  <c r="M57" i="18"/>
  <c r="M58" i="18"/>
  <c r="M59" i="18"/>
  <c r="M60" i="18"/>
  <c r="M61" i="18"/>
  <c r="M62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15" i="18"/>
  <c r="M16" i="18"/>
  <c r="M17" i="18"/>
  <c r="M18" i="18"/>
  <c r="M19" i="18"/>
  <c r="M20" i="18"/>
  <c r="M21" i="18"/>
  <c r="M22" i="18"/>
  <c r="M23" i="18"/>
  <c r="M24" i="18"/>
  <c r="M3" i="18"/>
  <c r="M4" i="18"/>
  <c r="M5" i="18"/>
  <c r="M6" i="18"/>
  <c r="M7" i="18"/>
  <c r="M8" i="18"/>
  <c r="M9" i="18"/>
  <c r="M2" i="18"/>
  <c r="N15" i="18" l="1"/>
  <c r="O15" i="18"/>
  <c r="N16" i="18"/>
  <c r="O16" i="18"/>
  <c r="N17" i="18"/>
  <c r="O17" i="18"/>
  <c r="N18" i="18"/>
  <c r="O18" i="18"/>
  <c r="N19" i="18"/>
  <c r="O19" i="18"/>
  <c r="N20" i="18"/>
  <c r="O20" i="18"/>
  <c r="N21" i="18"/>
  <c r="O21" i="18"/>
  <c r="N22" i="18"/>
  <c r="O22" i="18"/>
  <c r="O3" i="18"/>
  <c r="O4" i="18"/>
  <c r="O5" i="18"/>
  <c r="O6" i="18"/>
  <c r="O7" i="18"/>
  <c r="O8" i="18"/>
  <c r="O9" i="18"/>
  <c r="O23" i="18"/>
  <c r="O24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2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23" i="18"/>
  <c r="N24" i="18"/>
  <c r="N3" i="18"/>
  <c r="N4" i="18"/>
  <c r="N5" i="18"/>
  <c r="N6" i="18"/>
  <c r="N7" i="18"/>
  <c r="N8" i="18"/>
  <c r="N9" i="18"/>
  <c r="N2" i="18"/>
  <c r="O14" i="14"/>
  <c r="K14" i="14"/>
  <c r="G14" i="14"/>
  <c r="C14" i="14"/>
  <c r="M80" i="8"/>
  <c r="N80" i="8"/>
  <c r="O80" i="8"/>
  <c r="P80" i="8"/>
  <c r="Q80" i="8"/>
  <c r="R80" i="8"/>
  <c r="L80" i="8"/>
  <c r="M57" i="8"/>
  <c r="N57" i="8"/>
  <c r="O57" i="8"/>
  <c r="P57" i="8"/>
  <c r="Q57" i="8"/>
  <c r="R57" i="8"/>
  <c r="L57" i="8"/>
  <c r="M35" i="8"/>
  <c r="N35" i="8"/>
  <c r="O35" i="8"/>
  <c r="P35" i="8"/>
  <c r="Q35" i="8"/>
  <c r="R35" i="8"/>
  <c r="L35" i="8"/>
  <c r="M15" i="8"/>
  <c r="N15" i="8"/>
  <c r="O15" i="8"/>
  <c r="P15" i="8"/>
  <c r="Q15" i="8"/>
  <c r="R15" i="8"/>
  <c r="L15" i="8"/>
  <c r="V16" i="8" l="1"/>
  <c r="V36" i="8"/>
  <c r="V58" i="8"/>
  <c r="V81" i="8"/>
  <c r="V80" i="8"/>
  <c r="V57" i="8"/>
  <c r="V35" i="8"/>
  <c r="V15" i="8"/>
  <c r="V22" i="8"/>
  <c r="V23" i="8"/>
  <c r="V24" i="8"/>
  <c r="V25" i="8"/>
  <c r="V26" i="8"/>
  <c r="V27" i="8"/>
  <c r="V28" i="8"/>
  <c r="V29" i="8"/>
  <c r="V30" i="8"/>
  <c r="V31" i="8"/>
  <c r="V32" i="8"/>
  <c r="V33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67" i="8"/>
  <c r="V68" i="8"/>
  <c r="V69" i="8"/>
  <c r="V70" i="8"/>
  <c r="V71" i="8"/>
  <c r="V72" i="8"/>
  <c r="V73" i="8"/>
  <c r="V74" i="8"/>
  <c r="V75" i="8"/>
  <c r="V76" i="8"/>
  <c r="V77" i="8"/>
  <c r="V78" i="8"/>
  <c r="V4" i="8"/>
  <c r="V5" i="8"/>
  <c r="V6" i="8"/>
  <c r="V7" i="8"/>
  <c r="V8" i="8"/>
  <c r="V9" i="8"/>
  <c r="V10" i="8"/>
  <c r="V11" i="8"/>
  <c r="V12" i="8"/>
  <c r="V13" i="8"/>
  <c r="V3" i="8"/>
  <c r="U4" i="8"/>
  <c r="U5" i="8"/>
  <c r="U6" i="8"/>
  <c r="U7" i="8"/>
  <c r="U8" i="8"/>
  <c r="U9" i="8"/>
  <c r="U10" i="8"/>
  <c r="U11" i="8"/>
  <c r="U12" i="8"/>
  <c r="U13" i="8"/>
  <c r="U22" i="8"/>
  <c r="U23" i="8"/>
  <c r="U24" i="8"/>
  <c r="U25" i="8"/>
  <c r="U26" i="8"/>
  <c r="U27" i="8"/>
  <c r="U28" i="8"/>
  <c r="U29" i="8"/>
  <c r="U30" i="8"/>
  <c r="U31" i="8"/>
  <c r="U32" i="8"/>
  <c r="U33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67" i="8"/>
  <c r="U68" i="8"/>
  <c r="U69" i="8"/>
  <c r="U70" i="8"/>
  <c r="U71" i="8"/>
  <c r="U72" i="8"/>
  <c r="U73" i="8"/>
  <c r="U74" i="8"/>
  <c r="U75" i="8"/>
  <c r="U76" i="8"/>
  <c r="U77" i="8"/>
  <c r="U78" i="8"/>
  <c r="T4" i="8"/>
  <c r="T5" i="8"/>
  <c r="T6" i="8"/>
  <c r="T7" i="8"/>
  <c r="T8" i="8"/>
  <c r="T9" i="8"/>
  <c r="T10" i="8"/>
  <c r="T11" i="8"/>
  <c r="T12" i="8"/>
  <c r="T13" i="8"/>
  <c r="T22" i="8"/>
  <c r="T23" i="8"/>
  <c r="T24" i="8"/>
  <c r="T25" i="8"/>
  <c r="T26" i="8"/>
  <c r="T27" i="8"/>
  <c r="T28" i="8"/>
  <c r="T29" i="8"/>
  <c r="T30" i="8"/>
  <c r="T31" i="8"/>
  <c r="T32" i="8"/>
  <c r="T33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67" i="8"/>
  <c r="T68" i="8"/>
  <c r="T69" i="8"/>
  <c r="T70" i="8"/>
  <c r="T71" i="8"/>
  <c r="T72" i="8"/>
  <c r="T73" i="8"/>
  <c r="T74" i="8"/>
  <c r="T75" i="8"/>
  <c r="T76" i="8"/>
  <c r="T77" i="8"/>
  <c r="T78" i="8"/>
  <c r="U3" i="8"/>
  <c r="T3" i="8"/>
  <c r="V58" i="7"/>
  <c r="V57" i="7"/>
  <c r="V43" i="7"/>
  <c r="V42" i="7"/>
  <c r="V27" i="7"/>
  <c r="V26" i="7"/>
  <c r="V14" i="7"/>
  <c r="V13" i="7"/>
  <c r="V49" i="7"/>
  <c r="V50" i="7"/>
  <c r="V51" i="7"/>
  <c r="V52" i="7"/>
  <c r="V53" i="7"/>
  <c r="V54" i="7"/>
  <c r="V55" i="7"/>
  <c r="V48" i="7"/>
  <c r="V33" i="7"/>
  <c r="V34" i="7"/>
  <c r="V35" i="7"/>
  <c r="V36" i="7"/>
  <c r="V37" i="7"/>
  <c r="V38" i="7"/>
  <c r="V39" i="7"/>
  <c r="V40" i="7"/>
  <c r="V32" i="7"/>
  <c r="V17" i="7"/>
  <c r="V18" i="7"/>
  <c r="V19" i="7"/>
  <c r="V20" i="7"/>
  <c r="V21" i="7"/>
  <c r="V22" i="7"/>
  <c r="V23" i="7"/>
  <c r="V24" i="7"/>
  <c r="V16" i="7"/>
  <c r="V4" i="7"/>
  <c r="V5" i="7"/>
  <c r="V6" i="7"/>
  <c r="V7" i="7"/>
  <c r="V8" i="7"/>
  <c r="V9" i="7"/>
  <c r="V10" i="7"/>
  <c r="V11" i="7"/>
  <c r="V3" i="7"/>
  <c r="T16" i="7"/>
  <c r="T17" i="7"/>
  <c r="T18" i="7"/>
  <c r="T19" i="7"/>
  <c r="T20" i="7"/>
  <c r="T21" i="7"/>
  <c r="T22" i="7"/>
  <c r="T23" i="7"/>
  <c r="T24" i="7"/>
  <c r="T32" i="7"/>
  <c r="T33" i="7"/>
  <c r="T34" i="7"/>
  <c r="T35" i="7"/>
  <c r="T36" i="7"/>
  <c r="T37" i="7"/>
  <c r="T38" i="7"/>
  <c r="T39" i="7"/>
  <c r="T40" i="7"/>
  <c r="T48" i="7"/>
  <c r="T49" i="7"/>
  <c r="T50" i="7"/>
  <c r="T51" i="7"/>
  <c r="T52" i="7"/>
  <c r="T53" i="7"/>
  <c r="T54" i="7"/>
  <c r="T55" i="7"/>
  <c r="S32" i="7"/>
  <c r="S33" i="7"/>
  <c r="S34" i="7"/>
  <c r="S35" i="7"/>
  <c r="S36" i="7"/>
  <c r="S37" i="7"/>
  <c r="S38" i="7"/>
  <c r="S39" i="7"/>
  <c r="S40" i="7"/>
  <c r="S48" i="7"/>
  <c r="S49" i="7"/>
  <c r="S50" i="7"/>
  <c r="S51" i="7"/>
  <c r="S52" i="7"/>
  <c r="S53" i="7"/>
  <c r="S54" i="7"/>
  <c r="S55" i="7"/>
  <c r="S16" i="7"/>
  <c r="S17" i="7"/>
  <c r="S18" i="7"/>
  <c r="S19" i="7"/>
  <c r="S20" i="7"/>
  <c r="S21" i="7"/>
  <c r="S22" i="7"/>
  <c r="S23" i="7"/>
  <c r="S24" i="7"/>
  <c r="T4" i="7"/>
  <c r="T5" i="7"/>
  <c r="T6" i="7"/>
  <c r="T7" i="7"/>
  <c r="T8" i="7"/>
  <c r="T9" i="7"/>
  <c r="T10" i="7"/>
  <c r="T11" i="7"/>
  <c r="S4" i="7"/>
  <c r="S5" i="7"/>
  <c r="S6" i="7"/>
  <c r="S7" i="7"/>
  <c r="S8" i="7"/>
  <c r="S9" i="7"/>
  <c r="S10" i="7"/>
  <c r="S11" i="7"/>
  <c r="T3" i="7"/>
  <c r="S3" i="7"/>
  <c r="F61" i="16" l="1"/>
  <c r="F57" i="16"/>
  <c r="F59" i="16"/>
  <c r="F20" i="16"/>
  <c r="B184" i="16" l="1"/>
  <c r="C184" i="16"/>
  <c r="D184" i="16"/>
  <c r="E184" i="16"/>
  <c r="F184" i="16"/>
  <c r="G184" i="16"/>
  <c r="H184" i="16"/>
  <c r="A184" i="16"/>
  <c r="B183" i="16"/>
  <c r="C183" i="16"/>
  <c r="D183" i="16"/>
  <c r="E183" i="16"/>
  <c r="F183" i="16"/>
  <c r="G183" i="16"/>
  <c r="H183" i="16"/>
  <c r="A183" i="16"/>
  <c r="Q116" i="16"/>
  <c r="Q117" i="16"/>
  <c r="Q118" i="16"/>
  <c r="Q119" i="16"/>
  <c r="Q120" i="16"/>
  <c r="Q121" i="16"/>
  <c r="Q122" i="16"/>
  <c r="Q123" i="16"/>
  <c r="Q124" i="16"/>
  <c r="Q125" i="16"/>
  <c r="Q126" i="16"/>
  <c r="Q127" i="16"/>
  <c r="Q128" i="16"/>
  <c r="Q129" i="16"/>
  <c r="Q130" i="16"/>
  <c r="Q131" i="16"/>
  <c r="Q132" i="16"/>
  <c r="Q133" i="16"/>
  <c r="Q134" i="16"/>
  <c r="Q135" i="16"/>
  <c r="Q136" i="16"/>
  <c r="Q137" i="16"/>
  <c r="Q138" i="16"/>
  <c r="Q139" i="16"/>
  <c r="Q140" i="16"/>
  <c r="Q141" i="16"/>
  <c r="Q142" i="16"/>
  <c r="Q115" i="16"/>
  <c r="F116" i="16"/>
  <c r="F117" i="16"/>
  <c r="F118" i="16"/>
  <c r="F119" i="16"/>
  <c r="F120" i="16"/>
  <c r="F121" i="16"/>
  <c r="F122" i="16"/>
  <c r="F123" i="16"/>
  <c r="F124" i="16"/>
  <c r="F125" i="16"/>
  <c r="F128" i="16"/>
  <c r="F129" i="16"/>
  <c r="F130" i="16"/>
  <c r="F131" i="16"/>
  <c r="F132" i="16"/>
  <c r="F133" i="16"/>
  <c r="F134" i="16"/>
  <c r="F135" i="16"/>
  <c r="F115" i="16"/>
  <c r="Q79" i="16"/>
  <c r="Q80" i="16"/>
  <c r="Q81" i="16"/>
  <c r="Q82" i="16"/>
  <c r="Q83" i="16"/>
  <c r="Q84" i="16"/>
  <c r="Q85" i="16"/>
  <c r="Q86" i="16"/>
  <c r="Q87" i="16"/>
  <c r="Q88" i="16"/>
  <c r="Q89" i="16"/>
  <c r="Q90" i="16"/>
  <c r="Q78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80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1" i="16"/>
  <c r="F22" i="16"/>
  <c r="F23" i="16"/>
  <c r="F24" i="16"/>
  <c r="F25" i="16"/>
  <c r="F26" i="16"/>
  <c r="F27" i="16"/>
  <c r="F28" i="16"/>
  <c r="F6" i="16"/>
  <c r="Q42" i="16"/>
  <c r="Q43" i="16"/>
  <c r="Q44" i="16"/>
  <c r="Q45" i="16"/>
  <c r="Q46" i="16"/>
  <c r="Q47" i="16"/>
  <c r="Q48" i="16"/>
  <c r="Q49" i="16"/>
  <c r="Q50" i="16"/>
  <c r="Q51" i="16"/>
  <c r="Q52" i="16"/>
  <c r="Q53" i="16"/>
  <c r="Q54" i="16"/>
  <c r="Q55" i="16"/>
  <c r="Q56" i="16"/>
  <c r="Q57" i="16"/>
  <c r="Q58" i="16"/>
  <c r="Q59" i="16"/>
  <c r="Q60" i="16"/>
  <c r="Q61" i="16"/>
  <c r="Q62" i="16"/>
  <c r="Q63" i="16"/>
  <c r="Q64" i="16"/>
  <c r="Q65" i="16"/>
  <c r="Q41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8" i="16"/>
  <c r="F60" i="16"/>
  <c r="F43" i="16"/>
  <c r="N142" i="16"/>
  <c r="N141" i="16"/>
  <c r="N140" i="16"/>
  <c r="N31" i="16"/>
  <c r="N139" i="16"/>
  <c r="N65" i="16"/>
  <c r="N30" i="16"/>
  <c r="N138" i="16"/>
  <c r="N64" i="16"/>
  <c r="N29" i="16"/>
  <c r="N137" i="16"/>
  <c r="N63" i="16"/>
  <c r="N28" i="16"/>
  <c r="C28" i="16"/>
  <c r="N136" i="16"/>
  <c r="N62" i="16"/>
  <c r="N27" i="16"/>
  <c r="C27" i="16"/>
  <c r="N135" i="16"/>
  <c r="C135" i="16"/>
  <c r="N61" i="16"/>
  <c r="N26" i="16"/>
  <c r="C26" i="16"/>
  <c r="N134" i="16"/>
  <c r="C134" i="16"/>
  <c r="N60" i="16"/>
  <c r="N25" i="16"/>
  <c r="C25" i="16"/>
  <c r="N133" i="16"/>
  <c r="C133" i="16"/>
  <c r="C98" i="16"/>
  <c r="N59" i="16"/>
  <c r="C61" i="16"/>
  <c r="N24" i="16"/>
  <c r="C24" i="16"/>
  <c r="N132" i="16"/>
  <c r="C132" i="16"/>
  <c r="C97" i="16"/>
  <c r="N58" i="16"/>
  <c r="C60" i="16"/>
  <c r="N23" i="16"/>
  <c r="C23" i="16"/>
  <c r="N131" i="16"/>
  <c r="C131" i="16"/>
  <c r="C96" i="16"/>
  <c r="N57" i="16"/>
  <c r="C59" i="16"/>
  <c r="N22" i="16"/>
  <c r="C22" i="16"/>
  <c r="N130" i="16"/>
  <c r="C130" i="16"/>
  <c r="C95" i="16"/>
  <c r="N56" i="16"/>
  <c r="C58" i="16"/>
  <c r="N21" i="16"/>
  <c r="C21" i="16"/>
  <c r="N129" i="16"/>
  <c r="C129" i="16"/>
  <c r="C94" i="16"/>
  <c r="N55" i="16"/>
  <c r="C57" i="16"/>
  <c r="N20" i="16"/>
  <c r="C20" i="16"/>
  <c r="N128" i="16"/>
  <c r="C128" i="16"/>
  <c r="C93" i="16"/>
  <c r="N54" i="16"/>
  <c r="C56" i="16"/>
  <c r="N19" i="16"/>
  <c r="C19" i="16"/>
  <c r="N127" i="16"/>
  <c r="C127" i="16"/>
  <c r="N90" i="16"/>
  <c r="C92" i="16"/>
  <c r="N53" i="16"/>
  <c r="C55" i="16"/>
  <c r="N18" i="16"/>
  <c r="C18" i="16"/>
  <c r="N126" i="16"/>
  <c r="C126" i="16"/>
  <c r="N89" i="16"/>
  <c r="C91" i="16"/>
  <c r="N52" i="16"/>
  <c r="C54" i="16"/>
  <c r="N17" i="16"/>
  <c r="C17" i="16"/>
  <c r="N125" i="16"/>
  <c r="C125" i="16"/>
  <c r="N88" i="16"/>
  <c r="C90" i="16"/>
  <c r="N51" i="16"/>
  <c r="C53" i="16"/>
  <c r="N16" i="16"/>
  <c r="C16" i="16"/>
  <c r="N124" i="16"/>
  <c r="C124" i="16"/>
  <c r="N87" i="16"/>
  <c r="C89" i="16"/>
  <c r="N50" i="16"/>
  <c r="C52" i="16"/>
  <c r="N15" i="16"/>
  <c r="C15" i="16"/>
  <c r="N123" i="16"/>
  <c r="C123" i="16"/>
  <c r="N86" i="16"/>
  <c r="C88" i="16"/>
  <c r="N49" i="16"/>
  <c r="C51" i="16"/>
  <c r="N14" i="16"/>
  <c r="C14" i="16"/>
  <c r="N122" i="16"/>
  <c r="C122" i="16"/>
  <c r="N85" i="16"/>
  <c r="C87" i="16"/>
  <c r="N48" i="16"/>
  <c r="C50" i="16"/>
  <c r="N13" i="16"/>
  <c r="C13" i="16"/>
  <c r="N121" i="16"/>
  <c r="C121" i="16"/>
  <c r="N84" i="16"/>
  <c r="C86" i="16"/>
  <c r="N47" i="16"/>
  <c r="C49" i="16"/>
  <c r="N12" i="16"/>
  <c r="C12" i="16"/>
  <c r="N120" i="16"/>
  <c r="C120" i="16"/>
  <c r="N83" i="16"/>
  <c r="C85" i="16"/>
  <c r="N46" i="16"/>
  <c r="C48" i="16"/>
  <c r="N11" i="16"/>
  <c r="C11" i="16"/>
  <c r="N119" i="16"/>
  <c r="C119" i="16"/>
  <c r="N82" i="16"/>
  <c r="C84" i="16"/>
  <c r="N45" i="16"/>
  <c r="C47" i="16"/>
  <c r="N10" i="16"/>
  <c r="C10" i="16"/>
  <c r="N118" i="16"/>
  <c r="C118" i="16"/>
  <c r="N81" i="16"/>
  <c r="C83" i="16"/>
  <c r="N44" i="16"/>
  <c r="C46" i="16"/>
  <c r="N9" i="16"/>
  <c r="C9" i="16"/>
  <c r="N117" i="16"/>
  <c r="C117" i="16"/>
  <c r="N80" i="16"/>
  <c r="C82" i="16"/>
  <c r="N43" i="16"/>
  <c r="C45" i="16"/>
  <c r="N8" i="16"/>
  <c r="C8" i="16"/>
  <c r="N116" i="16"/>
  <c r="C116" i="16"/>
  <c r="N79" i="16"/>
  <c r="C81" i="16"/>
  <c r="N42" i="16"/>
  <c r="C44" i="16"/>
  <c r="N7" i="16"/>
  <c r="C7" i="16"/>
  <c r="N115" i="16"/>
  <c r="C115" i="16"/>
  <c r="N78" i="16"/>
  <c r="G102" i="16" s="1"/>
  <c r="C80" i="16"/>
  <c r="N41" i="16"/>
  <c r="C43" i="16"/>
  <c r="N6" i="16"/>
  <c r="C6" i="16"/>
  <c r="D53" i="10"/>
  <c r="D54" i="10"/>
  <c r="D55" i="10"/>
  <c r="D56" i="10"/>
  <c r="D57" i="10"/>
  <c r="D58" i="10"/>
  <c r="D59" i="10"/>
  <c r="D52" i="10"/>
  <c r="D39" i="12"/>
  <c r="D40" i="12"/>
  <c r="D41" i="12"/>
  <c r="D42" i="12"/>
  <c r="D43" i="12"/>
  <c r="D44" i="12"/>
  <c r="D45" i="12"/>
  <c r="D38" i="12"/>
  <c r="G103" i="16" l="1"/>
  <c r="C103" i="16"/>
  <c r="G70" i="16"/>
  <c r="C102" i="16"/>
  <c r="C70" i="16"/>
  <c r="G69" i="16"/>
  <c r="C139" i="16"/>
  <c r="C138" i="16"/>
  <c r="B69" i="5"/>
  <c r="C69" i="5"/>
  <c r="D69" i="5"/>
  <c r="E69" i="5"/>
  <c r="F69" i="5"/>
  <c r="G69" i="5"/>
  <c r="H69" i="5"/>
  <c r="A69" i="5"/>
  <c r="B46" i="14" l="1"/>
  <c r="C46" i="14"/>
  <c r="D46" i="14"/>
  <c r="E46" i="14"/>
  <c r="F46" i="14"/>
  <c r="G46" i="14"/>
  <c r="H46" i="14"/>
  <c r="A46" i="14"/>
  <c r="E45" i="14"/>
  <c r="B45" i="14"/>
  <c r="C45" i="14"/>
  <c r="D45" i="14"/>
  <c r="F45" i="14"/>
  <c r="G45" i="14"/>
  <c r="H45" i="14"/>
  <c r="A45" i="14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K20" i="14"/>
  <c r="K21" i="14"/>
  <c r="K22" i="14"/>
  <c r="K23" i="14"/>
  <c r="K24" i="14"/>
  <c r="K25" i="14"/>
  <c r="K26" i="14"/>
  <c r="K27" i="14"/>
  <c r="K28" i="14"/>
  <c r="K19" i="14"/>
  <c r="O20" i="14"/>
  <c r="O21" i="14"/>
  <c r="O22" i="14"/>
  <c r="O23" i="14"/>
  <c r="O24" i="14"/>
  <c r="O25" i="14"/>
  <c r="O26" i="14"/>
  <c r="O27" i="14"/>
  <c r="O28" i="14"/>
  <c r="O19" i="14"/>
  <c r="G20" i="14"/>
  <c r="G21" i="14"/>
  <c r="G22" i="14"/>
  <c r="G23" i="14"/>
  <c r="G24" i="14"/>
  <c r="G25" i="14"/>
  <c r="G26" i="14"/>
  <c r="G27" i="14"/>
  <c r="G28" i="14"/>
  <c r="G19" i="14"/>
  <c r="C20" i="14"/>
  <c r="C21" i="14"/>
  <c r="C22" i="14"/>
  <c r="C23" i="14"/>
  <c r="C24" i="14"/>
  <c r="C25" i="14"/>
  <c r="C26" i="14"/>
  <c r="C27" i="14"/>
  <c r="C19" i="14"/>
  <c r="O4" i="14"/>
  <c r="O5" i="14"/>
  <c r="O6" i="14"/>
  <c r="O7" i="14"/>
  <c r="O8" i="14"/>
  <c r="O9" i="14"/>
  <c r="O10" i="14"/>
  <c r="O11" i="14"/>
  <c r="O12" i="14"/>
  <c r="O3" i="14"/>
  <c r="K4" i="14"/>
  <c r="K5" i="14"/>
  <c r="K6" i="14"/>
  <c r="K7" i="14"/>
  <c r="K8" i="14"/>
  <c r="K9" i="14"/>
  <c r="K10" i="14"/>
  <c r="K11" i="14"/>
  <c r="K12" i="14"/>
  <c r="K3" i="14"/>
  <c r="G4" i="14"/>
  <c r="G5" i="14"/>
  <c r="G6" i="14"/>
  <c r="G7" i="14"/>
  <c r="G8" i="14"/>
  <c r="G9" i="14"/>
  <c r="G10" i="14"/>
  <c r="G11" i="14"/>
  <c r="G12" i="14"/>
  <c r="G3" i="14"/>
  <c r="C4" i="14"/>
  <c r="C5" i="14"/>
  <c r="C6" i="14"/>
  <c r="C7" i="14"/>
  <c r="C8" i="14"/>
  <c r="C9" i="14"/>
  <c r="C10" i="14"/>
  <c r="C11" i="14"/>
  <c r="C12" i="14"/>
  <c r="C3" i="14"/>
  <c r="O29" i="12" l="1"/>
  <c r="O28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3" i="12"/>
  <c r="K29" i="12"/>
  <c r="K28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3" i="12"/>
  <c r="G28" i="12"/>
  <c r="G27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3" i="12"/>
  <c r="C32" i="12"/>
  <c r="C31" i="12"/>
  <c r="C29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3" i="12"/>
  <c r="O35" i="11"/>
  <c r="O34" i="11"/>
  <c r="K24" i="11"/>
  <c r="K23" i="11"/>
  <c r="G35" i="11"/>
  <c r="G34" i="11"/>
  <c r="C36" i="11"/>
  <c r="C35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O4" i="11"/>
  <c r="K4" i="11"/>
  <c r="G4" i="11"/>
  <c r="C4" i="11"/>
  <c r="O47" i="10"/>
  <c r="O46" i="10"/>
  <c r="K47" i="10"/>
  <c r="K46" i="10"/>
  <c r="O14" i="10"/>
  <c r="O15" i="10"/>
  <c r="O16" i="10"/>
  <c r="O17" i="10"/>
  <c r="O19" i="10"/>
  <c r="O22" i="10"/>
  <c r="O23" i="10"/>
  <c r="O26" i="10"/>
  <c r="O27" i="10"/>
  <c r="O28" i="10"/>
  <c r="O29" i="10"/>
  <c r="O30" i="10"/>
  <c r="O31" i="10"/>
  <c r="O32" i="10"/>
  <c r="O34" i="10"/>
  <c r="O35" i="10"/>
  <c r="O36" i="10"/>
  <c r="O37" i="10"/>
  <c r="O38" i="10"/>
  <c r="O42" i="10"/>
  <c r="O43" i="10"/>
  <c r="O10" i="10"/>
  <c r="K5" i="10"/>
  <c r="K6" i="10"/>
  <c r="K7" i="10"/>
  <c r="K12" i="10"/>
  <c r="K13" i="10"/>
  <c r="K14" i="10"/>
  <c r="K17" i="10"/>
  <c r="K19" i="10"/>
  <c r="K21" i="10"/>
  <c r="K22" i="10"/>
  <c r="K23" i="10"/>
  <c r="K24" i="10"/>
  <c r="K25" i="10"/>
  <c r="K26" i="10"/>
  <c r="K27" i="10"/>
  <c r="K29" i="10"/>
  <c r="K30" i="10"/>
  <c r="K32" i="10"/>
  <c r="K37" i="10"/>
  <c r="K40" i="10"/>
  <c r="K41" i="10"/>
  <c r="K42" i="10"/>
  <c r="K43" i="10"/>
  <c r="K4" i="10"/>
  <c r="G47" i="10"/>
  <c r="G46" i="10"/>
  <c r="G5" i="10"/>
  <c r="G6" i="10"/>
  <c r="G7" i="10"/>
  <c r="G8" i="10"/>
  <c r="G9" i="10"/>
  <c r="G10" i="10"/>
  <c r="G11" i="10"/>
  <c r="G15" i="10"/>
  <c r="G18" i="10"/>
  <c r="G22" i="10"/>
  <c r="G23" i="10"/>
  <c r="G24" i="10"/>
  <c r="G28" i="10"/>
  <c r="G30" i="10"/>
  <c r="G34" i="10"/>
  <c r="G36" i="10"/>
  <c r="G37" i="10"/>
  <c r="G38" i="10"/>
  <c r="G41" i="10"/>
  <c r="G43" i="10"/>
  <c r="G4" i="10"/>
  <c r="C32" i="10"/>
  <c r="C31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4" i="10"/>
  <c r="R4" i="8"/>
  <c r="R5" i="8"/>
  <c r="R6" i="8"/>
  <c r="R7" i="8"/>
  <c r="R8" i="8"/>
  <c r="R9" i="8"/>
  <c r="R10" i="8"/>
  <c r="R11" i="8"/>
  <c r="R12" i="8"/>
  <c r="R13" i="8"/>
  <c r="R22" i="8"/>
  <c r="R23" i="8"/>
  <c r="R24" i="8"/>
  <c r="R25" i="8"/>
  <c r="R26" i="8"/>
  <c r="R27" i="8"/>
  <c r="R28" i="8"/>
  <c r="R29" i="8"/>
  <c r="R30" i="8"/>
  <c r="R31" i="8"/>
  <c r="R32" i="8"/>
  <c r="R33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67" i="8"/>
  <c r="R68" i="8"/>
  <c r="R69" i="8"/>
  <c r="R70" i="8"/>
  <c r="R71" i="8"/>
  <c r="R72" i="8"/>
  <c r="R73" i="8"/>
  <c r="R74" i="8"/>
  <c r="R75" i="8"/>
  <c r="R76" i="8"/>
  <c r="R77" i="8"/>
  <c r="R78" i="8"/>
  <c r="Q4" i="8"/>
  <c r="Q5" i="8"/>
  <c r="Q6" i="8"/>
  <c r="Q7" i="8"/>
  <c r="Q8" i="8"/>
  <c r="Q9" i="8"/>
  <c r="Q10" i="8"/>
  <c r="Q11" i="8"/>
  <c r="Q12" i="8"/>
  <c r="Q13" i="8"/>
  <c r="Q22" i="8"/>
  <c r="Q23" i="8"/>
  <c r="Q24" i="8"/>
  <c r="Q25" i="8"/>
  <c r="Q26" i="8"/>
  <c r="Q27" i="8"/>
  <c r="Q28" i="8"/>
  <c r="Q29" i="8"/>
  <c r="Q30" i="8"/>
  <c r="Q31" i="8"/>
  <c r="Q32" i="8"/>
  <c r="Q33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67" i="8"/>
  <c r="Q68" i="8"/>
  <c r="Q69" i="8"/>
  <c r="Q70" i="8"/>
  <c r="Q71" i="8"/>
  <c r="Q72" i="8"/>
  <c r="Q73" i="8"/>
  <c r="Q74" i="8"/>
  <c r="Q75" i="8"/>
  <c r="Q76" i="8"/>
  <c r="Q77" i="8"/>
  <c r="Q78" i="8"/>
  <c r="P4" i="8"/>
  <c r="P5" i="8"/>
  <c r="P6" i="8"/>
  <c r="P7" i="8"/>
  <c r="P8" i="8"/>
  <c r="P9" i="8"/>
  <c r="P10" i="8"/>
  <c r="P11" i="8"/>
  <c r="P12" i="8"/>
  <c r="P13" i="8"/>
  <c r="P22" i="8"/>
  <c r="P23" i="8"/>
  <c r="P24" i="8"/>
  <c r="P25" i="8"/>
  <c r="P26" i="8"/>
  <c r="P27" i="8"/>
  <c r="P28" i="8"/>
  <c r="P29" i="8"/>
  <c r="P30" i="8"/>
  <c r="P31" i="8"/>
  <c r="P32" i="8"/>
  <c r="P33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67" i="8"/>
  <c r="P68" i="8"/>
  <c r="P69" i="8"/>
  <c r="P70" i="8"/>
  <c r="P71" i="8"/>
  <c r="P72" i="8"/>
  <c r="P73" i="8"/>
  <c r="P74" i="8"/>
  <c r="P75" i="8"/>
  <c r="P76" i="8"/>
  <c r="P77" i="8"/>
  <c r="P78" i="8"/>
  <c r="O4" i="8"/>
  <c r="O5" i="8"/>
  <c r="O6" i="8"/>
  <c r="O7" i="8"/>
  <c r="O8" i="8"/>
  <c r="O9" i="8"/>
  <c r="O10" i="8"/>
  <c r="O11" i="8"/>
  <c r="O12" i="8"/>
  <c r="O13" i="8"/>
  <c r="O22" i="8"/>
  <c r="O23" i="8"/>
  <c r="O24" i="8"/>
  <c r="O25" i="8"/>
  <c r="O26" i="8"/>
  <c r="O27" i="8"/>
  <c r="O28" i="8"/>
  <c r="O29" i="8"/>
  <c r="O30" i="8"/>
  <c r="O31" i="8"/>
  <c r="O32" i="8"/>
  <c r="O33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67" i="8"/>
  <c r="O68" i="8"/>
  <c r="O69" i="8"/>
  <c r="O70" i="8"/>
  <c r="O71" i="8"/>
  <c r="O72" i="8"/>
  <c r="O73" i="8"/>
  <c r="O74" i="8"/>
  <c r="O75" i="8"/>
  <c r="O76" i="8"/>
  <c r="O77" i="8"/>
  <c r="O78" i="8"/>
  <c r="N4" i="8"/>
  <c r="N5" i="8"/>
  <c r="N6" i="8"/>
  <c r="N7" i="8"/>
  <c r="N8" i="8"/>
  <c r="N9" i="8"/>
  <c r="N10" i="8"/>
  <c r="N11" i="8"/>
  <c r="N12" i="8"/>
  <c r="N13" i="8"/>
  <c r="N22" i="8"/>
  <c r="N23" i="8"/>
  <c r="N24" i="8"/>
  <c r="N25" i="8"/>
  <c r="N26" i="8"/>
  <c r="N27" i="8"/>
  <c r="N28" i="8"/>
  <c r="N29" i="8"/>
  <c r="N30" i="8"/>
  <c r="N31" i="8"/>
  <c r="N32" i="8"/>
  <c r="N33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67" i="8"/>
  <c r="N68" i="8"/>
  <c r="N69" i="8"/>
  <c r="N70" i="8"/>
  <c r="N71" i="8"/>
  <c r="N72" i="8"/>
  <c r="N73" i="8"/>
  <c r="N74" i="8"/>
  <c r="N75" i="8"/>
  <c r="N76" i="8"/>
  <c r="N77" i="8"/>
  <c r="N78" i="8"/>
  <c r="M4" i="8"/>
  <c r="M5" i="8"/>
  <c r="M6" i="8"/>
  <c r="M7" i="8"/>
  <c r="M8" i="8"/>
  <c r="M9" i="8"/>
  <c r="M10" i="8"/>
  <c r="M11" i="8"/>
  <c r="M12" i="8"/>
  <c r="M13" i="8"/>
  <c r="M22" i="8"/>
  <c r="M23" i="8"/>
  <c r="M24" i="8"/>
  <c r="M25" i="8"/>
  <c r="M26" i="8"/>
  <c r="M27" i="8"/>
  <c r="M28" i="8"/>
  <c r="M29" i="8"/>
  <c r="M30" i="8"/>
  <c r="M31" i="8"/>
  <c r="M32" i="8"/>
  <c r="M33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67" i="8"/>
  <c r="M68" i="8"/>
  <c r="M69" i="8"/>
  <c r="M70" i="8"/>
  <c r="M71" i="8"/>
  <c r="M72" i="8"/>
  <c r="M73" i="8"/>
  <c r="M74" i="8"/>
  <c r="M75" i="8"/>
  <c r="M76" i="8"/>
  <c r="M77" i="8"/>
  <c r="M78" i="8"/>
  <c r="L4" i="8"/>
  <c r="L5" i="8"/>
  <c r="L6" i="8"/>
  <c r="L7" i="8"/>
  <c r="L8" i="8"/>
  <c r="L9" i="8"/>
  <c r="L10" i="8"/>
  <c r="L11" i="8"/>
  <c r="L12" i="8"/>
  <c r="L13" i="8"/>
  <c r="L22" i="8"/>
  <c r="L23" i="8"/>
  <c r="L24" i="8"/>
  <c r="L25" i="8"/>
  <c r="L26" i="8"/>
  <c r="L27" i="8"/>
  <c r="L28" i="8"/>
  <c r="L29" i="8"/>
  <c r="L30" i="8"/>
  <c r="L31" i="8"/>
  <c r="L32" i="8"/>
  <c r="L33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67" i="8"/>
  <c r="L68" i="8"/>
  <c r="L69" i="8"/>
  <c r="L70" i="8"/>
  <c r="L71" i="8"/>
  <c r="L72" i="8"/>
  <c r="L73" i="8"/>
  <c r="L74" i="8"/>
  <c r="L75" i="8"/>
  <c r="L76" i="8"/>
  <c r="L77" i="8"/>
  <c r="L78" i="8"/>
  <c r="R3" i="8"/>
  <c r="Q3" i="8"/>
  <c r="P3" i="8"/>
  <c r="O3" i="8"/>
  <c r="N3" i="8"/>
  <c r="M3" i="8"/>
  <c r="L3" i="8"/>
  <c r="K4" i="6" l="1"/>
  <c r="K5" i="6"/>
  <c r="K6" i="6"/>
  <c r="K7" i="6"/>
  <c r="K27" i="6" s="1"/>
  <c r="K8" i="6"/>
  <c r="K28" i="6" s="1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O4" i="6"/>
  <c r="O5" i="6"/>
  <c r="O29" i="6" s="1"/>
  <c r="O6" i="6"/>
  <c r="O7" i="6"/>
  <c r="O8" i="6"/>
  <c r="O30" i="6" s="1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G18" i="6"/>
  <c r="G17" i="6"/>
  <c r="C33" i="6"/>
  <c r="C32" i="6"/>
  <c r="AE36" i="5"/>
  <c r="AE35" i="5"/>
  <c r="AA30" i="5"/>
  <c r="AA29" i="5"/>
  <c r="W29" i="5"/>
  <c r="W28" i="5"/>
  <c r="S29" i="5"/>
  <c r="S28" i="5"/>
  <c r="K34" i="5"/>
  <c r="K33" i="5"/>
  <c r="G35" i="5"/>
  <c r="G34" i="5"/>
  <c r="C35" i="5"/>
  <c r="C34" i="5"/>
  <c r="O33" i="5"/>
  <c r="O32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6" i="5"/>
  <c r="W7" i="5"/>
  <c r="W8" i="5"/>
  <c r="W9" i="5"/>
  <c r="W10" i="5"/>
  <c r="W11" i="5"/>
  <c r="W12" i="5"/>
  <c r="W13" i="5"/>
  <c r="W14" i="5"/>
  <c r="W15" i="5"/>
  <c r="W16" i="5"/>
  <c r="W17" i="5"/>
  <c r="W18" i="5"/>
  <c r="W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6" i="5"/>
  <c r="G4" i="6"/>
  <c r="G5" i="6"/>
  <c r="G6" i="6"/>
  <c r="G7" i="6"/>
  <c r="G8" i="6"/>
  <c r="G9" i="6"/>
  <c r="G10" i="6"/>
  <c r="G11" i="6"/>
  <c r="G12" i="6"/>
  <c r="G13" i="6"/>
  <c r="G14" i="6"/>
  <c r="G15" i="6"/>
  <c r="G3" i="6"/>
  <c r="K3" i="6"/>
  <c r="O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" i="6"/>
  <c r="L58" i="7"/>
  <c r="M58" i="7"/>
  <c r="N58" i="7"/>
  <c r="O58" i="7"/>
  <c r="P58" i="7"/>
  <c r="Q58" i="7"/>
  <c r="L57" i="7"/>
  <c r="M57" i="7"/>
  <c r="N57" i="7"/>
  <c r="O57" i="7"/>
  <c r="P57" i="7"/>
  <c r="Q57" i="7"/>
  <c r="K58" i="7"/>
  <c r="K57" i="7"/>
  <c r="L43" i="7"/>
  <c r="M43" i="7"/>
  <c r="N43" i="7"/>
  <c r="O43" i="7"/>
  <c r="P43" i="7"/>
  <c r="Q43" i="7"/>
  <c r="L42" i="7"/>
  <c r="M42" i="7"/>
  <c r="N42" i="7"/>
  <c r="O42" i="7"/>
  <c r="P42" i="7"/>
  <c r="Q42" i="7"/>
  <c r="K43" i="7"/>
  <c r="K42" i="7"/>
  <c r="L27" i="7"/>
  <c r="M27" i="7"/>
  <c r="N27" i="7"/>
  <c r="O27" i="7"/>
  <c r="P27" i="7"/>
  <c r="Q27" i="7"/>
  <c r="L26" i="7"/>
  <c r="M26" i="7"/>
  <c r="N26" i="7"/>
  <c r="O26" i="7"/>
  <c r="P26" i="7"/>
  <c r="Q26" i="7"/>
  <c r="K27" i="7"/>
  <c r="K26" i="7"/>
  <c r="L14" i="7"/>
  <c r="M14" i="7"/>
  <c r="N14" i="7"/>
  <c r="O14" i="7"/>
  <c r="P14" i="7"/>
  <c r="Q14" i="7"/>
  <c r="L13" i="7"/>
  <c r="M13" i="7"/>
  <c r="N13" i="7"/>
  <c r="O13" i="7"/>
  <c r="P13" i="7"/>
  <c r="Q13" i="7"/>
  <c r="K14" i="7"/>
  <c r="K13" i="7"/>
  <c r="Q32" i="7"/>
  <c r="Q33" i="7"/>
  <c r="Q34" i="7"/>
  <c r="Q35" i="7"/>
  <c r="Q36" i="7"/>
  <c r="Q37" i="7"/>
  <c r="Q38" i="7"/>
  <c r="Q39" i="7"/>
  <c r="Q40" i="7"/>
  <c r="Q48" i="7"/>
  <c r="Q49" i="7"/>
  <c r="Q50" i="7"/>
  <c r="Q51" i="7"/>
  <c r="Q52" i="7"/>
  <c r="Q53" i="7"/>
  <c r="Q54" i="7"/>
  <c r="Q55" i="7"/>
  <c r="P32" i="7"/>
  <c r="P33" i="7"/>
  <c r="P34" i="7"/>
  <c r="P35" i="7"/>
  <c r="P36" i="7"/>
  <c r="P37" i="7"/>
  <c r="P38" i="7"/>
  <c r="P39" i="7"/>
  <c r="P40" i="7"/>
  <c r="P48" i="7"/>
  <c r="P49" i="7"/>
  <c r="P50" i="7"/>
  <c r="P51" i="7"/>
  <c r="P52" i="7"/>
  <c r="P53" i="7"/>
  <c r="P54" i="7"/>
  <c r="P55" i="7"/>
  <c r="O32" i="7"/>
  <c r="O33" i="7"/>
  <c r="O34" i="7"/>
  <c r="O35" i="7"/>
  <c r="O36" i="7"/>
  <c r="O37" i="7"/>
  <c r="O38" i="7"/>
  <c r="O39" i="7"/>
  <c r="O40" i="7"/>
  <c r="O48" i="7"/>
  <c r="O49" i="7"/>
  <c r="O50" i="7"/>
  <c r="O51" i="7"/>
  <c r="O52" i="7"/>
  <c r="O53" i="7"/>
  <c r="O54" i="7"/>
  <c r="O55" i="7"/>
  <c r="N32" i="7"/>
  <c r="N33" i="7"/>
  <c r="N34" i="7"/>
  <c r="N35" i="7"/>
  <c r="N36" i="7"/>
  <c r="N37" i="7"/>
  <c r="N38" i="7"/>
  <c r="N39" i="7"/>
  <c r="N40" i="7"/>
  <c r="N48" i="7"/>
  <c r="N49" i="7"/>
  <c r="N50" i="7"/>
  <c r="N51" i="7"/>
  <c r="N52" i="7"/>
  <c r="N53" i="7"/>
  <c r="N54" i="7"/>
  <c r="N55" i="7"/>
  <c r="M32" i="7"/>
  <c r="M33" i="7"/>
  <c r="M34" i="7"/>
  <c r="M35" i="7"/>
  <c r="M36" i="7"/>
  <c r="M37" i="7"/>
  <c r="M38" i="7"/>
  <c r="M39" i="7"/>
  <c r="M40" i="7"/>
  <c r="M48" i="7"/>
  <c r="M49" i="7"/>
  <c r="M50" i="7"/>
  <c r="M51" i="7"/>
  <c r="M52" i="7"/>
  <c r="M53" i="7"/>
  <c r="M54" i="7"/>
  <c r="M55" i="7"/>
  <c r="L32" i="7"/>
  <c r="L33" i="7"/>
  <c r="L34" i="7"/>
  <c r="L35" i="7"/>
  <c r="L36" i="7"/>
  <c r="L37" i="7"/>
  <c r="L38" i="7"/>
  <c r="L39" i="7"/>
  <c r="L40" i="7"/>
  <c r="L48" i="7"/>
  <c r="L49" i="7"/>
  <c r="L50" i="7"/>
  <c r="L51" i="7"/>
  <c r="L52" i="7"/>
  <c r="L53" i="7"/>
  <c r="L54" i="7"/>
  <c r="L55" i="7"/>
  <c r="K48" i="7"/>
  <c r="K49" i="7"/>
  <c r="K50" i="7"/>
  <c r="K51" i="7"/>
  <c r="K52" i="7"/>
  <c r="K53" i="7"/>
  <c r="K54" i="7"/>
  <c r="K55" i="7"/>
  <c r="K32" i="7"/>
  <c r="K33" i="7"/>
  <c r="K34" i="7"/>
  <c r="K35" i="7"/>
  <c r="K36" i="7"/>
  <c r="K37" i="7"/>
  <c r="K38" i="7"/>
  <c r="K39" i="7"/>
  <c r="K40" i="7"/>
  <c r="Q17" i="7"/>
  <c r="Q18" i="7"/>
  <c r="Q19" i="7"/>
  <c r="Q20" i="7"/>
  <c r="Q21" i="7"/>
  <c r="Q22" i="7"/>
  <c r="Q23" i="7"/>
  <c r="Q24" i="7"/>
  <c r="P17" i="7"/>
  <c r="P18" i="7"/>
  <c r="P19" i="7"/>
  <c r="P20" i="7"/>
  <c r="P21" i="7"/>
  <c r="P22" i="7"/>
  <c r="P23" i="7"/>
  <c r="P24" i="7"/>
  <c r="O17" i="7"/>
  <c r="O18" i="7"/>
  <c r="O19" i="7"/>
  <c r="O20" i="7"/>
  <c r="O21" i="7"/>
  <c r="O22" i="7"/>
  <c r="O23" i="7"/>
  <c r="O24" i="7"/>
  <c r="N17" i="7"/>
  <c r="N18" i="7"/>
  <c r="N19" i="7"/>
  <c r="N20" i="7"/>
  <c r="N21" i="7"/>
  <c r="N22" i="7"/>
  <c r="N23" i="7"/>
  <c r="N24" i="7"/>
  <c r="M17" i="7"/>
  <c r="M18" i="7"/>
  <c r="M19" i="7"/>
  <c r="M20" i="7"/>
  <c r="M21" i="7"/>
  <c r="M22" i="7"/>
  <c r="M23" i="7"/>
  <c r="M24" i="7"/>
  <c r="L17" i="7"/>
  <c r="L18" i="7"/>
  <c r="L19" i="7"/>
  <c r="L20" i="7"/>
  <c r="L21" i="7"/>
  <c r="L22" i="7"/>
  <c r="L23" i="7"/>
  <c r="L24" i="7"/>
  <c r="Q16" i="7"/>
  <c r="P16" i="7"/>
  <c r="O16" i="7"/>
  <c r="N16" i="7"/>
  <c r="M16" i="7"/>
  <c r="L16" i="7"/>
  <c r="K17" i="7"/>
  <c r="K18" i="7"/>
  <c r="K19" i="7"/>
  <c r="K20" i="7"/>
  <c r="K21" i="7"/>
  <c r="K22" i="7"/>
  <c r="K23" i="7"/>
  <c r="K24" i="7"/>
  <c r="K16" i="7"/>
  <c r="Q4" i="7"/>
  <c r="Q5" i="7"/>
  <c r="Q6" i="7"/>
  <c r="Q7" i="7"/>
  <c r="Q8" i="7"/>
  <c r="Q9" i="7"/>
  <c r="Q10" i="7"/>
  <c r="Q11" i="7"/>
  <c r="P4" i="7"/>
  <c r="P5" i="7"/>
  <c r="P6" i="7"/>
  <c r="P7" i="7"/>
  <c r="P8" i="7"/>
  <c r="P9" i="7"/>
  <c r="P10" i="7"/>
  <c r="P11" i="7"/>
  <c r="O4" i="7"/>
  <c r="O5" i="7"/>
  <c r="O6" i="7"/>
  <c r="O7" i="7"/>
  <c r="O8" i="7"/>
  <c r="O9" i="7"/>
  <c r="O10" i="7"/>
  <c r="O11" i="7"/>
  <c r="Q3" i="7"/>
  <c r="P3" i="7"/>
  <c r="O3" i="7"/>
  <c r="N3" i="7"/>
  <c r="M3" i="7"/>
  <c r="L3" i="7"/>
  <c r="N4" i="7"/>
  <c r="N5" i="7"/>
  <c r="N6" i="7"/>
  <c r="N7" i="7"/>
  <c r="N8" i="7"/>
  <c r="N9" i="7"/>
  <c r="N10" i="7"/>
  <c r="N11" i="7"/>
  <c r="M4" i="7"/>
  <c r="M5" i="7"/>
  <c r="M6" i="7"/>
  <c r="M7" i="7"/>
  <c r="M8" i="7"/>
  <c r="M9" i="7"/>
  <c r="M10" i="7"/>
  <c r="M11" i="7"/>
  <c r="L4" i="7"/>
  <c r="L5" i="7"/>
  <c r="L6" i="7"/>
  <c r="L7" i="7"/>
  <c r="L8" i="7"/>
  <c r="L9" i="7"/>
  <c r="L10" i="7"/>
  <c r="L11" i="7"/>
  <c r="K4" i="7"/>
  <c r="K5" i="7"/>
  <c r="K6" i="7"/>
  <c r="K7" i="7"/>
  <c r="K8" i="7"/>
  <c r="K9" i="7"/>
  <c r="K10" i="7"/>
  <c r="K11" i="7"/>
  <c r="K3" i="7"/>
</calcChain>
</file>

<file path=xl/sharedStrings.xml><?xml version="1.0" encoding="utf-8"?>
<sst xmlns="http://schemas.openxmlformats.org/spreadsheetml/2006/main" count="811" uniqueCount="295">
  <si>
    <t>'a.tif'</t>
  </si>
  <si>
    <t>'a1.tif'</t>
  </si>
  <si>
    <t>'a2.tif'</t>
  </si>
  <si>
    <t>'b.tif'</t>
  </si>
  <si>
    <t>'c.tif'</t>
  </si>
  <si>
    <t>'d.tif'</t>
  </si>
  <si>
    <t>'e.tif'</t>
  </si>
  <si>
    <t>'f.tif'</t>
  </si>
  <si>
    <t>'g.tif'</t>
  </si>
  <si>
    <t>'h.tif'</t>
  </si>
  <si>
    <t>'i.tif'</t>
  </si>
  <si>
    <t>'j.tif'</t>
  </si>
  <si>
    <t>'k.tif'</t>
  </si>
  <si>
    <t>'l.tif'</t>
  </si>
  <si>
    <t>'m.tif'</t>
  </si>
  <si>
    <t>'n.tif'</t>
  </si>
  <si>
    <t>'o.tif'</t>
  </si>
  <si>
    <t>'p.tif'</t>
  </si>
  <si>
    <t>'q.tif'</t>
  </si>
  <si>
    <t>'r.tif'</t>
  </si>
  <si>
    <t>'s.tif'</t>
  </si>
  <si>
    <t>'t.tif'</t>
  </si>
  <si>
    <t>'v.tif'</t>
  </si>
  <si>
    <t>'w.tif'</t>
  </si>
  <si>
    <t>'x.tif'</t>
  </si>
  <si>
    <t>'y.tif'</t>
  </si>
  <si>
    <t>'z.tif'</t>
  </si>
  <si>
    <t>'a3.tif'</t>
  </si>
  <si>
    <t>'a4.tif'</t>
  </si>
  <si>
    <t>'dmf10_1.tif'</t>
  </si>
  <si>
    <t>'dmf10_2.tif'</t>
  </si>
  <si>
    <t>'dmf11_1.tif'</t>
  </si>
  <si>
    <t>'dmf13_1.tif'</t>
  </si>
  <si>
    <t>'dmf14_1.tif'</t>
  </si>
  <si>
    <t>'dmf16_1.tif'</t>
  </si>
  <si>
    <t>'dmf18_1.tif'</t>
  </si>
  <si>
    <t>'dmf19_2.tif'</t>
  </si>
  <si>
    <t>'dmf1_2.tif'</t>
  </si>
  <si>
    <t>'dmf20_2.tif'</t>
  </si>
  <si>
    <t>'dmf2_1.tif'</t>
  </si>
  <si>
    <t>'dmf3_2.tif'</t>
  </si>
  <si>
    <t>'dmf4_1.tif'</t>
  </si>
  <si>
    <t>'dmf4_2.tif'</t>
  </si>
  <si>
    <t>'dmf5_2.tif'</t>
  </si>
  <si>
    <t>'dmf6_2.tif'</t>
  </si>
  <si>
    <t>'dmf7_2.tif'</t>
  </si>
  <si>
    <t>'dmf8_1.tif'</t>
  </si>
  <si>
    <t>'dmf8_2.tif'</t>
  </si>
  <si>
    <t>'DMM10_1.tif'</t>
  </si>
  <si>
    <t>'DMM11_1.tif'</t>
  </si>
  <si>
    <t>'DMM12_1.tif'</t>
  </si>
  <si>
    <t>'DMM12_2.tif'</t>
  </si>
  <si>
    <t>'DMM13_1.tif'</t>
  </si>
  <si>
    <t>'DMM13_2.tif'</t>
  </si>
  <si>
    <t>'DMM14_1.tif'</t>
  </si>
  <si>
    <t>'DMM14_2.tif'</t>
  </si>
  <si>
    <t>'DMM15_1.tif'</t>
  </si>
  <si>
    <t>'DMM16_1.tif'</t>
  </si>
  <si>
    <t>'DMM16_2.tif'</t>
  </si>
  <si>
    <t>'DMM17_1.tif'</t>
  </si>
  <si>
    <t>'DMM18_1.tif'</t>
  </si>
  <si>
    <t>'DMM19_2.tif'</t>
  </si>
  <si>
    <t>'DMM1_1.tif'</t>
  </si>
  <si>
    <t>'DMM1_2.tif'</t>
  </si>
  <si>
    <t>'DMM20_2.tif'</t>
  </si>
  <si>
    <t>'DMM2_2.tif'</t>
  </si>
  <si>
    <t>'DMM3_1.tif'</t>
  </si>
  <si>
    <t>'DMM5_1.tif'</t>
  </si>
  <si>
    <t>'DMM5_2.tif'</t>
  </si>
  <si>
    <t>'DMM6_1.tif'</t>
  </si>
  <si>
    <t>'DMM6_2.tif'</t>
  </si>
  <si>
    <t>'DMM7_1.tif'</t>
  </si>
  <si>
    <t>'DMM9_1.tif'</t>
  </si>
  <si>
    <t>'DSF10_1.tif'</t>
  </si>
  <si>
    <t>'DSF10_2.tif'</t>
  </si>
  <si>
    <t>'DSF11_1.tif'</t>
  </si>
  <si>
    <t>'DSF11_2.tif'</t>
  </si>
  <si>
    <t>'DSF12_1.tif'</t>
  </si>
  <si>
    <t>'DSF12_2.tif'</t>
  </si>
  <si>
    <t>'DSF13_2.tif'</t>
  </si>
  <si>
    <t>'DSF14_1.tif'</t>
  </si>
  <si>
    <t>'DSF15_1.tif'</t>
  </si>
  <si>
    <t>'DSF17_2.tif'</t>
  </si>
  <si>
    <t>'DSF1_1.tif'</t>
  </si>
  <si>
    <t>'DSF20_1.tif'</t>
  </si>
  <si>
    <t>'DSF20_2.tif'</t>
  </si>
  <si>
    <t>'DSF2_1.tif'</t>
  </si>
  <si>
    <t>'DSF5_1.tif'</t>
  </si>
  <si>
    <t>'DSF5_2.tif'</t>
  </si>
  <si>
    <t>'DSF6_1.tif'</t>
  </si>
  <si>
    <t>'DSF7_2.tif'</t>
  </si>
  <si>
    <t>'DSF8_2.tif'</t>
  </si>
  <si>
    <t>'DSM11_2.tif'</t>
  </si>
  <si>
    <t>'DSM12_2.tif'</t>
  </si>
  <si>
    <t>'DSM16_1.tif'</t>
  </si>
  <si>
    <t>'DSM19_1.tif'</t>
  </si>
  <si>
    <t>'DSM2_2.tif'</t>
  </si>
  <si>
    <t>'DSM3_1.tif'</t>
  </si>
  <si>
    <t>'DSM3_2.tif'</t>
  </si>
  <si>
    <t>'DSM4_1.tif'</t>
  </si>
  <si>
    <t>'DSM5_1.tif'</t>
  </si>
  <si>
    <t>'DSM6_1.tif'</t>
  </si>
  <si>
    <t>'DSM6_2.tif'</t>
  </si>
  <si>
    <t>'DSM8_1.tif'</t>
  </si>
  <si>
    <t>'DSM9_1.tif'</t>
  </si>
  <si>
    <t>'DVF10_2.tif'</t>
  </si>
  <si>
    <t>'DVF13_1.tif'</t>
  </si>
  <si>
    <t>'DVF13_2.tif'</t>
  </si>
  <si>
    <t>'DVF14_1.tif'</t>
  </si>
  <si>
    <t>'DVF14_2.tif'</t>
  </si>
  <si>
    <t>'DVF15_1.tif'</t>
  </si>
  <si>
    <t>'DVF16_1.tif'</t>
  </si>
  <si>
    <t>'DVF16_2.tif'</t>
  </si>
  <si>
    <t>'DVF17_1.tif'</t>
  </si>
  <si>
    <t>'DVF17_2.tif'</t>
  </si>
  <si>
    <t>'DVF18_1.tif'</t>
  </si>
  <si>
    <t>'DVF19_1.tif'</t>
  </si>
  <si>
    <t>'DVF19_2.tif'</t>
  </si>
  <si>
    <t>'DVF20_1.tif'</t>
  </si>
  <si>
    <t>'DVF20_2.tif'</t>
  </si>
  <si>
    <t>'DVF4_1.tif'</t>
  </si>
  <si>
    <t>'DVF6_1.tif'</t>
  </si>
  <si>
    <t>'DVF6_2.tif'</t>
  </si>
  <si>
    <t>'DVF7_1.tif'</t>
  </si>
  <si>
    <t>'DVF7_2.tif'</t>
  </si>
  <si>
    <t>'DVF8_2.tif'</t>
  </si>
  <si>
    <t>'DVM10_1.tif'</t>
  </si>
  <si>
    <t>'DVM10_2.tif'</t>
  </si>
  <si>
    <t>'DVM11_1.tif'</t>
  </si>
  <si>
    <t>'DVM11_2.tif'</t>
  </si>
  <si>
    <t>'DVM12_1.tif'</t>
  </si>
  <si>
    <t>'DVM12_2.tif'</t>
  </si>
  <si>
    <t>'DVM13_1.tif'</t>
  </si>
  <si>
    <t>'DVM13_2.tif'</t>
  </si>
  <si>
    <t>'DVM14_1.tif'</t>
  </si>
  <si>
    <t>'DVM16_1.tif'</t>
  </si>
  <si>
    <t>'DVM16_2.tif'</t>
  </si>
  <si>
    <t>'DVM17_1.tif'</t>
  </si>
  <si>
    <t>'DVM18_1.tif'</t>
  </si>
  <si>
    <t>'DVM19_1.tif'</t>
  </si>
  <si>
    <t>'DVM19_2.tif'</t>
  </si>
  <si>
    <t>'DVM1_1.tif'</t>
  </si>
  <si>
    <t>'DVM1_2.tif'</t>
  </si>
  <si>
    <t>'DVM20_1.tif'</t>
  </si>
  <si>
    <t>'DVM20_2.tif'</t>
  </si>
  <si>
    <t>'DVM2_2.tif'</t>
  </si>
  <si>
    <t>'DVM3_1.tif'</t>
  </si>
  <si>
    <t>'DVM3_2.tif'</t>
  </si>
  <si>
    <t>'DVM4_2.tif'</t>
  </si>
  <si>
    <t>'DVM7_1.tif'</t>
  </si>
  <si>
    <t>'DVM7_2.tif'</t>
  </si>
  <si>
    <t>'DVM8_1.tif'</t>
  </si>
  <si>
    <t>'DVM9_1.tif'</t>
  </si>
  <si>
    <t>'DVM9_2.tif'</t>
  </si>
  <si>
    <t>Virilis (Male)</t>
  </si>
  <si>
    <t>(in pixels)</t>
  </si>
  <si>
    <t>in micrometer</t>
  </si>
  <si>
    <t>(Simulans male)</t>
  </si>
  <si>
    <t>Drosophila Annanassae</t>
  </si>
  <si>
    <t>Female</t>
  </si>
  <si>
    <t>Male</t>
  </si>
  <si>
    <t>in pixels</t>
  </si>
  <si>
    <t>in mm2</t>
  </si>
  <si>
    <t>FileName</t>
  </si>
  <si>
    <t>Drosophila Melanogaster</t>
  </si>
  <si>
    <t>Drosophila Simulans</t>
  </si>
  <si>
    <t>Drosophila Virilis</t>
  </si>
  <si>
    <t>DAM</t>
  </si>
  <si>
    <t>DMM</t>
  </si>
  <si>
    <t>DSM</t>
  </si>
  <si>
    <t>DVM</t>
  </si>
  <si>
    <t>(melanogaster male)</t>
  </si>
  <si>
    <t>(Annanesse male)</t>
  </si>
  <si>
    <t>1 pixel = 1.989 um</t>
  </si>
  <si>
    <t>in mm</t>
  </si>
  <si>
    <t>DAF</t>
  </si>
  <si>
    <t>DMF</t>
  </si>
  <si>
    <t>DSF</t>
  </si>
  <si>
    <t>DVF</t>
  </si>
  <si>
    <t>1_1</t>
  </si>
  <si>
    <t>1_2</t>
  </si>
  <si>
    <t>2_1</t>
  </si>
  <si>
    <t>2_2</t>
  </si>
  <si>
    <t>3_1</t>
  </si>
  <si>
    <t>3_2</t>
  </si>
  <si>
    <t>4_1</t>
  </si>
  <si>
    <t>4_2</t>
  </si>
  <si>
    <t>5_1</t>
  </si>
  <si>
    <t>5_2</t>
  </si>
  <si>
    <t>6_1</t>
  </si>
  <si>
    <t>6_2</t>
  </si>
  <si>
    <t>7_1</t>
  </si>
  <si>
    <t>7_2</t>
  </si>
  <si>
    <t>8_1</t>
  </si>
  <si>
    <t>8_2</t>
  </si>
  <si>
    <t>9_1</t>
  </si>
  <si>
    <t>9_2</t>
  </si>
  <si>
    <t>10_1</t>
  </si>
  <si>
    <t>10_2</t>
  </si>
  <si>
    <t>11_1</t>
  </si>
  <si>
    <t>11_2</t>
  </si>
  <si>
    <t>12_1</t>
  </si>
  <si>
    <t>12_2</t>
  </si>
  <si>
    <t>13_1</t>
  </si>
  <si>
    <t>13_2</t>
  </si>
  <si>
    <t>14_1</t>
  </si>
  <si>
    <t>14_2</t>
  </si>
  <si>
    <t>15_1</t>
  </si>
  <si>
    <t>15_2</t>
  </si>
  <si>
    <t>16_1</t>
  </si>
  <si>
    <t>16_2</t>
  </si>
  <si>
    <t>17_1</t>
  </si>
  <si>
    <t>17_2</t>
  </si>
  <si>
    <t>18_1</t>
  </si>
  <si>
    <t>18_2</t>
  </si>
  <si>
    <t>19_1</t>
  </si>
  <si>
    <t>19_2</t>
  </si>
  <si>
    <t>20_1</t>
  </si>
  <si>
    <t>20_2</t>
  </si>
  <si>
    <t>(Annanesse female)</t>
  </si>
  <si>
    <t>(melanogaster female)</t>
  </si>
  <si>
    <t>(Simulans female)</t>
  </si>
  <si>
    <t>Virilis (female)</t>
  </si>
  <si>
    <t>AP axis</t>
  </si>
  <si>
    <t>Wing area</t>
  </si>
  <si>
    <t>AP / area</t>
  </si>
  <si>
    <t>m.tif</t>
  </si>
  <si>
    <t>k.tif</t>
  </si>
  <si>
    <t>dmf2_1</t>
  </si>
  <si>
    <t>dmm3_1</t>
  </si>
  <si>
    <t>dsf20_1</t>
  </si>
  <si>
    <t>dsm5_1</t>
  </si>
  <si>
    <t>dvf13_1</t>
  </si>
  <si>
    <t>dvm20_2</t>
  </si>
  <si>
    <t>PD axis</t>
  </si>
  <si>
    <t>LA</t>
  </si>
  <si>
    <t>SA</t>
  </si>
  <si>
    <t>SLA</t>
  </si>
  <si>
    <t>SSA</t>
  </si>
  <si>
    <t>Hh</t>
  </si>
  <si>
    <t>Scaled long axis analysis</t>
  </si>
  <si>
    <t>'a.TIF'</t>
  </si>
  <si>
    <t>'a1.TIF'</t>
  </si>
  <si>
    <t>'i.TIF'</t>
  </si>
  <si>
    <t>'k.TIF'</t>
  </si>
  <si>
    <t>'l.TIF'</t>
  </si>
  <si>
    <t>'m.TIF'</t>
  </si>
  <si>
    <t>'n.TIF'</t>
  </si>
  <si>
    <t>'w.TIF'</t>
  </si>
  <si>
    <t>'dmf11_1.TIF'</t>
  </si>
  <si>
    <t>'dmf16_1.TIF'</t>
  </si>
  <si>
    <t>'dmf18_1.TIF'</t>
  </si>
  <si>
    <t>'dmf19_2.TIF'</t>
  </si>
  <si>
    <t>'dmf2_1.TIF'</t>
  </si>
  <si>
    <t>'dmf3_1.TIF'</t>
  </si>
  <si>
    <t>'dmf6_2.TIF'</t>
  </si>
  <si>
    <t>'dmf7_2.TIF'</t>
  </si>
  <si>
    <t>'dmf8_1.TIF'</t>
  </si>
  <si>
    <t>'dmf8_2.TIF'</t>
  </si>
  <si>
    <t>'DSF10_1.TIF'</t>
  </si>
  <si>
    <t>'DSF10_2.TIF'</t>
  </si>
  <si>
    <t>'DSF11_1.TIF'</t>
  </si>
  <si>
    <t>'DSF11_2.TIF'</t>
  </si>
  <si>
    <t>'DSF12_1.TIF'</t>
  </si>
  <si>
    <t>'DSF12_2.TIF'</t>
  </si>
  <si>
    <t>'DSF13_2.TIF'</t>
  </si>
  <si>
    <t>'DSF14_1.TIF'</t>
  </si>
  <si>
    <t>'DSF15_1.TIF'</t>
  </si>
  <si>
    <t>'DSF1_1.TIF'</t>
  </si>
  <si>
    <t>'DSF20_1.TIF'</t>
  </si>
  <si>
    <t>'DSF20_2.TIF'</t>
  </si>
  <si>
    <t>'DSF2_1.TIF'</t>
  </si>
  <si>
    <t>'DSF5_1.TIF'</t>
  </si>
  <si>
    <t>'DSF6_1.TIF'</t>
  </si>
  <si>
    <t>'DSF7_2.TIF'</t>
  </si>
  <si>
    <t>'DSF8_2.TIF'</t>
  </si>
  <si>
    <t>'DVF10_2.TIF'</t>
  </si>
  <si>
    <t>'DVF13_2.TIF'</t>
  </si>
  <si>
    <t>'DVF15_1.TIF'</t>
  </si>
  <si>
    <t>'DVF16_2.TIF'</t>
  </si>
  <si>
    <t>'DVF17_1.TIF'</t>
  </si>
  <si>
    <t>'DVF17_2.TIF'</t>
  </si>
  <si>
    <t>'DVF20_1.TIF'</t>
  </si>
  <si>
    <t>'DVF20_2.TIF'</t>
  </si>
  <si>
    <t>'DVF4_1.TIF'</t>
  </si>
  <si>
    <t>'DVF6_1.TIF'</t>
  </si>
  <si>
    <t>'DVF7_1.TIF'</t>
  </si>
  <si>
    <t>'DVF7_2.TIF'</t>
  </si>
  <si>
    <t>Posterior</t>
  </si>
  <si>
    <t>L3-L4</t>
  </si>
  <si>
    <t>ID</t>
  </si>
  <si>
    <t>A</t>
  </si>
  <si>
    <t>M</t>
  </si>
  <si>
    <t>S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</si>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</sst>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interveincorrrelation!$S$9:$S$55</c:f>
              <c:numCache>
                <c:formatCode>General</c:formatCode>
                <c:ptCount val="47"/>
                <c:pt idx="0">
                  <c:v>0.59892000000000001</c:v>
                </c:pt>
                <c:pt idx="1">
                  <c:v>0.65147199999999994</c:v>
                </c:pt>
                <c:pt idx="2">
                  <c:v>0.60695999999999994</c:v>
                </c:pt>
                <c:pt idx="3">
                  <c:v>0.63689200000000001</c:v>
                </c:pt>
                <c:pt idx="4">
                  <c:v>0.63341999999999998</c:v>
                </c:pt>
                <c:pt idx="5">
                  <c:v>0.60411199999999998</c:v>
                </c:pt>
                <c:pt idx="6">
                  <c:v>0.59759200000000001</c:v>
                </c:pt>
                <c:pt idx="7">
                  <c:v>0.60446</c:v>
                </c:pt>
                <c:pt idx="8">
                  <c:v>0.50681199999999993</c:v>
                </c:pt>
                <c:pt idx="9">
                  <c:v>0.66283599999999998</c:v>
                </c:pt>
                <c:pt idx="10">
                  <c:v>0.59081600000000001</c:v>
                </c:pt>
                <c:pt idx="11">
                  <c:v>0.62361199999999994</c:v>
                </c:pt>
                <c:pt idx="12">
                  <c:v>0.612896</c:v>
                </c:pt>
                <c:pt idx="13">
                  <c:v>0.68319599999999991</c:v>
                </c:pt>
                <c:pt idx="14">
                  <c:v>0.67478399999999994</c:v>
                </c:pt>
                <c:pt idx="15">
                  <c:v>0.71944799999999998</c:v>
                </c:pt>
                <c:pt idx="16">
                  <c:v>0.64230399999999999</c:v>
                </c:pt>
                <c:pt idx="17">
                  <c:v>0.65417599999999998</c:v>
                </c:pt>
                <c:pt idx="18">
                  <c:v>0.43473599999999996</c:v>
                </c:pt>
                <c:pt idx="19">
                  <c:v>0.43206</c:v>
                </c:pt>
                <c:pt idx="20">
                  <c:v>0.42887199999999998</c:v>
                </c:pt>
                <c:pt idx="21">
                  <c:v>0.42702799999999996</c:v>
                </c:pt>
                <c:pt idx="22">
                  <c:v>0.43697999999999998</c:v>
                </c:pt>
                <c:pt idx="23">
                  <c:v>0.43626799999999999</c:v>
                </c:pt>
                <c:pt idx="24">
                  <c:v>0.42634</c:v>
                </c:pt>
                <c:pt idx="25">
                  <c:v>0.380436</c:v>
                </c:pt>
                <c:pt idx="26">
                  <c:v>0.41506799999999999</c:v>
                </c:pt>
                <c:pt idx="27">
                  <c:v>0.43598799999999999</c:v>
                </c:pt>
                <c:pt idx="28">
                  <c:v>0.40723999999999999</c:v>
                </c:pt>
                <c:pt idx="29">
                  <c:v>0.38873999999999997</c:v>
                </c:pt>
                <c:pt idx="30">
                  <c:v>0.45475599999999999</c:v>
                </c:pt>
                <c:pt idx="31">
                  <c:v>0.399756</c:v>
                </c:pt>
                <c:pt idx="32">
                  <c:v>0.36815999999999999</c:v>
                </c:pt>
                <c:pt idx="33">
                  <c:v>0.38201599999999997</c:v>
                </c:pt>
                <c:pt idx="34">
                  <c:v>0.38941599999999998</c:v>
                </c:pt>
                <c:pt idx="35">
                  <c:v>0.52894799999999997</c:v>
                </c:pt>
                <c:pt idx="36">
                  <c:v>0.624888</c:v>
                </c:pt>
                <c:pt idx="37">
                  <c:v>0.55852000000000002</c:v>
                </c:pt>
                <c:pt idx="38">
                  <c:v>0.56936399999999998</c:v>
                </c:pt>
                <c:pt idx="39">
                  <c:v>0.52121200000000001</c:v>
                </c:pt>
                <c:pt idx="40">
                  <c:v>0.52411600000000003</c:v>
                </c:pt>
                <c:pt idx="41">
                  <c:v>0.62491999999999992</c:v>
                </c:pt>
                <c:pt idx="42">
                  <c:v>0.63469599999999993</c:v>
                </c:pt>
                <c:pt idx="43">
                  <c:v>0.63080399999999992</c:v>
                </c:pt>
                <c:pt idx="44">
                  <c:v>0.63846399999999992</c:v>
                </c:pt>
                <c:pt idx="45">
                  <c:v>0.62256800000000001</c:v>
                </c:pt>
                <c:pt idx="46">
                  <c:v>0.59800799999999998</c:v>
                </c:pt>
              </c:numCache>
            </c:numRef>
          </c:xVal>
          <c:yVal>
            <c:numRef>
              <c:f>interveincorrrelation!$T$9:$T$55</c:f>
              <c:numCache>
                <c:formatCode>General</c:formatCode>
                <c:ptCount val="47"/>
                <c:pt idx="0">
                  <c:v>0.16300000000000001</c:v>
                </c:pt>
                <c:pt idx="1">
                  <c:v>0.17400000000000002</c:v>
                </c:pt>
                <c:pt idx="2">
                  <c:v>0.17100000000000001</c:v>
                </c:pt>
                <c:pt idx="3">
                  <c:v>0.16700000000000001</c:v>
                </c:pt>
                <c:pt idx="4">
                  <c:v>0.17599999999999999</c:v>
                </c:pt>
                <c:pt idx="5">
                  <c:v>0.17799999999999999</c:v>
                </c:pt>
                <c:pt idx="6">
                  <c:v>0.17200000000000001</c:v>
                </c:pt>
                <c:pt idx="7">
                  <c:v>0.16300000000000001</c:v>
                </c:pt>
                <c:pt idx="8">
                  <c:v>0.17400000000000002</c:v>
                </c:pt>
                <c:pt idx="9">
                  <c:v>0.189</c:v>
                </c:pt>
                <c:pt idx="10">
                  <c:v>0.19500000000000001</c:v>
                </c:pt>
                <c:pt idx="11">
                  <c:v>0.17599999999999999</c:v>
                </c:pt>
                <c:pt idx="12">
                  <c:v>0.192</c:v>
                </c:pt>
                <c:pt idx="13">
                  <c:v>0.191</c:v>
                </c:pt>
                <c:pt idx="14">
                  <c:v>0.20100000000000001</c:v>
                </c:pt>
                <c:pt idx="15">
                  <c:v>0.19500000000000001</c:v>
                </c:pt>
                <c:pt idx="16">
                  <c:v>0.184</c:v>
                </c:pt>
                <c:pt idx="17">
                  <c:v>0.19900000000000001</c:v>
                </c:pt>
                <c:pt idx="18">
                  <c:v>0.15</c:v>
                </c:pt>
                <c:pt idx="19">
                  <c:v>0.16</c:v>
                </c:pt>
                <c:pt idx="20">
                  <c:v>0.16</c:v>
                </c:pt>
                <c:pt idx="21">
                  <c:v>0.155</c:v>
                </c:pt>
                <c:pt idx="22">
                  <c:v>0.154</c:v>
                </c:pt>
                <c:pt idx="23">
                  <c:v>0.152</c:v>
                </c:pt>
                <c:pt idx="24">
                  <c:v>0.15</c:v>
                </c:pt>
                <c:pt idx="25">
                  <c:v>0.14699999999999999</c:v>
                </c:pt>
                <c:pt idx="26">
                  <c:v>0.14200000000000002</c:v>
                </c:pt>
                <c:pt idx="27">
                  <c:v>0.14400000000000002</c:v>
                </c:pt>
                <c:pt idx="28">
                  <c:v>0.14000000000000001</c:v>
                </c:pt>
                <c:pt idx="29">
                  <c:v>0.13800000000000001</c:v>
                </c:pt>
                <c:pt idx="30">
                  <c:v>0.152</c:v>
                </c:pt>
                <c:pt idx="31">
                  <c:v>0.14300000000000002</c:v>
                </c:pt>
                <c:pt idx="32">
                  <c:v>0.13200000000000001</c:v>
                </c:pt>
                <c:pt idx="33">
                  <c:v>0.14899999999999999</c:v>
                </c:pt>
                <c:pt idx="34">
                  <c:v>0.14799999999999999</c:v>
                </c:pt>
                <c:pt idx="35">
                  <c:v>0.182</c:v>
                </c:pt>
                <c:pt idx="36">
                  <c:v>0.2</c:v>
                </c:pt>
                <c:pt idx="37">
                  <c:v>0.19600000000000001</c:v>
                </c:pt>
                <c:pt idx="38">
                  <c:v>0.2</c:v>
                </c:pt>
                <c:pt idx="39">
                  <c:v>0.18</c:v>
                </c:pt>
                <c:pt idx="40">
                  <c:v>0.17799999999999999</c:v>
                </c:pt>
                <c:pt idx="41">
                  <c:v>0.214</c:v>
                </c:pt>
                <c:pt idx="42">
                  <c:v>0.20600000000000002</c:v>
                </c:pt>
                <c:pt idx="43">
                  <c:v>0.189</c:v>
                </c:pt>
                <c:pt idx="44">
                  <c:v>0.19500000000000001</c:v>
                </c:pt>
                <c:pt idx="45">
                  <c:v>0.20500000000000002</c:v>
                </c:pt>
                <c:pt idx="46">
                  <c:v>0.20200000000000001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EE-4EB8-B686-174D69F3135D}"/>
            </c:ext>
          </c:extLst>
        </c:ser>
        <c:ser>
          <c:idx val="1"/>
          <c:order val="1"/>
          <c:tx>
            <c:v>Anterior vs L3L4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interveincorrrelation!$R$9:$R$55</c:f>
              <c:numCache>
                <c:formatCode>General</c:formatCode>
                <c:ptCount val="47"/>
                <c:pt idx="0">
                  <c:v>0.58833999999999997</c:v>
                </c:pt>
                <c:pt idx="1">
                  <c:v>0.63497999999999999</c:v>
                </c:pt>
                <c:pt idx="2">
                  <c:v>0.59863599999999995</c:v>
                </c:pt>
                <c:pt idx="3">
                  <c:v>0.62117599999999995</c:v>
                </c:pt>
                <c:pt idx="4">
                  <c:v>0.63511200000000001</c:v>
                </c:pt>
                <c:pt idx="5">
                  <c:v>0.59167599999999998</c:v>
                </c:pt>
                <c:pt idx="6">
                  <c:v>0.59535199999999999</c:v>
                </c:pt>
                <c:pt idx="7">
                  <c:v>0.57713599999999998</c:v>
                </c:pt>
                <c:pt idx="8">
                  <c:v>0.44839199999999996</c:v>
                </c:pt>
                <c:pt idx="9">
                  <c:v>0.54150399999999999</c:v>
                </c:pt>
                <c:pt idx="10">
                  <c:v>0.55630000000000002</c:v>
                </c:pt>
                <c:pt idx="11">
                  <c:v>0.54897200000000002</c:v>
                </c:pt>
                <c:pt idx="12">
                  <c:v>0.56422399999999995</c:v>
                </c:pt>
                <c:pt idx="13">
                  <c:v>0.60065199999999996</c:v>
                </c:pt>
                <c:pt idx="14">
                  <c:v>0.63980399999999993</c:v>
                </c:pt>
                <c:pt idx="15">
                  <c:v>0.64813199999999993</c:v>
                </c:pt>
                <c:pt idx="16">
                  <c:v>0.60139999999999993</c:v>
                </c:pt>
                <c:pt idx="17">
                  <c:v>0.59770000000000001</c:v>
                </c:pt>
                <c:pt idx="18">
                  <c:v>0.46009999999999995</c:v>
                </c:pt>
                <c:pt idx="19">
                  <c:v>0.45929199999999998</c:v>
                </c:pt>
                <c:pt idx="20">
                  <c:v>0.44724399999999997</c:v>
                </c:pt>
                <c:pt idx="21">
                  <c:v>0.45789999999999997</c:v>
                </c:pt>
                <c:pt idx="22">
                  <c:v>0.442548</c:v>
                </c:pt>
                <c:pt idx="23">
                  <c:v>0.43717999999999996</c:v>
                </c:pt>
                <c:pt idx="24">
                  <c:v>0.44424399999999997</c:v>
                </c:pt>
                <c:pt idx="25">
                  <c:v>0.39075199999999999</c:v>
                </c:pt>
                <c:pt idx="26">
                  <c:v>0.414796</c:v>
                </c:pt>
                <c:pt idx="27">
                  <c:v>0.428616</c:v>
                </c:pt>
                <c:pt idx="28">
                  <c:v>0.40634399999999998</c:v>
                </c:pt>
                <c:pt idx="29">
                  <c:v>0.36130399999999996</c:v>
                </c:pt>
                <c:pt idx="30">
                  <c:v>0.48246799999999995</c:v>
                </c:pt>
                <c:pt idx="31">
                  <c:v>0.39212399999999997</c:v>
                </c:pt>
                <c:pt idx="32">
                  <c:v>0.34587199999999996</c:v>
                </c:pt>
                <c:pt idx="33">
                  <c:v>0.40001199999999998</c:v>
                </c:pt>
                <c:pt idx="34">
                  <c:v>0.37412000000000001</c:v>
                </c:pt>
                <c:pt idx="35">
                  <c:v>0.45305999999999996</c:v>
                </c:pt>
                <c:pt idx="36">
                  <c:v>0.51314399999999993</c:v>
                </c:pt>
                <c:pt idx="37">
                  <c:v>0.49387599999999998</c:v>
                </c:pt>
                <c:pt idx="38">
                  <c:v>0.50803199999999993</c:v>
                </c:pt>
                <c:pt idx="39">
                  <c:v>0.44577999999999995</c:v>
                </c:pt>
                <c:pt idx="40">
                  <c:v>0.46815999999999997</c:v>
                </c:pt>
                <c:pt idx="41">
                  <c:v>0.50971999999999995</c:v>
                </c:pt>
                <c:pt idx="42">
                  <c:v>0.53922799999999993</c:v>
                </c:pt>
                <c:pt idx="43">
                  <c:v>0.51879999999999993</c:v>
                </c:pt>
                <c:pt idx="44">
                  <c:v>0.527416</c:v>
                </c:pt>
                <c:pt idx="45">
                  <c:v>0.52589600000000003</c:v>
                </c:pt>
                <c:pt idx="46">
                  <c:v>0.55079999999999996</c:v>
                </c:pt>
              </c:numCache>
            </c:numRef>
          </c:xVal>
          <c:yVal>
            <c:numRef>
              <c:f>interveincorrrelation!$T$9:$T$55</c:f>
              <c:numCache>
                <c:formatCode>General</c:formatCode>
                <c:ptCount val="47"/>
                <c:pt idx="0">
                  <c:v>0.16300000000000001</c:v>
                </c:pt>
                <c:pt idx="1">
                  <c:v>0.17400000000000002</c:v>
                </c:pt>
                <c:pt idx="2">
                  <c:v>0.17100000000000001</c:v>
                </c:pt>
                <c:pt idx="3">
                  <c:v>0.16700000000000001</c:v>
                </c:pt>
                <c:pt idx="4">
                  <c:v>0.17599999999999999</c:v>
                </c:pt>
                <c:pt idx="5">
                  <c:v>0.17799999999999999</c:v>
                </c:pt>
                <c:pt idx="6">
                  <c:v>0.17200000000000001</c:v>
                </c:pt>
                <c:pt idx="7">
                  <c:v>0.16300000000000001</c:v>
                </c:pt>
                <c:pt idx="8">
                  <c:v>0.17400000000000002</c:v>
                </c:pt>
                <c:pt idx="9">
                  <c:v>0.189</c:v>
                </c:pt>
                <c:pt idx="10">
                  <c:v>0.19500000000000001</c:v>
                </c:pt>
                <c:pt idx="11">
                  <c:v>0.17599999999999999</c:v>
                </c:pt>
                <c:pt idx="12">
                  <c:v>0.192</c:v>
                </c:pt>
                <c:pt idx="13">
                  <c:v>0.191</c:v>
                </c:pt>
                <c:pt idx="14">
                  <c:v>0.20100000000000001</c:v>
                </c:pt>
                <c:pt idx="15">
                  <c:v>0.19500000000000001</c:v>
                </c:pt>
                <c:pt idx="16">
                  <c:v>0.184</c:v>
                </c:pt>
                <c:pt idx="17">
                  <c:v>0.19900000000000001</c:v>
                </c:pt>
                <c:pt idx="18">
                  <c:v>0.15</c:v>
                </c:pt>
                <c:pt idx="19">
                  <c:v>0.16</c:v>
                </c:pt>
                <c:pt idx="20">
                  <c:v>0.16</c:v>
                </c:pt>
                <c:pt idx="21">
                  <c:v>0.155</c:v>
                </c:pt>
                <c:pt idx="22">
                  <c:v>0.154</c:v>
                </c:pt>
                <c:pt idx="23">
                  <c:v>0.152</c:v>
                </c:pt>
                <c:pt idx="24">
                  <c:v>0.15</c:v>
                </c:pt>
                <c:pt idx="25">
                  <c:v>0.14699999999999999</c:v>
                </c:pt>
                <c:pt idx="26">
                  <c:v>0.14200000000000002</c:v>
                </c:pt>
                <c:pt idx="27">
                  <c:v>0.14400000000000002</c:v>
                </c:pt>
                <c:pt idx="28">
                  <c:v>0.14000000000000001</c:v>
                </c:pt>
                <c:pt idx="29">
                  <c:v>0.13800000000000001</c:v>
                </c:pt>
                <c:pt idx="30">
                  <c:v>0.152</c:v>
                </c:pt>
                <c:pt idx="31">
                  <c:v>0.14300000000000002</c:v>
                </c:pt>
                <c:pt idx="32">
                  <c:v>0.13200000000000001</c:v>
                </c:pt>
                <c:pt idx="33">
                  <c:v>0.14899999999999999</c:v>
                </c:pt>
                <c:pt idx="34">
                  <c:v>0.14799999999999999</c:v>
                </c:pt>
                <c:pt idx="35">
                  <c:v>0.182</c:v>
                </c:pt>
                <c:pt idx="36">
                  <c:v>0.2</c:v>
                </c:pt>
                <c:pt idx="37">
                  <c:v>0.19600000000000001</c:v>
                </c:pt>
                <c:pt idx="38">
                  <c:v>0.2</c:v>
                </c:pt>
                <c:pt idx="39">
                  <c:v>0.18</c:v>
                </c:pt>
                <c:pt idx="40">
                  <c:v>0.17799999999999999</c:v>
                </c:pt>
                <c:pt idx="41">
                  <c:v>0.214</c:v>
                </c:pt>
                <c:pt idx="42">
                  <c:v>0.20600000000000002</c:v>
                </c:pt>
                <c:pt idx="43">
                  <c:v>0.189</c:v>
                </c:pt>
                <c:pt idx="44">
                  <c:v>0.19500000000000001</c:v>
                </c:pt>
                <c:pt idx="45">
                  <c:v>0.20500000000000002</c:v>
                </c:pt>
                <c:pt idx="46">
                  <c:v>0.20200000000000001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6E-4960-917F-357470D1E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550904"/>
        <c:axId val="445551232"/>
      </c:scatterChart>
      <c:valAx>
        <c:axId val="445550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51232"/>
        <c:crosses val="autoZero"/>
        <c:crossBetween val="midCat"/>
      </c:valAx>
      <c:valAx>
        <c:axId val="4455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50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97971</xdr:colOff>
      <xdr:row>7</xdr:row>
      <xdr:rowOff>32657</xdr:rowOff>
    </xdr:from>
    <xdr:to>
      <xdr:col>34</xdr:col>
      <xdr:colOff>500742</xdr:colOff>
      <xdr:row>34</xdr:row>
      <xdr:rowOff>174171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663831-3D1D-4507-8860-55BF547D3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458F8-35FC-409D-B8C1-11033FFB1BA7}">
  <dimension ref="A1:AE75"/>
  <sheetViews>
    <sheetView tabSelected="1" topLeftCell="A38" zoomScale="85" zoomScaleNormal="85" workbookViewId="0">
      <selection activeCell="F79" sqref="F79"/>
    </sheetView>
  </sheetViews>
  <sheetFormatPr defaultRowHeight="14.4" x14ac:dyDescent="0.3"/>
  <cols>
    <col min="9" max="9" width="11.88671875" customWidth="1"/>
    <col min="13" max="13" width="17.21875" customWidth="1"/>
    <col min="17" max="17" width="15.109375" customWidth="1"/>
    <col min="21" max="21" width="15.33203125" customWidth="1"/>
    <col min="25" max="25" width="14.6640625" customWidth="1"/>
    <col min="29" max="29" width="13.6640625" customWidth="1"/>
  </cols>
  <sheetData>
    <row r="1" spans="1:31" ht="18" x14ac:dyDescent="0.35">
      <c r="A1" s="10" t="s">
        <v>158</v>
      </c>
      <c r="B1" s="10"/>
      <c r="C1" s="10"/>
      <c r="D1" s="10"/>
      <c r="E1" s="10"/>
      <c r="F1" s="10"/>
      <c r="I1" s="10" t="s">
        <v>164</v>
      </c>
      <c r="J1" s="10"/>
      <c r="K1" s="10"/>
      <c r="L1" s="10"/>
      <c r="M1" s="10"/>
      <c r="N1" s="10"/>
      <c r="Q1" s="10" t="s">
        <v>165</v>
      </c>
      <c r="R1" s="10"/>
      <c r="S1" s="10"/>
      <c r="T1" s="10"/>
      <c r="U1" s="10"/>
      <c r="V1" s="10"/>
      <c r="Y1" s="10" t="s">
        <v>166</v>
      </c>
      <c r="Z1" s="10"/>
      <c r="AA1" s="10"/>
      <c r="AB1" s="10"/>
      <c r="AC1" s="10"/>
      <c r="AD1" s="10"/>
    </row>
    <row r="3" spans="1:31" x14ac:dyDescent="0.3">
      <c r="A3" s="11" t="s">
        <v>159</v>
      </c>
      <c r="B3" s="11"/>
      <c r="C3" s="11"/>
      <c r="E3" s="11" t="s">
        <v>160</v>
      </c>
      <c r="F3" s="11"/>
      <c r="G3" s="11"/>
      <c r="I3" s="11" t="s">
        <v>159</v>
      </c>
      <c r="J3" s="11"/>
      <c r="K3" s="11"/>
      <c r="M3" s="11" t="s">
        <v>160</v>
      </c>
      <c r="N3" s="11"/>
      <c r="O3" s="11"/>
      <c r="Q3" s="11" t="s">
        <v>159</v>
      </c>
      <c r="R3" s="11"/>
      <c r="S3" s="11"/>
      <c r="U3" s="11" t="s">
        <v>160</v>
      </c>
      <c r="V3" s="11"/>
      <c r="W3" s="11"/>
      <c r="Y3" s="11" t="s">
        <v>159</v>
      </c>
      <c r="Z3" s="11"/>
      <c r="AA3" s="11"/>
      <c r="AC3" s="11" t="s">
        <v>160</v>
      </c>
      <c r="AD3" s="11"/>
      <c r="AE3" s="11"/>
    </row>
    <row r="4" spans="1:31" x14ac:dyDescent="0.3">
      <c r="A4" s="3"/>
      <c r="B4" s="3"/>
      <c r="C4" s="3"/>
      <c r="E4" s="3"/>
      <c r="F4" s="3"/>
      <c r="G4" s="3"/>
      <c r="I4" s="3"/>
      <c r="J4" s="3"/>
      <c r="K4" s="3"/>
      <c r="M4" s="3"/>
      <c r="N4" s="3"/>
      <c r="O4" s="3"/>
      <c r="Q4" s="3"/>
      <c r="R4" s="3"/>
      <c r="S4" s="3"/>
      <c r="U4" s="3"/>
      <c r="V4" s="3"/>
      <c r="W4" s="3"/>
      <c r="Y4" s="3"/>
      <c r="Z4" s="3"/>
      <c r="AA4" s="3"/>
      <c r="AC4" s="3"/>
      <c r="AD4" s="3"/>
      <c r="AE4" s="3"/>
    </row>
    <row r="5" spans="1:31" x14ac:dyDescent="0.3">
      <c r="A5" s="4" t="s">
        <v>163</v>
      </c>
      <c r="B5" s="4" t="s">
        <v>161</v>
      </c>
      <c r="C5" s="4" t="s">
        <v>162</v>
      </c>
      <c r="D5" s="1"/>
      <c r="E5" s="4" t="s">
        <v>163</v>
      </c>
      <c r="F5" s="4" t="s">
        <v>161</v>
      </c>
      <c r="G5" s="4" t="s">
        <v>162</v>
      </c>
      <c r="I5" s="4" t="s">
        <v>163</v>
      </c>
      <c r="J5" s="4" t="s">
        <v>161</v>
      </c>
      <c r="K5" s="4" t="s">
        <v>162</v>
      </c>
      <c r="L5" s="1"/>
      <c r="M5" s="4" t="s">
        <v>163</v>
      </c>
      <c r="N5" s="4" t="s">
        <v>161</v>
      </c>
      <c r="O5" s="4" t="s">
        <v>162</v>
      </c>
      <c r="P5" s="1"/>
      <c r="Q5" s="4" t="s">
        <v>163</v>
      </c>
      <c r="R5" s="4" t="s">
        <v>161</v>
      </c>
      <c r="S5" s="4" t="s">
        <v>162</v>
      </c>
      <c r="T5" s="1"/>
      <c r="U5" s="4" t="s">
        <v>163</v>
      </c>
      <c r="V5" s="4" t="s">
        <v>161</v>
      </c>
      <c r="W5" s="4" t="s">
        <v>162</v>
      </c>
      <c r="X5" s="1"/>
      <c r="Y5" s="4" t="s">
        <v>163</v>
      </c>
      <c r="Z5" s="4" t="s">
        <v>161</v>
      </c>
      <c r="AA5" s="4" t="s">
        <v>162</v>
      </c>
      <c r="AB5" s="1"/>
      <c r="AC5" s="4" t="s">
        <v>163</v>
      </c>
      <c r="AD5" s="4" t="s">
        <v>161</v>
      </c>
      <c r="AE5" s="4" t="s">
        <v>162</v>
      </c>
    </row>
    <row r="6" spans="1:31" x14ac:dyDescent="0.3">
      <c r="A6" s="1" t="s">
        <v>0</v>
      </c>
      <c r="B6" s="1">
        <v>1366006</v>
      </c>
      <c r="C6" s="1">
        <f>B6*1.989*1.989*10^-6</f>
        <v>5.4040850227260009</v>
      </c>
      <c r="D6" s="1"/>
      <c r="E6" s="1" t="s">
        <v>0</v>
      </c>
      <c r="F6" s="1">
        <v>1013117</v>
      </c>
      <c r="G6" s="1">
        <f>F6*1.989*1.989*10^-6</f>
        <v>4.0080134391569997</v>
      </c>
      <c r="I6" s="1" t="s">
        <v>29</v>
      </c>
      <c r="J6" s="1">
        <v>1152734</v>
      </c>
      <c r="K6" s="1">
        <f>J6*1.989*1.989*10^-6</f>
        <v>4.560355184814</v>
      </c>
      <c r="L6" s="1"/>
      <c r="M6" s="1" t="s">
        <v>48</v>
      </c>
      <c r="N6" s="1">
        <v>1093558</v>
      </c>
      <c r="O6" s="1">
        <f>N6*1.989*1.989*10^-6</f>
        <v>4.3262477685180007</v>
      </c>
      <c r="P6" s="1"/>
      <c r="Q6" s="1" t="s">
        <v>73</v>
      </c>
      <c r="R6" s="1">
        <v>1041866</v>
      </c>
      <c r="S6" s="1">
        <f>R6*1.989*1.989*10^-6</f>
        <v>4.1217479617860002</v>
      </c>
      <c r="T6" s="1"/>
      <c r="U6" s="1" t="s">
        <v>92</v>
      </c>
      <c r="V6" s="1">
        <v>749193</v>
      </c>
      <c r="W6" s="1">
        <f>V6*1.989*1.989*10^-6</f>
        <v>2.9638981603530001</v>
      </c>
      <c r="X6" s="1"/>
      <c r="Y6" s="1" t="s">
        <v>105</v>
      </c>
      <c r="Z6" s="1">
        <v>1206467</v>
      </c>
      <c r="AA6" s="1">
        <f>Z6*1.989*1.989*10^-6</f>
        <v>4.7729294345069997</v>
      </c>
      <c r="AB6" s="1"/>
      <c r="AC6" s="1" t="s">
        <v>126</v>
      </c>
      <c r="AD6" s="1">
        <v>1239871</v>
      </c>
      <c r="AE6" s="1">
        <f>AD6*1.989*1.989*(10^-6)</f>
        <v>4.9050797003910009</v>
      </c>
    </row>
    <row r="7" spans="1:31" x14ac:dyDescent="0.3">
      <c r="A7" s="1" t="s">
        <v>1</v>
      </c>
      <c r="B7" s="1">
        <v>1475012</v>
      </c>
      <c r="C7" s="1">
        <f t="shared" ref="C7:C28" si="0">B7*1.989*1.989*10^-6</f>
        <v>5.8353259484520006</v>
      </c>
      <c r="D7" s="1"/>
      <c r="E7" s="1" t="s">
        <v>1</v>
      </c>
      <c r="F7" s="1">
        <v>1131959</v>
      </c>
      <c r="G7" s="1">
        <f t="shared" ref="G7:G31" si="1">F7*1.989*1.989*10^-6</f>
        <v>4.4781667710389996</v>
      </c>
      <c r="I7" s="1" t="s">
        <v>30</v>
      </c>
      <c r="J7" s="1">
        <v>1133409</v>
      </c>
      <c r="K7" s="1">
        <f t="shared" ref="K7:K24" si="2">J7*1.989*1.989*10^-6</f>
        <v>4.4839031464890002</v>
      </c>
      <c r="L7" s="1"/>
      <c r="M7" s="1" t="s">
        <v>49</v>
      </c>
      <c r="N7" s="1">
        <v>1114459</v>
      </c>
      <c r="O7" s="1">
        <f t="shared" ref="O7:O30" si="3">N7*1.989*1.989*10^-6</f>
        <v>4.4089346535390002</v>
      </c>
      <c r="P7" s="1"/>
      <c r="Q7" s="1" t="s">
        <v>74</v>
      </c>
      <c r="R7" s="1">
        <v>1035736</v>
      </c>
      <c r="S7" s="1">
        <f t="shared" ref="S7:S24" si="4">R7*1.989*1.989*10^-6</f>
        <v>4.0974969400560006</v>
      </c>
      <c r="T7" s="1"/>
      <c r="U7" s="1" t="s">
        <v>93</v>
      </c>
      <c r="V7" s="1">
        <v>878127</v>
      </c>
      <c r="W7" s="1">
        <f t="shared" ref="W7:W18" si="5">V7*1.989*1.989*10^-6</f>
        <v>3.4739766653670001</v>
      </c>
      <c r="X7" s="1"/>
      <c r="Y7" s="1" t="s">
        <v>106</v>
      </c>
      <c r="Z7" s="1">
        <v>1326203</v>
      </c>
      <c r="AA7" s="1">
        <f t="shared" ref="AA7:AA26" si="6">Z7*1.989*1.989*10^-6</f>
        <v>5.2466195385629995</v>
      </c>
      <c r="AB7" s="1"/>
      <c r="AC7" s="1" t="s">
        <v>127</v>
      </c>
      <c r="AD7" s="1">
        <v>1175582</v>
      </c>
      <c r="AE7" s="1">
        <f t="shared" ref="AE7:AE33" si="7">AD7*1.989*1.989*(10^-6)</f>
        <v>4.6507446374220009</v>
      </c>
    </row>
    <row r="8" spans="1:31" x14ac:dyDescent="0.3">
      <c r="A8" s="1" t="s">
        <v>2</v>
      </c>
      <c r="B8" s="1">
        <v>1411070</v>
      </c>
      <c r="C8" s="1">
        <f t="shared" si="0"/>
        <v>5.5823636594700003</v>
      </c>
      <c r="D8" s="1"/>
      <c r="E8" s="1" t="s">
        <v>2</v>
      </c>
      <c r="F8" s="1">
        <v>1141115</v>
      </c>
      <c r="G8" s="1">
        <f t="shared" si="1"/>
        <v>4.5143890149150003</v>
      </c>
      <c r="I8" s="1" t="s">
        <v>31</v>
      </c>
      <c r="J8" s="1">
        <v>1107803</v>
      </c>
      <c r="K8" s="1">
        <f t="shared" si="2"/>
        <v>4.382602712163</v>
      </c>
      <c r="L8" s="1"/>
      <c r="M8" s="1" t="s">
        <v>50</v>
      </c>
      <c r="N8" s="1">
        <v>1107467</v>
      </c>
      <c r="O8" s="1">
        <f t="shared" si="3"/>
        <v>4.3812734555069994</v>
      </c>
      <c r="P8" s="1"/>
      <c r="Q8" s="1" t="s">
        <v>75</v>
      </c>
      <c r="R8" s="1">
        <v>1021472</v>
      </c>
      <c r="S8" s="1">
        <f t="shared" si="4"/>
        <v>4.0410668301120003</v>
      </c>
      <c r="T8" s="1"/>
      <c r="U8" s="1" t="s">
        <v>94</v>
      </c>
      <c r="V8" s="1">
        <v>811973</v>
      </c>
      <c r="W8" s="1">
        <f t="shared" si="5"/>
        <v>3.2122634367329996</v>
      </c>
      <c r="X8" s="1"/>
      <c r="Y8" s="1" t="s">
        <v>107</v>
      </c>
      <c r="Z8" s="1">
        <v>1395596</v>
      </c>
      <c r="AA8" s="1">
        <f t="shared" si="6"/>
        <v>5.5211466431159995</v>
      </c>
      <c r="AB8" s="1"/>
      <c r="AC8" s="1" t="s">
        <v>128</v>
      </c>
      <c r="AD8" s="1">
        <v>1517031</v>
      </c>
      <c r="AE8" s="1">
        <f t="shared" si="7"/>
        <v>6.0015581967509997</v>
      </c>
    </row>
    <row r="9" spans="1:31" x14ac:dyDescent="0.3">
      <c r="A9" s="1" t="s">
        <v>3</v>
      </c>
      <c r="B9" s="1">
        <v>1443840</v>
      </c>
      <c r="C9" s="1">
        <f t="shared" si="0"/>
        <v>5.7120057446400008</v>
      </c>
      <c r="D9" s="1"/>
      <c r="E9" s="1" t="s">
        <v>27</v>
      </c>
      <c r="F9" s="1">
        <v>1137727</v>
      </c>
      <c r="G9" s="1">
        <f t="shared" si="1"/>
        <v>4.5009856769670007</v>
      </c>
      <c r="I9" s="1" t="s">
        <v>32</v>
      </c>
      <c r="J9" s="1">
        <v>1310109</v>
      </c>
      <c r="K9" s="1">
        <f t="shared" si="2"/>
        <v>5.1829497271889995</v>
      </c>
      <c r="L9" s="1"/>
      <c r="M9" s="1" t="s">
        <v>51</v>
      </c>
      <c r="N9" s="1">
        <v>1124820</v>
      </c>
      <c r="O9" s="1">
        <f t="shared" si="3"/>
        <v>4.4499240232199995</v>
      </c>
      <c r="P9" s="1"/>
      <c r="Q9" s="1" t="s">
        <v>76</v>
      </c>
      <c r="R9" s="1">
        <v>1028409</v>
      </c>
      <c r="S9" s="1">
        <f t="shared" si="4"/>
        <v>4.0685104414889999</v>
      </c>
      <c r="T9" s="1"/>
      <c r="U9" s="1" t="s">
        <v>95</v>
      </c>
      <c r="V9" s="1">
        <v>744305</v>
      </c>
      <c r="W9" s="1">
        <f t="shared" si="5"/>
        <v>2.9445606409050002</v>
      </c>
      <c r="X9" s="1"/>
      <c r="Y9" s="1" t="s">
        <v>108</v>
      </c>
      <c r="Z9" s="1">
        <v>1350290</v>
      </c>
      <c r="AA9" s="1">
        <f t="shared" si="6"/>
        <v>5.3419106250899997</v>
      </c>
      <c r="AB9" s="1"/>
      <c r="AC9" s="1" t="s">
        <v>129</v>
      </c>
      <c r="AD9" s="1">
        <v>1500795</v>
      </c>
      <c r="AE9" s="1">
        <f t="shared" si="7"/>
        <v>5.9373266161950005</v>
      </c>
    </row>
    <row r="10" spans="1:31" x14ac:dyDescent="0.3">
      <c r="A10" s="1" t="s">
        <v>4</v>
      </c>
      <c r="B10" s="1">
        <v>1288409</v>
      </c>
      <c r="C10" s="1">
        <f t="shared" si="0"/>
        <v>5.0971019014890002</v>
      </c>
      <c r="D10" s="1"/>
      <c r="E10" s="1" t="s">
        <v>28</v>
      </c>
      <c r="F10" s="1">
        <v>1167735</v>
      </c>
      <c r="G10" s="1">
        <f t="shared" si="1"/>
        <v>4.6197009559350004</v>
      </c>
      <c r="I10" s="1" t="s">
        <v>33</v>
      </c>
      <c r="J10" s="1">
        <v>1570655</v>
      </c>
      <c r="K10" s="1">
        <f t="shared" si="2"/>
        <v>6.2137012292550011</v>
      </c>
      <c r="L10" s="1"/>
      <c r="M10" s="1" t="s">
        <v>52</v>
      </c>
      <c r="N10" s="1">
        <v>1094427</v>
      </c>
      <c r="O10" s="1">
        <f t="shared" si="3"/>
        <v>4.3296856376670014</v>
      </c>
      <c r="P10" s="1"/>
      <c r="Q10" s="1" t="s">
        <v>77</v>
      </c>
      <c r="R10" s="1">
        <v>1021351</v>
      </c>
      <c r="S10" s="1">
        <f t="shared" si="4"/>
        <v>4.0405881394710006</v>
      </c>
      <c r="T10" s="1"/>
      <c r="U10" s="1" t="s">
        <v>96</v>
      </c>
      <c r="V10" s="1">
        <v>749224</v>
      </c>
      <c r="W10" s="1">
        <f t="shared" si="5"/>
        <v>2.964020800104</v>
      </c>
      <c r="X10" s="1"/>
      <c r="Y10" s="1" t="s">
        <v>109</v>
      </c>
      <c r="Z10" s="1">
        <v>1349053</v>
      </c>
      <c r="AA10" s="1">
        <f t="shared" si="6"/>
        <v>5.3370169034130015</v>
      </c>
      <c r="AB10" s="1"/>
      <c r="AC10" s="1" t="s">
        <v>130</v>
      </c>
      <c r="AD10" s="1">
        <v>1367255</v>
      </c>
      <c r="AE10" s="1">
        <f t="shared" si="7"/>
        <v>5.4090262178550006</v>
      </c>
    </row>
    <row r="11" spans="1:31" x14ac:dyDescent="0.3">
      <c r="A11" s="1" t="s">
        <v>5</v>
      </c>
      <c r="B11" s="1">
        <v>1228084</v>
      </c>
      <c r="C11" s="1">
        <f t="shared" si="0"/>
        <v>4.8584489021640005</v>
      </c>
      <c r="D11" s="1"/>
      <c r="E11" s="1" t="s">
        <v>3</v>
      </c>
      <c r="F11" s="1">
        <v>1033642</v>
      </c>
      <c r="G11" s="1">
        <f t="shared" si="1"/>
        <v>4.0892128226819997</v>
      </c>
      <c r="I11" s="1" t="s">
        <v>34</v>
      </c>
      <c r="J11" s="1">
        <v>1381644</v>
      </c>
      <c r="K11" s="1">
        <f t="shared" si="2"/>
        <v>5.4659508429240002</v>
      </c>
      <c r="L11" s="1"/>
      <c r="M11" s="1" t="s">
        <v>53</v>
      </c>
      <c r="N11" s="1">
        <v>1091316</v>
      </c>
      <c r="O11" s="1">
        <f t="shared" si="3"/>
        <v>4.3173781452359998</v>
      </c>
      <c r="P11" s="1"/>
      <c r="Q11" s="1" t="s">
        <v>78</v>
      </c>
      <c r="R11" s="1">
        <v>1023805</v>
      </c>
      <c r="S11" s="1">
        <f t="shared" si="4"/>
        <v>4.0502964604049998</v>
      </c>
      <c r="T11" s="1"/>
      <c r="U11" s="1" t="s">
        <v>97</v>
      </c>
      <c r="V11" s="1">
        <v>770065</v>
      </c>
      <c r="W11" s="1">
        <f t="shared" si="5"/>
        <v>3.0464703178650003</v>
      </c>
      <c r="X11" s="1"/>
      <c r="Y11" s="1" t="s">
        <v>110</v>
      </c>
      <c r="Z11" s="1">
        <v>1293330</v>
      </c>
      <c r="AA11" s="1">
        <f t="shared" si="6"/>
        <v>5.1165699729299998</v>
      </c>
      <c r="AB11" s="1"/>
      <c r="AC11" s="1" t="s">
        <v>131</v>
      </c>
      <c r="AD11" s="1">
        <v>1361678</v>
      </c>
      <c r="AE11" s="1">
        <f t="shared" si="7"/>
        <v>5.3869629310380001</v>
      </c>
    </row>
    <row r="12" spans="1:31" x14ac:dyDescent="0.3">
      <c r="A12" s="1" t="s">
        <v>6</v>
      </c>
      <c r="B12" s="1">
        <v>1491797</v>
      </c>
      <c r="C12" s="1">
        <f t="shared" si="0"/>
        <v>5.9017294394370001</v>
      </c>
      <c r="D12" s="1"/>
      <c r="E12" s="1" t="s">
        <v>4</v>
      </c>
      <c r="F12" s="1">
        <v>1084457</v>
      </c>
      <c r="G12" s="1">
        <f t="shared" si="1"/>
        <v>4.2902431112970012</v>
      </c>
      <c r="I12" s="1" t="s">
        <v>35</v>
      </c>
      <c r="J12" s="1">
        <v>1311870</v>
      </c>
      <c r="K12" s="1">
        <f t="shared" si="2"/>
        <v>5.1899164562700006</v>
      </c>
      <c r="L12" s="1"/>
      <c r="M12" s="1" t="s">
        <v>54</v>
      </c>
      <c r="N12" s="1">
        <v>1149856</v>
      </c>
      <c r="O12" s="1">
        <f t="shared" si="3"/>
        <v>4.5489694685760007</v>
      </c>
      <c r="P12" s="1"/>
      <c r="Q12" s="1" t="s">
        <v>79</v>
      </c>
      <c r="R12" s="1">
        <v>1024983</v>
      </c>
      <c r="S12" s="1">
        <f t="shared" si="4"/>
        <v>4.0549567709429999</v>
      </c>
      <c r="T12" s="1"/>
      <c r="U12" s="1" t="s">
        <v>98</v>
      </c>
      <c r="V12" s="1">
        <v>800286</v>
      </c>
      <c r="W12" s="1">
        <f t="shared" si="5"/>
        <v>3.1660282506060002</v>
      </c>
      <c r="X12" s="1"/>
      <c r="Y12" s="1" t="s">
        <v>111</v>
      </c>
      <c r="Z12" s="1">
        <v>1344045</v>
      </c>
      <c r="AA12" s="1">
        <f t="shared" si="6"/>
        <v>5.3172046494450012</v>
      </c>
      <c r="AB12" s="1"/>
      <c r="AC12" s="1" t="s">
        <v>132</v>
      </c>
      <c r="AD12" s="1">
        <v>1490959</v>
      </c>
      <c r="AE12" s="1">
        <f t="shared" si="7"/>
        <v>5.8984142100390011</v>
      </c>
    </row>
    <row r="13" spans="1:31" x14ac:dyDescent="0.3">
      <c r="A13" s="1" t="s">
        <v>7</v>
      </c>
      <c r="B13" s="1">
        <v>1486232</v>
      </c>
      <c r="C13" s="1">
        <f t="shared" si="0"/>
        <v>5.8797136260720002</v>
      </c>
      <c r="D13" s="1"/>
      <c r="E13" s="1" t="s">
        <v>5</v>
      </c>
      <c r="F13" s="1">
        <v>1103190</v>
      </c>
      <c r="G13" s="1">
        <f t="shared" si="1"/>
        <v>4.3643531259900001</v>
      </c>
      <c r="I13" s="1" t="s">
        <v>36</v>
      </c>
      <c r="J13" s="1">
        <v>1339858</v>
      </c>
      <c r="K13" s="1">
        <f t="shared" si="2"/>
        <v>5.3006403708179999</v>
      </c>
      <c r="L13" s="1"/>
      <c r="M13" s="1" t="s">
        <v>55</v>
      </c>
      <c r="N13" s="1">
        <v>1166237</v>
      </c>
      <c r="O13" s="1">
        <f t="shared" si="3"/>
        <v>4.613774686677</v>
      </c>
      <c r="P13" s="1"/>
      <c r="Q13" s="1" t="s">
        <v>80</v>
      </c>
      <c r="R13" s="1">
        <v>898179</v>
      </c>
      <c r="S13" s="1">
        <f t="shared" si="4"/>
        <v>3.5533048036590005</v>
      </c>
      <c r="T13" s="1"/>
      <c r="U13" s="1" t="s">
        <v>99</v>
      </c>
      <c r="V13" s="1">
        <v>737894</v>
      </c>
      <c r="W13" s="1">
        <f t="shared" si="5"/>
        <v>2.9191979491739999</v>
      </c>
      <c r="X13" s="1"/>
      <c r="Y13" s="1" t="s">
        <v>112</v>
      </c>
      <c r="Z13" s="1">
        <v>1319960</v>
      </c>
      <c r="AA13" s="1">
        <f t="shared" si="6"/>
        <v>5.2219214751599994</v>
      </c>
      <c r="AB13" s="1"/>
      <c r="AC13" s="1" t="s">
        <v>133</v>
      </c>
      <c r="AD13" s="1">
        <v>1501117</v>
      </c>
      <c r="AE13" s="1">
        <f t="shared" si="7"/>
        <v>5.9386004871570002</v>
      </c>
    </row>
    <row r="14" spans="1:31" x14ac:dyDescent="0.3">
      <c r="A14" s="1" t="s">
        <v>8</v>
      </c>
      <c r="B14" s="1">
        <v>1254627</v>
      </c>
      <c r="C14" s="1">
        <f t="shared" si="0"/>
        <v>4.9634562218670002</v>
      </c>
      <c r="D14" s="1"/>
      <c r="E14" s="1" t="s">
        <v>7</v>
      </c>
      <c r="F14" s="1">
        <v>1135923</v>
      </c>
      <c r="G14" s="1">
        <f t="shared" si="1"/>
        <v>4.4938488346829999</v>
      </c>
      <c r="I14" s="1" t="s">
        <v>37</v>
      </c>
      <c r="J14" s="1">
        <v>1452792</v>
      </c>
      <c r="K14" s="1">
        <f t="shared" si="2"/>
        <v>5.7474209398320006</v>
      </c>
      <c r="L14" s="1"/>
      <c r="M14" s="1" t="s">
        <v>56</v>
      </c>
      <c r="N14" s="1">
        <v>1070333</v>
      </c>
      <c r="O14" s="1">
        <f t="shared" si="3"/>
        <v>4.2343668582930007</v>
      </c>
      <c r="P14" s="1"/>
      <c r="Q14" s="1" t="s">
        <v>81</v>
      </c>
      <c r="R14" s="1">
        <v>958842</v>
      </c>
      <c r="S14" s="1">
        <f t="shared" si="4"/>
        <v>3.7932949718820006</v>
      </c>
      <c r="T14" s="1"/>
      <c r="U14" s="1" t="s">
        <v>100</v>
      </c>
      <c r="V14" s="1">
        <v>794180</v>
      </c>
      <c r="W14" s="1">
        <f t="shared" si="5"/>
        <v>3.1418721757800001</v>
      </c>
      <c r="X14" s="1"/>
      <c r="Y14" s="1" t="s">
        <v>113</v>
      </c>
      <c r="Z14" s="1">
        <v>1209441</v>
      </c>
      <c r="AA14" s="1">
        <f t="shared" si="6"/>
        <v>4.7846949383610005</v>
      </c>
      <c r="AB14" s="1"/>
      <c r="AC14" s="1" t="s">
        <v>134</v>
      </c>
      <c r="AD14" s="1">
        <v>1582258</v>
      </c>
      <c r="AE14" s="1">
        <f t="shared" si="7"/>
        <v>6.2596041012179997</v>
      </c>
    </row>
    <row r="15" spans="1:31" x14ac:dyDescent="0.3">
      <c r="A15" s="1" t="s">
        <v>10</v>
      </c>
      <c r="B15" s="1">
        <v>1421023</v>
      </c>
      <c r="C15" s="1">
        <f t="shared" si="0"/>
        <v>5.6217389317829998</v>
      </c>
      <c r="D15" s="1"/>
      <c r="E15" s="1" t="s">
        <v>8</v>
      </c>
      <c r="F15" s="1">
        <v>1074168</v>
      </c>
      <c r="G15" s="1">
        <f t="shared" si="1"/>
        <v>4.2495385823280012</v>
      </c>
      <c r="I15" s="1" t="s">
        <v>38</v>
      </c>
      <c r="J15" s="1">
        <v>1251882</v>
      </c>
      <c r="K15" s="1">
        <f t="shared" si="2"/>
        <v>4.9525966697220003</v>
      </c>
      <c r="L15" s="1"/>
      <c r="M15" s="1" t="s">
        <v>57</v>
      </c>
      <c r="N15" s="1">
        <v>1162669</v>
      </c>
      <c r="O15" s="1">
        <f t="shared" si="3"/>
        <v>4.5996592469490007</v>
      </c>
      <c r="P15" s="1"/>
      <c r="Q15" s="1" t="s">
        <v>82</v>
      </c>
      <c r="R15" s="1">
        <v>1057606</v>
      </c>
      <c r="S15" s="1">
        <f t="shared" si="4"/>
        <v>4.1840173063260009</v>
      </c>
      <c r="T15" s="1"/>
      <c r="U15" s="1" t="s">
        <v>101</v>
      </c>
      <c r="V15" s="1">
        <v>741055</v>
      </c>
      <c r="W15" s="1">
        <f t="shared" si="5"/>
        <v>2.9317032476549998</v>
      </c>
      <c r="X15" s="1"/>
      <c r="Y15" s="1" t="s">
        <v>114</v>
      </c>
      <c r="Z15" s="1">
        <v>1243882</v>
      </c>
      <c r="AA15" s="1">
        <f t="shared" si="6"/>
        <v>4.9209477017219996</v>
      </c>
      <c r="AB15" s="1"/>
      <c r="AC15" s="1" t="s">
        <v>135</v>
      </c>
      <c r="AD15" s="1">
        <v>1385004</v>
      </c>
      <c r="AE15" s="1">
        <f t="shared" si="7"/>
        <v>5.4792434094840008</v>
      </c>
    </row>
    <row r="16" spans="1:31" x14ac:dyDescent="0.3">
      <c r="A16" s="1" t="s">
        <v>12</v>
      </c>
      <c r="B16" s="1">
        <v>1462323</v>
      </c>
      <c r="C16" s="1">
        <f t="shared" si="0"/>
        <v>5.7851267290830002</v>
      </c>
      <c r="D16" s="1"/>
      <c r="E16" s="1" t="s">
        <v>9</v>
      </c>
      <c r="F16" s="1">
        <v>1070735</v>
      </c>
      <c r="G16" s="1">
        <f t="shared" si="1"/>
        <v>4.2359572189350008</v>
      </c>
      <c r="I16" s="1" t="s">
        <v>39</v>
      </c>
      <c r="J16" s="1">
        <v>1356702</v>
      </c>
      <c r="K16" s="1">
        <f t="shared" si="2"/>
        <v>5.3672772729420002</v>
      </c>
      <c r="L16" s="1"/>
      <c r="M16" s="1" t="s">
        <v>58</v>
      </c>
      <c r="N16" s="1">
        <v>1144994</v>
      </c>
      <c r="O16" s="1">
        <f t="shared" si="3"/>
        <v>4.529734808274001</v>
      </c>
      <c r="P16" s="1"/>
      <c r="Q16" s="1" t="s">
        <v>83</v>
      </c>
      <c r="R16" s="1">
        <v>1008754</v>
      </c>
      <c r="S16" s="1">
        <f t="shared" si="4"/>
        <v>3.9907528832340002</v>
      </c>
      <c r="T16" s="1"/>
      <c r="U16" s="1" t="s">
        <v>102</v>
      </c>
      <c r="V16" s="1">
        <v>798118</v>
      </c>
      <c r="W16" s="1">
        <f t="shared" si="5"/>
        <v>3.1574513802780002</v>
      </c>
      <c r="X16" s="1"/>
      <c r="Y16" s="1" t="s">
        <v>115</v>
      </c>
      <c r="Z16" s="1">
        <v>1478960</v>
      </c>
      <c r="AA16" s="1">
        <f t="shared" si="6"/>
        <v>5.8509447141599997</v>
      </c>
      <c r="AB16" s="1"/>
      <c r="AC16" s="1" t="s">
        <v>136</v>
      </c>
      <c r="AD16" s="1">
        <v>1340283</v>
      </c>
      <c r="AE16" s="1">
        <f t="shared" si="7"/>
        <v>5.3023217222430006</v>
      </c>
    </row>
    <row r="17" spans="1:31" x14ac:dyDescent="0.3">
      <c r="A17" s="1" t="s">
        <v>13</v>
      </c>
      <c r="B17" s="1">
        <v>1469610</v>
      </c>
      <c r="C17" s="1">
        <f t="shared" si="0"/>
        <v>5.8139549828099994</v>
      </c>
      <c r="D17" s="1"/>
      <c r="E17" s="1" t="s">
        <v>10</v>
      </c>
      <c r="F17" s="1">
        <v>1128800</v>
      </c>
      <c r="G17" s="1">
        <f t="shared" si="1"/>
        <v>4.4656693848000009</v>
      </c>
      <c r="I17" s="1" t="s">
        <v>40</v>
      </c>
      <c r="J17" s="1">
        <v>1461598</v>
      </c>
      <c r="K17" s="1">
        <f t="shared" si="2"/>
        <v>5.7822585413580008</v>
      </c>
      <c r="L17" s="1"/>
      <c r="M17" s="1" t="s">
        <v>59</v>
      </c>
      <c r="N17" s="1">
        <v>1133322</v>
      </c>
      <c r="O17" s="1">
        <f t="shared" si="3"/>
        <v>4.4835589639620004</v>
      </c>
      <c r="P17" s="1"/>
      <c r="Q17" s="1" t="s">
        <v>84</v>
      </c>
      <c r="R17" s="1">
        <v>956322</v>
      </c>
      <c r="S17" s="1">
        <f t="shared" si="4"/>
        <v>3.7833255469620002</v>
      </c>
      <c r="T17" s="1"/>
      <c r="U17" s="1" t="s">
        <v>103</v>
      </c>
      <c r="V17" s="1">
        <v>837990</v>
      </c>
      <c r="W17" s="1">
        <f t="shared" si="5"/>
        <v>3.3151898367900006</v>
      </c>
      <c r="X17" s="1"/>
      <c r="Y17" s="1" t="s">
        <v>116</v>
      </c>
      <c r="Z17" s="1">
        <v>1231851</v>
      </c>
      <c r="AA17" s="1">
        <f t="shared" si="6"/>
        <v>4.8733516099709995</v>
      </c>
      <c r="AB17" s="1"/>
      <c r="AC17" s="1" t="s">
        <v>137</v>
      </c>
      <c r="AD17" s="1">
        <v>1399878</v>
      </c>
      <c r="AE17" s="1">
        <f t="shared" si="7"/>
        <v>5.5380867532380007</v>
      </c>
    </row>
    <row r="18" spans="1:31" x14ac:dyDescent="0.3">
      <c r="A18" s="1" t="s">
        <v>14</v>
      </c>
      <c r="B18" s="1">
        <v>1390836</v>
      </c>
      <c r="C18" s="1">
        <f t="shared" si="0"/>
        <v>5.5023155071560002</v>
      </c>
      <c r="D18" s="1"/>
      <c r="E18" s="1" t="s">
        <v>11</v>
      </c>
      <c r="F18" s="1">
        <v>1124862</v>
      </c>
      <c r="G18" s="1">
        <f t="shared" si="1"/>
        <v>4.4500901803020003</v>
      </c>
      <c r="I18" s="1" t="s">
        <v>41</v>
      </c>
      <c r="J18" s="1">
        <v>1427228</v>
      </c>
      <c r="K18" s="1">
        <f t="shared" si="2"/>
        <v>5.6462866625880004</v>
      </c>
      <c r="L18" s="1"/>
      <c r="M18" s="1" t="s">
        <v>60</v>
      </c>
      <c r="N18" s="1">
        <v>1090963</v>
      </c>
      <c r="O18" s="1">
        <f t="shared" si="3"/>
        <v>4.3159816345230002</v>
      </c>
      <c r="P18" s="1"/>
      <c r="Q18" s="1" t="s">
        <v>85</v>
      </c>
      <c r="R18" s="1">
        <v>886448</v>
      </c>
      <c r="S18" s="1">
        <f t="shared" si="4"/>
        <v>3.5068955482080004</v>
      </c>
      <c r="T18" s="1"/>
      <c r="U18" s="1" t="s">
        <v>104</v>
      </c>
      <c r="V18" s="1">
        <v>826692</v>
      </c>
      <c r="W18" s="1">
        <f t="shared" si="5"/>
        <v>3.270493581732</v>
      </c>
      <c r="X18" s="1"/>
      <c r="Y18" s="1" t="s">
        <v>117</v>
      </c>
      <c r="Z18" s="1">
        <v>1199946</v>
      </c>
      <c r="AA18" s="1">
        <f t="shared" si="6"/>
        <v>4.7471315694660001</v>
      </c>
      <c r="AB18" s="1"/>
      <c r="AC18" s="1" t="s">
        <v>138</v>
      </c>
      <c r="AD18" s="1">
        <v>1411642</v>
      </c>
      <c r="AE18" s="1">
        <f t="shared" si="7"/>
        <v>5.5846265606820005</v>
      </c>
    </row>
    <row r="19" spans="1:31" x14ac:dyDescent="0.3">
      <c r="A19" s="1" t="s">
        <v>15</v>
      </c>
      <c r="B19" s="1">
        <v>1385148</v>
      </c>
      <c r="C19" s="1">
        <f t="shared" si="0"/>
        <v>5.4798130909080003</v>
      </c>
      <c r="D19" s="1"/>
      <c r="E19" s="1" t="s">
        <v>12</v>
      </c>
      <c r="F19" s="1">
        <v>1089577</v>
      </c>
      <c r="G19" s="1">
        <f t="shared" si="1"/>
        <v>4.3104984508169997</v>
      </c>
      <c r="I19" s="1" t="s">
        <v>42</v>
      </c>
      <c r="J19" s="1">
        <v>1459600</v>
      </c>
      <c r="K19" s="1">
        <f t="shared" si="2"/>
        <v>5.7743542116000004</v>
      </c>
      <c r="L19" s="1"/>
      <c r="M19" s="1" t="s">
        <v>61</v>
      </c>
      <c r="N19" s="1">
        <v>1103164</v>
      </c>
      <c r="O19" s="1">
        <f t="shared" si="3"/>
        <v>4.3642502668440004</v>
      </c>
      <c r="P19" s="1"/>
      <c r="Q19" s="1" t="s">
        <v>86</v>
      </c>
      <c r="R19" s="1">
        <v>1108499</v>
      </c>
      <c r="S19" s="1">
        <f t="shared" si="4"/>
        <v>4.3853561723789998</v>
      </c>
      <c r="T19" s="1"/>
      <c r="U19" s="1"/>
      <c r="V19" s="1"/>
      <c r="W19" s="1"/>
      <c r="X19" s="1"/>
      <c r="Y19" s="1" t="s">
        <v>118</v>
      </c>
      <c r="Z19" s="1">
        <v>1391314</v>
      </c>
      <c r="AA19" s="1">
        <f t="shared" si="6"/>
        <v>5.504206532994</v>
      </c>
      <c r="AB19" s="1"/>
      <c r="AC19" s="1" t="s">
        <v>139</v>
      </c>
      <c r="AD19" s="1">
        <v>1686809</v>
      </c>
      <c r="AE19" s="1">
        <f t="shared" si="7"/>
        <v>6.6732205078890008</v>
      </c>
    </row>
    <row r="20" spans="1:31" x14ac:dyDescent="0.3">
      <c r="A20" s="1" t="s">
        <v>16</v>
      </c>
      <c r="B20" s="1">
        <v>1246929</v>
      </c>
      <c r="C20" s="1">
        <f t="shared" si="0"/>
        <v>4.9330020024089993</v>
      </c>
      <c r="D20" s="1"/>
      <c r="E20" s="1" t="s">
        <v>13</v>
      </c>
      <c r="F20" s="1">
        <v>1226006</v>
      </c>
      <c r="G20" s="1">
        <f t="shared" si="1"/>
        <v>4.8502280827259998</v>
      </c>
      <c r="I20" s="1" t="s">
        <v>43</v>
      </c>
      <c r="J20" s="1">
        <v>1240281</v>
      </c>
      <c r="K20" s="1">
        <f t="shared" si="2"/>
        <v>4.9067017100010002</v>
      </c>
      <c r="L20" s="1"/>
      <c r="M20" s="1" t="s">
        <v>62</v>
      </c>
      <c r="N20" s="1">
        <v>1026326</v>
      </c>
      <c r="O20" s="1">
        <f t="shared" si="3"/>
        <v>4.0602698414460008</v>
      </c>
      <c r="P20" s="1"/>
      <c r="Q20" s="1" t="s">
        <v>87</v>
      </c>
      <c r="R20" s="1">
        <v>936035</v>
      </c>
      <c r="S20" s="1">
        <f t="shared" si="4"/>
        <v>3.7030677202350004</v>
      </c>
      <c r="T20" s="1"/>
      <c r="U20" s="1"/>
      <c r="V20" s="1"/>
      <c r="W20" s="1"/>
      <c r="X20" s="1"/>
      <c r="Y20" s="1" t="s">
        <v>119</v>
      </c>
      <c r="Z20" s="1">
        <v>1429594</v>
      </c>
      <c r="AA20" s="1">
        <f t="shared" si="6"/>
        <v>5.655646844874</v>
      </c>
      <c r="AB20" s="1"/>
      <c r="AC20" s="1" t="s">
        <v>140</v>
      </c>
      <c r="AD20" s="1">
        <v>1650249</v>
      </c>
      <c r="AE20" s="1">
        <f t="shared" si="7"/>
        <v>6.5285847241290007</v>
      </c>
    </row>
    <row r="21" spans="1:31" x14ac:dyDescent="0.3">
      <c r="A21" s="1" t="s">
        <v>17</v>
      </c>
      <c r="B21" s="1">
        <v>1355241</v>
      </c>
      <c r="C21" s="1">
        <f t="shared" si="0"/>
        <v>5.3614973801610004</v>
      </c>
      <c r="D21" s="1"/>
      <c r="E21" s="1" t="s">
        <v>14</v>
      </c>
      <c r="F21" s="1">
        <v>1120584</v>
      </c>
      <c r="G21" s="1">
        <f t="shared" si="1"/>
        <v>4.4331658946639996</v>
      </c>
      <c r="I21" s="1" t="s">
        <v>44</v>
      </c>
      <c r="J21" s="1">
        <v>1495282</v>
      </c>
      <c r="K21" s="1">
        <f t="shared" si="2"/>
        <v>5.915516521122</v>
      </c>
      <c r="L21" s="1"/>
      <c r="M21" s="1" t="s">
        <v>63</v>
      </c>
      <c r="N21" s="1">
        <v>1000885</v>
      </c>
      <c r="O21" s="1">
        <f t="shared" si="3"/>
        <v>3.959622167085</v>
      </c>
      <c r="P21" s="1"/>
      <c r="Q21" s="1" t="s">
        <v>88</v>
      </c>
      <c r="R21" s="1">
        <v>945355</v>
      </c>
      <c r="S21" s="1">
        <f t="shared" si="4"/>
        <v>3.7399387679550005</v>
      </c>
      <c r="T21" s="1"/>
      <c r="U21" s="1"/>
      <c r="V21" s="1"/>
      <c r="W21" s="1"/>
      <c r="X21" s="1"/>
      <c r="Y21" s="1" t="s">
        <v>120</v>
      </c>
      <c r="Z21" s="1">
        <v>1423189</v>
      </c>
      <c r="AA21" s="1">
        <f t="shared" si="6"/>
        <v>5.6303078898690009</v>
      </c>
      <c r="AB21" s="1"/>
      <c r="AC21" s="1" t="s">
        <v>141</v>
      </c>
      <c r="AD21" s="1">
        <v>1269801</v>
      </c>
      <c r="AE21" s="1">
        <f t="shared" si="7"/>
        <v>5.0234864019209997</v>
      </c>
    </row>
    <row r="22" spans="1:31" x14ac:dyDescent="0.3">
      <c r="A22" s="1" t="s">
        <v>18</v>
      </c>
      <c r="B22" s="1">
        <v>1364472</v>
      </c>
      <c r="C22" s="1">
        <f t="shared" si="0"/>
        <v>5.3980163331120004</v>
      </c>
      <c r="D22" s="1"/>
      <c r="E22" s="1" t="s">
        <v>15</v>
      </c>
      <c r="F22" s="1">
        <v>1110069</v>
      </c>
      <c r="G22" s="1">
        <f t="shared" si="1"/>
        <v>4.3915672823489995</v>
      </c>
      <c r="I22" s="1" t="s">
        <v>45</v>
      </c>
      <c r="J22" s="1">
        <v>1570691</v>
      </c>
      <c r="K22" s="1">
        <f t="shared" si="2"/>
        <v>6.2138436496110003</v>
      </c>
      <c r="L22" s="1"/>
      <c r="M22" s="1" t="s">
        <v>64</v>
      </c>
      <c r="N22" s="1">
        <v>1282552</v>
      </c>
      <c r="O22" s="1">
        <f t="shared" si="3"/>
        <v>5.0739309007920008</v>
      </c>
      <c r="P22" s="1"/>
      <c r="Q22" s="1" t="s">
        <v>89</v>
      </c>
      <c r="R22" s="1">
        <v>839435</v>
      </c>
      <c r="S22" s="1">
        <f t="shared" si="4"/>
        <v>3.3209064316350001</v>
      </c>
      <c r="T22" s="1"/>
      <c r="U22" s="1"/>
      <c r="V22" s="1"/>
      <c r="W22" s="1"/>
      <c r="X22" s="1"/>
      <c r="Y22" s="1" t="s">
        <v>121</v>
      </c>
      <c r="Z22" s="1">
        <v>1411942</v>
      </c>
      <c r="AA22" s="1">
        <f t="shared" si="6"/>
        <v>5.585813396982001</v>
      </c>
      <c r="AB22" s="1"/>
      <c r="AC22" s="1" t="s">
        <v>142</v>
      </c>
      <c r="AD22" s="1">
        <v>1266079</v>
      </c>
      <c r="AE22" s="1">
        <f t="shared" si="7"/>
        <v>5.0087617195590006</v>
      </c>
    </row>
    <row r="23" spans="1:31" x14ac:dyDescent="0.3">
      <c r="A23" s="1" t="s">
        <v>20</v>
      </c>
      <c r="B23" s="1">
        <v>1473669</v>
      </c>
      <c r="C23" s="1">
        <f t="shared" si="0"/>
        <v>5.8300128779490006</v>
      </c>
      <c r="D23" s="1"/>
      <c r="E23" s="1" t="s">
        <v>16</v>
      </c>
      <c r="F23" s="1">
        <v>1031338</v>
      </c>
      <c r="G23" s="1">
        <f t="shared" si="1"/>
        <v>4.0800979198980007</v>
      </c>
      <c r="I23" s="1" t="s">
        <v>46</v>
      </c>
      <c r="J23" s="1">
        <v>1435989</v>
      </c>
      <c r="K23" s="1">
        <f t="shared" si="2"/>
        <v>5.6809462386690006</v>
      </c>
      <c r="L23" s="1"/>
      <c r="M23" s="1" t="s">
        <v>65</v>
      </c>
      <c r="N23" s="1">
        <v>1163013</v>
      </c>
      <c r="O23" s="1">
        <f t="shared" si="3"/>
        <v>4.6010201525730006</v>
      </c>
      <c r="P23" s="1"/>
      <c r="Q23" s="1" t="s">
        <v>90</v>
      </c>
      <c r="R23" s="1">
        <v>934496</v>
      </c>
      <c r="S23" s="1">
        <f t="shared" si="4"/>
        <v>3.6969792500160001</v>
      </c>
      <c r="T23" s="1"/>
      <c r="U23" s="1"/>
      <c r="V23" s="1"/>
      <c r="W23" s="1"/>
      <c r="X23" s="1"/>
      <c r="Y23" s="1" t="s">
        <v>122</v>
      </c>
      <c r="Z23" s="1">
        <v>1382448</v>
      </c>
      <c r="AA23" s="1">
        <f t="shared" si="6"/>
        <v>5.4691315642080003</v>
      </c>
      <c r="AB23" s="1"/>
      <c r="AC23" s="1" t="s">
        <v>143</v>
      </c>
      <c r="AD23" s="1">
        <v>1413881</v>
      </c>
      <c r="AE23" s="1">
        <f t="shared" si="7"/>
        <v>5.5934843156010006</v>
      </c>
    </row>
    <row r="24" spans="1:31" x14ac:dyDescent="0.3">
      <c r="A24" s="1" t="s">
        <v>21</v>
      </c>
      <c r="B24" s="1">
        <v>1260051</v>
      </c>
      <c r="C24" s="1">
        <f t="shared" si="0"/>
        <v>4.9849142221710006</v>
      </c>
      <c r="D24" s="1"/>
      <c r="E24" s="1" t="s">
        <v>17</v>
      </c>
      <c r="F24" s="1">
        <v>1031565</v>
      </c>
      <c r="G24" s="1">
        <f t="shared" si="1"/>
        <v>4.0809959593650005</v>
      </c>
      <c r="I24" s="1" t="s">
        <v>47</v>
      </c>
      <c r="J24" s="1">
        <v>1433101</v>
      </c>
      <c r="K24" s="1">
        <f t="shared" si="2"/>
        <v>5.669520961221</v>
      </c>
      <c r="L24" s="1"/>
      <c r="M24" s="1" t="s">
        <v>66</v>
      </c>
      <c r="N24" s="1">
        <v>1109602</v>
      </c>
      <c r="O24" s="1">
        <f t="shared" si="3"/>
        <v>4.3897197738420006</v>
      </c>
      <c r="P24" s="1"/>
      <c r="Q24" s="1" t="s">
        <v>91</v>
      </c>
      <c r="R24" s="1">
        <v>890053</v>
      </c>
      <c r="S24" s="1">
        <f t="shared" si="4"/>
        <v>3.5211573644130003</v>
      </c>
      <c r="T24" s="1"/>
      <c r="U24" s="1"/>
      <c r="V24" s="1"/>
      <c r="W24" s="1"/>
      <c r="X24" s="1"/>
      <c r="Y24" s="1" t="s">
        <v>123</v>
      </c>
      <c r="Z24" s="1">
        <v>1409035</v>
      </c>
      <c r="AA24" s="1">
        <f t="shared" si="6"/>
        <v>5.5743129532350002</v>
      </c>
      <c r="AB24" s="1"/>
      <c r="AC24" s="1" t="s">
        <v>144</v>
      </c>
      <c r="AD24" s="1">
        <v>1430723</v>
      </c>
      <c r="AE24" s="1">
        <f t="shared" si="7"/>
        <v>5.6601133054829997</v>
      </c>
    </row>
    <row r="25" spans="1:31" x14ac:dyDescent="0.3">
      <c r="A25" s="1" t="s">
        <v>22</v>
      </c>
      <c r="B25" s="1">
        <v>1435026</v>
      </c>
      <c r="C25" s="1">
        <f t="shared" si="0"/>
        <v>5.6771364941460005</v>
      </c>
      <c r="D25" s="1"/>
      <c r="E25" s="1" t="s">
        <v>18</v>
      </c>
      <c r="F25" s="1">
        <v>1020892</v>
      </c>
      <c r="G25" s="1">
        <f t="shared" si="1"/>
        <v>4.0387722799320001</v>
      </c>
      <c r="I25" s="1"/>
      <c r="J25" s="1"/>
      <c r="K25" s="1"/>
      <c r="L25" s="1"/>
      <c r="M25" s="1" t="s">
        <v>67</v>
      </c>
      <c r="N25" s="1">
        <v>1090795</v>
      </c>
      <c r="O25" s="1">
        <f t="shared" si="3"/>
        <v>4.3153170061950004</v>
      </c>
      <c r="P25" s="1"/>
      <c r="Q25" s="1"/>
      <c r="R25" s="1"/>
      <c r="S25" s="1"/>
      <c r="T25" s="1"/>
      <c r="U25" s="1"/>
      <c r="V25" s="1"/>
      <c r="W25" s="1"/>
      <c r="X25" s="1"/>
      <c r="Y25" s="1" t="s">
        <v>124</v>
      </c>
      <c r="Z25" s="1">
        <v>1421114</v>
      </c>
      <c r="AA25" s="1">
        <f t="shared" si="6"/>
        <v>5.622098938794001</v>
      </c>
      <c r="AB25" s="1"/>
      <c r="AC25" s="1" t="s">
        <v>145</v>
      </c>
      <c r="AD25" s="1">
        <v>1326601</v>
      </c>
      <c r="AE25" s="1">
        <f t="shared" si="7"/>
        <v>5.2481940747209999</v>
      </c>
    </row>
    <row r="26" spans="1:31" x14ac:dyDescent="0.3">
      <c r="A26" s="1" t="s">
        <v>23</v>
      </c>
      <c r="B26" s="1">
        <v>1351431</v>
      </c>
      <c r="C26" s="1">
        <f t="shared" si="0"/>
        <v>5.346424559151</v>
      </c>
      <c r="D26" s="1"/>
      <c r="E26" s="1" t="s">
        <v>19</v>
      </c>
      <c r="F26" s="1">
        <v>1001540</v>
      </c>
      <c r="G26" s="1">
        <f t="shared" si="1"/>
        <v>3.96221342634</v>
      </c>
      <c r="I26" s="1"/>
      <c r="J26" s="1"/>
      <c r="K26" s="1"/>
      <c r="L26" s="1"/>
      <c r="M26" s="1" t="s">
        <v>68</v>
      </c>
      <c r="N26" s="1">
        <v>1073269</v>
      </c>
      <c r="O26" s="1">
        <f t="shared" si="3"/>
        <v>4.2459820295490003</v>
      </c>
      <c r="P26" s="1"/>
      <c r="Q26" s="1"/>
      <c r="R26" s="1"/>
      <c r="S26" s="1"/>
      <c r="T26" s="1"/>
      <c r="U26" s="1"/>
      <c r="V26" s="1"/>
      <c r="W26" s="1"/>
      <c r="X26" s="1"/>
      <c r="Y26" s="1" t="s">
        <v>125</v>
      </c>
      <c r="Z26" s="1">
        <v>1047355</v>
      </c>
      <c r="AA26" s="1">
        <f t="shared" si="6"/>
        <v>4.1434631099550003</v>
      </c>
      <c r="AB26" s="1"/>
      <c r="AC26" s="1" t="s">
        <v>146</v>
      </c>
      <c r="AD26" s="1">
        <v>1414264</v>
      </c>
      <c r="AE26" s="1">
        <f t="shared" si="7"/>
        <v>5.5949995099440013</v>
      </c>
    </row>
    <row r="27" spans="1:31" x14ac:dyDescent="0.3">
      <c r="A27" s="1" t="s">
        <v>25</v>
      </c>
      <c r="B27" s="1">
        <v>1464826</v>
      </c>
      <c r="C27" s="1">
        <f t="shared" si="0"/>
        <v>5.7950288999460007</v>
      </c>
      <c r="D27" s="1"/>
      <c r="E27" s="1" t="s">
        <v>20</v>
      </c>
      <c r="F27" s="1">
        <v>1167258</v>
      </c>
      <c r="G27" s="1">
        <f t="shared" si="1"/>
        <v>4.6178138862180003</v>
      </c>
      <c r="I27" s="1"/>
      <c r="J27" s="1"/>
      <c r="K27" s="1"/>
      <c r="L27" s="1"/>
      <c r="M27" s="1" t="s">
        <v>69</v>
      </c>
      <c r="N27" s="1">
        <v>1099201</v>
      </c>
      <c r="O27" s="1">
        <f t="shared" si="3"/>
        <v>4.3485721593210007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 t="s">
        <v>147</v>
      </c>
      <c r="AD27" s="1">
        <v>1453486</v>
      </c>
      <c r="AE27" s="1">
        <f t="shared" si="7"/>
        <v>5.7501664878060001</v>
      </c>
    </row>
    <row r="28" spans="1:31" x14ac:dyDescent="0.3">
      <c r="A28" s="1" t="s">
        <v>26</v>
      </c>
      <c r="B28" s="1">
        <v>1490083</v>
      </c>
      <c r="C28" s="1">
        <f t="shared" si="0"/>
        <v>5.8949486480430009</v>
      </c>
      <c r="D28" s="1"/>
      <c r="E28" s="1" t="s">
        <v>22</v>
      </c>
      <c r="F28" s="1">
        <v>1058066</v>
      </c>
      <c r="G28" s="1">
        <f t="shared" si="1"/>
        <v>4.1858371219860002</v>
      </c>
      <c r="I28" s="1"/>
      <c r="J28" s="1"/>
      <c r="K28" s="1"/>
      <c r="L28" s="1"/>
      <c r="M28" s="1" t="s">
        <v>70</v>
      </c>
      <c r="N28" s="1">
        <v>1075826</v>
      </c>
      <c r="O28" s="1">
        <f t="shared" si="3"/>
        <v>4.2560978309460014</v>
      </c>
      <c r="P28" s="1"/>
      <c r="Q28" s="1"/>
      <c r="R28" s="1"/>
      <c r="S28" s="1">
        <f>AVERAGE(S6:S24)</f>
        <v>3.8765084374297891</v>
      </c>
      <c r="T28" s="1"/>
      <c r="U28" s="1"/>
      <c r="V28" s="1"/>
      <c r="W28" s="1">
        <f>AVERAGE(W6:W18)</f>
        <v>3.1159328033339997</v>
      </c>
      <c r="X28" s="1"/>
      <c r="Y28" s="1"/>
      <c r="Z28" s="1"/>
      <c r="AA28" s="1"/>
      <c r="AB28" s="1"/>
      <c r="AC28" s="1" t="s">
        <v>148</v>
      </c>
      <c r="AD28" s="1">
        <v>1471191</v>
      </c>
      <c r="AE28" s="1">
        <f t="shared" si="7"/>
        <v>5.820209610111001</v>
      </c>
    </row>
    <row r="29" spans="1:31" x14ac:dyDescent="0.3">
      <c r="A29" s="1"/>
      <c r="B29" s="1"/>
      <c r="C29" s="1"/>
      <c r="D29" s="1"/>
      <c r="E29" s="1" t="s">
        <v>24</v>
      </c>
      <c r="F29" s="1">
        <v>1178754</v>
      </c>
      <c r="G29" s="1">
        <f t="shared" si="1"/>
        <v>4.6632934532340009</v>
      </c>
      <c r="I29" s="1"/>
      <c r="J29" s="1"/>
      <c r="K29" s="1"/>
      <c r="L29" s="1"/>
      <c r="M29" s="1" t="s">
        <v>71</v>
      </c>
      <c r="N29" s="1">
        <v>1144500</v>
      </c>
      <c r="O29" s="1">
        <f t="shared" si="3"/>
        <v>4.5277804845</v>
      </c>
      <c r="P29" s="1"/>
      <c r="Q29" s="1"/>
      <c r="R29" s="1"/>
      <c r="S29" s="1">
        <f>STDEV(S6:S24)</f>
        <v>0.27899062051315571</v>
      </c>
      <c r="T29" s="1"/>
      <c r="U29" s="1"/>
      <c r="V29" s="1"/>
      <c r="W29" s="1">
        <f>STDEV(W6:W18)</f>
        <v>0.17296530749084751</v>
      </c>
      <c r="X29" s="1"/>
      <c r="Y29" s="1"/>
      <c r="Z29" s="1"/>
      <c r="AA29" s="1">
        <f>AVERAGE(AA6:AA26)</f>
        <v>5.2493986193721431</v>
      </c>
      <c r="AB29" s="1"/>
      <c r="AC29" s="1" t="s">
        <v>149</v>
      </c>
      <c r="AD29" s="1">
        <v>1356594</v>
      </c>
      <c r="AE29" s="1">
        <f t="shared" si="7"/>
        <v>5.3668500118739999</v>
      </c>
    </row>
    <row r="30" spans="1:31" x14ac:dyDescent="0.3">
      <c r="A30" s="1"/>
      <c r="B30" s="1"/>
      <c r="C30" s="1"/>
      <c r="D30" s="1"/>
      <c r="E30" s="1" t="s">
        <v>25</v>
      </c>
      <c r="F30" s="1">
        <v>1108405</v>
      </c>
      <c r="G30" s="1">
        <f t="shared" si="1"/>
        <v>4.3849842970050004</v>
      </c>
      <c r="I30" s="1"/>
      <c r="J30" s="1"/>
      <c r="K30" s="1"/>
      <c r="L30" s="1"/>
      <c r="M30" s="1" t="s">
        <v>72</v>
      </c>
      <c r="N30" s="1">
        <v>1142893</v>
      </c>
      <c r="O30" s="1">
        <f t="shared" si="3"/>
        <v>4.5214229980530005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>
        <f>STDEV(AA6:AA26)</f>
        <v>0.41373676012110749</v>
      </c>
      <c r="AB30" s="1"/>
      <c r="AC30" s="1" t="s">
        <v>150</v>
      </c>
      <c r="AD30" s="1">
        <v>1356523</v>
      </c>
      <c r="AE30" s="1">
        <f t="shared" si="7"/>
        <v>5.3665691272830003</v>
      </c>
    </row>
    <row r="31" spans="1:31" x14ac:dyDescent="0.3">
      <c r="A31" s="1"/>
      <c r="B31" s="1"/>
      <c r="C31" s="1"/>
      <c r="D31" s="1"/>
      <c r="E31" s="1" t="s">
        <v>26</v>
      </c>
      <c r="F31" s="1">
        <v>1112370</v>
      </c>
      <c r="G31" s="1">
        <f t="shared" si="1"/>
        <v>4.4006703167700003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 t="s">
        <v>151</v>
      </c>
      <c r="AD31" s="1">
        <v>1623705</v>
      </c>
      <c r="AE31" s="1">
        <f t="shared" si="7"/>
        <v>6.4235734483050004</v>
      </c>
    </row>
    <row r="32" spans="1:31" x14ac:dyDescent="0.3">
      <c r="I32" s="1"/>
      <c r="J32" s="1"/>
      <c r="K32" s="1"/>
      <c r="L32" s="1"/>
      <c r="M32" s="1"/>
      <c r="N32" s="1"/>
      <c r="O32" s="1">
        <f>AVERAGE(O6:O30)</f>
        <v>4.40813899848348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 t="s">
        <v>152</v>
      </c>
      <c r="AD32" s="1">
        <v>1448714</v>
      </c>
      <c r="AE32" s="1">
        <f t="shared" si="7"/>
        <v>5.7312878783940002</v>
      </c>
    </row>
    <row r="33" spans="1:31" x14ac:dyDescent="0.3">
      <c r="I33" s="1"/>
      <c r="J33" s="1"/>
      <c r="K33" s="1">
        <f>AVERAGE(K6:K24)</f>
        <v>5.3914075288730521</v>
      </c>
      <c r="L33" s="1"/>
      <c r="M33" s="1"/>
      <c r="N33" s="1"/>
      <c r="O33" s="1">
        <f>STDEV(O6:O30)</f>
        <v>0.21165817466905035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 t="s">
        <v>153</v>
      </c>
      <c r="AD33" s="1">
        <v>1473605</v>
      </c>
      <c r="AE33" s="1">
        <f t="shared" si="7"/>
        <v>5.8297596862050005</v>
      </c>
    </row>
    <row r="34" spans="1:31" x14ac:dyDescent="0.3">
      <c r="C34">
        <f>AVERAGE(C6:C28)</f>
        <v>5.5068765706584779</v>
      </c>
      <c r="G34">
        <f>AVERAGE(G6:G31)</f>
        <v>4.3523195188590007</v>
      </c>
      <c r="K34">
        <f>STDEV(K6:K24)</f>
        <v>0.5445377602624828</v>
      </c>
    </row>
    <row r="35" spans="1:31" x14ac:dyDescent="0.3">
      <c r="C35">
        <f>STDEV(C6:C28)</f>
        <v>0.34098976033306599</v>
      </c>
      <c r="G35">
        <f>STDEV(G6:G31)</f>
        <v>0.22345271989253193</v>
      </c>
      <c r="AE35" s="1">
        <f>AVERAGE(AE6:AE33)</f>
        <v>5.6396734411763569</v>
      </c>
    </row>
    <row r="36" spans="1:31" x14ac:dyDescent="0.3">
      <c r="AE36">
        <f>STDEV(AE6:AE33)</f>
        <v>0.47898452872861558</v>
      </c>
    </row>
    <row r="39" spans="1:31" x14ac:dyDescent="0.3">
      <c r="A39" s="6" t="s">
        <v>175</v>
      </c>
      <c r="B39" s="6" t="s">
        <v>176</v>
      </c>
      <c r="C39" s="6" t="s">
        <v>177</v>
      </c>
      <c r="D39" s="6" t="s">
        <v>178</v>
      </c>
      <c r="E39" s="6" t="s">
        <v>167</v>
      </c>
      <c r="F39" s="6" t="s">
        <v>168</v>
      </c>
      <c r="G39" s="6" t="s">
        <v>169</v>
      </c>
      <c r="H39" s="6" t="s">
        <v>170</v>
      </c>
    </row>
    <row r="40" spans="1:31" x14ac:dyDescent="0.3">
      <c r="A40">
        <v>5.4040850227260009</v>
      </c>
      <c r="B40">
        <v>4.560355184814</v>
      </c>
      <c r="C40">
        <v>4.1217479617860002</v>
      </c>
      <c r="D40">
        <v>4.7729294345069997</v>
      </c>
      <c r="E40">
        <v>4.0080134391569997</v>
      </c>
      <c r="F40">
        <v>4.3262477685180007</v>
      </c>
      <c r="G40">
        <v>2.9638981603530001</v>
      </c>
      <c r="H40">
        <v>4.9050797003910009</v>
      </c>
      <c r="K40">
        <v>5.5068765706584779</v>
      </c>
    </row>
    <row r="41" spans="1:31" x14ac:dyDescent="0.3">
      <c r="A41">
        <v>5.8353259484520006</v>
      </c>
      <c r="B41">
        <v>4.4839031464890002</v>
      </c>
      <c r="C41">
        <v>4.0974969400560006</v>
      </c>
      <c r="D41">
        <v>5.2466195385629995</v>
      </c>
      <c r="E41">
        <v>4.4781667710389996</v>
      </c>
      <c r="F41">
        <v>4.4089346535390002</v>
      </c>
      <c r="G41">
        <v>3.4739766653670001</v>
      </c>
      <c r="H41">
        <v>4.6507446374220009</v>
      </c>
      <c r="K41">
        <v>5.3914075288730521</v>
      </c>
    </row>
    <row r="42" spans="1:31" x14ac:dyDescent="0.3">
      <c r="A42">
        <v>5.5823636594700003</v>
      </c>
      <c r="B42">
        <v>4.382602712163</v>
      </c>
      <c r="C42">
        <v>4.0410668301120003</v>
      </c>
      <c r="D42">
        <v>5.5211466431159995</v>
      </c>
      <c r="E42">
        <v>4.5143890149150003</v>
      </c>
      <c r="F42">
        <v>4.3812734555069994</v>
      </c>
      <c r="G42">
        <v>3.2122634367329996</v>
      </c>
      <c r="H42">
        <v>6.0015581967509997</v>
      </c>
      <c r="K42">
        <v>3.8765084374297891</v>
      </c>
    </row>
    <row r="43" spans="1:31" x14ac:dyDescent="0.3">
      <c r="A43">
        <v>5.7120057446400008</v>
      </c>
      <c r="B43">
        <v>5.1829497271889995</v>
      </c>
      <c r="C43">
        <v>4.0685104414889999</v>
      </c>
      <c r="D43">
        <v>5.3419106250899997</v>
      </c>
      <c r="E43">
        <v>4.5009856769670007</v>
      </c>
      <c r="F43">
        <v>4.4499240232199995</v>
      </c>
      <c r="G43">
        <v>2.9445606409050002</v>
      </c>
      <c r="H43">
        <v>5.9373266161950005</v>
      </c>
      <c r="K43">
        <v>5.2493986193721431</v>
      </c>
    </row>
    <row r="44" spans="1:31" x14ac:dyDescent="0.3">
      <c r="A44">
        <v>5.0971019014890002</v>
      </c>
      <c r="B44">
        <v>6.2137012292550011</v>
      </c>
      <c r="C44">
        <v>4.0405881394710006</v>
      </c>
      <c r="D44">
        <v>5.3370169034130015</v>
      </c>
      <c r="E44">
        <v>4.6197009559350004</v>
      </c>
      <c r="F44">
        <v>4.3296856376670014</v>
      </c>
      <c r="G44">
        <v>2.964020800104</v>
      </c>
      <c r="H44">
        <v>5.4090262178550006</v>
      </c>
      <c r="K44">
        <v>4.3523195188590007</v>
      </c>
    </row>
    <row r="45" spans="1:31" x14ac:dyDescent="0.3">
      <c r="A45">
        <v>4.8584489021640005</v>
      </c>
      <c r="B45">
        <v>5.4659508429240002</v>
      </c>
      <c r="C45">
        <v>4.0502964604049998</v>
      </c>
      <c r="D45">
        <v>5.1165699729299998</v>
      </c>
      <c r="E45">
        <v>4.0892128226819997</v>
      </c>
      <c r="F45">
        <v>4.3173781452359998</v>
      </c>
      <c r="G45">
        <v>3.0464703178650003</v>
      </c>
      <c r="H45">
        <v>5.3869629310380001</v>
      </c>
      <c r="K45">
        <v>4.40813899848348</v>
      </c>
    </row>
    <row r="46" spans="1:31" x14ac:dyDescent="0.3">
      <c r="A46">
        <v>5.9017294394370001</v>
      </c>
      <c r="B46">
        <v>5.1899164562700006</v>
      </c>
      <c r="C46">
        <v>4.0549567709429999</v>
      </c>
      <c r="D46">
        <v>5.3172046494450012</v>
      </c>
      <c r="E46">
        <v>4.2902431112970012</v>
      </c>
      <c r="F46">
        <v>4.5489694685760007</v>
      </c>
      <c r="G46">
        <v>3.1660282506060002</v>
      </c>
      <c r="H46">
        <v>5.8984142100390011</v>
      </c>
      <c r="K46">
        <v>3.1159328033339997</v>
      </c>
    </row>
    <row r="47" spans="1:31" x14ac:dyDescent="0.3">
      <c r="A47">
        <v>5.8797136260720002</v>
      </c>
      <c r="B47">
        <v>5.3006403708179999</v>
      </c>
      <c r="C47">
        <v>3.5533048036590005</v>
      </c>
      <c r="D47">
        <v>5.2219214751599994</v>
      </c>
      <c r="E47">
        <v>4.3643531259900001</v>
      </c>
      <c r="F47">
        <v>4.613774686677</v>
      </c>
      <c r="G47">
        <v>2.9191979491739999</v>
      </c>
      <c r="H47">
        <v>5.9386004871570002</v>
      </c>
      <c r="K47">
        <v>5.6396734411763569</v>
      </c>
    </row>
    <row r="48" spans="1:31" x14ac:dyDescent="0.3">
      <c r="A48">
        <v>4.9634562218670002</v>
      </c>
      <c r="B48">
        <v>5.7474209398320006</v>
      </c>
      <c r="C48">
        <v>3.7932949718820006</v>
      </c>
      <c r="D48">
        <v>4.7846949383610005</v>
      </c>
      <c r="E48">
        <v>4.4938488346829999</v>
      </c>
      <c r="F48">
        <v>4.2343668582930007</v>
      </c>
      <c r="G48">
        <v>3.1418721757800001</v>
      </c>
      <c r="H48">
        <v>6.2596041012179997</v>
      </c>
    </row>
    <row r="49" spans="1:8" x14ac:dyDescent="0.3">
      <c r="A49">
        <v>5.6217389317829998</v>
      </c>
      <c r="B49">
        <v>4.9525966697220003</v>
      </c>
      <c r="C49">
        <v>4.1840173063260009</v>
      </c>
      <c r="D49">
        <v>4.9209477017219996</v>
      </c>
      <c r="E49">
        <v>4.2495385823280012</v>
      </c>
      <c r="F49">
        <v>4.5996592469490007</v>
      </c>
      <c r="G49">
        <v>2.9317032476549998</v>
      </c>
      <c r="H49">
        <v>5.4792434094840008</v>
      </c>
    </row>
    <row r="50" spans="1:8" x14ac:dyDescent="0.3">
      <c r="A50">
        <v>5.7851267290830002</v>
      </c>
      <c r="B50">
        <v>5.3672772729420002</v>
      </c>
      <c r="C50">
        <v>3.9907528832340002</v>
      </c>
      <c r="D50">
        <v>5.8509447141599997</v>
      </c>
      <c r="E50">
        <v>4.2359572189350008</v>
      </c>
      <c r="F50">
        <v>4.529734808274001</v>
      </c>
      <c r="G50">
        <v>3.1574513802780002</v>
      </c>
      <c r="H50">
        <v>5.3023217222430006</v>
      </c>
    </row>
    <row r="51" spans="1:8" x14ac:dyDescent="0.3">
      <c r="A51">
        <v>5.8139549828099994</v>
      </c>
      <c r="B51">
        <v>5.7822585413580008</v>
      </c>
      <c r="C51">
        <v>3.7833255469620002</v>
      </c>
      <c r="D51">
        <v>4.8733516099709995</v>
      </c>
      <c r="E51">
        <v>4.4656693848000009</v>
      </c>
      <c r="F51">
        <v>4.4835589639620004</v>
      </c>
      <c r="G51">
        <v>3.3151898367900006</v>
      </c>
      <c r="H51">
        <v>5.5380867532380007</v>
      </c>
    </row>
    <row r="52" spans="1:8" x14ac:dyDescent="0.3">
      <c r="A52">
        <v>5.5023155071560002</v>
      </c>
      <c r="B52">
        <v>5.6462866625880004</v>
      </c>
      <c r="C52">
        <v>3.5068955482080004</v>
      </c>
      <c r="D52">
        <v>4.7471315694660001</v>
      </c>
      <c r="E52">
        <v>4.4500901803020003</v>
      </c>
      <c r="F52">
        <v>4.3159816345230002</v>
      </c>
      <c r="G52">
        <v>3.270493581732</v>
      </c>
      <c r="H52">
        <v>5.5846265606820005</v>
      </c>
    </row>
    <row r="53" spans="1:8" x14ac:dyDescent="0.3">
      <c r="A53">
        <v>5.4798130909080003</v>
      </c>
      <c r="B53">
        <v>5.7743542116000004</v>
      </c>
      <c r="C53">
        <v>4.3853561723789998</v>
      </c>
      <c r="D53">
        <v>5.504206532994</v>
      </c>
      <c r="E53">
        <v>4.3104984508169997</v>
      </c>
      <c r="F53">
        <v>4.3642502668440004</v>
      </c>
      <c r="H53">
        <v>6.6732205078890008</v>
      </c>
    </row>
    <row r="54" spans="1:8" x14ac:dyDescent="0.3">
      <c r="A54">
        <v>4.9330020024089993</v>
      </c>
      <c r="B54">
        <v>4.9067017100010002</v>
      </c>
      <c r="C54">
        <v>3.7030677202350004</v>
      </c>
      <c r="D54">
        <v>5.655646844874</v>
      </c>
      <c r="E54">
        <v>4.8502280827259998</v>
      </c>
      <c r="F54">
        <v>4.0602698414460008</v>
      </c>
      <c r="H54">
        <v>6.5285847241290007</v>
      </c>
    </row>
    <row r="55" spans="1:8" x14ac:dyDescent="0.3">
      <c r="A55">
        <v>5.3614973801610004</v>
      </c>
      <c r="B55">
        <v>5.915516521122</v>
      </c>
      <c r="C55">
        <v>3.7399387679550005</v>
      </c>
      <c r="D55">
        <v>5.6303078898690009</v>
      </c>
      <c r="E55">
        <v>4.4331658946639996</v>
      </c>
      <c r="F55">
        <v>3.959622167085</v>
      </c>
      <c r="H55">
        <v>5.0234864019209997</v>
      </c>
    </row>
    <row r="56" spans="1:8" x14ac:dyDescent="0.3">
      <c r="A56">
        <v>5.3980163331120004</v>
      </c>
      <c r="B56">
        <v>6.2138436496110003</v>
      </c>
      <c r="C56">
        <v>3.3209064316350001</v>
      </c>
      <c r="D56">
        <v>5.585813396982001</v>
      </c>
      <c r="E56">
        <v>4.3915672823489995</v>
      </c>
      <c r="F56">
        <v>5.0739309007920008</v>
      </c>
      <c r="H56">
        <v>5.0087617195590006</v>
      </c>
    </row>
    <row r="57" spans="1:8" x14ac:dyDescent="0.3">
      <c r="A57">
        <v>5.8300128779490006</v>
      </c>
      <c r="B57">
        <v>5.6809462386690006</v>
      </c>
      <c r="C57">
        <v>3.6969792500160001</v>
      </c>
      <c r="D57">
        <v>5.4691315642080003</v>
      </c>
      <c r="E57">
        <v>4.0800979198980007</v>
      </c>
      <c r="F57">
        <v>4.6010201525730006</v>
      </c>
      <c r="H57">
        <v>5.5934843156010006</v>
      </c>
    </row>
    <row r="58" spans="1:8" x14ac:dyDescent="0.3">
      <c r="A58">
        <v>4.9849142221710006</v>
      </c>
      <c r="B58">
        <v>5.669520961221</v>
      </c>
      <c r="C58">
        <v>3.5211573644130003</v>
      </c>
      <c r="D58">
        <v>5.5743129532350002</v>
      </c>
      <c r="E58">
        <v>4.0809959593650005</v>
      </c>
      <c r="F58">
        <v>4.3897197738420006</v>
      </c>
      <c r="H58">
        <v>5.6601133054829997</v>
      </c>
    </row>
    <row r="59" spans="1:8" x14ac:dyDescent="0.3">
      <c r="A59">
        <v>5.6771364941460005</v>
      </c>
      <c r="D59">
        <v>5.622098938794001</v>
      </c>
      <c r="E59">
        <v>4.0387722799320001</v>
      </c>
      <c r="F59">
        <v>4.3153170061950004</v>
      </c>
      <c r="H59">
        <v>5.2481940747209999</v>
      </c>
    </row>
    <row r="60" spans="1:8" x14ac:dyDescent="0.3">
      <c r="A60">
        <v>5.346424559151</v>
      </c>
      <c r="D60">
        <v>4.1434631099550003</v>
      </c>
      <c r="E60">
        <v>3.96221342634</v>
      </c>
      <c r="F60">
        <v>4.2459820295490003</v>
      </c>
      <c r="H60">
        <v>5.5949995099440013</v>
      </c>
    </row>
    <row r="61" spans="1:8" x14ac:dyDescent="0.3">
      <c r="A61">
        <v>5.7950288999460007</v>
      </c>
      <c r="E61">
        <v>4.6178138862180003</v>
      </c>
      <c r="F61">
        <v>4.3485721593210007</v>
      </c>
      <c r="H61">
        <v>5.7501664878060001</v>
      </c>
    </row>
    <row r="62" spans="1:8" x14ac:dyDescent="0.3">
      <c r="A62">
        <v>5.8949486480430009</v>
      </c>
      <c r="E62">
        <v>4.1858371219860002</v>
      </c>
      <c r="F62">
        <v>4.2560978309460014</v>
      </c>
      <c r="H62">
        <v>5.820209610111001</v>
      </c>
    </row>
    <row r="63" spans="1:8" x14ac:dyDescent="0.3">
      <c r="E63">
        <v>4.6632934532340009</v>
      </c>
      <c r="F63">
        <v>4.5277804845</v>
      </c>
      <c r="H63">
        <v>5.3668500118739999</v>
      </c>
    </row>
    <row r="64" spans="1:8" x14ac:dyDescent="0.3">
      <c r="E64">
        <v>4.3849842970050004</v>
      </c>
      <c r="F64">
        <v>4.5214229980530005</v>
      </c>
      <c r="H64">
        <v>5.3665691272830003</v>
      </c>
    </row>
    <row r="65" spans="1:8" x14ac:dyDescent="0.3">
      <c r="E65">
        <v>4.4006703167700003</v>
      </c>
      <c r="H65">
        <v>6.4235734483050004</v>
      </c>
    </row>
    <row r="66" spans="1:8" x14ac:dyDescent="0.3">
      <c r="H66">
        <v>5.7312878783940002</v>
      </c>
    </row>
    <row r="67" spans="1:8" x14ac:dyDescent="0.3">
      <c r="H67">
        <v>5.8297596862050005</v>
      </c>
    </row>
    <row r="69" spans="1:8" x14ac:dyDescent="0.3">
      <c r="A69">
        <f>AVERAGE(A40:A67)</f>
        <v>5.5068765706584779</v>
      </c>
      <c r="B69">
        <f t="shared" ref="B69:H69" si="8">AVERAGE(B40:B67)</f>
        <v>5.3914075288730521</v>
      </c>
      <c r="C69">
        <f t="shared" si="8"/>
        <v>3.8765084374297891</v>
      </c>
      <c r="D69">
        <f t="shared" si="8"/>
        <v>5.2493986193721431</v>
      </c>
      <c r="E69">
        <f t="shared" si="8"/>
        <v>4.3523195188590007</v>
      </c>
      <c r="F69">
        <f t="shared" si="8"/>
        <v>4.40813899848348</v>
      </c>
      <c r="G69">
        <f t="shared" si="8"/>
        <v>3.1159328033339997</v>
      </c>
      <c r="H69">
        <f t="shared" si="8"/>
        <v>5.6396734411763569</v>
      </c>
    </row>
    <row r="71" spans="1:8" x14ac:dyDescent="0.3">
      <c r="A71">
        <f>STDEV(A40:A62)</f>
        <v>0.34098976033306599</v>
      </c>
      <c r="B71">
        <f>STDEV(B40:B58)</f>
        <v>0.5445377602624828</v>
      </c>
      <c r="C71">
        <f>STDEV(C40:C58)</f>
        <v>0.27899062051315571</v>
      </c>
      <c r="D71">
        <f>STDEV(D40:D60)</f>
        <v>0.41373676012110749</v>
      </c>
      <c r="E71">
        <f>STDEV(E40:E65)</f>
        <v>0.22345271989253193</v>
      </c>
      <c r="F71">
        <f>STDEV(F40:F64)</f>
        <v>0.21165817466905035</v>
      </c>
      <c r="G71">
        <f>STDEV(G40:G52)</f>
        <v>0.17296530749084751</v>
      </c>
      <c r="H71">
        <f>STDEV(H40:H67)</f>
        <v>0.47898452872861558</v>
      </c>
    </row>
    <row r="73" spans="1:8" x14ac:dyDescent="0.3">
      <c r="A73" t="s">
        <v>226</v>
      </c>
      <c r="B73" t="s">
        <v>228</v>
      </c>
      <c r="C73" t="s">
        <v>230</v>
      </c>
      <c r="D73" t="s">
        <v>232</v>
      </c>
      <c r="E73" t="s">
        <v>227</v>
      </c>
      <c r="F73" t="s">
        <v>229</v>
      </c>
      <c r="G73" t="s">
        <v>231</v>
      </c>
      <c r="H73" t="s">
        <v>233</v>
      </c>
    </row>
    <row r="75" spans="1:8" x14ac:dyDescent="0.3">
      <c r="A75">
        <f>A71/A69</f>
        <v>6.1920719659836608E-2</v>
      </c>
      <c r="B75">
        <f t="shared" ref="B75:H75" si="9">B71/B69</f>
        <v>0.10100103866129105</v>
      </c>
      <c r="C75">
        <f t="shared" si="9"/>
        <v>7.1969563594741631E-2</v>
      </c>
      <c r="D75">
        <f t="shared" si="9"/>
        <v>7.8816030200920942E-2</v>
      </c>
      <c r="E75">
        <f t="shared" si="9"/>
        <v>5.134106513188904E-2</v>
      </c>
      <c r="F75">
        <f t="shared" si="9"/>
        <v>4.801531320629103E-2</v>
      </c>
      <c r="G75">
        <f t="shared" si="9"/>
        <v>5.5509960710891239E-2</v>
      </c>
      <c r="H75">
        <f t="shared" si="9"/>
        <v>8.4931252442997138E-2</v>
      </c>
    </row>
  </sheetData>
  <mergeCells count="12">
    <mergeCell ref="A1:F1"/>
    <mergeCell ref="A3:C3"/>
    <mergeCell ref="E3:G3"/>
    <mergeCell ref="Y1:AD1"/>
    <mergeCell ref="Y3:AA3"/>
    <mergeCell ref="AC3:AE3"/>
    <mergeCell ref="I1:N1"/>
    <mergeCell ref="I3:K3"/>
    <mergeCell ref="M3:O3"/>
    <mergeCell ref="Q1:V1"/>
    <mergeCell ref="Q3:S3"/>
    <mergeCell ref="U3:W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4DABD-E030-4C69-9332-6CE1B18AF758}">
  <dimension ref="B2:M5"/>
  <sheetViews>
    <sheetView workbookViewId="0">
      <selection activeCell="M29" sqref="M29"/>
    </sheetView>
  </sheetViews>
  <sheetFormatPr defaultRowHeight="14.4" x14ac:dyDescent="0.3"/>
  <sheetData>
    <row r="2" spans="2:13" x14ac:dyDescent="0.3">
      <c r="B2">
        <v>6.4848525372269719E-2</v>
      </c>
      <c r="C2">
        <v>0.16144399473745655</v>
      </c>
      <c r="D2">
        <v>1.207675919157038E-2</v>
      </c>
      <c r="E2">
        <v>0.18297122146282163</v>
      </c>
      <c r="F2">
        <v>5.4603913296464218E-2</v>
      </c>
      <c r="G2">
        <v>0.17265760377868464</v>
      </c>
      <c r="H2">
        <v>0.20471855212631054</v>
      </c>
      <c r="I2">
        <v>0.75278743588366737</v>
      </c>
      <c r="J2">
        <v>1.4789604421344096</v>
      </c>
      <c r="K2">
        <v>0.76346845777294126</v>
      </c>
      <c r="L2">
        <v>0.14251013002011614</v>
      </c>
      <c r="M2">
        <v>5.5068765706584779</v>
      </c>
    </row>
    <row r="3" spans="2:13" x14ac:dyDescent="0.3">
      <c r="B3">
        <v>7.1945790105391413E-2</v>
      </c>
      <c r="C3">
        <v>0.15461672001200719</v>
      </c>
      <c r="D3">
        <v>1.1920859557505624E-2</v>
      </c>
      <c r="E3">
        <v>0.17086898081415328</v>
      </c>
      <c r="F3">
        <v>5.3441958917411554E-2</v>
      </c>
      <c r="G3">
        <v>0.1881299800715546</v>
      </c>
      <c r="H3">
        <v>0.20992153517815279</v>
      </c>
      <c r="I3">
        <v>0.70617065945052315</v>
      </c>
      <c r="J3">
        <v>1.476467948633829</v>
      </c>
      <c r="K3">
        <v>0.80909668722283457</v>
      </c>
      <c r="L3">
        <v>0.16127493972824816</v>
      </c>
      <c r="M3">
        <v>5.3914075288730521</v>
      </c>
    </row>
    <row r="4" spans="2:13" x14ac:dyDescent="0.3">
      <c r="B4">
        <v>8.0055898679437118E-2</v>
      </c>
      <c r="C4">
        <v>0.1593478995808813</v>
      </c>
      <c r="D4">
        <v>1.220480225288873E-2</v>
      </c>
      <c r="E4">
        <v>0.17369813777237531</v>
      </c>
      <c r="F4">
        <v>5.293089399853565E-2</v>
      </c>
      <c r="G4">
        <v>0.1673681810843651</v>
      </c>
      <c r="H4">
        <v>0.19846082103306856</v>
      </c>
      <c r="I4">
        <v>0.71149275215170893</v>
      </c>
      <c r="J4">
        <v>1.4660798916620095</v>
      </c>
      <c r="K4">
        <v>0.80272469285037518</v>
      </c>
      <c r="L4">
        <v>0.15034449453528773</v>
      </c>
      <c r="M4">
        <v>3.8765084374297891</v>
      </c>
    </row>
    <row r="5" spans="2:13" x14ac:dyDescent="0.3">
      <c r="B5">
        <v>5.9630832255503551E-2</v>
      </c>
      <c r="C5">
        <v>0.13586427585688157</v>
      </c>
      <c r="D5">
        <v>1.0741770598605579E-2</v>
      </c>
      <c r="E5">
        <v>0.1666977621199438</v>
      </c>
      <c r="F5">
        <v>7.6143060526261491E-2</v>
      </c>
      <c r="G5">
        <v>0.1441457707834953</v>
      </c>
      <c r="H5">
        <v>0.21551570328408801</v>
      </c>
      <c r="I5">
        <v>0.79348422046858602</v>
      </c>
      <c r="J5">
        <v>1.486336158189812</v>
      </c>
      <c r="K5">
        <v>0.75998921707902445</v>
      </c>
      <c r="L5">
        <v>0.16795585705093427</v>
      </c>
      <c r="M5">
        <v>5.2493986193721431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1E184-FEF1-4BC6-BDFB-87A08F241466}">
  <dimension ref="A1:U62"/>
  <sheetViews>
    <sheetView zoomScale="70" zoomScaleNormal="70" workbookViewId="0">
      <selection activeCell="R5" sqref="R5"/>
    </sheetView>
  </sheetViews>
  <sheetFormatPr defaultRowHeight="14.4" x14ac:dyDescent="0.3"/>
  <sheetData>
    <row r="1" spans="1:21" x14ac:dyDescent="0.3">
      <c r="N1" t="s">
        <v>288</v>
      </c>
      <c r="O1" t="s">
        <v>289</v>
      </c>
      <c r="P1" t="s">
        <v>290</v>
      </c>
      <c r="S1" s="1">
        <v>1</v>
      </c>
      <c r="T1" s="1" t="s">
        <v>291</v>
      </c>
    </row>
    <row r="2" spans="1:21" x14ac:dyDescent="0.3">
      <c r="A2" t="s">
        <v>241</v>
      </c>
      <c r="B2">
        <v>21886</v>
      </c>
      <c r="C2">
        <v>57078</v>
      </c>
      <c r="D2">
        <v>4227</v>
      </c>
      <c r="E2">
        <v>63894</v>
      </c>
      <c r="F2">
        <v>18903</v>
      </c>
      <c r="G2">
        <v>60105</v>
      </c>
      <c r="H2">
        <v>70722</v>
      </c>
      <c r="J2">
        <v>344099</v>
      </c>
      <c r="L2" s="1">
        <v>163</v>
      </c>
      <c r="M2">
        <f>SUM(B2:E2)*4*10^-6</f>
        <v>0.58833999999999997</v>
      </c>
      <c r="N2">
        <f>SUM(F2:H2)*4*(10^-6)</f>
        <v>0.59892000000000001</v>
      </c>
      <c r="O2">
        <f>L2*10^-3</f>
        <v>0.16300000000000001</v>
      </c>
      <c r="P2">
        <v>1</v>
      </c>
      <c r="S2" s="1">
        <v>2</v>
      </c>
      <c r="T2" s="1" t="s">
        <v>292</v>
      </c>
    </row>
    <row r="3" spans="1:21" x14ac:dyDescent="0.3">
      <c r="A3" t="s">
        <v>242</v>
      </c>
      <c r="B3">
        <v>25597</v>
      </c>
      <c r="C3">
        <v>58933</v>
      </c>
      <c r="D3">
        <v>4479</v>
      </c>
      <c r="E3">
        <v>69736</v>
      </c>
      <c r="F3">
        <v>20807</v>
      </c>
      <c r="G3">
        <v>65598</v>
      </c>
      <c r="H3">
        <v>76463</v>
      </c>
      <c r="J3">
        <v>373417</v>
      </c>
      <c r="L3" s="1">
        <v>174</v>
      </c>
      <c r="M3">
        <f t="shared" ref="M3:M62" si="0">SUM(B3:E3)*4*10^-6</f>
        <v>0.63497999999999999</v>
      </c>
      <c r="N3">
        <f t="shared" ref="N3:N62" si="1">SUM(F3:H3)*4*(10^-6)</f>
        <v>0.65147199999999994</v>
      </c>
      <c r="O3">
        <f t="shared" ref="O3:O62" si="2">L3*10^-3</f>
        <v>0.17400000000000002</v>
      </c>
      <c r="P3">
        <v>1</v>
      </c>
      <c r="S3" s="1">
        <v>3</v>
      </c>
      <c r="T3" s="1" t="s">
        <v>293</v>
      </c>
    </row>
    <row r="4" spans="1:21" x14ac:dyDescent="0.3">
      <c r="A4" t="s">
        <v>243</v>
      </c>
      <c r="B4">
        <v>23752</v>
      </c>
      <c r="C4">
        <v>57059</v>
      </c>
      <c r="D4">
        <v>4193</v>
      </c>
      <c r="E4">
        <v>64655</v>
      </c>
      <c r="F4">
        <v>20085</v>
      </c>
      <c r="G4">
        <v>60095</v>
      </c>
      <c r="H4">
        <v>71560</v>
      </c>
      <c r="J4">
        <v>357398</v>
      </c>
      <c r="L4" s="1">
        <v>171</v>
      </c>
      <c r="M4">
        <f t="shared" si="0"/>
        <v>0.59863599999999995</v>
      </c>
      <c r="N4">
        <f t="shared" si="1"/>
        <v>0.60695999999999994</v>
      </c>
      <c r="O4">
        <f t="shared" si="2"/>
        <v>0.17100000000000001</v>
      </c>
      <c r="P4">
        <v>1</v>
      </c>
      <c r="S4" s="1">
        <v>4</v>
      </c>
      <c r="T4" s="1" t="s">
        <v>294</v>
      </c>
    </row>
    <row r="5" spans="1:21" x14ac:dyDescent="0.3">
      <c r="A5" t="s">
        <v>244</v>
      </c>
      <c r="B5">
        <v>24289</v>
      </c>
      <c r="C5">
        <v>58641</v>
      </c>
      <c r="D5">
        <v>4432</v>
      </c>
      <c r="E5">
        <v>67932</v>
      </c>
      <c r="F5">
        <v>20523</v>
      </c>
      <c r="G5">
        <v>63372</v>
      </c>
      <c r="H5">
        <v>75328</v>
      </c>
      <c r="J5">
        <v>368099</v>
      </c>
      <c r="L5" s="1">
        <v>167</v>
      </c>
      <c r="M5">
        <f t="shared" si="0"/>
        <v>0.62117599999999995</v>
      </c>
      <c r="N5">
        <f t="shared" si="1"/>
        <v>0.63689200000000001</v>
      </c>
      <c r="O5">
        <f t="shared" si="2"/>
        <v>0.16700000000000001</v>
      </c>
      <c r="P5">
        <v>1</v>
      </c>
    </row>
    <row r="6" spans="1:21" x14ac:dyDescent="0.3">
      <c r="A6" t="s">
        <v>245</v>
      </c>
      <c r="B6">
        <v>25056</v>
      </c>
      <c r="C6">
        <v>60355</v>
      </c>
      <c r="D6">
        <v>4428</v>
      </c>
      <c r="E6">
        <v>68939</v>
      </c>
      <c r="F6">
        <v>20851</v>
      </c>
      <c r="G6">
        <v>63680</v>
      </c>
      <c r="H6">
        <v>73824</v>
      </c>
      <c r="J6">
        <v>370071</v>
      </c>
      <c r="L6" s="1">
        <v>176</v>
      </c>
      <c r="M6">
        <f t="shared" si="0"/>
        <v>0.63511200000000001</v>
      </c>
      <c r="N6">
        <f t="shared" si="1"/>
        <v>0.63341999999999998</v>
      </c>
      <c r="O6">
        <f t="shared" si="2"/>
        <v>0.17599999999999999</v>
      </c>
      <c r="P6">
        <v>1</v>
      </c>
    </row>
    <row r="7" spans="1:21" x14ac:dyDescent="0.3">
      <c r="A7" t="s">
        <v>246</v>
      </c>
      <c r="B7">
        <v>22565</v>
      </c>
      <c r="C7">
        <v>57292</v>
      </c>
      <c r="D7">
        <v>4175</v>
      </c>
      <c r="E7">
        <v>63887</v>
      </c>
      <c r="F7">
        <v>18332</v>
      </c>
      <c r="G7">
        <v>61375</v>
      </c>
      <c r="H7">
        <v>71321</v>
      </c>
      <c r="J7">
        <v>350875</v>
      </c>
      <c r="L7" s="1">
        <v>178</v>
      </c>
      <c r="M7">
        <f t="shared" si="0"/>
        <v>0.59167599999999998</v>
      </c>
      <c r="N7">
        <f t="shared" si="1"/>
        <v>0.60411199999999998</v>
      </c>
      <c r="O7">
        <f t="shared" si="2"/>
        <v>0.17799999999999999</v>
      </c>
      <c r="P7">
        <v>1</v>
      </c>
    </row>
    <row r="8" spans="1:21" x14ac:dyDescent="0.3">
      <c r="A8" t="s">
        <v>247</v>
      </c>
      <c r="B8">
        <v>22661</v>
      </c>
      <c r="C8">
        <v>57531</v>
      </c>
      <c r="D8">
        <v>4424</v>
      </c>
      <c r="E8">
        <v>64222</v>
      </c>
      <c r="F8">
        <v>18131</v>
      </c>
      <c r="G8">
        <v>61002</v>
      </c>
      <c r="H8">
        <v>70265</v>
      </c>
      <c r="J8">
        <v>349755</v>
      </c>
      <c r="L8" s="1">
        <v>172</v>
      </c>
      <c r="M8">
        <f t="shared" si="0"/>
        <v>0.59535199999999999</v>
      </c>
      <c r="N8">
        <f t="shared" si="1"/>
        <v>0.59759200000000001</v>
      </c>
      <c r="O8">
        <f t="shared" si="2"/>
        <v>0.17200000000000001</v>
      </c>
      <c r="P8">
        <v>1</v>
      </c>
    </row>
    <row r="9" spans="1:21" x14ac:dyDescent="0.3">
      <c r="A9" t="s">
        <v>248</v>
      </c>
      <c r="B9">
        <v>22418</v>
      </c>
      <c r="C9">
        <v>54914</v>
      </c>
      <c r="D9">
        <v>4180</v>
      </c>
      <c r="E9">
        <v>62772</v>
      </c>
      <c r="F9">
        <v>18356</v>
      </c>
      <c r="G9">
        <v>59572</v>
      </c>
      <c r="H9">
        <v>73187</v>
      </c>
      <c r="J9">
        <v>341868</v>
      </c>
      <c r="L9" s="1">
        <v>163</v>
      </c>
      <c r="M9">
        <f t="shared" si="0"/>
        <v>0.57713599999999998</v>
      </c>
      <c r="N9">
        <f t="shared" si="1"/>
        <v>0.60446</v>
      </c>
      <c r="O9">
        <f t="shared" si="2"/>
        <v>0.16300000000000001</v>
      </c>
      <c r="P9">
        <v>1</v>
      </c>
      <c r="R9">
        <v>0.58833999999999997</v>
      </c>
      <c r="S9">
        <v>0.59892000000000001</v>
      </c>
      <c r="T9">
        <v>0.16300000000000001</v>
      </c>
      <c r="U9">
        <v>1</v>
      </c>
    </row>
    <row r="10" spans="1:21" x14ac:dyDescent="0.3">
      <c r="R10">
        <v>0.63497999999999999</v>
      </c>
      <c r="S10">
        <v>0.65147199999999994</v>
      </c>
      <c r="T10">
        <v>0.17400000000000002</v>
      </c>
      <c r="U10">
        <v>1</v>
      </c>
    </row>
    <row r="11" spans="1:21" x14ac:dyDescent="0.3">
      <c r="R11">
        <v>0.59863599999999995</v>
      </c>
      <c r="S11">
        <v>0.60695999999999994</v>
      </c>
      <c r="T11">
        <v>0.17100000000000001</v>
      </c>
      <c r="U11">
        <v>1</v>
      </c>
    </row>
    <row r="12" spans="1:21" x14ac:dyDescent="0.3">
      <c r="R12">
        <v>0.62117599999999995</v>
      </c>
      <c r="S12">
        <v>0.63689200000000001</v>
      </c>
      <c r="T12">
        <v>0.16700000000000001</v>
      </c>
      <c r="U12">
        <v>1</v>
      </c>
    </row>
    <row r="13" spans="1:21" x14ac:dyDescent="0.3">
      <c r="R13">
        <v>0.63511200000000001</v>
      </c>
      <c r="S13">
        <v>0.63341999999999998</v>
      </c>
      <c r="T13">
        <v>0.17599999999999999</v>
      </c>
      <c r="U13">
        <v>1</v>
      </c>
    </row>
    <row r="14" spans="1:21" x14ac:dyDescent="0.3">
      <c r="R14">
        <v>0.59167599999999998</v>
      </c>
      <c r="S14">
        <v>0.60411199999999998</v>
      </c>
      <c r="T14">
        <v>0.17799999999999999</v>
      </c>
      <c r="U14">
        <v>1</v>
      </c>
    </row>
    <row r="15" spans="1:21" x14ac:dyDescent="0.3">
      <c r="A15" t="s">
        <v>249</v>
      </c>
      <c r="B15">
        <v>18904</v>
      </c>
      <c r="C15">
        <v>42283</v>
      </c>
      <c r="D15">
        <v>3138</v>
      </c>
      <c r="E15">
        <v>47773</v>
      </c>
      <c r="F15">
        <v>12827</v>
      </c>
      <c r="G15">
        <v>53755</v>
      </c>
      <c r="H15">
        <v>60121</v>
      </c>
      <c r="J15">
        <v>279179</v>
      </c>
      <c r="L15" s="1">
        <v>174</v>
      </c>
      <c r="M15">
        <f t="shared" si="0"/>
        <v>0.44839199999999996</v>
      </c>
      <c r="N15">
        <f t="shared" si="1"/>
        <v>0.50681199999999993</v>
      </c>
      <c r="O15">
        <f t="shared" si="2"/>
        <v>0.17400000000000002</v>
      </c>
      <c r="P15">
        <v>2</v>
      </c>
      <c r="R15">
        <v>0.59535199999999999</v>
      </c>
      <c r="S15">
        <v>0.59759200000000001</v>
      </c>
      <c r="T15">
        <v>0.17200000000000001</v>
      </c>
      <c r="U15">
        <v>1</v>
      </c>
    </row>
    <row r="16" spans="1:21" x14ac:dyDescent="0.3">
      <c r="A16" t="s">
        <v>250</v>
      </c>
      <c r="B16">
        <v>17540</v>
      </c>
      <c r="C16">
        <v>55091</v>
      </c>
      <c r="D16">
        <v>4024</v>
      </c>
      <c r="E16">
        <v>58721</v>
      </c>
      <c r="F16">
        <v>19730</v>
      </c>
      <c r="G16">
        <v>67406</v>
      </c>
      <c r="H16">
        <v>78573</v>
      </c>
      <c r="J16">
        <v>347796</v>
      </c>
      <c r="L16" s="1">
        <v>189</v>
      </c>
      <c r="M16">
        <f t="shared" si="0"/>
        <v>0.54150399999999999</v>
      </c>
      <c r="N16">
        <f t="shared" si="1"/>
        <v>0.66283599999999998</v>
      </c>
      <c r="O16">
        <f t="shared" si="2"/>
        <v>0.189</v>
      </c>
      <c r="P16">
        <v>2</v>
      </c>
      <c r="R16">
        <v>0.57713599999999998</v>
      </c>
      <c r="S16">
        <v>0.60446</v>
      </c>
      <c r="T16">
        <v>0.16300000000000001</v>
      </c>
      <c r="U16">
        <v>1</v>
      </c>
    </row>
    <row r="17" spans="1:21" x14ac:dyDescent="0.3">
      <c r="A17" t="s">
        <v>251</v>
      </c>
      <c r="B17">
        <v>24489</v>
      </c>
      <c r="C17">
        <v>52828</v>
      </c>
      <c r="D17">
        <v>3991</v>
      </c>
      <c r="E17">
        <v>57767</v>
      </c>
      <c r="F17">
        <v>19098</v>
      </c>
      <c r="G17">
        <v>61667</v>
      </c>
      <c r="H17">
        <v>66939</v>
      </c>
      <c r="J17">
        <v>331869</v>
      </c>
      <c r="L17" s="1">
        <v>195</v>
      </c>
      <c r="M17">
        <f t="shared" si="0"/>
        <v>0.55630000000000002</v>
      </c>
      <c r="N17">
        <f t="shared" si="1"/>
        <v>0.59081600000000001</v>
      </c>
      <c r="O17">
        <f t="shared" si="2"/>
        <v>0.19500000000000001</v>
      </c>
      <c r="P17">
        <v>2</v>
      </c>
      <c r="R17">
        <v>0.44839199999999996</v>
      </c>
      <c r="S17">
        <v>0.50681199999999993</v>
      </c>
      <c r="T17">
        <v>0.17400000000000002</v>
      </c>
      <c r="U17">
        <v>2</v>
      </c>
    </row>
    <row r="18" spans="1:21" x14ac:dyDescent="0.3">
      <c r="A18" t="s">
        <v>252</v>
      </c>
      <c r="B18">
        <v>24280</v>
      </c>
      <c r="C18">
        <v>50099</v>
      </c>
      <c r="D18">
        <v>3871</v>
      </c>
      <c r="E18">
        <v>58993</v>
      </c>
      <c r="F18">
        <v>17349</v>
      </c>
      <c r="G18">
        <v>66005</v>
      </c>
      <c r="H18">
        <v>72549</v>
      </c>
      <c r="J18">
        <v>339505</v>
      </c>
      <c r="L18" s="1">
        <v>176</v>
      </c>
      <c r="M18">
        <f t="shared" si="0"/>
        <v>0.54897200000000002</v>
      </c>
      <c r="N18">
        <f t="shared" si="1"/>
        <v>0.62361199999999994</v>
      </c>
      <c r="O18">
        <f t="shared" si="2"/>
        <v>0.17599999999999999</v>
      </c>
      <c r="P18">
        <v>2</v>
      </c>
      <c r="R18">
        <v>0.54150399999999999</v>
      </c>
      <c r="S18">
        <v>0.66283599999999998</v>
      </c>
      <c r="T18">
        <v>0.189</v>
      </c>
      <c r="U18">
        <v>2</v>
      </c>
    </row>
    <row r="19" spans="1:21" x14ac:dyDescent="0.3">
      <c r="A19" t="s">
        <v>253</v>
      </c>
      <c r="B19">
        <v>24245</v>
      </c>
      <c r="C19">
        <v>55352</v>
      </c>
      <c r="D19">
        <v>4184</v>
      </c>
      <c r="E19">
        <v>57275</v>
      </c>
      <c r="F19">
        <v>19309</v>
      </c>
      <c r="G19">
        <v>63844</v>
      </c>
      <c r="H19">
        <v>70071</v>
      </c>
      <c r="J19">
        <v>343911</v>
      </c>
      <c r="L19" s="1">
        <v>192</v>
      </c>
      <c r="M19">
        <f t="shared" si="0"/>
        <v>0.56422399999999995</v>
      </c>
      <c r="N19">
        <f t="shared" si="1"/>
        <v>0.612896</v>
      </c>
      <c r="O19">
        <f t="shared" si="2"/>
        <v>0.192</v>
      </c>
      <c r="P19">
        <v>2</v>
      </c>
      <c r="R19">
        <v>0.55630000000000002</v>
      </c>
      <c r="S19">
        <v>0.59081600000000001</v>
      </c>
      <c r="T19">
        <v>0.19500000000000001</v>
      </c>
      <c r="U19">
        <v>2</v>
      </c>
    </row>
    <row r="20" spans="1:21" x14ac:dyDescent="0.3">
      <c r="A20" t="s">
        <v>254</v>
      </c>
      <c r="B20">
        <v>25428</v>
      </c>
      <c r="C20">
        <v>56171</v>
      </c>
      <c r="D20">
        <v>4459</v>
      </c>
      <c r="E20">
        <v>64105</v>
      </c>
      <c r="F20">
        <v>20231</v>
      </c>
      <c r="G20">
        <v>71649</v>
      </c>
      <c r="H20">
        <v>78919</v>
      </c>
      <c r="J20">
        <v>378143</v>
      </c>
      <c r="L20" s="1">
        <v>191</v>
      </c>
      <c r="M20">
        <f t="shared" si="0"/>
        <v>0.60065199999999996</v>
      </c>
      <c r="N20">
        <f t="shared" si="1"/>
        <v>0.68319599999999991</v>
      </c>
      <c r="O20">
        <f t="shared" si="2"/>
        <v>0.191</v>
      </c>
      <c r="P20">
        <v>2</v>
      </c>
      <c r="R20">
        <v>0.54897200000000002</v>
      </c>
      <c r="S20">
        <v>0.62361199999999994</v>
      </c>
      <c r="T20">
        <v>0.17599999999999999</v>
      </c>
      <c r="U20">
        <v>2</v>
      </c>
    </row>
    <row r="21" spans="1:21" x14ac:dyDescent="0.3">
      <c r="A21" t="s">
        <v>255</v>
      </c>
      <c r="B21">
        <v>30563</v>
      </c>
      <c r="C21">
        <v>59767</v>
      </c>
      <c r="D21">
        <v>4501</v>
      </c>
      <c r="E21">
        <v>65120</v>
      </c>
      <c r="F21">
        <v>21188</v>
      </c>
      <c r="G21">
        <v>70129</v>
      </c>
      <c r="H21">
        <v>77379</v>
      </c>
      <c r="J21">
        <v>379081</v>
      </c>
      <c r="L21" s="1">
        <v>201</v>
      </c>
      <c r="M21">
        <f t="shared" si="0"/>
        <v>0.63980399999999993</v>
      </c>
      <c r="N21">
        <f t="shared" si="1"/>
        <v>0.67478399999999994</v>
      </c>
      <c r="O21">
        <f t="shared" si="2"/>
        <v>0.20100000000000001</v>
      </c>
      <c r="P21">
        <v>2</v>
      </c>
      <c r="R21">
        <v>0.56422399999999995</v>
      </c>
      <c r="S21">
        <v>0.612896</v>
      </c>
      <c r="T21">
        <v>0.192</v>
      </c>
      <c r="U21">
        <v>2</v>
      </c>
    </row>
    <row r="22" spans="1:21" x14ac:dyDescent="0.3">
      <c r="A22" t="s">
        <v>256</v>
      </c>
      <c r="B22">
        <v>27232</v>
      </c>
      <c r="C22">
        <v>62507</v>
      </c>
      <c r="D22">
        <v>4563</v>
      </c>
      <c r="E22">
        <v>67731</v>
      </c>
      <c r="F22">
        <v>21831</v>
      </c>
      <c r="G22">
        <v>74152</v>
      </c>
      <c r="H22">
        <v>83879</v>
      </c>
      <c r="J22">
        <v>395753</v>
      </c>
      <c r="L22" s="1">
        <v>195</v>
      </c>
      <c r="M22">
        <f t="shared" si="0"/>
        <v>0.64813199999999993</v>
      </c>
      <c r="N22">
        <f t="shared" si="1"/>
        <v>0.71944799999999998</v>
      </c>
      <c r="O22">
        <f t="shared" si="2"/>
        <v>0.19500000000000001</v>
      </c>
      <c r="P22">
        <v>2</v>
      </c>
      <c r="R22">
        <v>0.60065199999999996</v>
      </c>
      <c r="S22">
        <v>0.68319599999999991</v>
      </c>
      <c r="T22">
        <v>0.191</v>
      </c>
      <c r="U22">
        <v>2</v>
      </c>
    </row>
    <row r="23" spans="1:21" x14ac:dyDescent="0.3">
      <c r="A23" t="s">
        <v>257</v>
      </c>
      <c r="B23">
        <v>28090</v>
      </c>
      <c r="C23">
        <v>55725</v>
      </c>
      <c r="D23">
        <v>4385</v>
      </c>
      <c r="E23">
        <v>62150</v>
      </c>
      <c r="F23">
        <v>17899</v>
      </c>
      <c r="G23">
        <v>66952</v>
      </c>
      <c r="H23">
        <v>75725</v>
      </c>
      <c r="J23">
        <v>362561</v>
      </c>
      <c r="L23" s="1">
        <v>184</v>
      </c>
      <c r="M23">
        <f t="shared" si="0"/>
        <v>0.60139999999999993</v>
      </c>
      <c r="N23">
        <f t="shared" si="1"/>
        <v>0.64230399999999999</v>
      </c>
      <c r="O23">
        <f t="shared" si="2"/>
        <v>0.184</v>
      </c>
      <c r="P23">
        <v>2</v>
      </c>
      <c r="R23">
        <v>0.63980399999999993</v>
      </c>
      <c r="S23">
        <v>0.67478399999999994</v>
      </c>
      <c r="T23">
        <v>0.20100000000000001</v>
      </c>
      <c r="U23">
        <v>2</v>
      </c>
    </row>
    <row r="24" spans="1:21" x14ac:dyDescent="0.3">
      <c r="A24" t="s">
        <v>258</v>
      </c>
      <c r="B24">
        <v>28757</v>
      </c>
      <c r="C24">
        <v>54950</v>
      </c>
      <c r="D24">
        <v>4249</v>
      </c>
      <c r="E24">
        <v>61469</v>
      </c>
      <c r="F24">
        <v>19172</v>
      </c>
      <c r="G24">
        <v>68090</v>
      </c>
      <c r="H24">
        <v>76282</v>
      </c>
      <c r="J24">
        <v>361991</v>
      </c>
      <c r="L24" s="1">
        <v>199</v>
      </c>
      <c r="M24">
        <f t="shared" si="0"/>
        <v>0.59770000000000001</v>
      </c>
      <c r="N24">
        <f t="shared" si="1"/>
        <v>0.65417599999999998</v>
      </c>
      <c r="O24">
        <f t="shared" si="2"/>
        <v>0.19900000000000001</v>
      </c>
      <c r="P24">
        <v>2</v>
      </c>
      <c r="R24">
        <v>0.64813199999999993</v>
      </c>
      <c r="S24">
        <v>0.71944799999999998</v>
      </c>
      <c r="T24">
        <v>0.19500000000000001</v>
      </c>
      <c r="U24">
        <v>2</v>
      </c>
    </row>
    <row r="25" spans="1:21" x14ac:dyDescent="0.3">
      <c r="R25">
        <v>0.60139999999999993</v>
      </c>
      <c r="S25">
        <v>0.64230399999999999</v>
      </c>
      <c r="T25">
        <v>0.184</v>
      </c>
      <c r="U25">
        <v>2</v>
      </c>
    </row>
    <row r="26" spans="1:21" x14ac:dyDescent="0.3">
      <c r="R26">
        <v>0.59770000000000001</v>
      </c>
      <c r="S26">
        <v>0.65417599999999998</v>
      </c>
      <c r="T26">
        <v>0.19900000000000001</v>
      </c>
      <c r="U26">
        <v>2</v>
      </c>
    </row>
    <row r="27" spans="1:21" x14ac:dyDescent="0.3">
      <c r="R27">
        <v>0.46009999999999995</v>
      </c>
      <c r="S27">
        <v>0.43473599999999996</v>
      </c>
      <c r="T27">
        <v>0.15</v>
      </c>
      <c r="U27">
        <v>3</v>
      </c>
    </row>
    <row r="28" spans="1:21" x14ac:dyDescent="0.3">
      <c r="R28">
        <v>0.45929199999999998</v>
      </c>
      <c r="S28">
        <v>0.43206</v>
      </c>
      <c r="T28">
        <v>0.16</v>
      </c>
      <c r="U28">
        <v>3</v>
      </c>
    </row>
    <row r="29" spans="1:21" x14ac:dyDescent="0.3">
      <c r="A29" t="s">
        <v>259</v>
      </c>
      <c r="B29">
        <v>23649</v>
      </c>
      <c r="C29">
        <v>42379</v>
      </c>
      <c r="D29">
        <v>3352</v>
      </c>
      <c r="E29">
        <v>45645</v>
      </c>
      <c r="F29">
        <v>13851</v>
      </c>
      <c r="G29">
        <v>43657</v>
      </c>
      <c r="H29">
        <v>51176</v>
      </c>
      <c r="J29">
        <v>263122</v>
      </c>
      <c r="L29" s="1">
        <v>150</v>
      </c>
      <c r="M29">
        <f t="shared" si="0"/>
        <v>0.46009999999999995</v>
      </c>
      <c r="N29">
        <f t="shared" si="1"/>
        <v>0.43473599999999996</v>
      </c>
      <c r="O29">
        <f t="shared" si="2"/>
        <v>0.15</v>
      </c>
      <c r="P29">
        <v>3</v>
      </c>
      <c r="R29">
        <v>0.44724399999999997</v>
      </c>
      <c r="S29">
        <v>0.42887199999999998</v>
      </c>
      <c r="T29">
        <v>0.16</v>
      </c>
      <c r="U29">
        <v>3</v>
      </c>
    </row>
    <row r="30" spans="1:21" x14ac:dyDescent="0.3">
      <c r="A30" t="s">
        <v>260</v>
      </c>
      <c r="B30">
        <v>23076</v>
      </c>
      <c r="C30">
        <v>42583</v>
      </c>
      <c r="D30">
        <v>3190</v>
      </c>
      <c r="E30">
        <v>45974</v>
      </c>
      <c r="F30">
        <v>13731</v>
      </c>
      <c r="G30">
        <v>43571</v>
      </c>
      <c r="H30">
        <v>50713</v>
      </c>
      <c r="J30">
        <v>261774</v>
      </c>
      <c r="L30" s="1">
        <v>160</v>
      </c>
      <c r="M30">
        <f t="shared" si="0"/>
        <v>0.45929199999999998</v>
      </c>
      <c r="N30">
        <f t="shared" si="1"/>
        <v>0.43206</v>
      </c>
      <c r="O30">
        <f t="shared" si="2"/>
        <v>0.16</v>
      </c>
      <c r="P30">
        <v>3</v>
      </c>
      <c r="R30">
        <v>0.45789999999999997</v>
      </c>
      <c r="S30">
        <v>0.42702799999999996</v>
      </c>
      <c r="T30">
        <v>0.155</v>
      </c>
      <c r="U30">
        <v>3</v>
      </c>
    </row>
    <row r="31" spans="1:21" x14ac:dyDescent="0.3">
      <c r="A31" t="s">
        <v>261</v>
      </c>
      <c r="B31">
        <v>21048</v>
      </c>
      <c r="C31">
        <v>42874</v>
      </c>
      <c r="D31">
        <v>44134</v>
      </c>
      <c r="E31">
        <v>3755</v>
      </c>
      <c r="F31">
        <v>13564</v>
      </c>
      <c r="G31">
        <v>42615</v>
      </c>
      <c r="H31">
        <v>51039</v>
      </c>
      <c r="J31">
        <v>259029</v>
      </c>
      <c r="L31" s="1">
        <v>160</v>
      </c>
      <c r="M31">
        <f t="shared" si="0"/>
        <v>0.44724399999999997</v>
      </c>
      <c r="N31">
        <f t="shared" si="1"/>
        <v>0.42887199999999998</v>
      </c>
      <c r="O31">
        <f t="shared" si="2"/>
        <v>0.16</v>
      </c>
      <c r="P31">
        <v>3</v>
      </c>
      <c r="R31">
        <v>0.442548</v>
      </c>
      <c r="S31">
        <v>0.43697999999999998</v>
      </c>
      <c r="T31">
        <v>0.154</v>
      </c>
      <c r="U31">
        <v>3</v>
      </c>
    </row>
    <row r="32" spans="1:21" x14ac:dyDescent="0.3">
      <c r="A32" t="s">
        <v>262</v>
      </c>
      <c r="B32">
        <v>22500</v>
      </c>
      <c r="C32">
        <v>42272</v>
      </c>
      <c r="D32">
        <v>3638</v>
      </c>
      <c r="E32">
        <v>46065</v>
      </c>
      <c r="F32">
        <v>14105</v>
      </c>
      <c r="G32">
        <v>42690</v>
      </c>
      <c r="H32">
        <v>49962</v>
      </c>
      <c r="J32">
        <v>259353</v>
      </c>
      <c r="L32" s="1">
        <v>155</v>
      </c>
      <c r="M32">
        <f t="shared" si="0"/>
        <v>0.45789999999999997</v>
      </c>
      <c r="N32">
        <f t="shared" si="1"/>
        <v>0.42702799999999996</v>
      </c>
      <c r="O32">
        <f t="shared" si="2"/>
        <v>0.155</v>
      </c>
      <c r="P32">
        <v>3</v>
      </c>
      <c r="R32">
        <v>0.43717999999999996</v>
      </c>
      <c r="S32">
        <v>0.43626799999999999</v>
      </c>
      <c r="T32">
        <v>0.152</v>
      </c>
      <c r="U32">
        <v>3</v>
      </c>
    </row>
    <row r="33" spans="1:21" x14ac:dyDescent="0.3">
      <c r="A33" t="s">
        <v>263</v>
      </c>
      <c r="B33">
        <v>22220</v>
      </c>
      <c r="C33">
        <v>41217</v>
      </c>
      <c r="D33">
        <v>3239</v>
      </c>
      <c r="E33">
        <v>43961</v>
      </c>
      <c r="F33">
        <v>14064</v>
      </c>
      <c r="G33">
        <v>41972</v>
      </c>
      <c r="H33">
        <v>53209</v>
      </c>
      <c r="J33">
        <v>258819</v>
      </c>
      <c r="L33" s="1">
        <v>154</v>
      </c>
      <c r="M33">
        <f t="shared" si="0"/>
        <v>0.442548</v>
      </c>
      <c r="N33">
        <f t="shared" si="1"/>
        <v>0.43697999999999998</v>
      </c>
      <c r="O33">
        <f t="shared" si="2"/>
        <v>0.154</v>
      </c>
      <c r="P33">
        <v>3</v>
      </c>
      <c r="R33">
        <v>0.44424399999999997</v>
      </c>
      <c r="S33">
        <v>0.42634</v>
      </c>
      <c r="T33">
        <v>0.15</v>
      </c>
      <c r="U33">
        <v>3</v>
      </c>
    </row>
    <row r="34" spans="1:21" x14ac:dyDescent="0.3">
      <c r="A34" t="s">
        <v>264</v>
      </c>
      <c r="B34">
        <v>21247</v>
      </c>
      <c r="C34">
        <v>42456</v>
      </c>
      <c r="D34">
        <v>3199</v>
      </c>
      <c r="E34">
        <v>42393</v>
      </c>
      <c r="F34">
        <v>13318</v>
      </c>
      <c r="G34">
        <v>42215</v>
      </c>
      <c r="H34">
        <v>53534</v>
      </c>
      <c r="J34">
        <v>259909</v>
      </c>
      <c r="L34" s="1">
        <v>152</v>
      </c>
      <c r="M34">
        <f t="shared" si="0"/>
        <v>0.43717999999999996</v>
      </c>
      <c r="N34">
        <f t="shared" si="1"/>
        <v>0.43626799999999999</v>
      </c>
      <c r="O34">
        <f t="shared" si="2"/>
        <v>0.152</v>
      </c>
      <c r="P34">
        <v>3</v>
      </c>
      <c r="R34">
        <v>0.39075199999999999</v>
      </c>
      <c r="S34">
        <v>0.380436</v>
      </c>
      <c r="T34">
        <v>0.14699999999999999</v>
      </c>
      <c r="U34">
        <v>3</v>
      </c>
    </row>
    <row r="35" spans="1:21" x14ac:dyDescent="0.3">
      <c r="A35" t="s">
        <v>265</v>
      </c>
      <c r="B35">
        <v>21451</v>
      </c>
      <c r="C35">
        <v>41493</v>
      </c>
      <c r="D35">
        <v>3571</v>
      </c>
      <c r="E35">
        <v>44546</v>
      </c>
      <c r="F35">
        <v>13896</v>
      </c>
      <c r="G35">
        <v>42284</v>
      </c>
      <c r="H35">
        <v>50405</v>
      </c>
      <c r="J35">
        <v>259289</v>
      </c>
      <c r="L35" s="1">
        <v>150</v>
      </c>
      <c r="M35">
        <f t="shared" si="0"/>
        <v>0.44424399999999997</v>
      </c>
      <c r="N35">
        <f t="shared" si="1"/>
        <v>0.42634</v>
      </c>
      <c r="O35">
        <f t="shared" si="2"/>
        <v>0.15</v>
      </c>
      <c r="P35">
        <v>3</v>
      </c>
      <c r="R35">
        <v>0.414796</v>
      </c>
      <c r="S35">
        <v>0.41506799999999999</v>
      </c>
      <c r="T35">
        <v>0.14200000000000002</v>
      </c>
      <c r="U35">
        <v>3</v>
      </c>
    </row>
    <row r="36" spans="1:21" x14ac:dyDescent="0.3">
      <c r="A36" t="s">
        <v>266</v>
      </c>
      <c r="B36">
        <v>18359</v>
      </c>
      <c r="C36">
        <v>36833</v>
      </c>
      <c r="D36">
        <v>2926</v>
      </c>
      <c r="E36">
        <v>39570</v>
      </c>
      <c r="F36">
        <v>11813</v>
      </c>
      <c r="G36">
        <v>38149</v>
      </c>
      <c r="H36">
        <v>45147</v>
      </c>
      <c r="J36">
        <v>227407</v>
      </c>
      <c r="L36" s="1">
        <v>147</v>
      </c>
      <c r="M36">
        <f t="shared" si="0"/>
        <v>0.39075199999999999</v>
      </c>
      <c r="N36">
        <f t="shared" si="1"/>
        <v>0.380436</v>
      </c>
      <c r="O36">
        <f t="shared" si="2"/>
        <v>0.14699999999999999</v>
      </c>
      <c r="P36">
        <v>3</v>
      </c>
      <c r="R36">
        <v>0.428616</v>
      </c>
      <c r="S36">
        <v>0.43598799999999999</v>
      </c>
      <c r="T36">
        <v>0.14400000000000002</v>
      </c>
      <c r="U36">
        <v>3</v>
      </c>
    </row>
    <row r="37" spans="1:21" x14ac:dyDescent="0.3">
      <c r="A37" t="s">
        <v>267</v>
      </c>
      <c r="B37">
        <v>19417</v>
      </c>
      <c r="C37">
        <v>39390</v>
      </c>
      <c r="D37">
        <v>2967</v>
      </c>
      <c r="E37">
        <v>41925</v>
      </c>
      <c r="F37">
        <v>13672</v>
      </c>
      <c r="G37">
        <v>40431</v>
      </c>
      <c r="H37">
        <v>49664</v>
      </c>
      <c r="J37">
        <v>242807</v>
      </c>
      <c r="L37" s="1">
        <v>142</v>
      </c>
      <c r="M37">
        <f t="shared" si="0"/>
        <v>0.414796</v>
      </c>
      <c r="N37">
        <f t="shared" si="1"/>
        <v>0.41506799999999999</v>
      </c>
      <c r="O37">
        <f t="shared" si="2"/>
        <v>0.14200000000000002</v>
      </c>
      <c r="P37">
        <v>3</v>
      </c>
      <c r="R37">
        <v>0.40634399999999998</v>
      </c>
      <c r="S37">
        <v>0.40723999999999999</v>
      </c>
      <c r="T37">
        <v>0.14000000000000001</v>
      </c>
      <c r="U37">
        <v>3</v>
      </c>
    </row>
    <row r="38" spans="1:21" x14ac:dyDescent="0.3">
      <c r="A38" t="s">
        <v>268</v>
      </c>
      <c r="B38">
        <v>18808</v>
      </c>
      <c r="C38">
        <v>41862</v>
      </c>
      <c r="D38">
        <v>3185</v>
      </c>
      <c r="E38">
        <v>43299</v>
      </c>
      <c r="F38">
        <v>13412</v>
      </c>
      <c r="G38">
        <v>43784</v>
      </c>
      <c r="H38">
        <v>51801</v>
      </c>
      <c r="J38">
        <v>256173</v>
      </c>
      <c r="L38" s="1">
        <v>144</v>
      </c>
      <c r="M38">
        <f t="shared" si="0"/>
        <v>0.428616</v>
      </c>
      <c r="N38">
        <f t="shared" si="1"/>
        <v>0.43598799999999999</v>
      </c>
      <c r="O38">
        <f t="shared" si="2"/>
        <v>0.14400000000000002</v>
      </c>
      <c r="P38">
        <v>3</v>
      </c>
      <c r="R38">
        <v>0.36130399999999996</v>
      </c>
      <c r="S38">
        <v>0.38873999999999997</v>
      </c>
      <c r="T38">
        <v>0.13800000000000001</v>
      </c>
      <c r="U38">
        <v>3</v>
      </c>
    </row>
    <row r="39" spans="1:21" x14ac:dyDescent="0.3">
      <c r="A39" t="s">
        <v>269</v>
      </c>
      <c r="B39">
        <v>20493</v>
      </c>
      <c r="C39">
        <v>37570</v>
      </c>
      <c r="D39">
        <v>2892</v>
      </c>
      <c r="E39">
        <v>40631</v>
      </c>
      <c r="F39">
        <v>13192</v>
      </c>
      <c r="G39">
        <v>39607</v>
      </c>
      <c r="H39">
        <v>49011</v>
      </c>
      <c r="J39">
        <v>241978</v>
      </c>
      <c r="L39" s="1">
        <v>140</v>
      </c>
      <c r="M39">
        <f t="shared" si="0"/>
        <v>0.40634399999999998</v>
      </c>
      <c r="N39">
        <f t="shared" si="1"/>
        <v>0.40723999999999999</v>
      </c>
      <c r="O39">
        <f t="shared" si="2"/>
        <v>0.14000000000000001</v>
      </c>
      <c r="P39">
        <v>3</v>
      </c>
      <c r="R39">
        <v>0.48246799999999995</v>
      </c>
      <c r="S39">
        <v>0.45475599999999999</v>
      </c>
      <c r="T39">
        <v>0.152</v>
      </c>
      <c r="U39">
        <v>3</v>
      </c>
    </row>
    <row r="40" spans="1:21" x14ac:dyDescent="0.3">
      <c r="A40" t="s">
        <v>270</v>
      </c>
      <c r="B40">
        <v>16845</v>
      </c>
      <c r="C40">
        <v>32889</v>
      </c>
      <c r="D40">
        <v>1771</v>
      </c>
      <c r="E40">
        <v>38821</v>
      </c>
      <c r="F40">
        <v>11984</v>
      </c>
      <c r="G40">
        <v>38943</v>
      </c>
      <c r="H40">
        <v>46258</v>
      </c>
      <c r="J40">
        <v>224301</v>
      </c>
      <c r="L40" s="1">
        <v>138</v>
      </c>
      <c r="M40">
        <f t="shared" si="0"/>
        <v>0.36130399999999996</v>
      </c>
      <c r="N40">
        <f t="shared" si="1"/>
        <v>0.38873999999999997</v>
      </c>
      <c r="O40">
        <f t="shared" si="2"/>
        <v>0.13800000000000001</v>
      </c>
      <c r="P40">
        <v>3</v>
      </c>
      <c r="R40">
        <v>0.39212399999999997</v>
      </c>
      <c r="S40">
        <v>0.399756</v>
      </c>
      <c r="T40">
        <v>0.14300000000000002</v>
      </c>
      <c r="U40">
        <v>3</v>
      </c>
    </row>
    <row r="41" spans="1:21" x14ac:dyDescent="0.3">
      <c r="A41" t="s">
        <v>271</v>
      </c>
      <c r="B41">
        <v>24165</v>
      </c>
      <c r="C41">
        <v>46033</v>
      </c>
      <c r="D41">
        <v>3814</v>
      </c>
      <c r="E41">
        <v>46605</v>
      </c>
      <c r="F41">
        <v>15086</v>
      </c>
      <c r="G41">
        <v>44824</v>
      </c>
      <c r="H41">
        <v>53779</v>
      </c>
      <c r="J41">
        <v>280636</v>
      </c>
      <c r="L41" s="1">
        <v>152</v>
      </c>
      <c r="M41">
        <f t="shared" si="0"/>
        <v>0.48246799999999995</v>
      </c>
      <c r="N41">
        <f t="shared" si="1"/>
        <v>0.45475599999999999</v>
      </c>
      <c r="O41">
        <f t="shared" si="2"/>
        <v>0.152</v>
      </c>
      <c r="P41">
        <v>3</v>
      </c>
      <c r="R41">
        <v>0.34587199999999996</v>
      </c>
      <c r="S41">
        <v>0.36815999999999999</v>
      </c>
      <c r="T41">
        <v>0.13200000000000001</v>
      </c>
      <c r="U41">
        <v>3</v>
      </c>
    </row>
    <row r="42" spans="1:21" x14ac:dyDescent="0.3">
      <c r="A42" t="s">
        <v>272</v>
      </c>
      <c r="B42">
        <v>16090</v>
      </c>
      <c r="C42">
        <v>37863</v>
      </c>
      <c r="D42">
        <v>2696</v>
      </c>
      <c r="E42">
        <v>41382</v>
      </c>
      <c r="F42">
        <v>11594</v>
      </c>
      <c r="G42">
        <v>40498</v>
      </c>
      <c r="H42">
        <v>47847</v>
      </c>
      <c r="J42">
        <v>234822</v>
      </c>
      <c r="L42" s="1">
        <v>143</v>
      </c>
      <c r="M42">
        <f t="shared" si="0"/>
        <v>0.39212399999999997</v>
      </c>
      <c r="N42">
        <f t="shared" si="1"/>
        <v>0.399756</v>
      </c>
      <c r="O42">
        <f t="shared" si="2"/>
        <v>0.14300000000000002</v>
      </c>
      <c r="P42">
        <v>3</v>
      </c>
      <c r="R42">
        <v>0.40001199999999998</v>
      </c>
      <c r="S42">
        <v>0.38201599999999997</v>
      </c>
      <c r="T42">
        <v>0.14899999999999999</v>
      </c>
      <c r="U42">
        <v>3</v>
      </c>
    </row>
    <row r="43" spans="1:21" x14ac:dyDescent="0.3">
      <c r="A43" t="s">
        <v>273</v>
      </c>
      <c r="B43">
        <v>15842</v>
      </c>
      <c r="C43">
        <v>30718</v>
      </c>
      <c r="D43">
        <v>1943</v>
      </c>
      <c r="E43">
        <v>37965</v>
      </c>
      <c r="F43">
        <v>11246</v>
      </c>
      <c r="G43">
        <v>37376</v>
      </c>
      <c r="H43">
        <v>43418</v>
      </c>
      <c r="J43">
        <v>211889</v>
      </c>
      <c r="L43" s="1">
        <v>132</v>
      </c>
      <c r="M43">
        <f t="shared" si="0"/>
        <v>0.34587199999999996</v>
      </c>
      <c r="N43">
        <f t="shared" si="1"/>
        <v>0.36815999999999999</v>
      </c>
      <c r="O43">
        <f t="shared" si="2"/>
        <v>0.13200000000000001</v>
      </c>
      <c r="P43">
        <v>3</v>
      </c>
      <c r="R43">
        <v>0.37412000000000001</v>
      </c>
      <c r="S43">
        <v>0.38941599999999998</v>
      </c>
      <c r="T43">
        <v>0.14799999999999999</v>
      </c>
      <c r="U43">
        <v>3</v>
      </c>
    </row>
    <row r="44" spans="1:21" x14ac:dyDescent="0.3">
      <c r="A44" t="s">
        <v>274</v>
      </c>
      <c r="B44">
        <v>17904</v>
      </c>
      <c r="C44">
        <v>37116</v>
      </c>
      <c r="D44">
        <v>2813</v>
      </c>
      <c r="E44">
        <v>42170</v>
      </c>
      <c r="F44">
        <v>11970</v>
      </c>
      <c r="G44">
        <v>39418</v>
      </c>
      <c r="H44">
        <v>44116</v>
      </c>
      <c r="J44">
        <v>233877</v>
      </c>
      <c r="L44" s="1">
        <v>149</v>
      </c>
      <c r="M44">
        <f t="shared" si="0"/>
        <v>0.40001199999999998</v>
      </c>
      <c r="N44">
        <f t="shared" si="1"/>
        <v>0.38201599999999997</v>
      </c>
      <c r="O44">
        <f t="shared" si="2"/>
        <v>0.14899999999999999</v>
      </c>
      <c r="P44">
        <v>3</v>
      </c>
      <c r="R44">
        <v>0.45305999999999996</v>
      </c>
      <c r="S44">
        <v>0.52894799999999997</v>
      </c>
      <c r="T44">
        <v>0.182</v>
      </c>
      <c r="U44">
        <v>4</v>
      </c>
    </row>
    <row r="45" spans="1:21" x14ac:dyDescent="0.3">
      <c r="A45" t="s">
        <v>275</v>
      </c>
      <c r="B45">
        <v>14635</v>
      </c>
      <c r="C45">
        <v>36521</v>
      </c>
      <c r="D45">
        <v>2910</v>
      </c>
      <c r="E45">
        <v>39464</v>
      </c>
      <c r="F45">
        <v>12471</v>
      </c>
      <c r="G45">
        <v>38573</v>
      </c>
      <c r="H45">
        <v>46310</v>
      </c>
      <c r="J45">
        <v>224534</v>
      </c>
      <c r="L45" s="1">
        <v>148</v>
      </c>
      <c r="M45">
        <f t="shared" si="0"/>
        <v>0.37412000000000001</v>
      </c>
      <c r="N45">
        <f t="shared" si="1"/>
        <v>0.38941599999999998</v>
      </c>
      <c r="O45">
        <f t="shared" si="2"/>
        <v>0.14799999999999999</v>
      </c>
      <c r="P45">
        <v>3</v>
      </c>
      <c r="R45">
        <v>0.51314399999999993</v>
      </c>
      <c r="S45">
        <v>0.624888</v>
      </c>
      <c r="T45">
        <v>0.2</v>
      </c>
      <c r="U45">
        <v>4</v>
      </c>
    </row>
    <row r="46" spans="1:21" x14ac:dyDescent="0.3">
      <c r="R46">
        <v>0.49387599999999998</v>
      </c>
      <c r="S46">
        <v>0.55852000000000002</v>
      </c>
      <c r="T46">
        <v>0.19600000000000001</v>
      </c>
      <c r="U46">
        <v>4</v>
      </c>
    </row>
    <row r="47" spans="1:21" x14ac:dyDescent="0.3">
      <c r="R47">
        <v>0.50803199999999993</v>
      </c>
      <c r="S47">
        <v>0.56936399999999998</v>
      </c>
      <c r="T47">
        <v>0.2</v>
      </c>
      <c r="U47">
        <v>4</v>
      </c>
    </row>
    <row r="48" spans="1:21" x14ac:dyDescent="0.3">
      <c r="R48">
        <v>0.44577999999999995</v>
      </c>
      <c r="S48">
        <v>0.52121200000000001</v>
      </c>
      <c r="T48">
        <v>0.18</v>
      </c>
      <c r="U48">
        <v>4</v>
      </c>
    </row>
    <row r="49" spans="1:21" x14ac:dyDescent="0.3">
      <c r="R49">
        <v>0.46815999999999997</v>
      </c>
      <c r="S49">
        <v>0.52411600000000003</v>
      </c>
      <c r="T49">
        <v>0.17799999999999999</v>
      </c>
      <c r="U49">
        <v>4</v>
      </c>
    </row>
    <row r="50" spans="1:21" x14ac:dyDescent="0.3">
      <c r="R50">
        <v>0.50971999999999995</v>
      </c>
      <c r="S50">
        <v>0.62491999999999992</v>
      </c>
      <c r="T50">
        <v>0.214</v>
      </c>
      <c r="U50">
        <v>4</v>
      </c>
    </row>
    <row r="51" spans="1:21" x14ac:dyDescent="0.3">
      <c r="A51" t="s">
        <v>276</v>
      </c>
      <c r="B51">
        <v>18863</v>
      </c>
      <c r="C51">
        <v>40465</v>
      </c>
      <c r="D51">
        <v>3798</v>
      </c>
      <c r="E51">
        <v>50139</v>
      </c>
      <c r="F51">
        <v>23218</v>
      </c>
      <c r="G51">
        <v>44759</v>
      </c>
      <c r="H51">
        <v>64260</v>
      </c>
      <c r="J51">
        <v>302497</v>
      </c>
      <c r="L51" s="1">
        <v>182</v>
      </c>
      <c r="M51">
        <f t="shared" si="0"/>
        <v>0.45305999999999996</v>
      </c>
      <c r="N51">
        <f t="shared" si="1"/>
        <v>0.52894799999999997</v>
      </c>
      <c r="O51">
        <f t="shared" si="2"/>
        <v>0.182</v>
      </c>
      <c r="P51">
        <v>4</v>
      </c>
      <c r="R51">
        <v>0.53922799999999993</v>
      </c>
      <c r="S51">
        <v>0.63469599999999993</v>
      </c>
      <c r="T51">
        <v>0.20600000000000002</v>
      </c>
      <c r="U51">
        <v>4</v>
      </c>
    </row>
    <row r="52" spans="1:21" x14ac:dyDescent="0.3">
      <c r="A52" t="s">
        <v>277</v>
      </c>
      <c r="B52">
        <v>18984</v>
      </c>
      <c r="C52">
        <v>48131</v>
      </c>
      <c r="D52">
        <v>3457</v>
      </c>
      <c r="E52">
        <v>57714</v>
      </c>
      <c r="F52">
        <v>27454</v>
      </c>
      <c r="G52">
        <v>51721</v>
      </c>
      <c r="H52">
        <v>77047</v>
      </c>
      <c r="J52">
        <v>349839</v>
      </c>
      <c r="L52" s="1">
        <v>200</v>
      </c>
      <c r="M52">
        <f t="shared" si="0"/>
        <v>0.51314399999999993</v>
      </c>
      <c r="N52">
        <f t="shared" si="1"/>
        <v>0.624888</v>
      </c>
      <c r="O52">
        <f t="shared" si="2"/>
        <v>0.2</v>
      </c>
      <c r="P52">
        <v>4</v>
      </c>
      <c r="R52">
        <v>0.51879999999999993</v>
      </c>
      <c r="S52">
        <v>0.63080399999999992</v>
      </c>
      <c r="T52">
        <v>0.189</v>
      </c>
      <c r="U52">
        <v>4</v>
      </c>
    </row>
    <row r="53" spans="1:21" x14ac:dyDescent="0.3">
      <c r="A53" t="s">
        <v>278</v>
      </c>
      <c r="B53">
        <v>20418</v>
      </c>
      <c r="C53">
        <v>45648</v>
      </c>
      <c r="D53">
        <v>3365</v>
      </c>
      <c r="E53">
        <v>54038</v>
      </c>
      <c r="F53">
        <v>24440</v>
      </c>
      <c r="G53">
        <v>46248</v>
      </c>
      <c r="H53">
        <v>68942</v>
      </c>
      <c r="J53">
        <v>325220</v>
      </c>
      <c r="L53" s="1">
        <v>196</v>
      </c>
      <c r="M53">
        <f t="shared" si="0"/>
        <v>0.49387599999999998</v>
      </c>
      <c r="N53">
        <f t="shared" si="1"/>
        <v>0.55852000000000002</v>
      </c>
      <c r="O53">
        <f t="shared" si="2"/>
        <v>0.19600000000000001</v>
      </c>
      <c r="P53">
        <v>4</v>
      </c>
      <c r="R53">
        <v>0.527416</v>
      </c>
      <c r="S53">
        <v>0.63846399999999992</v>
      </c>
      <c r="T53">
        <v>0.19500000000000001</v>
      </c>
      <c r="U53">
        <v>4</v>
      </c>
    </row>
    <row r="54" spans="1:21" x14ac:dyDescent="0.3">
      <c r="A54" t="s">
        <v>279</v>
      </c>
      <c r="B54">
        <v>21007</v>
      </c>
      <c r="C54">
        <v>46081</v>
      </c>
      <c r="D54">
        <v>4023</v>
      </c>
      <c r="E54">
        <v>55897</v>
      </c>
      <c r="F54">
        <v>24989</v>
      </c>
      <c r="G54">
        <v>47353</v>
      </c>
      <c r="H54">
        <v>69999</v>
      </c>
      <c r="J54">
        <v>331625</v>
      </c>
      <c r="L54" s="1">
        <v>200</v>
      </c>
      <c r="M54">
        <f t="shared" si="0"/>
        <v>0.50803199999999993</v>
      </c>
      <c r="N54">
        <f t="shared" si="1"/>
        <v>0.56936399999999998</v>
      </c>
      <c r="O54">
        <f t="shared" si="2"/>
        <v>0.2</v>
      </c>
      <c r="P54">
        <v>4</v>
      </c>
      <c r="R54">
        <v>0.52589600000000003</v>
      </c>
      <c r="S54">
        <v>0.62256800000000001</v>
      </c>
      <c r="T54">
        <v>0.20500000000000002</v>
      </c>
      <c r="U54">
        <v>4</v>
      </c>
    </row>
    <row r="55" spans="1:21" x14ac:dyDescent="0.3">
      <c r="A55" t="s">
        <v>280</v>
      </c>
      <c r="B55">
        <v>18846</v>
      </c>
      <c r="C55">
        <v>40730</v>
      </c>
      <c r="D55">
        <v>3037</v>
      </c>
      <c r="E55">
        <v>48832</v>
      </c>
      <c r="F55">
        <v>23156</v>
      </c>
      <c r="G55">
        <v>43113</v>
      </c>
      <c r="H55">
        <v>64034</v>
      </c>
      <c r="J55">
        <v>304031</v>
      </c>
      <c r="L55" s="1">
        <v>180</v>
      </c>
      <c r="M55">
        <f t="shared" si="0"/>
        <v>0.44577999999999995</v>
      </c>
      <c r="N55">
        <f t="shared" si="1"/>
        <v>0.52121200000000001</v>
      </c>
      <c r="O55">
        <f t="shared" si="2"/>
        <v>0.18</v>
      </c>
      <c r="P55">
        <v>4</v>
      </c>
      <c r="R55">
        <v>0.55079999999999996</v>
      </c>
      <c r="S55">
        <v>0.59800799999999998</v>
      </c>
      <c r="T55">
        <v>0.20200000000000001</v>
      </c>
      <c r="U55">
        <v>4</v>
      </c>
    </row>
    <row r="56" spans="1:21" x14ac:dyDescent="0.3">
      <c r="A56" t="s">
        <v>281</v>
      </c>
      <c r="B56">
        <v>20378</v>
      </c>
      <c r="C56">
        <v>42454</v>
      </c>
      <c r="D56">
        <v>3573</v>
      </c>
      <c r="E56">
        <v>50635</v>
      </c>
      <c r="F56">
        <v>22369</v>
      </c>
      <c r="G56">
        <v>44275</v>
      </c>
      <c r="H56">
        <v>64385</v>
      </c>
      <c r="J56">
        <v>312160</v>
      </c>
      <c r="L56" s="1">
        <v>178</v>
      </c>
      <c r="M56">
        <f t="shared" si="0"/>
        <v>0.46815999999999997</v>
      </c>
      <c r="N56">
        <f t="shared" si="1"/>
        <v>0.52411600000000003</v>
      </c>
      <c r="O56">
        <f t="shared" si="2"/>
        <v>0.17799999999999999</v>
      </c>
      <c r="P56">
        <v>4</v>
      </c>
    </row>
    <row r="57" spans="1:21" x14ac:dyDescent="0.3">
      <c r="A57" t="s">
        <v>282</v>
      </c>
      <c r="B57">
        <v>16397</v>
      </c>
      <c r="C57">
        <v>48510</v>
      </c>
      <c r="D57">
        <v>3474</v>
      </c>
      <c r="E57">
        <v>59049</v>
      </c>
      <c r="F57">
        <v>27789</v>
      </c>
      <c r="G57">
        <v>50643</v>
      </c>
      <c r="H57">
        <v>77798</v>
      </c>
      <c r="J57">
        <v>349598</v>
      </c>
      <c r="L57" s="1">
        <v>214</v>
      </c>
      <c r="M57">
        <f t="shared" si="0"/>
        <v>0.50971999999999995</v>
      </c>
      <c r="N57">
        <f t="shared" si="1"/>
        <v>0.62491999999999992</v>
      </c>
      <c r="O57">
        <f t="shared" si="2"/>
        <v>0.214</v>
      </c>
      <c r="P57">
        <v>4</v>
      </c>
    </row>
    <row r="58" spans="1:21" x14ac:dyDescent="0.3">
      <c r="A58" t="s">
        <v>283</v>
      </c>
      <c r="B58">
        <v>22235</v>
      </c>
      <c r="C58">
        <v>48730</v>
      </c>
      <c r="D58">
        <v>3473</v>
      </c>
      <c r="E58">
        <v>60369</v>
      </c>
      <c r="F58">
        <v>27726</v>
      </c>
      <c r="G58">
        <v>52495</v>
      </c>
      <c r="H58">
        <v>78453</v>
      </c>
      <c r="J58">
        <v>359470</v>
      </c>
      <c r="L58" s="1">
        <v>206</v>
      </c>
      <c r="M58">
        <f t="shared" si="0"/>
        <v>0.53922799999999993</v>
      </c>
      <c r="N58">
        <f t="shared" si="1"/>
        <v>0.63469599999999993</v>
      </c>
      <c r="O58">
        <f t="shared" si="2"/>
        <v>0.20600000000000002</v>
      </c>
      <c r="P58">
        <v>4</v>
      </c>
    </row>
    <row r="59" spans="1:21" x14ac:dyDescent="0.3">
      <c r="A59" t="s">
        <v>284</v>
      </c>
      <c r="B59">
        <v>19432</v>
      </c>
      <c r="C59">
        <v>48774</v>
      </c>
      <c r="D59">
        <v>3814</v>
      </c>
      <c r="E59">
        <v>57680</v>
      </c>
      <c r="F59">
        <v>28728</v>
      </c>
      <c r="G59">
        <v>49562</v>
      </c>
      <c r="H59">
        <v>79411</v>
      </c>
      <c r="J59">
        <v>357738</v>
      </c>
      <c r="L59" s="1">
        <v>189</v>
      </c>
      <c r="M59">
        <f t="shared" si="0"/>
        <v>0.51879999999999993</v>
      </c>
      <c r="N59">
        <f t="shared" si="1"/>
        <v>0.63080399999999992</v>
      </c>
      <c r="O59">
        <f t="shared" si="2"/>
        <v>0.189</v>
      </c>
      <c r="P59">
        <v>4</v>
      </c>
    </row>
    <row r="60" spans="1:21" x14ac:dyDescent="0.3">
      <c r="A60" t="s">
        <v>285</v>
      </c>
      <c r="B60">
        <v>23713</v>
      </c>
      <c r="C60">
        <v>47658</v>
      </c>
      <c r="D60">
        <v>4047</v>
      </c>
      <c r="E60">
        <v>56436</v>
      </c>
      <c r="F60">
        <v>27418</v>
      </c>
      <c r="G60">
        <v>51299</v>
      </c>
      <c r="H60">
        <v>80899</v>
      </c>
      <c r="J60">
        <v>354700</v>
      </c>
      <c r="L60" s="1">
        <v>195</v>
      </c>
      <c r="M60">
        <f t="shared" si="0"/>
        <v>0.527416</v>
      </c>
      <c r="N60">
        <f t="shared" si="1"/>
        <v>0.63846399999999992</v>
      </c>
      <c r="O60">
        <f t="shared" si="2"/>
        <v>0.19500000000000001</v>
      </c>
      <c r="P60">
        <v>4</v>
      </c>
    </row>
    <row r="61" spans="1:21" x14ac:dyDescent="0.3">
      <c r="A61" t="s">
        <v>286</v>
      </c>
      <c r="B61">
        <v>20162</v>
      </c>
      <c r="C61">
        <v>47150</v>
      </c>
      <c r="D61">
        <v>3516</v>
      </c>
      <c r="E61">
        <v>60646</v>
      </c>
      <c r="F61">
        <v>26671</v>
      </c>
      <c r="G61">
        <v>52249</v>
      </c>
      <c r="H61">
        <v>76722</v>
      </c>
      <c r="J61">
        <v>354228</v>
      </c>
      <c r="L61" s="1">
        <v>205</v>
      </c>
      <c r="M61">
        <f t="shared" si="0"/>
        <v>0.52589600000000003</v>
      </c>
      <c r="N61">
        <f t="shared" si="1"/>
        <v>0.62256800000000001</v>
      </c>
      <c r="O61">
        <f t="shared" si="2"/>
        <v>0.20500000000000002</v>
      </c>
      <c r="P61">
        <v>4</v>
      </c>
    </row>
    <row r="62" spans="1:21" x14ac:dyDescent="0.3">
      <c r="A62" t="s">
        <v>287</v>
      </c>
      <c r="B62">
        <v>22808</v>
      </c>
      <c r="C62">
        <v>49238</v>
      </c>
      <c r="D62">
        <v>61615</v>
      </c>
      <c r="E62">
        <v>4039</v>
      </c>
      <c r="F62">
        <v>25658</v>
      </c>
      <c r="G62">
        <v>51109</v>
      </c>
      <c r="H62">
        <v>72735</v>
      </c>
      <c r="J62">
        <v>357245</v>
      </c>
      <c r="L62" s="1">
        <v>202</v>
      </c>
      <c r="M62">
        <f t="shared" si="0"/>
        <v>0.55079999999999996</v>
      </c>
      <c r="N62">
        <f t="shared" si="1"/>
        <v>0.59800799999999998</v>
      </c>
      <c r="O62">
        <f t="shared" si="2"/>
        <v>0.20200000000000001</v>
      </c>
      <c r="P62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F59C0-8891-4D17-8FA4-FE0717D1AEDA}">
  <dimension ref="A2:O73"/>
  <sheetViews>
    <sheetView zoomScale="85" zoomScaleNormal="85" workbookViewId="0">
      <selection activeCell="I29" sqref="I29"/>
    </sheetView>
  </sheetViews>
  <sheetFormatPr defaultRowHeight="14.4" x14ac:dyDescent="0.3"/>
  <cols>
    <col min="1" max="1" width="14.109375" customWidth="1"/>
    <col min="3" max="3" width="12.6640625" customWidth="1"/>
    <col min="5" max="5" width="14" customWidth="1"/>
    <col min="7" max="7" width="12.88671875" customWidth="1"/>
    <col min="9" max="9" width="18.44140625" customWidth="1"/>
    <col min="11" max="11" width="12.33203125" customWidth="1"/>
    <col min="12" max="12" width="15.33203125" customWidth="1"/>
    <col min="13" max="13" width="14.88671875" customWidth="1"/>
    <col min="14" max="14" width="10.109375" customWidth="1"/>
    <col min="15" max="15" width="12.44140625" customWidth="1"/>
  </cols>
  <sheetData>
    <row r="2" spans="1:15" x14ac:dyDescent="0.3">
      <c r="A2" s="2" t="s">
        <v>154</v>
      </c>
      <c r="B2" s="2" t="s">
        <v>155</v>
      </c>
      <c r="C2" s="2" t="s">
        <v>174</v>
      </c>
      <c r="E2" s="2" t="s">
        <v>157</v>
      </c>
      <c r="F2" s="2" t="s">
        <v>155</v>
      </c>
      <c r="G2" s="2" t="s">
        <v>156</v>
      </c>
      <c r="I2" s="2" t="s">
        <v>171</v>
      </c>
      <c r="J2" s="2" t="s">
        <v>155</v>
      </c>
      <c r="K2" s="2" t="s">
        <v>156</v>
      </c>
      <c r="M2" s="2" t="s">
        <v>172</v>
      </c>
      <c r="N2" s="2" t="s">
        <v>155</v>
      </c>
      <c r="O2" s="2" t="s">
        <v>156</v>
      </c>
    </row>
    <row r="3" spans="1:15" x14ac:dyDescent="0.3">
      <c r="A3" t="s">
        <v>126</v>
      </c>
      <c r="B3" s="1">
        <v>1625</v>
      </c>
      <c r="C3">
        <f>B3*(1.989)*10^-3</f>
        <v>3.2321249999999999</v>
      </c>
      <c r="E3" t="s">
        <v>92</v>
      </c>
      <c r="F3" s="1">
        <v>1233</v>
      </c>
      <c r="G3">
        <f>F3*(1.989)*10^-3</f>
        <v>2.4524369999999998</v>
      </c>
      <c r="J3" s="1">
        <v>1538</v>
      </c>
      <c r="K3" s="1">
        <f>J3*1.989*10^-3</f>
        <v>3.0590820000000005</v>
      </c>
      <c r="N3" s="1">
        <v>1501</v>
      </c>
      <c r="O3" s="1">
        <f>N3*1.989*10^-3</f>
        <v>2.9854890000000003</v>
      </c>
    </row>
    <row r="4" spans="1:15" x14ac:dyDescent="0.3">
      <c r="A4" t="s">
        <v>127</v>
      </c>
      <c r="B4" s="1">
        <v>1633</v>
      </c>
      <c r="C4">
        <f t="shared" ref="C4:C30" si="0">B4*(1.989)*10^-3</f>
        <v>3.2480370000000005</v>
      </c>
      <c r="E4" t="s">
        <v>93</v>
      </c>
      <c r="F4" s="1">
        <v>1350</v>
      </c>
      <c r="G4">
        <f t="shared" ref="G4:G15" si="1">F4*(1.989)*10^-3</f>
        <v>2.6851500000000001</v>
      </c>
      <c r="J4" s="1">
        <v>1536</v>
      </c>
      <c r="K4" s="1">
        <f t="shared" ref="K4:K25" si="2">J4*1.989*10^-3</f>
        <v>3.0551040000000005</v>
      </c>
      <c r="N4" s="1">
        <v>1508</v>
      </c>
      <c r="O4" s="1">
        <f t="shared" ref="O4:O27" si="3">N4*1.989*10^-3</f>
        <v>2.9994120000000004</v>
      </c>
    </row>
    <row r="5" spans="1:15" x14ac:dyDescent="0.3">
      <c r="A5" t="s">
        <v>128</v>
      </c>
      <c r="B5" s="1">
        <v>1821</v>
      </c>
      <c r="C5">
        <f t="shared" si="0"/>
        <v>3.621969</v>
      </c>
      <c r="E5" t="s">
        <v>94</v>
      </c>
      <c r="F5" s="1">
        <v>1308</v>
      </c>
      <c r="G5">
        <f t="shared" si="1"/>
        <v>2.6016120000000003</v>
      </c>
      <c r="J5" s="1">
        <v>1571</v>
      </c>
      <c r="K5" s="1">
        <f t="shared" si="2"/>
        <v>3.1247190000000002</v>
      </c>
      <c r="N5" s="1">
        <v>1515</v>
      </c>
      <c r="O5" s="1">
        <f t="shared" si="3"/>
        <v>3.0133350000000001</v>
      </c>
    </row>
    <row r="6" spans="1:15" x14ac:dyDescent="0.3">
      <c r="A6" t="s">
        <v>129</v>
      </c>
      <c r="B6" s="1">
        <v>1813</v>
      </c>
      <c r="C6">
        <f t="shared" si="0"/>
        <v>3.6060570000000003</v>
      </c>
      <c r="E6" t="s">
        <v>95</v>
      </c>
      <c r="F6" s="1">
        <v>1309</v>
      </c>
      <c r="G6">
        <f t="shared" si="1"/>
        <v>2.6036010000000003</v>
      </c>
      <c r="J6" s="1">
        <v>1560</v>
      </c>
      <c r="K6" s="1">
        <f t="shared" si="2"/>
        <v>3.10284</v>
      </c>
      <c r="N6" s="1">
        <v>1573</v>
      </c>
      <c r="O6" s="1">
        <f t="shared" si="3"/>
        <v>3.1286970000000003</v>
      </c>
    </row>
    <row r="7" spans="1:15" x14ac:dyDescent="0.3">
      <c r="A7" t="s">
        <v>130</v>
      </c>
      <c r="B7" s="1">
        <v>1693</v>
      </c>
      <c r="C7">
        <f t="shared" si="0"/>
        <v>3.3673769999999998</v>
      </c>
      <c r="E7" t="s">
        <v>96</v>
      </c>
      <c r="F7" s="1">
        <v>1285</v>
      </c>
      <c r="G7">
        <f t="shared" si="1"/>
        <v>2.5558650000000003</v>
      </c>
      <c r="J7" s="1">
        <v>1565</v>
      </c>
      <c r="K7" s="1">
        <f t="shared" si="2"/>
        <v>3.1127850000000006</v>
      </c>
      <c r="N7" s="1">
        <v>1454</v>
      </c>
      <c r="O7" s="1">
        <f t="shared" si="3"/>
        <v>2.8920060000000003</v>
      </c>
    </row>
    <row r="8" spans="1:15" x14ac:dyDescent="0.3">
      <c r="A8" t="s">
        <v>131</v>
      </c>
      <c r="B8" s="1">
        <v>1681</v>
      </c>
      <c r="C8">
        <f t="shared" si="0"/>
        <v>3.3435090000000001</v>
      </c>
      <c r="E8" t="s">
        <v>97</v>
      </c>
      <c r="F8" s="1">
        <v>1295</v>
      </c>
      <c r="G8">
        <f t="shared" si="1"/>
        <v>2.575755</v>
      </c>
      <c r="J8" s="1">
        <v>1488</v>
      </c>
      <c r="K8" s="1">
        <f t="shared" si="2"/>
        <v>2.959632</v>
      </c>
      <c r="N8" s="1">
        <v>1488</v>
      </c>
      <c r="O8" s="1">
        <f t="shared" si="3"/>
        <v>2.959632</v>
      </c>
    </row>
    <row r="9" spans="1:15" x14ac:dyDescent="0.3">
      <c r="A9" t="s">
        <v>132</v>
      </c>
      <c r="B9" s="1">
        <v>1830</v>
      </c>
      <c r="C9">
        <f t="shared" si="0"/>
        <v>3.6398700000000006</v>
      </c>
      <c r="E9" t="s">
        <v>98</v>
      </c>
      <c r="F9" s="1">
        <v>1301</v>
      </c>
      <c r="G9">
        <f t="shared" si="1"/>
        <v>2.5876890000000006</v>
      </c>
      <c r="J9" s="1">
        <v>1586</v>
      </c>
      <c r="K9" s="1">
        <f t="shared" si="2"/>
        <v>3.1545540000000001</v>
      </c>
      <c r="N9" s="1">
        <v>1485</v>
      </c>
      <c r="O9" s="1">
        <f t="shared" si="3"/>
        <v>2.953665</v>
      </c>
    </row>
    <row r="10" spans="1:15" x14ac:dyDescent="0.3">
      <c r="A10" t="s">
        <v>133</v>
      </c>
      <c r="B10" s="1">
        <v>1821</v>
      </c>
      <c r="C10">
        <f t="shared" si="0"/>
        <v>3.621969</v>
      </c>
      <c r="E10" t="s">
        <v>99</v>
      </c>
      <c r="F10" s="1">
        <v>1232</v>
      </c>
      <c r="G10">
        <f t="shared" si="1"/>
        <v>2.4504480000000002</v>
      </c>
      <c r="J10" s="1">
        <v>1576</v>
      </c>
      <c r="K10" s="1">
        <f t="shared" si="2"/>
        <v>3.1346640000000003</v>
      </c>
      <c r="N10" s="1">
        <v>1479</v>
      </c>
      <c r="O10" s="1">
        <f t="shared" si="3"/>
        <v>2.9417310000000003</v>
      </c>
    </row>
    <row r="11" spans="1:15" x14ac:dyDescent="0.3">
      <c r="A11" t="s">
        <v>134</v>
      </c>
      <c r="B11" s="1">
        <v>1849</v>
      </c>
      <c r="C11">
        <f t="shared" si="0"/>
        <v>3.6776610000000001</v>
      </c>
      <c r="E11" t="s">
        <v>100</v>
      </c>
      <c r="F11" s="1">
        <v>1319</v>
      </c>
      <c r="G11">
        <f t="shared" si="1"/>
        <v>2.623491</v>
      </c>
      <c r="J11" s="1">
        <v>1561</v>
      </c>
      <c r="K11" s="1">
        <f t="shared" si="2"/>
        <v>3.1048290000000001</v>
      </c>
      <c r="N11" s="1">
        <v>1532</v>
      </c>
      <c r="O11" s="1">
        <f t="shared" si="3"/>
        <v>3.0471480000000004</v>
      </c>
    </row>
    <row r="12" spans="1:15" x14ac:dyDescent="0.3">
      <c r="A12" t="s">
        <v>135</v>
      </c>
      <c r="B12" s="1">
        <v>1713</v>
      </c>
      <c r="C12">
        <f t="shared" si="0"/>
        <v>3.4071570000000002</v>
      </c>
      <c r="E12" t="s">
        <v>101</v>
      </c>
      <c r="F12" s="1">
        <v>1291</v>
      </c>
      <c r="G12">
        <f t="shared" si="1"/>
        <v>2.5677989999999999</v>
      </c>
      <c r="J12" s="1">
        <v>1553</v>
      </c>
      <c r="K12" s="1">
        <f t="shared" si="2"/>
        <v>3.0889170000000004</v>
      </c>
      <c r="N12" s="1">
        <v>1571</v>
      </c>
      <c r="O12" s="1">
        <f t="shared" si="3"/>
        <v>3.1247190000000002</v>
      </c>
    </row>
    <row r="13" spans="1:15" x14ac:dyDescent="0.3">
      <c r="A13" t="s">
        <v>136</v>
      </c>
      <c r="B13" s="1">
        <v>1715</v>
      </c>
      <c r="C13">
        <f t="shared" si="0"/>
        <v>3.4111350000000003</v>
      </c>
      <c r="E13" t="s">
        <v>102</v>
      </c>
      <c r="F13" s="1">
        <v>1301</v>
      </c>
      <c r="G13">
        <f t="shared" si="1"/>
        <v>2.5876890000000006</v>
      </c>
      <c r="J13" s="1">
        <v>1560</v>
      </c>
      <c r="K13" s="1">
        <f t="shared" si="2"/>
        <v>3.10284</v>
      </c>
      <c r="N13" s="1">
        <v>1626</v>
      </c>
      <c r="O13" s="1">
        <f t="shared" si="3"/>
        <v>3.2341139999999999</v>
      </c>
    </row>
    <row r="14" spans="1:15" x14ac:dyDescent="0.3">
      <c r="A14" t="s">
        <v>137</v>
      </c>
      <c r="B14" s="1">
        <v>1799</v>
      </c>
      <c r="C14">
        <f t="shared" si="0"/>
        <v>3.5782110000000005</v>
      </c>
      <c r="E14" t="s">
        <v>103</v>
      </c>
      <c r="F14" s="1">
        <v>1324</v>
      </c>
      <c r="G14">
        <f t="shared" si="1"/>
        <v>2.6334360000000001</v>
      </c>
      <c r="J14" s="1">
        <v>1552</v>
      </c>
      <c r="K14" s="1">
        <f t="shared" si="2"/>
        <v>3.0869280000000003</v>
      </c>
      <c r="N14" s="1">
        <v>1557</v>
      </c>
      <c r="O14" s="1">
        <f t="shared" si="3"/>
        <v>3.096873</v>
      </c>
    </row>
    <row r="15" spans="1:15" x14ac:dyDescent="0.3">
      <c r="A15" t="s">
        <v>138</v>
      </c>
      <c r="B15" s="1">
        <v>1756</v>
      </c>
      <c r="C15">
        <f t="shared" si="0"/>
        <v>3.4926840000000001</v>
      </c>
      <c r="E15" t="s">
        <v>104</v>
      </c>
      <c r="F15" s="1">
        <v>1317</v>
      </c>
      <c r="G15">
        <f t="shared" si="1"/>
        <v>2.619513</v>
      </c>
      <c r="J15" s="1">
        <v>1559</v>
      </c>
      <c r="K15" s="1">
        <f t="shared" si="2"/>
        <v>3.100851</v>
      </c>
      <c r="N15" s="1">
        <v>1601</v>
      </c>
      <c r="O15" s="1">
        <f t="shared" si="3"/>
        <v>3.1843890000000004</v>
      </c>
    </row>
    <row r="16" spans="1:15" x14ac:dyDescent="0.3">
      <c r="A16" t="s">
        <v>139</v>
      </c>
      <c r="B16" s="1">
        <v>1907</v>
      </c>
      <c r="C16">
        <f t="shared" si="0"/>
        <v>3.7930230000000003</v>
      </c>
      <c r="J16" s="1">
        <v>1561</v>
      </c>
      <c r="K16" s="1">
        <f t="shared" si="2"/>
        <v>3.1048290000000001</v>
      </c>
      <c r="N16" s="1">
        <v>1490</v>
      </c>
      <c r="O16" s="1">
        <f t="shared" si="3"/>
        <v>2.9636100000000001</v>
      </c>
    </row>
    <row r="17" spans="1:15" x14ac:dyDescent="0.3">
      <c r="A17" t="s">
        <v>140</v>
      </c>
      <c r="B17" s="1">
        <v>1886</v>
      </c>
      <c r="C17">
        <f t="shared" si="0"/>
        <v>3.7512540000000003</v>
      </c>
      <c r="G17">
        <f>AVERAGE(G3:G15)</f>
        <v>2.5803450000000008</v>
      </c>
      <c r="J17" s="1">
        <v>1516</v>
      </c>
      <c r="K17" s="1">
        <f t="shared" si="2"/>
        <v>3.0153240000000001</v>
      </c>
      <c r="N17" s="1">
        <v>1533</v>
      </c>
      <c r="O17" s="1">
        <f t="shared" si="3"/>
        <v>3.0491370000000004</v>
      </c>
    </row>
    <row r="18" spans="1:15" x14ac:dyDescent="0.3">
      <c r="A18" t="s">
        <v>141</v>
      </c>
      <c r="B18" s="1">
        <v>1682</v>
      </c>
      <c r="C18">
        <f t="shared" si="0"/>
        <v>3.3454980000000001</v>
      </c>
      <c r="G18">
        <f>STDEV(G3:G15)</f>
        <v>6.6024537756806806E-2</v>
      </c>
      <c r="J18" s="1">
        <v>1556</v>
      </c>
      <c r="K18" s="1">
        <f t="shared" si="2"/>
        <v>3.094884</v>
      </c>
      <c r="N18" s="1">
        <v>1587</v>
      </c>
      <c r="O18" s="1">
        <f t="shared" si="3"/>
        <v>3.1565430000000001</v>
      </c>
    </row>
    <row r="19" spans="1:15" x14ac:dyDescent="0.3">
      <c r="A19" t="s">
        <v>142</v>
      </c>
      <c r="B19" s="1">
        <v>1700</v>
      </c>
      <c r="C19">
        <f t="shared" si="0"/>
        <v>3.3813000000000004</v>
      </c>
      <c r="J19" s="1">
        <v>1550</v>
      </c>
      <c r="K19" s="1">
        <f t="shared" si="2"/>
        <v>3.0829500000000003</v>
      </c>
      <c r="N19" s="1">
        <v>1545</v>
      </c>
      <c r="O19" s="1">
        <f t="shared" si="3"/>
        <v>3.0730050000000002</v>
      </c>
    </row>
    <row r="20" spans="1:15" x14ac:dyDescent="0.3">
      <c r="A20" t="s">
        <v>143</v>
      </c>
      <c r="B20" s="1">
        <v>1762</v>
      </c>
      <c r="C20">
        <f t="shared" si="0"/>
        <v>3.5046180000000007</v>
      </c>
      <c r="J20" s="1">
        <v>1528</v>
      </c>
      <c r="K20" s="1">
        <f t="shared" si="2"/>
        <v>3.0391919999999999</v>
      </c>
      <c r="N20" s="1">
        <v>1516</v>
      </c>
      <c r="O20" s="1">
        <f t="shared" si="3"/>
        <v>3.0153240000000001</v>
      </c>
    </row>
    <row r="21" spans="1:15" x14ac:dyDescent="0.3">
      <c r="A21" t="s">
        <v>144</v>
      </c>
      <c r="B21" s="1">
        <v>1783</v>
      </c>
      <c r="C21">
        <f t="shared" si="0"/>
        <v>3.5463870000000002</v>
      </c>
      <c r="J21" s="1">
        <v>1558</v>
      </c>
      <c r="K21" s="1">
        <f t="shared" si="2"/>
        <v>3.098862</v>
      </c>
      <c r="N21" s="1">
        <v>1476</v>
      </c>
      <c r="O21" s="1">
        <f t="shared" si="3"/>
        <v>2.9357640000000003</v>
      </c>
    </row>
    <row r="22" spans="1:15" x14ac:dyDescent="0.3">
      <c r="A22" t="s">
        <v>145</v>
      </c>
      <c r="B22" s="1">
        <v>1699</v>
      </c>
      <c r="C22">
        <f t="shared" si="0"/>
        <v>3.3793110000000004</v>
      </c>
      <c r="J22" s="1">
        <v>1453</v>
      </c>
      <c r="K22" s="1">
        <f t="shared" si="2"/>
        <v>2.8900170000000003</v>
      </c>
      <c r="N22" s="1">
        <v>1588</v>
      </c>
      <c r="O22" s="1">
        <f t="shared" si="3"/>
        <v>3.1585320000000001</v>
      </c>
    </row>
    <row r="23" spans="1:15" x14ac:dyDescent="0.3">
      <c r="A23" t="s">
        <v>146</v>
      </c>
      <c r="B23" s="1">
        <v>1754</v>
      </c>
      <c r="C23">
        <f t="shared" si="0"/>
        <v>3.4887060000000001</v>
      </c>
      <c r="J23" s="1">
        <v>1591</v>
      </c>
      <c r="K23" s="1">
        <f t="shared" si="2"/>
        <v>3.1644990000000002</v>
      </c>
      <c r="N23" s="1">
        <v>1576</v>
      </c>
      <c r="O23" s="1">
        <f t="shared" si="3"/>
        <v>3.1346640000000003</v>
      </c>
    </row>
    <row r="24" spans="1:15" x14ac:dyDescent="0.3">
      <c r="A24" t="s">
        <v>147</v>
      </c>
      <c r="B24" s="1">
        <v>1750</v>
      </c>
      <c r="C24">
        <f t="shared" si="0"/>
        <v>3.48075</v>
      </c>
      <c r="J24" s="1">
        <v>1542</v>
      </c>
      <c r="K24" s="1">
        <f t="shared" si="2"/>
        <v>3.0670380000000002</v>
      </c>
      <c r="N24" s="1">
        <v>1542</v>
      </c>
      <c r="O24" s="1">
        <f t="shared" si="3"/>
        <v>3.0670380000000002</v>
      </c>
    </row>
    <row r="25" spans="1:15" x14ac:dyDescent="0.3">
      <c r="A25" t="s">
        <v>148</v>
      </c>
      <c r="B25" s="1">
        <v>1826</v>
      </c>
      <c r="C25">
        <f t="shared" si="0"/>
        <v>3.6319140000000001</v>
      </c>
      <c r="J25" s="1">
        <v>1568</v>
      </c>
      <c r="K25" s="1">
        <f t="shared" si="2"/>
        <v>3.1187520000000002</v>
      </c>
      <c r="N25" s="1">
        <v>1554</v>
      </c>
      <c r="O25" s="1">
        <f t="shared" si="3"/>
        <v>3.0909059999999999</v>
      </c>
    </row>
    <row r="26" spans="1:15" x14ac:dyDescent="0.3">
      <c r="A26" t="s">
        <v>149</v>
      </c>
      <c r="B26" s="1">
        <v>1717</v>
      </c>
      <c r="C26">
        <f t="shared" si="0"/>
        <v>3.4151130000000003</v>
      </c>
      <c r="N26" s="1">
        <v>1541</v>
      </c>
      <c r="O26" s="1">
        <f t="shared" si="3"/>
        <v>3.0650490000000001</v>
      </c>
    </row>
    <row r="27" spans="1:15" x14ac:dyDescent="0.3">
      <c r="A27" t="s">
        <v>150</v>
      </c>
      <c r="B27" s="1">
        <v>1718</v>
      </c>
      <c r="C27">
        <f t="shared" si="0"/>
        <v>3.4171020000000003</v>
      </c>
      <c r="K27" s="1">
        <f>AVERAGE(K3:K25)</f>
        <v>3.0810474782608694</v>
      </c>
      <c r="N27" s="1">
        <v>1616</v>
      </c>
      <c r="O27" s="1">
        <f t="shared" si="3"/>
        <v>3.2142240000000002</v>
      </c>
    </row>
    <row r="28" spans="1:15" x14ac:dyDescent="0.3">
      <c r="A28" t="s">
        <v>151</v>
      </c>
      <c r="B28" s="1">
        <v>1921</v>
      </c>
      <c r="C28">
        <f t="shared" si="0"/>
        <v>3.8208690000000001</v>
      </c>
      <c r="K28">
        <f>STDEV(K3:K25)</f>
        <v>6.0796940394659479E-2</v>
      </c>
    </row>
    <row r="29" spans="1:15" x14ac:dyDescent="0.3">
      <c r="A29" t="s">
        <v>152</v>
      </c>
      <c r="B29" s="1">
        <v>1820</v>
      </c>
      <c r="C29">
        <f t="shared" si="0"/>
        <v>3.61998</v>
      </c>
      <c r="O29" s="1">
        <f>AVERAGE(O3:O27)</f>
        <v>3.0594002400000004</v>
      </c>
    </row>
    <row r="30" spans="1:15" x14ac:dyDescent="0.3">
      <c r="A30" t="s">
        <v>153</v>
      </c>
      <c r="B30" s="1">
        <v>1836</v>
      </c>
      <c r="C30">
        <f t="shared" si="0"/>
        <v>3.6518040000000003</v>
      </c>
      <c r="O30">
        <f>STDEV(O3:O27)</f>
        <v>9.3012213052587861E-2</v>
      </c>
    </row>
    <row r="32" spans="1:15" x14ac:dyDescent="0.3">
      <c r="B32" s="1"/>
      <c r="C32">
        <f>AVERAGE(C3:C30)</f>
        <v>3.5169782142857144</v>
      </c>
    </row>
    <row r="33" spans="1:8" x14ac:dyDescent="0.3">
      <c r="B33" s="1"/>
      <c r="C33">
        <f>STDEV(C3:C30)</f>
        <v>0.15636248106654524</v>
      </c>
    </row>
    <row r="37" spans="1:8" x14ac:dyDescent="0.3">
      <c r="A37" t="s">
        <v>173</v>
      </c>
    </row>
    <row r="40" spans="1:8" x14ac:dyDescent="0.3">
      <c r="A40">
        <v>3.0594002400000004</v>
      </c>
      <c r="B40">
        <v>3.4743240000000006</v>
      </c>
      <c r="C40">
        <v>3.0810474782608694</v>
      </c>
      <c r="D40">
        <v>3.4441902857142859</v>
      </c>
      <c r="E40">
        <v>2.5803450000000008</v>
      </c>
      <c r="F40">
        <v>2.8936635000000006</v>
      </c>
      <c r="G40">
        <v>3.5169782142857144</v>
      </c>
      <c r="H40">
        <v>3.4144801363636366</v>
      </c>
    </row>
    <row r="41" spans="1:8" x14ac:dyDescent="0.3">
      <c r="A41">
        <v>9.3012213052587861E-2</v>
      </c>
      <c r="B41">
        <v>0.13182411100098507</v>
      </c>
      <c r="C41">
        <v>6.0796940394659479E-2</v>
      </c>
      <c r="D41">
        <v>0.17842059084481895</v>
      </c>
      <c r="E41">
        <v>6.6024537756806806E-2</v>
      </c>
      <c r="F41">
        <v>0.10865058855720061</v>
      </c>
      <c r="G41">
        <v>0.15636248106654524</v>
      </c>
      <c r="H41">
        <v>0.14651299641175849</v>
      </c>
    </row>
    <row r="45" spans="1:8" x14ac:dyDescent="0.3">
      <c r="A45" s="6" t="s">
        <v>175</v>
      </c>
      <c r="B45" s="6" t="s">
        <v>176</v>
      </c>
      <c r="C45" s="6" t="s">
        <v>177</v>
      </c>
      <c r="D45" s="6" t="s">
        <v>178</v>
      </c>
      <c r="E45" s="6" t="s">
        <v>167</v>
      </c>
      <c r="F45" s="6" t="s">
        <v>168</v>
      </c>
      <c r="G45" s="6" t="s">
        <v>169</v>
      </c>
      <c r="H45" s="6" t="s">
        <v>170</v>
      </c>
    </row>
    <row r="46" spans="1:8" x14ac:dyDescent="0.3">
      <c r="A46" s="1">
        <v>3.5981010000000002</v>
      </c>
      <c r="B46" s="1">
        <v>3.5105850000000003</v>
      </c>
      <c r="C46" s="1">
        <v>2.905929</v>
      </c>
      <c r="D46" s="1">
        <v>3.6020790000000003</v>
      </c>
      <c r="E46" s="1">
        <v>2.9854890000000003</v>
      </c>
      <c r="F46" s="1">
        <v>3.0590820000000005</v>
      </c>
      <c r="G46" s="1">
        <v>2.4524369999999998</v>
      </c>
      <c r="H46" s="1">
        <v>3.2321249999999999</v>
      </c>
    </row>
    <row r="47" spans="1:8" x14ac:dyDescent="0.3">
      <c r="A47" s="1">
        <v>3.5941230000000002</v>
      </c>
      <c r="B47" s="1">
        <v>3.4747830000000004</v>
      </c>
      <c r="C47" s="1">
        <v>2.9457090000000004</v>
      </c>
      <c r="D47" s="1">
        <v>3.5881560000000006</v>
      </c>
      <c r="E47" s="1">
        <v>2.9994120000000004</v>
      </c>
      <c r="F47" s="1">
        <v>3.0551040000000005</v>
      </c>
      <c r="G47" s="1">
        <v>2.6851500000000001</v>
      </c>
      <c r="H47" s="1">
        <v>3.2480370000000005</v>
      </c>
    </row>
    <row r="48" spans="1:8" x14ac:dyDescent="0.3">
      <c r="A48" s="1">
        <v>3.4668270000000003</v>
      </c>
      <c r="B48" s="1">
        <v>3.431025</v>
      </c>
      <c r="C48" s="1">
        <v>3.0829500000000003</v>
      </c>
      <c r="D48" s="1">
        <v>3.6000900000000002</v>
      </c>
      <c r="E48" s="1">
        <v>3.0133350000000001</v>
      </c>
      <c r="F48" s="1">
        <v>3.1247190000000002</v>
      </c>
      <c r="G48" s="1">
        <v>2.6016120000000003</v>
      </c>
      <c r="H48" s="1">
        <v>3.621969</v>
      </c>
    </row>
    <row r="49" spans="1:8" x14ac:dyDescent="0.3">
      <c r="A49" s="1">
        <v>3.4747830000000004</v>
      </c>
      <c r="B49" s="1">
        <v>3.3574320000000002</v>
      </c>
      <c r="C49" s="1">
        <v>3.0451589999999999</v>
      </c>
      <c r="D49" s="1">
        <v>3.4887060000000001</v>
      </c>
      <c r="E49" s="1">
        <v>3.1286970000000003</v>
      </c>
      <c r="F49" s="1">
        <v>3.10284</v>
      </c>
      <c r="G49" s="1">
        <v>2.6036010000000003</v>
      </c>
      <c r="H49" s="1">
        <v>3.6060570000000003</v>
      </c>
    </row>
    <row r="50" spans="1:8" x14ac:dyDescent="0.3">
      <c r="A50" s="1">
        <v>3.5324640000000005</v>
      </c>
      <c r="B50" s="1">
        <v>3.6080460000000003</v>
      </c>
      <c r="C50" s="1">
        <v>2.8383030000000002</v>
      </c>
      <c r="D50" s="1">
        <v>3.484728</v>
      </c>
      <c r="E50" s="1">
        <v>2.8920060000000003</v>
      </c>
      <c r="F50" s="1">
        <v>3.1127850000000006</v>
      </c>
      <c r="G50" s="1">
        <v>2.5558650000000003</v>
      </c>
      <c r="H50" s="1">
        <v>3.3673769999999998</v>
      </c>
    </row>
    <row r="51" spans="1:8" x14ac:dyDescent="0.3">
      <c r="A51" s="1">
        <v>3.5424090000000001</v>
      </c>
      <c r="B51" s="1">
        <v>3.6438480000000006</v>
      </c>
      <c r="C51" s="1">
        <v>2.8303470000000002</v>
      </c>
      <c r="D51" s="1">
        <v>3.1068180000000001</v>
      </c>
      <c r="E51" s="1">
        <v>2.959632</v>
      </c>
      <c r="F51" s="1">
        <v>2.959632</v>
      </c>
      <c r="G51" s="1">
        <v>2.575755</v>
      </c>
      <c r="H51" s="1">
        <v>3.3435090000000001</v>
      </c>
    </row>
    <row r="52" spans="1:8" x14ac:dyDescent="0.3">
      <c r="A52" s="1">
        <v>3.289806</v>
      </c>
      <c r="B52" s="1">
        <v>3.5085960000000003</v>
      </c>
      <c r="C52" s="1">
        <v>2.6513369999999998</v>
      </c>
      <c r="D52" s="1">
        <v>3.2261580000000003</v>
      </c>
      <c r="E52" s="1">
        <v>2.953665</v>
      </c>
      <c r="F52" s="1">
        <v>3.1545540000000001</v>
      </c>
      <c r="G52" s="1">
        <v>2.5876890000000006</v>
      </c>
      <c r="H52" s="1">
        <v>3.6398700000000006</v>
      </c>
    </row>
    <row r="53" spans="1:8" x14ac:dyDescent="0.3">
      <c r="A53" s="1">
        <v>3.6120240000000003</v>
      </c>
      <c r="B53" s="1">
        <v>3.5404200000000001</v>
      </c>
      <c r="C53" s="1">
        <v>2.7289080000000006</v>
      </c>
      <c r="D53" s="1">
        <v>3.2261580000000003</v>
      </c>
      <c r="E53" s="1">
        <v>2.9417310000000003</v>
      </c>
      <c r="F53" s="1">
        <v>3.1346640000000003</v>
      </c>
      <c r="G53" s="1">
        <v>2.4504480000000002</v>
      </c>
      <c r="H53" s="1">
        <v>3.621969</v>
      </c>
    </row>
    <row r="54" spans="1:8" x14ac:dyDescent="0.3">
      <c r="A54" s="1">
        <v>3.5901450000000001</v>
      </c>
      <c r="B54" s="1">
        <v>3.5941230000000002</v>
      </c>
      <c r="C54" s="1">
        <v>2.7487980000000003</v>
      </c>
      <c r="D54" s="1">
        <v>3.4727940000000004</v>
      </c>
      <c r="E54" s="1">
        <v>3.0471480000000004</v>
      </c>
      <c r="F54" s="1">
        <v>3.1048290000000001</v>
      </c>
      <c r="G54" s="1">
        <v>2.623491</v>
      </c>
      <c r="H54" s="1">
        <v>3.6776610000000001</v>
      </c>
    </row>
    <row r="55" spans="1:8" x14ac:dyDescent="0.3">
      <c r="A55" s="1">
        <v>3.4529040000000002</v>
      </c>
      <c r="B55" s="1">
        <v>3.5085960000000003</v>
      </c>
      <c r="C55" s="1">
        <v>2.9198520000000006</v>
      </c>
      <c r="D55" s="1">
        <v>3.478761</v>
      </c>
      <c r="E55" s="1">
        <v>3.1247190000000002</v>
      </c>
      <c r="F55" s="1">
        <v>3.0889170000000004</v>
      </c>
      <c r="G55" s="1">
        <v>2.5677989999999999</v>
      </c>
      <c r="H55" s="1">
        <v>3.4071570000000002</v>
      </c>
    </row>
    <row r="56" spans="1:8" x14ac:dyDescent="0.3">
      <c r="A56" s="1">
        <v>3.4071570000000002</v>
      </c>
      <c r="B56" s="1">
        <v>3.0928949999999999</v>
      </c>
      <c r="C56" s="1">
        <v>2.9198520000000006</v>
      </c>
      <c r="D56" s="1">
        <v>3.3335640000000004</v>
      </c>
      <c r="E56" s="1">
        <v>3.2341139999999999</v>
      </c>
      <c r="F56" s="1">
        <v>3.10284</v>
      </c>
      <c r="G56" s="1">
        <v>2.5876890000000006</v>
      </c>
      <c r="H56" s="1">
        <v>3.4111350000000003</v>
      </c>
    </row>
    <row r="57" spans="1:8" x14ac:dyDescent="0.3">
      <c r="A57" s="1">
        <v>3.291795</v>
      </c>
      <c r="B57" s="1">
        <v>3.0531150000000005</v>
      </c>
      <c r="C57" s="1">
        <v>2.9218410000000006</v>
      </c>
      <c r="D57" s="1">
        <v>3.4529040000000002</v>
      </c>
      <c r="E57" s="1">
        <v>3.096873</v>
      </c>
      <c r="F57" s="1">
        <v>3.0869280000000003</v>
      </c>
      <c r="G57" s="1">
        <v>2.6334360000000001</v>
      </c>
      <c r="H57" s="1">
        <v>3.5782110000000005</v>
      </c>
    </row>
    <row r="58" spans="1:8" x14ac:dyDescent="0.3">
      <c r="A58" s="1">
        <v>3.4966620000000002</v>
      </c>
      <c r="B58" s="1">
        <v>3.1147740000000006</v>
      </c>
      <c r="C58" s="1">
        <v>2.9636100000000001</v>
      </c>
      <c r="D58" s="1">
        <v>3.3972120000000001</v>
      </c>
      <c r="E58" s="1">
        <v>3.1843890000000004</v>
      </c>
      <c r="F58" s="1">
        <v>3.100851</v>
      </c>
      <c r="G58" s="1">
        <v>2.619513</v>
      </c>
      <c r="H58" s="1">
        <v>3.4926840000000001</v>
      </c>
    </row>
    <row r="59" spans="1:8" x14ac:dyDescent="0.3">
      <c r="A59" s="1">
        <v>3.5185410000000004</v>
      </c>
      <c r="B59" s="1">
        <v>3.3793110000000004</v>
      </c>
      <c r="C59" s="1">
        <v>2.9655990000000001</v>
      </c>
      <c r="D59" s="1">
        <v>3.3653880000000003</v>
      </c>
      <c r="E59" s="1">
        <v>2.9636100000000001</v>
      </c>
      <c r="F59" s="1">
        <v>3.1048290000000001</v>
      </c>
      <c r="G59" s="1"/>
      <c r="H59" s="1">
        <v>3.7930230000000003</v>
      </c>
    </row>
    <row r="60" spans="1:8" x14ac:dyDescent="0.3">
      <c r="A60" s="1">
        <v>3.5881560000000006</v>
      </c>
      <c r="B60" s="1">
        <v>3.6418590000000006</v>
      </c>
      <c r="C60" s="1">
        <v>2.9278080000000002</v>
      </c>
      <c r="D60" s="1">
        <v>3.3693659999999999</v>
      </c>
      <c r="E60" s="1">
        <v>3.0491370000000004</v>
      </c>
      <c r="F60" s="1">
        <v>3.0153240000000001</v>
      </c>
      <c r="G60" s="1"/>
      <c r="H60" s="1">
        <v>3.7512540000000003</v>
      </c>
    </row>
    <row r="61" spans="1:8" x14ac:dyDescent="0.3">
      <c r="A61" s="1">
        <v>3.5742330000000004</v>
      </c>
      <c r="B61" s="1">
        <v>3.48075</v>
      </c>
      <c r="C61" s="1">
        <v>2.8860390000000002</v>
      </c>
      <c r="D61" s="1">
        <v>3.427047</v>
      </c>
      <c r="E61" s="1">
        <v>3.1565430000000001</v>
      </c>
      <c r="F61" s="1">
        <v>3.094884</v>
      </c>
      <c r="G61" s="1"/>
      <c r="H61" s="1">
        <v>3.3454980000000001</v>
      </c>
    </row>
    <row r="62" spans="1:8" x14ac:dyDescent="0.3">
      <c r="A62" s="1">
        <v>3.5762220000000005</v>
      </c>
      <c r="B62" s="1">
        <v>3.6438480000000006</v>
      </c>
      <c r="C62" s="1">
        <v>2.7885780000000002</v>
      </c>
      <c r="D62" s="1">
        <v>3.3454980000000001</v>
      </c>
      <c r="E62" s="1">
        <v>3.0730050000000002</v>
      </c>
      <c r="F62" s="1">
        <v>3.0829500000000003</v>
      </c>
      <c r="G62" s="1"/>
      <c r="H62" s="1">
        <v>3.3813000000000004</v>
      </c>
    </row>
    <row r="63" spans="1:8" x14ac:dyDescent="0.3">
      <c r="A63" s="1">
        <v>3.5284860000000005</v>
      </c>
      <c r="B63" s="1">
        <v>3.6100350000000003</v>
      </c>
      <c r="C63" s="1">
        <v>2.9616210000000001</v>
      </c>
      <c r="D63" s="1">
        <v>3.1784220000000003</v>
      </c>
      <c r="E63" s="1">
        <v>3.0153240000000001</v>
      </c>
      <c r="F63" s="1">
        <v>3.0391919999999999</v>
      </c>
      <c r="G63" s="1"/>
      <c r="H63" s="1">
        <v>3.5046180000000007</v>
      </c>
    </row>
    <row r="64" spans="1:8" x14ac:dyDescent="0.3">
      <c r="A64" s="1">
        <v>3.238092</v>
      </c>
      <c r="B64" s="1">
        <v>3.3355530000000004</v>
      </c>
      <c r="C64" s="1">
        <v>2.7328860000000001</v>
      </c>
      <c r="D64" s="1">
        <v>3.2719050000000003</v>
      </c>
      <c r="E64" s="1">
        <v>2.9357640000000003</v>
      </c>
      <c r="F64" s="1">
        <v>3.098862</v>
      </c>
      <c r="G64" s="1"/>
      <c r="H64" s="1">
        <v>3.5463870000000002</v>
      </c>
    </row>
    <row r="65" spans="1:8" x14ac:dyDescent="0.3">
      <c r="A65" s="1">
        <v>3.2281470000000003</v>
      </c>
      <c r="B65" s="1">
        <v>3.4449480000000006</v>
      </c>
      <c r="C65" s="1">
        <v>3.0491370000000004</v>
      </c>
      <c r="D65" s="1">
        <v>3.6100350000000003</v>
      </c>
      <c r="E65" s="1">
        <v>3.1585320000000001</v>
      </c>
      <c r="F65" s="1">
        <v>2.8900170000000003</v>
      </c>
      <c r="G65" s="1"/>
      <c r="H65" s="1">
        <v>3.3793110000000004</v>
      </c>
    </row>
    <row r="66" spans="1:8" x14ac:dyDescent="0.3">
      <c r="A66" s="1">
        <v>3.6000900000000002</v>
      </c>
      <c r="B66" s="1">
        <v>3.3534540000000002</v>
      </c>
      <c r="C66" s="1">
        <v>2.9914560000000003</v>
      </c>
      <c r="D66" s="1">
        <v>3.5284860000000005</v>
      </c>
      <c r="E66" s="1">
        <v>3.1346640000000003</v>
      </c>
      <c r="F66" s="1">
        <v>3.1644990000000002</v>
      </c>
      <c r="G66" s="1"/>
      <c r="H66" s="1">
        <v>3.4887060000000001</v>
      </c>
    </row>
    <row r="67" spans="1:8" x14ac:dyDescent="0.3">
      <c r="A67" s="1">
        <v>3.6020790000000003</v>
      </c>
      <c r="B67" s="1"/>
      <c r="C67" s="1">
        <v>2.9476980000000004</v>
      </c>
      <c r="D67" s="1">
        <v>3.5642879999999999</v>
      </c>
      <c r="E67" s="1">
        <v>3.0670380000000002</v>
      </c>
      <c r="F67" s="1">
        <v>3.0670380000000002</v>
      </c>
      <c r="G67" s="1"/>
      <c r="H67" s="1">
        <v>3.48075</v>
      </c>
    </row>
    <row r="68" spans="1:8" x14ac:dyDescent="0.3">
      <c r="A68" s="1">
        <v>3.2301359999999999</v>
      </c>
      <c r="B68" s="1"/>
      <c r="C68" s="1">
        <v>2.8502370000000004</v>
      </c>
      <c r="D68" s="1"/>
      <c r="E68" s="1">
        <v>3.0909059999999999</v>
      </c>
      <c r="F68" s="1">
        <v>3.1187520000000002</v>
      </c>
      <c r="G68" s="1"/>
      <c r="H68" s="1">
        <v>3.6319140000000001</v>
      </c>
    </row>
    <row r="69" spans="1:8" x14ac:dyDescent="0.3">
      <c r="A69" s="1">
        <v>3.287817</v>
      </c>
      <c r="B69" s="1"/>
      <c r="C69" s="1">
        <v>2.8442699999999999</v>
      </c>
      <c r="D69" s="1"/>
      <c r="E69" s="1">
        <v>3.0650490000000001</v>
      </c>
      <c r="F69" s="1"/>
      <c r="G69" s="1"/>
      <c r="H69" s="1">
        <v>3.4151130000000003</v>
      </c>
    </row>
    <row r="70" spans="1:8" x14ac:dyDescent="0.3">
      <c r="A70" s="1">
        <v>3.5702550000000004</v>
      </c>
      <c r="B70" s="1"/>
      <c r="C70" s="1"/>
      <c r="D70" s="1"/>
      <c r="E70" s="1">
        <v>3.2142240000000002</v>
      </c>
      <c r="F70" s="1"/>
      <c r="G70" s="1"/>
      <c r="H70" s="1">
        <v>3.4171020000000003</v>
      </c>
    </row>
    <row r="71" spans="1:8" x14ac:dyDescent="0.3">
      <c r="A71" s="1">
        <v>3.4409700000000005</v>
      </c>
      <c r="B71" s="1"/>
      <c r="C71" s="1"/>
      <c r="D71" s="1"/>
      <c r="E71" s="1"/>
      <c r="F71" s="1"/>
      <c r="G71" s="1"/>
      <c r="H71" s="1">
        <v>3.8208690000000001</v>
      </c>
    </row>
    <row r="72" spans="1:8" x14ac:dyDescent="0.3">
      <c r="A72" s="1"/>
      <c r="B72" s="1"/>
      <c r="C72" s="1"/>
      <c r="D72" s="1"/>
      <c r="E72" s="1"/>
      <c r="F72" s="1"/>
      <c r="G72" s="1"/>
      <c r="H72" s="1">
        <v>3.61998</v>
      </c>
    </row>
    <row r="73" spans="1:8" x14ac:dyDescent="0.3">
      <c r="A73" s="1"/>
      <c r="B73" s="1"/>
      <c r="C73" s="1"/>
      <c r="D73" s="1"/>
      <c r="E73" s="1"/>
      <c r="F73" s="1"/>
      <c r="G73" s="1"/>
      <c r="H73" s="1">
        <v>3.6518040000000003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2DCA2-8AF0-419C-A3BF-8FE5E9BF39F5}">
  <dimension ref="A2:O59"/>
  <sheetViews>
    <sheetView topLeftCell="A28" workbookViewId="0">
      <selection activeCell="P43" sqref="P43"/>
    </sheetView>
  </sheetViews>
  <sheetFormatPr defaultRowHeight="14.4" x14ac:dyDescent="0.3"/>
  <cols>
    <col min="1" max="1" width="18.21875" customWidth="1"/>
    <col min="2" max="2" width="11.6640625" customWidth="1"/>
    <col min="3" max="3" width="14" customWidth="1"/>
    <col min="5" max="5" width="20.6640625" customWidth="1"/>
    <col min="7" max="7" width="12.6640625" customWidth="1"/>
    <col min="9" max="9" width="18.77734375" customWidth="1"/>
    <col min="13" max="13" width="13.6640625" customWidth="1"/>
  </cols>
  <sheetData>
    <row r="2" spans="1:15" x14ac:dyDescent="0.3">
      <c r="A2" s="5" t="s">
        <v>219</v>
      </c>
      <c r="B2" s="5" t="s">
        <v>155</v>
      </c>
      <c r="C2" s="5" t="s">
        <v>174</v>
      </c>
      <c r="E2" s="2" t="s">
        <v>220</v>
      </c>
      <c r="F2" s="2" t="s">
        <v>155</v>
      </c>
      <c r="G2" s="2" t="s">
        <v>156</v>
      </c>
      <c r="I2" s="2" t="s">
        <v>221</v>
      </c>
      <c r="J2" s="2" t="s">
        <v>155</v>
      </c>
      <c r="K2" s="2" t="s">
        <v>156</v>
      </c>
      <c r="M2" s="2" t="s">
        <v>222</v>
      </c>
      <c r="N2" s="2" t="s">
        <v>155</v>
      </c>
      <c r="O2" s="2" t="s">
        <v>174</v>
      </c>
    </row>
    <row r="3" spans="1:15" x14ac:dyDescent="0.3">
      <c r="B3" s="1"/>
      <c r="F3" s="1"/>
      <c r="J3" s="1"/>
      <c r="K3" s="1"/>
      <c r="N3" s="1"/>
      <c r="O3" s="1"/>
    </row>
    <row r="4" spans="1:15" x14ac:dyDescent="0.3">
      <c r="B4" s="1">
        <v>1809</v>
      </c>
      <c r="C4">
        <f>B4*1.989*10^-3</f>
        <v>3.5981010000000002</v>
      </c>
      <c r="E4" s="1" t="s">
        <v>179</v>
      </c>
      <c r="F4" s="1">
        <v>1765</v>
      </c>
      <c r="G4">
        <f>F4*1.989*10^-3</f>
        <v>3.5105850000000003</v>
      </c>
      <c r="I4" s="1" t="s">
        <v>179</v>
      </c>
      <c r="J4" s="1">
        <v>1461</v>
      </c>
      <c r="K4" s="1">
        <f>J4*1.989*10^-3</f>
        <v>2.905929</v>
      </c>
      <c r="M4" s="1" t="s">
        <v>179</v>
      </c>
      <c r="N4" s="1"/>
      <c r="O4" s="1"/>
    </row>
    <row r="5" spans="1:15" x14ac:dyDescent="0.3">
      <c r="B5" s="1">
        <v>1807</v>
      </c>
      <c r="C5">
        <f t="shared" ref="C5:C29" si="0">B5*1.989*10^-3</f>
        <v>3.5941230000000002</v>
      </c>
      <c r="E5" s="1" t="s">
        <v>180</v>
      </c>
      <c r="F5" s="1">
        <v>1747</v>
      </c>
      <c r="G5">
        <f t="shared" ref="G5:G43" si="1">F5*1.989*10^-3</f>
        <v>3.4747830000000004</v>
      </c>
      <c r="I5" s="1" t="s">
        <v>180</v>
      </c>
      <c r="J5" s="1">
        <v>1481</v>
      </c>
      <c r="K5" s="1">
        <f t="shared" ref="K5:K43" si="2">J5*1.989*10^-3</f>
        <v>2.9457090000000004</v>
      </c>
      <c r="M5" s="1" t="s">
        <v>180</v>
      </c>
      <c r="N5" s="1"/>
      <c r="O5" s="1"/>
    </row>
    <row r="6" spans="1:15" x14ac:dyDescent="0.3">
      <c r="B6" s="1">
        <v>1743</v>
      </c>
      <c r="C6">
        <f t="shared" si="0"/>
        <v>3.4668270000000003</v>
      </c>
      <c r="E6" s="1" t="s">
        <v>181</v>
      </c>
      <c r="F6" s="1">
        <v>1725</v>
      </c>
      <c r="G6">
        <f t="shared" si="1"/>
        <v>3.431025</v>
      </c>
      <c r="I6" s="1" t="s">
        <v>181</v>
      </c>
      <c r="J6" s="1">
        <v>1550</v>
      </c>
      <c r="K6" s="1">
        <f t="shared" si="2"/>
        <v>3.0829500000000003</v>
      </c>
      <c r="M6" s="1" t="s">
        <v>181</v>
      </c>
      <c r="N6" s="1"/>
      <c r="O6" s="1"/>
    </row>
    <row r="7" spans="1:15" x14ac:dyDescent="0.3">
      <c r="B7" s="1">
        <v>1747</v>
      </c>
      <c r="C7">
        <f t="shared" si="0"/>
        <v>3.4747830000000004</v>
      </c>
      <c r="E7" s="1" t="s">
        <v>182</v>
      </c>
      <c r="F7" s="1">
        <v>1688</v>
      </c>
      <c r="G7">
        <f t="shared" si="1"/>
        <v>3.3574320000000002</v>
      </c>
      <c r="I7" s="1" t="s">
        <v>182</v>
      </c>
      <c r="J7" s="1">
        <v>1531</v>
      </c>
      <c r="K7" s="1">
        <f t="shared" si="2"/>
        <v>3.0451589999999999</v>
      </c>
      <c r="M7" s="1" t="s">
        <v>182</v>
      </c>
      <c r="N7" s="1"/>
      <c r="O7" s="1"/>
    </row>
    <row r="8" spans="1:15" x14ac:dyDescent="0.3">
      <c r="B8" s="1">
        <v>1776</v>
      </c>
      <c r="C8">
        <f t="shared" si="0"/>
        <v>3.5324640000000005</v>
      </c>
      <c r="E8" s="1" t="s">
        <v>183</v>
      </c>
      <c r="F8" s="1">
        <v>1814</v>
      </c>
      <c r="G8">
        <f t="shared" si="1"/>
        <v>3.6080460000000003</v>
      </c>
      <c r="I8" s="1" t="s">
        <v>183</v>
      </c>
      <c r="J8" s="1"/>
      <c r="K8" s="1"/>
      <c r="M8" s="1" t="s">
        <v>183</v>
      </c>
      <c r="N8" s="1"/>
      <c r="O8" s="1"/>
    </row>
    <row r="9" spans="1:15" x14ac:dyDescent="0.3">
      <c r="B9" s="1">
        <v>1781</v>
      </c>
      <c r="C9">
        <f t="shared" si="0"/>
        <v>3.5424090000000001</v>
      </c>
      <c r="E9" s="1" t="s">
        <v>184</v>
      </c>
      <c r="F9" s="1">
        <v>1832</v>
      </c>
      <c r="G9">
        <f t="shared" si="1"/>
        <v>3.6438480000000006</v>
      </c>
      <c r="I9" s="1" t="s">
        <v>184</v>
      </c>
      <c r="J9" s="1"/>
      <c r="K9" s="1"/>
      <c r="M9" s="1" t="s">
        <v>184</v>
      </c>
      <c r="N9" s="1"/>
      <c r="O9" s="1"/>
    </row>
    <row r="10" spans="1:15" x14ac:dyDescent="0.3">
      <c r="B10" s="1">
        <v>1654</v>
      </c>
      <c r="C10">
        <f t="shared" si="0"/>
        <v>3.289806</v>
      </c>
      <c r="E10" s="1" t="s">
        <v>185</v>
      </c>
      <c r="F10" s="1">
        <v>1764</v>
      </c>
      <c r="G10">
        <f t="shared" si="1"/>
        <v>3.5085960000000003</v>
      </c>
      <c r="I10" s="1" t="s">
        <v>185</v>
      </c>
      <c r="J10" s="1"/>
      <c r="K10" s="1"/>
      <c r="M10" s="1" t="s">
        <v>185</v>
      </c>
      <c r="N10" s="1">
        <v>1811</v>
      </c>
      <c r="O10" s="1">
        <f>N10*1.989*10^-3</f>
        <v>3.6020790000000003</v>
      </c>
    </row>
    <row r="11" spans="1:15" x14ac:dyDescent="0.3">
      <c r="B11" s="1">
        <v>1816</v>
      </c>
      <c r="C11">
        <f t="shared" si="0"/>
        <v>3.6120240000000003</v>
      </c>
      <c r="E11" s="1" t="s">
        <v>186</v>
      </c>
      <c r="F11" s="1">
        <v>1780</v>
      </c>
      <c r="G11">
        <f t="shared" si="1"/>
        <v>3.5404200000000001</v>
      </c>
      <c r="I11" s="1" t="s">
        <v>186</v>
      </c>
      <c r="J11" s="1"/>
      <c r="K11" s="1"/>
      <c r="M11" s="1" t="s">
        <v>186</v>
      </c>
      <c r="N11" s="1"/>
      <c r="O11" s="1"/>
    </row>
    <row r="12" spans="1:15" x14ac:dyDescent="0.3">
      <c r="B12" s="1">
        <v>1805</v>
      </c>
      <c r="C12">
        <f t="shared" si="0"/>
        <v>3.5901450000000001</v>
      </c>
      <c r="E12" s="1" t="s">
        <v>187</v>
      </c>
      <c r="F12" s="1"/>
      <c r="I12" s="1" t="s">
        <v>187</v>
      </c>
      <c r="J12" s="1">
        <v>1427</v>
      </c>
      <c r="K12" s="1">
        <f t="shared" si="2"/>
        <v>2.8383030000000002</v>
      </c>
      <c r="M12" s="1" t="s">
        <v>187</v>
      </c>
      <c r="N12" s="1"/>
      <c r="O12" s="1"/>
    </row>
    <row r="13" spans="1:15" x14ac:dyDescent="0.3">
      <c r="B13" s="1">
        <v>1736</v>
      </c>
      <c r="C13">
        <f t="shared" si="0"/>
        <v>3.4529040000000002</v>
      </c>
      <c r="E13" s="1" t="s">
        <v>188</v>
      </c>
      <c r="F13" s="1"/>
      <c r="I13" s="1" t="s">
        <v>188</v>
      </c>
      <c r="J13" s="1">
        <v>1423</v>
      </c>
      <c r="K13" s="1">
        <f t="shared" si="2"/>
        <v>2.8303470000000002</v>
      </c>
      <c r="M13" s="1" t="s">
        <v>188</v>
      </c>
      <c r="N13" s="1"/>
      <c r="O13" s="1"/>
    </row>
    <row r="14" spans="1:15" x14ac:dyDescent="0.3">
      <c r="B14" s="1">
        <v>1713</v>
      </c>
      <c r="C14">
        <f t="shared" si="0"/>
        <v>3.4071570000000002</v>
      </c>
      <c r="E14" s="1" t="s">
        <v>189</v>
      </c>
      <c r="F14" s="1"/>
      <c r="I14" s="1" t="s">
        <v>189</v>
      </c>
      <c r="J14" s="1">
        <v>1333</v>
      </c>
      <c r="K14" s="1">
        <f t="shared" si="2"/>
        <v>2.6513369999999998</v>
      </c>
      <c r="M14" s="1" t="s">
        <v>189</v>
      </c>
      <c r="N14" s="1">
        <v>1804</v>
      </c>
      <c r="O14" s="1">
        <f t="shared" ref="O14:O43" si="3">N14*1.989*10^-3</f>
        <v>3.5881560000000006</v>
      </c>
    </row>
    <row r="15" spans="1:15" x14ac:dyDescent="0.3">
      <c r="B15" s="1">
        <v>1655</v>
      </c>
      <c r="C15">
        <f t="shared" si="0"/>
        <v>3.291795</v>
      </c>
      <c r="E15" s="1" t="s">
        <v>190</v>
      </c>
      <c r="F15" s="1">
        <v>1807</v>
      </c>
      <c r="G15">
        <f t="shared" si="1"/>
        <v>3.5941230000000002</v>
      </c>
      <c r="I15" s="1" t="s">
        <v>190</v>
      </c>
      <c r="J15" s="1"/>
      <c r="K15" s="1"/>
      <c r="M15" s="1" t="s">
        <v>190</v>
      </c>
      <c r="N15" s="1">
        <v>1810</v>
      </c>
      <c r="O15" s="1">
        <f t="shared" si="3"/>
        <v>3.6000900000000002</v>
      </c>
    </row>
    <row r="16" spans="1:15" x14ac:dyDescent="0.3">
      <c r="B16" s="1">
        <v>1758</v>
      </c>
      <c r="C16">
        <f t="shared" si="0"/>
        <v>3.4966620000000002</v>
      </c>
      <c r="E16" s="1" t="s">
        <v>191</v>
      </c>
      <c r="F16" s="1"/>
      <c r="I16" s="1" t="s">
        <v>191</v>
      </c>
      <c r="J16" s="1"/>
      <c r="K16" s="1"/>
      <c r="M16" s="1" t="s">
        <v>191</v>
      </c>
      <c r="N16" s="1">
        <v>1754</v>
      </c>
      <c r="O16" s="1">
        <f t="shared" si="3"/>
        <v>3.4887060000000001</v>
      </c>
    </row>
    <row r="17" spans="2:15" x14ac:dyDescent="0.3">
      <c r="B17" s="1">
        <v>1769</v>
      </c>
      <c r="C17">
        <f t="shared" si="0"/>
        <v>3.5185410000000004</v>
      </c>
      <c r="E17" s="1" t="s">
        <v>192</v>
      </c>
      <c r="F17" s="1"/>
      <c r="I17" s="1" t="s">
        <v>192</v>
      </c>
      <c r="J17" s="1">
        <v>1382</v>
      </c>
      <c r="K17" s="1">
        <f t="shared" si="2"/>
        <v>2.7487980000000003</v>
      </c>
      <c r="M17" s="1" t="s">
        <v>192</v>
      </c>
      <c r="N17" s="1">
        <v>1752</v>
      </c>
      <c r="O17" s="1">
        <f t="shared" si="3"/>
        <v>3.484728</v>
      </c>
    </row>
    <row r="18" spans="2:15" x14ac:dyDescent="0.3">
      <c r="B18" s="1">
        <v>1804</v>
      </c>
      <c r="C18">
        <f t="shared" si="0"/>
        <v>3.5881560000000006</v>
      </c>
      <c r="E18" s="1" t="s">
        <v>193</v>
      </c>
      <c r="F18" s="1">
        <v>1764</v>
      </c>
      <c r="G18">
        <f t="shared" si="1"/>
        <v>3.5085960000000003</v>
      </c>
      <c r="I18" s="1" t="s">
        <v>193</v>
      </c>
      <c r="J18" s="1"/>
      <c r="K18" s="1"/>
      <c r="M18" s="1" t="s">
        <v>193</v>
      </c>
      <c r="N18" s="1"/>
      <c r="O18" s="1"/>
    </row>
    <row r="19" spans="2:15" x14ac:dyDescent="0.3">
      <c r="B19" s="1">
        <v>1797</v>
      </c>
      <c r="C19">
        <f t="shared" si="0"/>
        <v>3.5742330000000004</v>
      </c>
      <c r="E19" s="1" t="s">
        <v>194</v>
      </c>
      <c r="F19" s="1"/>
      <c r="I19" s="1" t="s">
        <v>194</v>
      </c>
      <c r="J19" s="1">
        <v>1372</v>
      </c>
      <c r="K19" s="1">
        <f t="shared" si="2"/>
        <v>2.7289080000000006</v>
      </c>
      <c r="M19" s="1" t="s">
        <v>194</v>
      </c>
      <c r="N19" s="1">
        <v>1562</v>
      </c>
      <c r="O19" s="1">
        <f t="shared" si="3"/>
        <v>3.1068180000000001</v>
      </c>
    </row>
    <row r="20" spans="2:15" x14ac:dyDescent="0.3">
      <c r="B20" s="1">
        <v>1798</v>
      </c>
      <c r="C20">
        <f t="shared" si="0"/>
        <v>3.5762220000000005</v>
      </c>
      <c r="E20" s="1" t="s">
        <v>195</v>
      </c>
      <c r="F20" s="1"/>
      <c r="I20" s="1" t="s">
        <v>195</v>
      </c>
      <c r="J20" s="1"/>
      <c r="K20" s="1"/>
      <c r="M20" s="1" t="s">
        <v>195</v>
      </c>
      <c r="N20" s="1"/>
      <c r="O20" s="1"/>
    </row>
    <row r="21" spans="2:15" x14ac:dyDescent="0.3">
      <c r="B21" s="1">
        <v>1774</v>
      </c>
      <c r="C21">
        <f t="shared" si="0"/>
        <v>3.5284860000000005</v>
      </c>
      <c r="E21" s="1" t="s">
        <v>196</v>
      </c>
      <c r="F21" s="1"/>
      <c r="I21" s="1" t="s">
        <v>196</v>
      </c>
      <c r="J21" s="1">
        <v>1468</v>
      </c>
      <c r="K21" s="1">
        <f t="shared" si="2"/>
        <v>2.9198520000000006</v>
      </c>
      <c r="M21" s="1" t="s">
        <v>196</v>
      </c>
      <c r="N21" s="1"/>
      <c r="O21" s="1"/>
    </row>
    <row r="22" spans="2:15" x14ac:dyDescent="0.3">
      <c r="B22" s="1">
        <v>1628</v>
      </c>
      <c r="C22">
        <f t="shared" si="0"/>
        <v>3.238092</v>
      </c>
      <c r="E22" s="1" t="s">
        <v>197</v>
      </c>
      <c r="F22" s="1">
        <v>1555</v>
      </c>
      <c r="G22">
        <f t="shared" si="1"/>
        <v>3.0928949999999999</v>
      </c>
      <c r="I22" s="1" t="s">
        <v>197</v>
      </c>
      <c r="J22" s="1">
        <v>1468</v>
      </c>
      <c r="K22" s="1">
        <f t="shared" si="2"/>
        <v>2.9198520000000006</v>
      </c>
      <c r="M22" s="1" t="s">
        <v>197</v>
      </c>
      <c r="N22" s="1">
        <v>1622</v>
      </c>
      <c r="O22" s="1">
        <f t="shared" si="3"/>
        <v>3.2261580000000003</v>
      </c>
    </row>
    <row r="23" spans="2:15" x14ac:dyDescent="0.3">
      <c r="B23" s="1">
        <v>1623</v>
      </c>
      <c r="C23">
        <f t="shared" si="0"/>
        <v>3.2281470000000003</v>
      </c>
      <c r="E23" s="1" t="s">
        <v>198</v>
      </c>
      <c r="F23" s="1">
        <v>1535</v>
      </c>
      <c r="G23">
        <f t="shared" si="1"/>
        <v>3.0531150000000005</v>
      </c>
      <c r="I23" s="1" t="s">
        <v>198</v>
      </c>
      <c r="J23" s="1">
        <v>1469</v>
      </c>
      <c r="K23" s="1">
        <f t="shared" si="2"/>
        <v>2.9218410000000006</v>
      </c>
      <c r="M23" s="1" t="s">
        <v>198</v>
      </c>
      <c r="N23" s="1">
        <v>1622</v>
      </c>
      <c r="O23" s="1">
        <f t="shared" si="3"/>
        <v>3.2261580000000003</v>
      </c>
    </row>
    <row r="24" spans="2:15" x14ac:dyDescent="0.3">
      <c r="B24" s="1">
        <v>1810</v>
      </c>
      <c r="C24">
        <f t="shared" si="0"/>
        <v>3.6000900000000002</v>
      </c>
      <c r="E24" s="1" t="s">
        <v>199</v>
      </c>
      <c r="F24" s="1">
        <v>1566</v>
      </c>
      <c r="G24">
        <f t="shared" si="1"/>
        <v>3.1147740000000006</v>
      </c>
      <c r="I24" s="1" t="s">
        <v>199</v>
      </c>
      <c r="J24" s="1">
        <v>1490</v>
      </c>
      <c r="K24" s="1">
        <f t="shared" si="2"/>
        <v>2.9636100000000001</v>
      </c>
      <c r="M24" s="1" t="s">
        <v>199</v>
      </c>
      <c r="N24" s="1"/>
      <c r="O24" s="1"/>
    </row>
    <row r="25" spans="2:15" x14ac:dyDescent="0.3">
      <c r="B25" s="1">
        <v>1811</v>
      </c>
      <c r="C25">
        <f t="shared" si="0"/>
        <v>3.6020790000000003</v>
      </c>
      <c r="E25" s="1" t="s">
        <v>200</v>
      </c>
      <c r="F25" s="1"/>
      <c r="I25" s="1" t="s">
        <v>200</v>
      </c>
      <c r="J25" s="1">
        <v>1491</v>
      </c>
      <c r="K25" s="1">
        <f t="shared" si="2"/>
        <v>2.9655990000000001</v>
      </c>
      <c r="M25" s="1" t="s">
        <v>200</v>
      </c>
      <c r="N25" s="1"/>
      <c r="O25" s="1"/>
    </row>
    <row r="26" spans="2:15" x14ac:dyDescent="0.3">
      <c r="B26" s="1">
        <v>1624</v>
      </c>
      <c r="C26">
        <f t="shared" si="0"/>
        <v>3.2301359999999999</v>
      </c>
      <c r="E26" s="1" t="s">
        <v>201</v>
      </c>
      <c r="F26" s="1"/>
      <c r="I26" s="1" t="s">
        <v>201</v>
      </c>
      <c r="J26" s="1">
        <v>1472</v>
      </c>
      <c r="K26" s="1">
        <f t="shared" si="2"/>
        <v>2.9278080000000002</v>
      </c>
      <c r="M26" s="1" t="s">
        <v>201</v>
      </c>
      <c r="N26" s="1">
        <v>1746</v>
      </c>
      <c r="O26" s="1">
        <f t="shared" si="3"/>
        <v>3.4727940000000004</v>
      </c>
    </row>
    <row r="27" spans="2:15" x14ac:dyDescent="0.3">
      <c r="B27" s="1">
        <v>1653</v>
      </c>
      <c r="C27">
        <f t="shared" si="0"/>
        <v>3.287817</v>
      </c>
      <c r="E27" s="1" t="s">
        <v>202</v>
      </c>
      <c r="F27" s="1"/>
      <c r="I27" s="1" t="s">
        <v>202</v>
      </c>
      <c r="J27" s="1">
        <v>1451</v>
      </c>
      <c r="K27" s="1">
        <f t="shared" si="2"/>
        <v>2.8860390000000002</v>
      </c>
      <c r="M27" s="1" t="s">
        <v>202</v>
      </c>
      <c r="N27" s="1">
        <v>1749</v>
      </c>
      <c r="O27" s="1">
        <f t="shared" si="3"/>
        <v>3.478761</v>
      </c>
    </row>
    <row r="28" spans="2:15" x14ac:dyDescent="0.3">
      <c r="B28" s="1">
        <v>1795</v>
      </c>
      <c r="C28">
        <f t="shared" si="0"/>
        <v>3.5702550000000004</v>
      </c>
      <c r="E28" s="1" t="s">
        <v>203</v>
      </c>
      <c r="F28" s="1">
        <v>1699</v>
      </c>
      <c r="G28">
        <f t="shared" si="1"/>
        <v>3.3793110000000004</v>
      </c>
      <c r="I28" s="1" t="s">
        <v>203</v>
      </c>
      <c r="J28" s="1"/>
      <c r="K28" s="1"/>
      <c r="M28" s="1" t="s">
        <v>203</v>
      </c>
      <c r="N28" s="1">
        <v>1676</v>
      </c>
      <c r="O28" s="1">
        <f t="shared" si="3"/>
        <v>3.3335640000000004</v>
      </c>
    </row>
    <row r="29" spans="2:15" x14ac:dyDescent="0.3">
      <c r="B29" s="1">
        <v>1730</v>
      </c>
      <c r="C29">
        <f t="shared" si="0"/>
        <v>3.4409700000000005</v>
      </c>
      <c r="E29" s="1" t="s">
        <v>204</v>
      </c>
      <c r="F29" s="1"/>
      <c r="I29" s="1" t="s">
        <v>204</v>
      </c>
      <c r="J29" s="1">
        <v>1489</v>
      </c>
      <c r="K29" s="1">
        <f t="shared" si="2"/>
        <v>2.9616210000000001</v>
      </c>
      <c r="M29" s="1" t="s">
        <v>204</v>
      </c>
      <c r="N29" s="1">
        <v>1736</v>
      </c>
      <c r="O29" s="1">
        <f t="shared" si="3"/>
        <v>3.4529040000000002</v>
      </c>
    </row>
    <row r="30" spans="2:15" x14ac:dyDescent="0.3">
      <c r="B30" s="1"/>
      <c r="E30" s="1" t="s">
        <v>205</v>
      </c>
      <c r="F30" s="1">
        <v>1831</v>
      </c>
      <c r="G30">
        <f t="shared" si="1"/>
        <v>3.6418590000000006</v>
      </c>
      <c r="I30" s="1" t="s">
        <v>205</v>
      </c>
      <c r="J30" s="1">
        <v>1374</v>
      </c>
      <c r="K30" s="1">
        <f t="shared" si="2"/>
        <v>2.7328860000000001</v>
      </c>
      <c r="M30" s="1" t="s">
        <v>205</v>
      </c>
      <c r="N30" s="1">
        <v>1708</v>
      </c>
      <c r="O30" s="1">
        <f t="shared" si="3"/>
        <v>3.3972120000000001</v>
      </c>
    </row>
    <row r="31" spans="2:15" x14ac:dyDescent="0.3">
      <c r="C31">
        <f>AVERAGE(C4:C29)</f>
        <v>3.4743240000000006</v>
      </c>
      <c r="E31" s="1" t="s">
        <v>206</v>
      </c>
      <c r="F31" s="1"/>
      <c r="I31" s="1" t="s">
        <v>206</v>
      </c>
      <c r="J31" s="1"/>
      <c r="K31" s="1"/>
      <c r="M31" s="1" t="s">
        <v>206</v>
      </c>
      <c r="N31" s="1">
        <v>1692</v>
      </c>
      <c r="O31" s="1">
        <f t="shared" si="3"/>
        <v>3.3653880000000003</v>
      </c>
    </row>
    <row r="32" spans="2:15" x14ac:dyDescent="0.3">
      <c r="C32">
        <f>STDEV(C4:C29)</f>
        <v>0.13182411100098507</v>
      </c>
      <c r="E32" s="1" t="s">
        <v>207</v>
      </c>
      <c r="F32" s="1"/>
      <c r="I32" s="1" t="s">
        <v>207</v>
      </c>
      <c r="J32" s="1">
        <v>1402</v>
      </c>
      <c r="K32" s="1">
        <f t="shared" si="2"/>
        <v>2.7885780000000002</v>
      </c>
      <c r="M32" s="1" t="s">
        <v>207</v>
      </c>
      <c r="N32" s="1">
        <v>1694</v>
      </c>
      <c r="O32" s="1">
        <f t="shared" si="3"/>
        <v>3.3693659999999999</v>
      </c>
    </row>
    <row r="33" spans="5:15" x14ac:dyDescent="0.3">
      <c r="E33" s="1" t="s">
        <v>208</v>
      </c>
      <c r="F33" s="1"/>
      <c r="I33" s="1" t="s">
        <v>208</v>
      </c>
      <c r="J33" s="1"/>
      <c r="K33" s="1"/>
      <c r="M33" s="1" t="s">
        <v>208</v>
      </c>
      <c r="N33" s="1"/>
      <c r="O33" s="1"/>
    </row>
    <row r="34" spans="5:15" x14ac:dyDescent="0.3">
      <c r="E34" s="1" t="s">
        <v>209</v>
      </c>
      <c r="F34" s="1">
        <v>1750</v>
      </c>
      <c r="G34">
        <f t="shared" si="1"/>
        <v>3.48075</v>
      </c>
      <c r="I34" s="1" t="s">
        <v>209</v>
      </c>
      <c r="J34" s="1"/>
      <c r="K34" s="1"/>
      <c r="M34" s="1" t="s">
        <v>209</v>
      </c>
      <c r="N34" s="1">
        <v>1723</v>
      </c>
      <c r="O34" s="1">
        <f t="shared" si="3"/>
        <v>3.427047</v>
      </c>
    </row>
    <row r="35" spans="5:15" x14ac:dyDescent="0.3">
      <c r="E35" s="1" t="s">
        <v>210</v>
      </c>
      <c r="F35" s="1"/>
      <c r="I35" s="1" t="s">
        <v>210</v>
      </c>
      <c r="J35" s="1"/>
      <c r="K35" s="1"/>
      <c r="M35" s="1" t="s">
        <v>210</v>
      </c>
      <c r="N35" s="1">
        <v>1682</v>
      </c>
      <c r="O35" s="1">
        <f t="shared" si="3"/>
        <v>3.3454980000000001</v>
      </c>
    </row>
    <row r="36" spans="5:15" x14ac:dyDescent="0.3">
      <c r="E36" s="1" t="s">
        <v>211</v>
      </c>
      <c r="F36" s="1">
        <v>1832</v>
      </c>
      <c r="G36">
        <f t="shared" si="1"/>
        <v>3.6438480000000006</v>
      </c>
      <c r="I36" s="1" t="s">
        <v>211</v>
      </c>
      <c r="J36" s="1"/>
      <c r="K36" s="1"/>
      <c r="M36" s="1" t="s">
        <v>211</v>
      </c>
      <c r="N36" s="1">
        <v>1598</v>
      </c>
      <c r="O36" s="1">
        <f t="shared" si="3"/>
        <v>3.1784220000000003</v>
      </c>
    </row>
    <row r="37" spans="5:15" x14ac:dyDescent="0.3">
      <c r="E37" s="1" t="s">
        <v>212</v>
      </c>
      <c r="F37" s="1">
        <v>1815</v>
      </c>
      <c r="G37">
        <f t="shared" si="1"/>
        <v>3.6100350000000003</v>
      </c>
      <c r="I37" s="1" t="s">
        <v>212</v>
      </c>
      <c r="J37" s="1">
        <v>1533</v>
      </c>
      <c r="K37" s="1">
        <f t="shared" si="2"/>
        <v>3.0491370000000004</v>
      </c>
      <c r="M37" s="1" t="s">
        <v>212</v>
      </c>
      <c r="N37" s="1">
        <v>1645</v>
      </c>
      <c r="O37" s="1">
        <f t="shared" si="3"/>
        <v>3.2719050000000003</v>
      </c>
    </row>
    <row r="38" spans="5:15" x14ac:dyDescent="0.3">
      <c r="E38" s="1" t="s">
        <v>213</v>
      </c>
      <c r="F38" s="1">
        <v>1677</v>
      </c>
      <c r="G38">
        <f t="shared" si="1"/>
        <v>3.3355530000000004</v>
      </c>
      <c r="I38" s="1" t="s">
        <v>213</v>
      </c>
      <c r="J38" s="1"/>
      <c r="K38" s="1"/>
      <c r="M38" s="1" t="s">
        <v>213</v>
      </c>
      <c r="N38" s="1">
        <v>1815</v>
      </c>
      <c r="O38" s="1">
        <f t="shared" si="3"/>
        <v>3.6100350000000003</v>
      </c>
    </row>
    <row r="39" spans="5:15" x14ac:dyDescent="0.3">
      <c r="E39" s="1" t="s">
        <v>214</v>
      </c>
      <c r="F39" s="1"/>
      <c r="I39" s="1" t="s">
        <v>214</v>
      </c>
      <c r="J39" s="1"/>
      <c r="K39" s="1"/>
      <c r="M39" s="1" t="s">
        <v>214</v>
      </c>
      <c r="N39" s="1"/>
      <c r="O39" s="1"/>
    </row>
    <row r="40" spans="5:15" x14ac:dyDescent="0.3">
      <c r="E40" s="1" t="s">
        <v>215</v>
      </c>
      <c r="F40" s="1"/>
      <c r="I40" s="1" t="s">
        <v>215</v>
      </c>
      <c r="J40" s="1">
        <v>1504</v>
      </c>
      <c r="K40" s="1">
        <f t="shared" si="2"/>
        <v>2.9914560000000003</v>
      </c>
      <c r="M40" s="1" t="s">
        <v>215</v>
      </c>
      <c r="N40" s="1"/>
      <c r="O40" s="1"/>
    </row>
    <row r="41" spans="5:15" x14ac:dyDescent="0.3">
      <c r="E41" s="1" t="s">
        <v>216</v>
      </c>
      <c r="F41" s="1">
        <v>1732</v>
      </c>
      <c r="G41">
        <f t="shared" si="1"/>
        <v>3.4449480000000006</v>
      </c>
      <c r="I41" s="1" t="s">
        <v>216</v>
      </c>
      <c r="J41" s="1">
        <v>1482</v>
      </c>
      <c r="K41" s="1">
        <f t="shared" si="2"/>
        <v>2.9476980000000004</v>
      </c>
      <c r="M41" s="1" t="s">
        <v>216</v>
      </c>
      <c r="N41" s="1"/>
      <c r="O41" s="1"/>
    </row>
    <row r="42" spans="5:15" x14ac:dyDescent="0.3">
      <c r="E42" s="1" t="s">
        <v>217</v>
      </c>
      <c r="F42" s="1"/>
      <c r="I42" s="1" t="s">
        <v>217</v>
      </c>
      <c r="J42" s="1">
        <v>1433</v>
      </c>
      <c r="K42" s="1">
        <f t="shared" si="2"/>
        <v>2.8502370000000004</v>
      </c>
      <c r="M42" s="1" t="s">
        <v>217</v>
      </c>
      <c r="N42" s="1">
        <v>1774</v>
      </c>
      <c r="O42" s="1">
        <f t="shared" si="3"/>
        <v>3.5284860000000005</v>
      </c>
    </row>
    <row r="43" spans="5:15" x14ac:dyDescent="0.3">
      <c r="E43" s="1" t="s">
        <v>218</v>
      </c>
      <c r="F43" s="1">
        <v>1686</v>
      </c>
      <c r="G43">
        <f t="shared" si="1"/>
        <v>3.3534540000000002</v>
      </c>
      <c r="I43" s="1" t="s">
        <v>218</v>
      </c>
      <c r="J43" s="1">
        <v>1430</v>
      </c>
      <c r="K43" s="1">
        <f t="shared" si="2"/>
        <v>2.8442699999999999</v>
      </c>
      <c r="M43" s="1" t="s">
        <v>218</v>
      </c>
      <c r="N43" s="1">
        <v>1792</v>
      </c>
      <c r="O43" s="1">
        <f t="shared" si="3"/>
        <v>3.5642879999999999</v>
      </c>
    </row>
    <row r="46" spans="5:15" x14ac:dyDescent="0.3">
      <c r="G46">
        <f>AVERAGE(G4:G43)</f>
        <v>3.4441902857142859</v>
      </c>
      <c r="K46">
        <f>AVERAGE(K4:K43)</f>
        <v>2.8936635000000006</v>
      </c>
      <c r="O46">
        <f>AVERAGE(O10:O43)</f>
        <v>3.4144801363636366</v>
      </c>
    </row>
    <row r="47" spans="5:15" x14ac:dyDescent="0.3">
      <c r="G47">
        <f>STDEV(G4:G43)</f>
        <v>0.17842059084481895</v>
      </c>
      <c r="K47">
        <f>STDEV(K4:K43)</f>
        <v>0.10865058855720061</v>
      </c>
      <c r="O47">
        <f>STDEV(O10:O43)</f>
        <v>0.14651299641175849</v>
      </c>
    </row>
    <row r="51" spans="1:4" x14ac:dyDescent="0.3">
      <c r="B51" t="s">
        <v>234</v>
      </c>
      <c r="C51" t="s">
        <v>224</v>
      </c>
      <c r="D51" t="s">
        <v>225</v>
      </c>
    </row>
    <row r="52" spans="1:4" x14ac:dyDescent="0.3">
      <c r="A52" t="s">
        <v>175</v>
      </c>
      <c r="B52">
        <v>3.47</v>
      </c>
      <c r="C52">
        <v>5.5068765706584779</v>
      </c>
      <c r="D52">
        <f>B52/SQRT(C52)</f>
        <v>1.4786888685852337</v>
      </c>
    </row>
    <row r="53" spans="1:4" x14ac:dyDescent="0.3">
      <c r="A53" t="s">
        <v>176</v>
      </c>
      <c r="B53">
        <v>3.44</v>
      </c>
      <c r="C53">
        <v>5.3914075288730521</v>
      </c>
      <c r="D53">
        <f t="shared" ref="D53:D59" si="4">B53/SQRT(C53)</f>
        <v>1.481519466145206</v>
      </c>
    </row>
    <row r="54" spans="1:4" x14ac:dyDescent="0.3">
      <c r="A54" t="s">
        <v>177</v>
      </c>
      <c r="B54">
        <v>2.89</v>
      </c>
      <c r="C54">
        <v>3.8765084374297891</v>
      </c>
      <c r="D54">
        <f t="shared" si="4"/>
        <v>1.4678358006347623</v>
      </c>
    </row>
    <row r="55" spans="1:4" x14ac:dyDescent="0.3">
      <c r="A55" t="s">
        <v>178</v>
      </c>
      <c r="B55">
        <v>3.41</v>
      </c>
      <c r="C55">
        <v>5.2493986193721431</v>
      </c>
      <c r="D55">
        <f t="shared" si="4"/>
        <v>1.4883312570493821</v>
      </c>
    </row>
    <row r="56" spans="1:4" x14ac:dyDescent="0.3">
      <c r="A56" t="s">
        <v>167</v>
      </c>
      <c r="B56">
        <v>3.05</v>
      </c>
      <c r="C56">
        <v>4.3523195188590007</v>
      </c>
      <c r="D56">
        <f t="shared" si="4"/>
        <v>1.4619733427705519</v>
      </c>
    </row>
    <row r="57" spans="1:4" x14ac:dyDescent="0.3">
      <c r="A57" t="s">
        <v>168</v>
      </c>
      <c r="B57">
        <v>3.08</v>
      </c>
      <c r="C57">
        <v>4.40813899848348</v>
      </c>
      <c r="D57">
        <f t="shared" si="4"/>
        <v>1.4669762282384493</v>
      </c>
    </row>
    <row r="58" spans="1:4" x14ac:dyDescent="0.3">
      <c r="A58" t="s">
        <v>169</v>
      </c>
      <c r="B58">
        <v>2.58</v>
      </c>
      <c r="C58">
        <v>3.1159328033339997</v>
      </c>
      <c r="D58">
        <f t="shared" si="4"/>
        <v>1.4615903410250732</v>
      </c>
    </row>
    <row r="59" spans="1:4" x14ac:dyDescent="0.3">
      <c r="A59" t="s">
        <v>170</v>
      </c>
      <c r="B59">
        <v>3.51</v>
      </c>
      <c r="C59">
        <v>5.6396734411763569</v>
      </c>
      <c r="D59">
        <f t="shared" si="4"/>
        <v>1.4780194111230693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497AB-848F-40D8-9ED8-7A238F34EB0B}">
  <dimension ref="A1:AB75"/>
  <sheetViews>
    <sheetView workbookViewId="0">
      <selection activeCell="E62" sqref="E62"/>
    </sheetView>
  </sheetViews>
  <sheetFormatPr defaultRowHeight="14.4" x14ac:dyDescent="0.3"/>
  <sheetData>
    <row r="1" spans="1:22" x14ac:dyDescent="0.3">
      <c r="A1" t="s">
        <v>167</v>
      </c>
    </row>
    <row r="3" spans="1:22" x14ac:dyDescent="0.3">
      <c r="A3">
        <v>18509</v>
      </c>
      <c r="B3">
        <v>47453</v>
      </c>
      <c r="C3">
        <v>2965</v>
      </c>
      <c r="D3">
        <v>54422</v>
      </c>
      <c r="E3">
        <v>14604</v>
      </c>
      <c r="F3">
        <v>51214</v>
      </c>
      <c r="G3">
        <v>59105</v>
      </c>
      <c r="I3">
        <v>287095</v>
      </c>
      <c r="K3">
        <f>A3/I3</f>
        <v>6.4469948971594762E-2</v>
      </c>
      <c r="L3">
        <f t="shared" ref="L3:L11" si="0">B3/I3</f>
        <v>0.16528675177206151</v>
      </c>
      <c r="M3">
        <f t="shared" ref="M3:M11" si="1">C3/I3</f>
        <v>1.0327591912084849E-2</v>
      </c>
      <c r="N3">
        <f t="shared" ref="N3:N11" si="2">D3/I3</f>
        <v>0.18956094672495166</v>
      </c>
      <c r="O3">
        <f>E3/I3</f>
        <v>5.0868179522457722E-2</v>
      </c>
      <c r="P3">
        <f>F3/I3</f>
        <v>0.1783869450878629</v>
      </c>
      <c r="Q3">
        <f>G3/I3</f>
        <v>0.20587262056113831</v>
      </c>
      <c r="S3">
        <f>SUM(K3:N3)</f>
        <v>0.42964523938069277</v>
      </c>
      <c r="T3">
        <f>SUM(O3:Q3)</f>
        <v>0.43512774517145891</v>
      </c>
      <c r="V3">
        <f>T3/S3</f>
        <v>1.0127605412285468</v>
      </c>
    </row>
    <row r="4" spans="1:22" x14ac:dyDescent="0.3">
      <c r="A4">
        <v>18447</v>
      </c>
      <c r="B4">
        <v>46493</v>
      </c>
      <c r="C4">
        <v>3377</v>
      </c>
      <c r="D4">
        <v>54140</v>
      </c>
      <c r="E4">
        <v>15350</v>
      </c>
      <c r="F4">
        <v>51398</v>
      </c>
      <c r="G4">
        <v>58790</v>
      </c>
      <c r="I4">
        <v>288519</v>
      </c>
      <c r="K4">
        <f t="shared" ref="K4:K11" si="3">A4/I4</f>
        <v>6.3936863776735672E-2</v>
      </c>
      <c r="L4">
        <f t="shared" si="0"/>
        <v>0.16114363352153585</v>
      </c>
      <c r="M4">
        <f t="shared" si="1"/>
        <v>1.1704601776659423E-2</v>
      </c>
      <c r="N4">
        <f t="shared" si="2"/>
        <v>0.18764795386092423</v>
      </c>
      <c r="O4">
        <f t="shared" ref="O4:O11" si="4">E4/I4</f>
        <v>5.3202735348451921E-2</v>
      </c>
      <c r="P4">
        <f t="shared" ref="P4:P11" si="5">F4/I4</f>
        <v>0.17814424699933107</v>
      </c>
      <c r="Q4">
        <f t="shared" ref="Q4:Q11" si="6">G4/I4</f>
        <v>0.20376474339644876</v>
      </c>
      <c r="S4">
        <f t="shared" ref="S4:S55" si="7">SUM(K4:N4)</f>
        <v>0.42443305293585515</v>
      </c>
      <c r="T4">
        <f t="shared" ref="T4:T55" si="8">SUM(O4:Q4)</f>
        <v>0.43511172574423174</v>
      </c>
      <c r="V4">
        <f t="shared" ref="V4:V11" si="9">T4/S4</f>
        <v>1.0251598520296921</v>
      </c>
    </row>
    <row r="5" spans="1:22" x14ac:dyDescent="0.3">
      <c r="A5">
        <v>19224</v>
      </c>
      <c r="B5">
        <v>47258</v>
      </c>
      <c r="C5">
        <v>3427</v>
      </c>
      <c r="D5">
        <v>52539</v>
      </c>
      <c r="E5">
        <v>14837</v>
      </c>
      <c r="F5">
        <v>50613</v>
      </c>
      <c r="G5">
        <v>55754</v>
      </c>
      <c r="I5">
        <v>282837</v>
      </c>
      <c r="K5">
        <f t="shared" si="3"/>
        <v>6.7968476543026554E-2</v>
      </c>
      <c r="L5">
        <f t="shared" si="0"/>
        <v>0.16708563589629363</v>
      </c>
      <c r="M5">
        <f t="shared" si="1"/>
        <v>1.2116519408705367E-2</v>
      </c>
      <c r="N5">
        <f t="shared" si="2"/>
        <v>0.18575716755587141</v>
      </c>
      <c r="O5">
        <f t="shared" si="4"/>
        <v>5.2457776033545823E-2</v>
      </c>
      <c r="P5">
        <f t="shared" si="5"/>
        <v>0.17894759172244085</v>
      </c>
      <c r="Q5">
        <f t="shared" si="6"/>
        <v>0.19712413863815553</v>
      </c>
      <c r="S5">
        <f t="shared" si="7"/>
        <v>0.43292779940389692</v>
      </c>
      <c r="T5">
        <f t="shared" si="8"/>
        <v>0.42852950639414222</v>
      </c>
      <c r="V5">
        <f t="shared" si="9"/>
        <v>0.98984058539134989</v>
      </c>
    </row>
    <row r="6" spans="1:22" x14ac:dyDescent="0.3">
      <c r="A6">
        <v>17363</v>
      </c>
      <c r="B6">
        <v>45224</v>
      </c>
      <c r="C6">
        <v>3325</v>
      </c>
      <c r="D6">
        <v>51510</v>
      </c>
      <c r="E6">
        <v>14258</v>
      </c>
      <c r="F6">
        <v>48424</v>
      </c>
      <c r="G6">
        <v>53468</v>
      </c>
      <c r="I6">
        <v>284934</v>
      </c>
      <c r="K6">
        <f t="shared" si="3"/>
        <v>6.0936918725038078E-2</v>
      </c>
      <c r="L6">
        <f t="shared" si="0"/>
        <v>0.15871745737609411</v>
      </c>
      <c r="M6">
        <f t="shared" si="1"/>
        <v>1.1669369046866994E-2</v>
      </c>
      <c r="N6">
        <f t="shared" si="2"/>
        <v>0.18077870664785528</v>
      </c>
      <c r="O6">
        <f t="shared" si="4"/>
        <v>5.0039658306835967E-2</v>
      </c>
      <c r="P6">
        <f t="shared" si="5"/>
        <v>0.16994812833849243</v>
      </c>
      <c r="Q6">
        <f t="shared" si="6"/>
        <v>0.18765047344297275</v>
      </c>
      <c r="S6">
        <f t="shared" si="7"/>
        <v>0.41210245179585447</v>
      </c>
      <c r="T6">
        <f t="shared" si="8"/>
        <v>0.40763826008830117</v>
      </c>
      <c r="V6">
        <f t="shared" si="9"/>
        <v>0.98916727700090279</v>
      </c>
    </row>
    <row r="7" spans="1:22" x14ac:dyDescent="0.3">
      <c r="A7">
        <v>18160</v>
      </c>
      <c r="B7">
        <v>43742</v>
      </c>
      <c r="C7">
        <v>3005</v>
      </c>
      <c r="D7">
        <v>50944</v>
      </c>
      <c r="E7">
        <v>14840</v>
      </c>
      <c r="F7">
        <v>50300</v>
      </c>
      <c r="G7">
        <v>56992</v>
      </c>
      <c r="I7">
        <v>281096</v>
      </c>
      <c r="K7">
        <f t="shared" si="3"/>
        <v>6.4604263312178042E-2</v>
      </c>
      <c r="L7">
        <f t="shared" si="0"/>
        <v>0.15561231750007115</v>
      </c>
      <c r="M7">
        <f t="shared" si="1"/>
        <v>1.0690297976492017E-2</v>
      </c>
      <c r="N7">
        <f t="shared" si="2"/>
        <v>0.18123345760878845</v>
      </c>
      <c r="O7">
        <f t="shared" si="4"/>
        <v>5.2793351737484701E-2</v>
      </c>
      <c r="P7">
        <f t="shared" si="5"/>
        <v>0.17894242536357685</v>
      </c>
      <c r="Q7">
        <f t="shared" si="6"/>
        <v>0.20274923869425393</v>
      </c>
      <c r="S7">
        <f t="shared" si="7"/>
        <v>0.41214033639752967</v>
      </c>
      <c r="T7">
        <f t="shared" si="8"/>
        <v>0.43448501579531551</v>
      </c>
      <c r="V7">
        <f t="shared" si="9"/>
        <v>1.0542161914873416</v>
      </c>
    </row>
    <row r="8" spans="1:22" x14ac:dyDescent="0.3">
      <c r="A8">
        <v>19021</v>
      </c>
      <c r="B8">
        <v>45113</v>
      </c>
      <c r="C8">
        <v>3306</v>
      </c>
      <c r="D8">
        <v>54236</v>
      </c>
      <c r="E8">
        <v>15817</v>
      </c>
      <c r="F8">
        <v>51573</v>
      </c>
      <c r="G8">
        <v>55446</v>
      </c>
      <c r="I8">
        <v>293988</v>
      </c>
      <c r="K8">
        <f t="shared" si="3"/>
        <v>6.4699919724614613E-2</v>
      </c>
      <c r="L8">
        <f t="shared" si="0"/>
        <v>0.15345184157176484</v>
      </c>
      <c r="M8">
        <f t="shared" si="1"/>
        <v>1.1245356953345035E-2</v>
      </c>
      <c r="N8">
        <f t="shared" si="2"/>
        <v>0.18448372042396288</v>
      </c>
      <c r="O8">
        <f t="shared" si="4"/>
        <v>5.3801515708124144E-2</v>
      </c>
      <c r="P8">
        <f t="shared" si="5"/>
        <v>0.17542552757255397</v>
      </c>
      <c r="Q8">
        <f t="shared" si="6"/>
        <v>0.18859953467488469</v>
      </c>
      <c r="S8">
        <f t="shared" si="7"/>
        <v>0.41388083867368736</v>
      </c>
      <c r="T8">
        <f t="shared" si="8"/>
        <v>0.41782657795556277</v>
      </c>
      <c r="V8">
        <f t="shared" si="9"/>
        <v>1.0095335152371872</v>
      </c>
    </row>
    <row r="9" spans="1:22" x14ac:dyDescent="0.3">
      <c r="A9">
        <v>17515</v>
      </c>
      <c r="B9">
        <v>43799</v>
      </c>
      <c r="C9">
        <v>3182</v>
      </c>
      <c r="D9">
        <v>49863</v>
      </c>
      <c r="E9">
        <v>14772</v>
      </c>
      <c r="F9">
        <v>47274</v>
      </c>
      <c r="G9">
        <v>52963</v>
      </c>
      <c r="I9">
        <v>267710</v>
      </c>
      <c r="K9">
        <f t="shared" si="3"/>
        <v>6.5425273616973589E-2</v>
      </c>
      <c r="L9">
        <f t="shared" si="0"/>
        <v>0.16360614097344142</v>
      </c>
      <c r="M9">
        <f t="shared" si="1"/>
        <v>1.1885996040491576E-2</v>
      </c>
      <c r="N9">
        <f t="shared" si="2"/>
        <v>0.18625751746292629</v>
      </c>
      <c r="O9">
        <f t="shared" si="4"/>
        <v>5.5179111725374472E-2</v>
      </c>
      <c r="P9">
        <f t="shared" si="5"/>
        <v>0.17658660490829628</v>
      </c>
      <c r="Q9">
        <f t="shared" si="6"/>
        <v>0.19783721190840836</v>
      </c>
      <c r="S9">
        <f t="shared" si="7"/>
        <v>0.42717492809383284</v>
      </c>
      <c r="T9">
        <f t="shared" si="8"/>
        <v>0.4296029285420791</v>
      </c>
      <c r="V9">
        <f t="shared" si="9"/>
        <v>1.0056838552278351</v>
      </c>
    </row>
    <row r="10" spans="1:22" x14ac:dyDescent="0.3">
      <c r="A10">
        <v>20457</v>
      </c>
      <c r="B10">
        <v>49148</v>
      </c>
      <c r="C10">
        <v>3416</v>
      </c>
      <c r="D10">
        <v>55785</v>
      </c>
      <c r="E10">
        <v>16179</v>
      </c>
      <c r="F10">
        <v>51870</v>
      </c>
      <c r="G10">
        <v>61658</v>
      </c>
      <c r="I10">
        <v>299923</v>
      </c>
      <c r="K10">
        <f t="shared" si="3"/>
        <v>6.820750659335896E-2</v>
      </c>
      <c r="L10">
        <f t="shared" si="0"/>
        <v>0.16386872630641866</v>
      </c>
      <c r="M10">
        <f t="shared" si="1"/>
        <v>1.1389589994765323E-2</v>
      </c>
      <c r="N10">
        <f t="shared" si="2"/>
        <v>0.18599773941978442</v>
      </c>
      <c r="O10">
        <f t="shared" si="4"/>
        <v>5.3943845587034002E-2</v>
      </c>
      <c r="P10">
        <f t="shared" si="5"/>
        <v>0.17294438905985871</v>
      </c>
      <c r="Q10">
        <f t="shared" si="6"/>
        <v>0.20557943205422724</v>
      </c>
      <c r="S10">
        <f t="shared" si="7"/>
        <v>0.42946356231432736</v>
      </c>
      <c r="T10">
        <f t="shared" si="8"/>
        <v>0.43246766670111991</v>
      </c>
      <c r="V10">
        <f t="shared" si="9"/>
        <v>1.0069950157601353</v>
      </c>
    </row>
    <row r="11" spans="1:22" x14ac:dyDescent="0.3">
      <c r="A11">
        <v>17951</v>
      </c>
      <c r="B11">
        <v>46108</v>
      </c>
      <c r="C11">
        <v>3458</v>
      </c>
      <c r="D11">
        <v>52255</v>
      </c>
      <c r="E11">
        <v>14555</v>
      </c>
      <c r="F11">
        <v>49300</v>
      </c>
      <c r="G11">
        <v>53675</v>
      </c>
      <c r="I11">
        <v>279048</v>
      </c>
      <c r="K11">
        <f t="shared" si="3"/>
        <v>6.4329434362546942E-2</v>
      </c>
      <c r="L11">
        <f t="shared" si="0"/>
        <v>0.16523322152461226</v>
      </c>
      <c r="M11">
        <f t="shared" si="1"/>
        <v>1.2392133253060406E-2</v>
      </c>
      <c r="N11">
        <f t="shared" si="2"/>
        <v>0.18726168974513346</v>
      </c>
      <c r="O11">
        <f t="shared" si="4"/>
        <v>5.2159485106504977E-2</v>
      </c>
      <c r="P11">
        <f t="shared" si="5"/>
        <v>0.17667211375820646</v>
      </c>
      <c r="Q11">
        <f t="shared" si="6"/>
        <v>0.19235041999942662</v>
      </c>
      <c r="S11">
        <f t="shared" si="7"/>
        <v>0.42921647888535308</v>
      </c>
      <c r="T11">
        <f t="shared" si="8"/>
        <v>0.42118201886413809</v>
      </c>
      <c r="V11">
        <f t="shared" si="9"/>
        <v>0.98128110075810704</v>
      </c>
    </row>
    <row r="13" spans="1:22" x14ac:dyDescent="0.3">
      <c r="K13">
        <f xml:space="preserve"> AVERAGE(K3:K11)</f>
        <v>6.4953178402896355E-2</v>
      </c>
      <c r="L13">
        <f t="shared" ref="L13:Q13" si="10" xml:space="preserve"> AVERAGE(L3:L11)</f>
        <v>0.16155619182692149</v>
      </c>
      <c r="M13">
        <f t="shared" si="10"/>
        <v>1.1491272929163444E-2</v>
      </c>
      <c r="N13">
        <f t="shared" si="10"/>
        <v>0.18544209993891089</v>
      </c>
      <c r="O13">
        <f t="shared" si="10"/>
        <v>5.271618434175708E-2</v>
      </c>
      <c r="P13">
        <f t="shared" si="10"/>
        <v>0.17622199697895771</v>
      </c>
      <c r="Q13">
        <f t="shared" si="10"/>
        <v>0.19794753481887961</v>
      </c>
      <c r="V13">
        <f>AVERAGE(V3:V11)</f>
        <v>1.0082931037912328</v>
      </c>
    </row>
    <row r="14" spans="1:22" x14ac:dyDescent="0.3">
      <c r="A14" t="s">
        <v>168</v>
      </c>
      <c r="K14">
        <f>STDEV(K3:K11)</f>
        <v>2.1759260949481009E-3</v>
      </c>
      <c r="L14">
        <f t="shared" ref="L14:Q14" si="11">STDEV(L3:L11)</f>
        <v>4.7010801491490228E-3</v>
      </c>
      <c r="M14">
        <f t="shared" si="11"/>
        <v>6.6163100676562049E-4</v>
      </c>
      <c r="N14">
        <f t="shared" si="11"/>
        <v>2.8851539073790327E-3</v>
      </c>
      <c r="O14">
        <f t="shared" si="11"/>
        <v>1.579137288762194E-3</v>
      </c>
      <c r="P14">
        <f t="shared" si="11"/>
        <v>3.0472465382335545E-3</v>
      </c>
      <c r="Q14">
        <f t="shared" si="11"/>
        <v>7.1008937955307407E-3</v>
      </c>
      <c r="V14">
        <f>STDEV(V3:V11)</f>
        <v>2.1964027413224518E-2</v>
      </c>
    </row>
    <row r="16" spans="1:22" x14ac:dyDescent="0.3">
      <c r="A16">
        <v>20470</v>
      </c>
      <c r="B16">
        <v>45049</v>
      </c>
      <c r="C16">
        <v>3134</v>
      </c>
      <c r="D16">
        <v>49881</v>
      </c>
      <c r="E16">
        <v>14181</v>
      </c>
      <c r="F16">
        <v>54080</v>
      </c>
      <c r="G16">
        <v>56246</v>
      </c>
      <c r="I16">
        <v>281718</v>
      </c>
      <c r="K16">
        <f>A16/I16</f>
        <v>7.2661313796065566E-2</v>
      </c>
      <c r="L16">
        <f>B16/I16</f>
        <v>0.15990813508544005</v>
      </c>
      <c r="M16">
        <f>C16/I16</f>
        <v>1.1124599777082047E-2</v>
      </c>
      <c r="N16">
        <f>D16/I16</f>
        <v>0.17706003876216642</v>
      </c>
      <c r="O16">
        <f>E16/I16</f>
        <v>5.033757161416736E-2</v>
      </c>
      <c r="P16">
        <f>F16/I16</f>
        <v>0.19196501466005012</v>
      </c>
      <c r="Q16">
        <f>G16/I16</f>
        <v>0.19965355426348333</v>
      </c>
      <c r="S16">
        <f t="shared" si="7"/>
        <v>0.42075408742075404</v>
      </c>
      <c r="T16">
        <f t="shared" si="8"/>
        <v>0.44195614053770083</v>
      </c>
      <c r="V16">
        <f>T16/S16</f>
        <v>1.0503906052271923</v>
      </c>
    </row>
    <row r="17" spans="1:22" x14ac:dyDescent="0.3">
      <c r="A17">
        <v>22431</v>
      </c>
      <c r="B17">
        <v>45257</v>
      </c>
      <c r="C17">
        <v>3558</v>
      </c>
      <c r="D17">
        <v>48910</v>
      </c>
      <c r="E17">
        <v>14343</v>
      </c>
      <c r="F17">
        <v>54170</v>
      </c>
      <c r="G17">
        <v>57927</v>
      </c>
      <c r="I17">
        <v>285261</v>
      </c>
      <c r="K17">
        <f t="shared" ref="K17:K55" si="12">A17/I17</f>
        <v>7.8633251653748668E-2</v>
      </c>
      <c r="L17">
        <f t="shared" ref="L17:L55" si="13">B17/I17</f>
        <v>0.15865120012900466</v>
      </c>
      <c r="M17">
        <f t="shared" ref="M17:M55" si="14">C17/I17</f>
        <v>1.2472788078286201E-2</v>
      </c>
      <c r="N17">
        <f t="shared" ref="N17:N55" si="15">D17/I17</f>
        <v>0.17145701655676732</v>
      </c>
      <c r="O17">
        <f t="shared" ref="O17:O55" si="16">E17/I17</f>
        <v>5.0280269647796229E-2</v>
      </c>
      <c r="P17">
        <f t="shared" ref="P17:P55" si="17">F17/I17</f>
        <v>0.18989627043304202</v>
      </c>
      <c r="Q17">
        <f t="shared" ref="Q17:Q55" si="18">G17/I17</f>
        <v>0.20306666526444203</v>
      </c>
      <c r="S17">
        <f t="shared" si="7"/>
        <v>0.42121425641780685</v>
      </c>
      <c r="T17">
        <f t="shared" si="8"/>
        <v>0.44324320534528028</v>
      </c>
      <c r="V17">
        <f t="shared" ref="V17:V24" si="19">T17/S17</f>
        <v>1.0522986783847665</v>
      </c>
    </row>
    <row r="18" spans="1:22" x14ac:dyDescent="0.3">
      <c r="A18">
        <v>21120</v>
      </c>
      <c r="B18">
        <v>45499</v>
      </c>
      <c r="C18">
        <v>3462</v>
      </c>
      <c r="D18">
        <v>50218</v>
      </c>
      <c r="E18">
        <v>15437</v>
      </c>
      <c r="F18">
        <v>56027</v>
      </c>
      <c r="G18">
        <v>59948</v>
      </c>
      <c r="I18">
        <v>291180</v>
      </c>
      <c r="K18">
        <f t="shared" si="12"/>
        <v>7.253245415207088E-2</v>
      </c>
      <c r="L18">
        <f t="shared" si="13"/>
        <v>0.15625729789133869</v>
      </c>
      <c r="M18">
        <f t="shared" si="14"/>
        <v>1.18895528539048E-2</v>
      </c>
      <c r="N18">
        <f t="shared" si="15"/>
        <v>0.17246376811594202</v>
      </c>
      <c r="O18">
        <f t="shared" si="16"/>
        <v>5.3015316986056736E-2</v>
      </c>
      <c r="P18">
        <f t="shared" si="17"/>
        <v>0.19241362730956796</v>
      </c>
      <c r="Q18">
        <f t="shared" si="18"/>
        <v>0.20587952469262999</v>
      </c>
      <c r="S18">
        <f t="shared" si="7"/>
        <v>0.41314307301325637</v>
      </c>
      <c r="T18">
        <f t="shared" si="8"/>
        <v>0.45130846898825472</v>
      </c>
      <c r="V18">
        <f t="shared" si="19"/>
        <v>1.0923781577569225</v>
      </c>
    </row>
    <row r="19" spans="1:22" x14ac:dyDescent="0.3">
      <c r="A19">
        <v>21718</v>
      </c>
      <c r="B19">
        <v>44154</v>
      </c>
      <c r="C19">
        <v>2920</v>
      </c>
      <c r="D19">
        <v>46989</v>
      </c>
      <c r="E19">
        <v>13113</v>
      </c>
      <c r="F19">
        <v>49928</v>
      </c>
      <c r="G19">
        <v>52774</v>
      </c>
      <c r="I19">
        <v>269715</v>
      </c>
      <c r="K19">
        <f t="shared" si="12"/>
        <v>8.0522032515803713E-2</v>
      </c>
      <c r="L19">
        <f t="shared" si="13"/>
        <v>0.16370613425282243</v>
      </c>
      <c r="M19">
        <f t="shared" si="14"/>
        <v>1.0826242515247575E-2</v>
      </c>
      <c r="N19">
        <f t="shared" si="15"/>
        <v>0.1742172292975919</v>
      </c>
      <c r="O19">
        <f t="shared" si="16"/>
        <v>4.8617985651521048E-2</v>
      </c>
      <c r="P19">
        <f t="shared" si="17"/>
        <v>0.18511391654153458</v>
      </c>
      <c r="Q19">
        <f t="shared" si="18"/>
        <v>0.19566579537660123</v>
      </c>
      <c r="S19">
        <f t="shared" si="7"/>
        <v>0.42927163858146555</v>
      </c>
      <c r="T19">
        <f t="shared" si="8"/>
        <v>0.42939769756965684</v>
      </c>
      <c r="V19">
        <f t="shared" si="19"/>
        <v>1.0002936578540522</v>
      </c>
    </row>
    <row r="20" spans="1:22" x14ac:dyDescent="0.3">
      <c r="A20">
        <v>21819</v>
      </c>
      <c r="B20">
        <v>42469</v>
      </c>
      <c r="C20">
        <v>3293</v>
      </c>
      <c r="D20">
        <v>48877</v>
      </c>
      <c r="E20">
        <v>14486</v>
      </c>
      <c r="F20">
        <v>53874</v>
      </c>
      <c r="G20">
        <v>59722</v>
      </c>
      <c r="I20">
        <v>286071</v>
      </c>
      <c r="K20">
        <f t="shared" si="12"/>
        <v>7.6271275312772002E-2</v>
      </c>
      <c r="L20">
        <f t="shared" si="13"/>
        <v>0.14845615249361171</v>
      </c>
      <c r="M20">
        <f t="shared" si="14"/>
        <v>1.1511128356247225E-2</v>
      </c>
      <c r="N20">
        <f t="shared" si="15"/>
        <v>0.17085618605171443</v>
      </c>
      <c r="O20">
        <f t="shared" si="16"/>
        <v>5.0637778733251537E-2</v>
      </c>
      <c r="P20">
        <f t="shared" si="17"/>
        <v>0.18832387763876801</v>
      </c>
      <c r="Q20">
        <f t="shared" si="18"/>
        <v>0.20876635520552589</v>
      </c>
      <c r="S20">
        <f t="shared" si="7"/>
        <v>0.40709474221434538</v>
      </c>
      <c r="T20">
        <f t="shared" si="8"/>
        <v>0.44772801157754544</v>
      </c>
      <c r="V20">
        <f t="shared" si="19"/>
        <v>1.0998128080509713</v>
      </c>
    </row>
    <row r="21" spans="1:22" x14ac:dyDescent="0.3">
      <c r="A21">
        <v>20246</v>
      </c>
      <c r="B21">
        <v>41821</v>
      </c>
      <c r="C21">
        <v>3180</v>
      </c>
      <c r="D21">
        <v>49711</v>
      </c>
      <c r="E21">
        <v>14783</v>
      </c>
      <c r="F21">
        <v>55741</v>
      </c>
      <c r="G21">
        <v>55772</v>
      </c>
      <c r="I21">
        <v>281712</v>
      </c>
      <c r="K21">
        <f t="shared" si="12"/>
        <v>7.1867723064690178E-2</v>
      </c>
      <c r="L21">
        <f t="shared" si="13"/>
        <v>0.14845303004486851</v>
      </c>
      <c r="M21">
        <f t="shared" si="14"/>
        <v>1.1288124041574374E-2</v>
      </c>
      <c r="N21">
        <f t="shared" si="15"/>
        <v>0.17646035667632193</v>
      </c>
      <c r="O21">
        <f t="shared" si="16"/>
        <v>5.2475577895155334E-2</v>
      </c>
      <c r="P21">
        <f t="shared" si="17"/>
        <v>0.19786519566081673</v>
      </c>
      <c r="Q21">
        <f t="shared" si="18"/>
        <v>0.19797523712159937</v>
      </c>
      <c r="S21">
        <f t="shared" si="7"/>
        <v>0.40806923382745497</v>
      </c>
      <c r="T21">
        <f t="shared" si="8"/>
        <v>0.44831601067757143</v>
      </c>
      <c r="V21">
        <f t="shared" si="19"/>
        <v>1.098627324762087</v>
      </c>
    </row>
    <row r="22" spans="1:22" x14ac:dyDescent="0.3">
      <c r="A22">
        <v>20133</v>
      </c>
      <c r="B22">
        <v>42110</v>
      </c>
      <c r="C22">
        <v>2700</v>
      </c>
      <c r="D22">
        <v>48864</v>
      </c>
      <c r="E22">
        <v>14577</v>
      </c>
      <c r="F22">
        <v>54540</v>
      </c>
      <c r="G22">
        <v>58907</v>
      </c>
      <c r="I22">
        <v>278373</v>
      </c>
      <c r="K22">
        <f t="shared" si="12"/>
        <v>7.2323824508842449E-2</v>
      </c>
      <c r="L22">
        <f t="shared" si="13"/>
        <v>0.15127185466981352</v>
      </c>
      <c r="M22">
        <f t="shared" si="14"/>
        <v>9.6992165188434232E-3</v>
      </c>
      <c r="N22">
        <f t="shared" si="15"/>
        <v>0.17553426517657963</v>
      </c>
      <c r="O22">
        <f t="shared" si="16"/>
        <v>5.2364992294511324E-2</v>
      </c>
      <c r="P22">
        <f t="shared" si="17"/>
        <v>0.19592417368063714</v>
      </c>
      <c r="Q22">
        <f t="shared" si="18"/>
        <v>0.21161175832426277</v>
      </c>
      <c r="S22">
        <f t="shared" si="7"/>
        <v>0.40882916087407906</v>
      </c>
      <c r="T22">
        <f t="shared" si="8"/>
        <v>0.45990092429941121</v>
      </c>
      <c r="V22">
        <f t="shared" si="19"/>
        <v>1.1249220170991239</v>
      </c>
    </row>
    <row r="23" spans="1:22" x14ac:dyDescent="0.3">
      <c r="A23">
        <v>19564</v>
      </c>
      <c r="B23">
        <v>41199</v>
      </c>
      <c r="C23">
        <v>2731</v>
      </c>
      <c r="D23">
        <v>45547</v>
      </c>
      <c r="E23">
        <v>12835</v>
      </c>
      <c r="F23">
        <v>50149</v>
      </c>
      <c r="G23">
        <v>51170</v>
      </c>
      <c r="I23">
        <v>259298</v>
      </c>
      <c r="K23">
        <f t="shared" si="12"/>
        <v>7.5449868491079763E-2</v>
      </c>
      <c r="L23">
        <f t="shared" si="13"/>
        <v>0.15888668636086664</v>
      </c>
      <c r="M23">
        <f t="shared" si="14"/>
        <v>1.0532283318806932E-2</v>
      </c>
      <c r="N23">
        <f t="shared" si="15"/>
        <v>0.17565503783291811</v>
      </c>
      <c r="O23">
        <f t="shared" si="16"/>
        <v>4.9499032001789449E-2</v>
      </c>
      <c r="P23">
        <f t="shared" si="17"/>
        <v>0.19340295721525042</v>
      </c>
      <c r="Q23">
        <f t="shared" si="18"/>
        <v>0.19734051168925329</v>
      </c>
      <c r="S23">
        <f t="shared" si="7"/>
        <v>0.42052387600367147</v>
      </c>
      <c r="T23">
        <f t="shared" si="8"/>
        <v>0.44024250090629313</v>
      </c>
      <c r="V23">
        <f t="shared" si="19"/>
        <v>1.0468906191249163</v>
      </c>
    </row>
    <row r="24" spans="1:22" x14ac:dyDescent="0.3">
      <c r="A24">
        <v>20085</v>
      </c>
      <c r="B24">
        <v>43032</v>
      </c>
      <c r="C24">
        <v>3102</v>
      </c>
      <c r="D24">
        <v>48683</v>
      </c>
      <c r="E24">
        <v>14089</v>
      </c>
      <c r="F24">
        <v>52990</v>
      </c>
      <c r="G24">
        <v>56604</v>
      </c>
      <c r="I24">
        <v>275704</v>
      </c>
      <c r="K24">
        <f t="shared" si="12"/>
        <v>7.2849867974349308E-2</v>
      </c>
      <c r="L24">
        <f t="shared" si="13"/>
        <v>0.15608043408873284</v>
      </c>
      <c r="M24">
        <f t="shared" si="14"/>
        <v>1.1251196935844239E-2</v>
      </c>
      <c r="N24">
        <f t="shared" si="15"/>
        <v>0.17657705365174245</v>
      </c>
      <c r="O24">
        <f t="shared" si="16"/>
        <v>5.1101906392362825E-2</v>
      </c>
      <c r="P24">
        <f t="shared" si="17"/>
        <v>0.19219887995821605</v>
      </c>
      <c r="Q24">
        <f t="shared" si="18"/>
        <v>0.20530714099178829</v>
      </c>
      <c r="S24">
        <f t="shared" si="7"/>
        <v>0.41675855265066886</v>
      </c>
      <c r="T24">
        <f t="shared" si="8"/>
        <v>0.44860792734236721</v>
      </c>
      <c r="V24">
        <f t="shared" si="19"/>
        <v>1.0764216462724756</v>
      </c>
    </row>
    <row r="26" spans="1:22" x14ac:dyDescent="0.3">
      <c r="K26">
        <f>AVERAGE(K16:K24)</f>
        <v>7.4790179052158068E-2</v>
      </c>
      <c r="L26">
        <f t="shared" ref="L26:Q26" si="20">AVERAGE(L16:L24)</f>
        <v>0.15574121389072212</v>
      </c>
      <c r="M26">
        <f t="shared" si="20"/>
        <v>1.1177236932870756E-2</v>
      </c>
      <c r="N26">
        <f t="shared" si="20"/>
        <v>0.17447566134686043</v>
      </c>
      <c r="O26">
        <f t="shared" si="20"/>
        <v>5.0925603468512423E-2</v>
      </c>
      <c r="P26">
        <f t="shared" si="20"/>
        <v>0.19190043478865368</v>
      </c>
      <c r="Q26">
        <f t="shared" si="20"/>
        <v>0.2028073936588429</v>
      </c>
      <c r="V26">
        <f>AVERAGE(V16:V24)</f>
        <v>1.0713372793925009</v>
      </c>
    </row>
    <row r="27" spans="1:22" x14ac:dyDescent="0.3">
      <c r="K27">
        <f>STDEV(K16:K24)</f>
        <v>3.1278994000085688E-3</v>
      </c>
      <c r="L27">
        <f t="shared" ref="L27:Q27" si="21">STDEV(L16:L24)</f>
        <v>5.3116797460831758E-3</v>
      </c>
      <c r="M27">
        <f t="shared" si="21"/>
        <v>7.9384928648440392E-4</v>
      </c>
      <c r="N27">
        <f t="shared" si="21"/>
        <v>2.341814521806279E-3</v>
      </c>
      <c r="O27">
        <f t="shared" si="21"/>
        <v>1.4610583767041946E-3</v>
      </c>
      <c r="P27">
        <f t="shared" si="21"/>
        <v>3.8283203390505303E-3</v>
      </c>
      <c r="Q27">
        <f t="shared" si="21"/>
        <v>5.5109626165242712E-3</v>
      </c>
      <c r="V27">
        <f>STDEV(V16:V24)</f>
        <v>3.7652295114497872E-2</v>
      </c>
    </row>
    <row r="30" spans="1:22" x14ac:dyDescent="0.3">
      <c r="A30" t="s">
        <v>169</v>
      </c>
    </row>
    <row r="32" spans="1:22" x14ac:dyDescent="0.3">
      <c r="A32">
        <v>13673</v>
      </c>
      <c r="B32">
        <v>27715</v>
      </c>
      <c r="C32">
        <v>2007</v>
      </c>
      <c r="D32">
        <v>31781</v>
      </c>
      <c r="E32">
        <v>8477</v>
      </c>
      <c r="F32">
        <v>33264</v>
      </c>
      <c r="G32">
        <v>37803</v>
      </c>
      <c r="I32">
        <v>187842</v>
      </c>
      <c r="K32">
        <f t="shared" si="12"/>
        <v>7.2789897892910002E-2</v>
      </c>
      <c r="L32">
        <f t="shared" si="13"/>
        <v>0.14754421268938789</v>
      </c>
      <c r="M32">
        <f t="shared" si="14"/>
        <v>1.068451145111317E-2</v>
      </c>
      <c r="N32">
        <f t="shared" si="15"/>
        <v>0.16919006398994901</v>
      </c>
      <c r="O32">
        <f t="shared" si="16"/>
        <v>4.5128352551612523E-2</v>
      </c>
      <c r="P32">
        <f t="shared" si="17"/>
        <v>0.17708499696553487</v>
      </c>
      <c r="Q32">
        <f t="shared" si="18"/>
        <v>0.2012489219663334</v>
      </c>
      <c r="S32">
        <f t="shared" si="7"/>
        <v>0.40020868602336013</v>
      </c>
      <c r="T32">
        <f t="shared" si="8"/>
        <v>0.42346227148348081</v>
      </c>
      <c r="V32">
        <f>T32/S32</f>
        <v>1.0581036501010959</v>
      </c>
    </row>
    <row r="33" spans="1:22" x14ac:dyDescent="0.3">
      <c r="A33">
        <v>14855</v>
      </c>
      <c r="B33">
        <v>26026</v>
      </c>
      <c r="C33">
        <v>2004</v>
      </c>
      <c r="D33">
        <v>32485</v>
      </c>
      <c r="E33">
        <v>7770</v>
      </c>
      <c r="F33">
        <v>33451</v>
      </c>
      <c r="G33">
        <v>38507</v>
      </c>
      <c r="I33">
        <v>189298</v>
      </c>
      <c r="K33">
        <f t="shared" si="12"/>
        <v>7.8474151866369427E-2</v>
      </c>
      <c r="L33">
        <f t="shared" si="13"/>
        <v>0.13748692537691892</v>
      </c>
      <c r="M33">
        <f t="shared" si="14"/>
        <v>1.0586482688670773E-2</v>
      </c>
      <c r="N33">
        <f t="shared" si="15"/>
        <v>0.17160772961151199</v>
      </c>
      <c r="O33">
        <f t="shared" si="16"/>
        <v>4.1046392460564823E-2</v>
      </c>
      <c r="P33">
        <f t="shared" si="17"/>
        <v>0.17671079462012276</v>
      </c>
      <c r="Q33">
        <f t="shared" si="18"/>
        <v>0.20342000443744784</v>
      </c>
      <c r="S33">
        <f t="shared" si="7"/>
        <v>0.39815528954347112</v>
      </c>
      <c r="T33">
        <f t="shared" si="8"/>
        <v>0.42117719151813543</v>
      </c>
      <c r="V33">
        <f t="shared" ref="V33:V40" si="22">T33/S33</f>
        <v>1.0578214143558446</v>
      </c>
    </row>
    <row r="34" spans="1:22" x14ac:dyDescent="0.3">
      <c r="A34">
        <v>13867</v>
      </c>
      <c r="B34">
        <v>21245</v>
      </c>
      <c r="C34">
        <v>2219</v>
      </c>
      <c r="D34">
        <v>35125</v>
      </c>
      <c r="E34">
        <v>10237</v>
      </c>
      <c r="F34">
        <v>34420</v>
      </c>
      <c r="G34">
        <v>41932</v>
      </c>
      <c r="I34">
        <v>187400</v>
      </c>
      <c r="K34">
        <f t="shared" si="12"/>
        <v>7.399679829242263E-2</v>
      </c>
      <c r="L34">
        <f t="shared" si="13"/>
        <v>0.11336712913553895</v>
      </c>
      <c r="M34">
        <f t="shared" si="14"/>
        <v>1.1840981856990396E-2</v>
      </c>
      <c r="N34">
        <f t="shared" si="15"/>
        <v>0.18743329775880468</v>
      </c>
      <c r="O34">
        <f t="shared" si="16"/>
        <v>5.4626467449306298E-2</v>
      </c>
      <c r="P34">
        <f t="shared" si="17"/>
        <v>0.18367129135538954</v>
      </c>
      <c r="Q34">
        <f t="shared" si="18"/>
        <v>0.22375667022411952</v>
      </c>
      <c r="S34">
        <f t="shared" si="7"/>
        <v>0.38663820704375668</v>
      </c>
      <c r="T34">
        <f t="shared" si="8"/>
        <v>0.46205442902881533</v>
      </c>
      <c r="V34">
        <f t="shared" si="22"/>
        <v>1.1950563100364358</v>
      </c>
    </row>
    <row r="35" spans="1:22" x14ac:dyDescent="0.3">
      <c r="A35">
        <v>14369</v>
      </c>
      <c r="B35">
        <v>28801</v>
      </c>
      <c r="C35">
        <v>1614</v>
      </c>
      <c r="D35">
        <v>32043</v>
      </c>
      <c r="E35">
        <v>9242</v>
      </c>
      <c r="F35">
        <v>31379</v>
      </c>
      <c r="G35">
        <v>35053</v>
      </c>
      <c r="I35">
        <v>186337</v>
      </c>
      <c r="K35">
        <f t="shared" si="12"/>
        <v>7.7112972732200261E-2</v>
      </c>
      <c r="L35">
        <f t="shared" si="13"/>
        <v>0.15456404256803533</v>
      </c>
      <c r="M35">
        <f t="shared" si="14"/>
        <v>8.6617257978823317E-3</v>
      </c>
      <c r="N35">
        <f t="shared" si="15"/>
        <v>0.17196262685349661</v>
      </c>
      <c r="O35">
        <f t="shared" si="16"/>
        <v>4.9598308441157687E-2</v>
      </c>
      <c r="P35">
        <f t="shared" si="17"/>
        <v>0.16839919071359954</v>
      </c>
      <c r="Q35">
        <f t="shared" si="18"/>
        <v>0.18811615513827099</v>
      </c>
      <c r="S35">
        <f t="shared" si="7"/>
        <v>0.41230136795161454</v>
      </c>
      <c r="T35">
        <f t="shared" si="8"/>
        <v>0.40611365429302826</v>
      </c>
      <c r="V35">
        <f t="shared" si="22"/>
        <v>0.98499225532690338</v>
      </c>
    </row>
    <row r="36" spans="1:22" x14ac:dyDescent="0.3">
      <c r="A36">
        <v>15041</v>
      </c>
      <c r="B36">
        <v>30136</v>
      </c>
      <c r="C36">
        <v>1905</v>
      </c>
      <c r="D36">
        <v>33142</v>
      </c>
      <c r="E36">
        <v>7968</v>
      </c>
      <c r="F36">
        <v>32009</v>
      </c>
      <c r="G36">
        <v>36136</v>
      </c>
      <c r="I36">
        <v>189458</v>
      </c>
      <c r="K36">
        <f t="shared" si="12"/>
        <v>7.9389627252478126E-2</v>
      </c>
      <c r="L36">
        <f t="shared" si="13"/>
        <v>0.15906427809857593</v>
      </c>
      <c r="M36">
        <f t="shared" si="14"/>
        <v>1.0054998997139207E-2</v>
      </c>
      <c r="N36">
        <f t="shared" si="15"/>
        <v>0.17493059147673889</v>
      </c>
      <c r="O36">
        <f t="shared" si="16"/>
        <v>4.2056814702994862E-2</v>
      </c>
      <c r="P36">
        <f t="shared" si="17"/>
        <v>0.168950374225422</v>
      </c>
      <c r="Q36">
        <f t="shared" si="18"/>
        <v>0.19073356627854193</v>
      </c>
      <c r="S36">
        <f t="shared" si="7"/>
        <v>0.42343949582493212</v>
      </c>
      <c r="T36">
        <f t="shared" si="8"/>
        <v>0.40174075520695879</v>
      </c>
      <c r="V36">
        <f t="shared" si="22"/>
        <v>0.9487559832469088</v>
      </c>
    </row>
    <row r="37" spans="1:22" x14ac:dyDescent="0.3">
      <c r="A37">
        <v>13233</v>
      </c>
      <c r="B37">
        <v>34231</v>
      </c>
      <c r="C37">
        <v>1967</v>
      </c>
      <c r="D37">
        <v>35772</v>
      </c>
      <c r="E37">
        <v>10759</v>
      </c>
      <c r="F37">
        <v>34588</v>
      </c>
      <c r="G37">
        <v>41211</v>
      </c>
      <c r="I37">
        <v>200496</v>
      </c>
      <c r="K37">
        <f t="shared" si="12"/>
        <v>6.6001316734498439E-2</v>
      </c>
      <c r="L37">
        <f t="shared" si="13"/>
        <v>0.17073158566754448</v>
      </c>
      <c r="M37">
        <f t="shared" si="14"/>
        <v>9.8106695395419365E-3</v>
      </c>
      <c r="N37">
        <f t="shared" si="15"/>
        <v>0.17841752453914292</v>
      </c>
      <c r="O37">
        <f t="shared" si="16"/>
        <v>5.3661918442263187E-2</v>
      </c>
      <c r="P37">
        <f t="shared" si="17"/>
        <v>0.17251216981884926</v>
      </c>
      <c r="Q37">
        <f t="shared" si="18"/>
        <v>0.20554524778549199</v>
      </c>
      <c r="S37">
        <f t="shared" si="7"/>
        <v>0.42496109648072777</v>
      </c>
      <c r="T37">
        <f t="shared" si="8"/>
        <v>0.43171933604660445</v>
      </c>
      <c r="V37">
        <f t="shared" si="22"/>
        <v>1.0159031958968583</v>
      </c>
    </row>
    <row r="38" spans="1:22" x14ac:dyDescent="0.3">
      <c r="A38">
        <v>15771</v>
      </c>
      <c r="B38">
        <v>26938</v>
      </c>
      <c r="C38">
        <v>1856</v>
      </c>
      <c r="D38">
        <v>32219</v>
      </c>
      <c r="E38">
        <v>9163</v>
      </c>
      <c r="F38">
        <v>32282</v>
      </c>
      <c r="G38">
        <v>37721</v>
      </c>
      <c r="I38">
        <v>187972</v>
      </c>
      <c r="K38">
        <f t="shared" si="12"/>
        <v>8.3900793735237164E-2</v>
      </c>
      <c r="L38">
        <f t="shared" si="13"/>
        <v>0.14330857787330029</v>
      </c>
      <c r="M38">
        <f t="shared" si="14"/>
        <v>9.8738109931266367E-3</v>
      </c>
      <c r="N38">
        <f t="shared" si="15"/>
        <v>0.17140318770880769</v>
      </c>
      <c r="O38">
        <f t="shared" si="16"/>
        <v>4.8746621837294918E-2</v>
      </c>
      <c r="P38">
        <f t="shared" si="17"/>
        <v>0.17173834400868215</v>
      </c>
      <c r="Q38">
        <f t="shared" si="18"/>
        <v>0.20067350456450961</v>
      </c>
      <c r="S38">
        <f t="shared" si="7"/>
        <v>0.40848637031047175</v>
      </c>
      <c r="T38">
        <f t="shared" si="8"/>
        <v>0.42115847041048671</v>
      </c>
      <c r="V38">
        <f t="shared" si="22"/>
        <v>1.0310220879349865</v>
      </c>
    </row>
    <row r="39" spans="1:22" x14ac:dyDescent="0.3">
      <c r="A39">
        <v>18336</v>
      </c>
      <c r="B39">
        <v>34190</v>
      </c>
      <c r="C39">
        <v>2664</v>
      </c>
      <c r="D39">
        <v>37136</v>
      </c>
      <c r="E39">
        <v>10609</v>
      </c>
      <c r="F39">
        <v>36309</v>
      </c>
      <c r="G39">
        <v>42015</v>
      </c>
      <c r="I39">
        <v>212112</v>
      </c>
      <c r="K39">
        <f t="shared" si="12"/>
        <v>8.6444897035528406E-2</v>
      </c>
      <c r="L39">
        <f t="shared" si="13"/>
        <v>0.16118842875462019</v>
      </c>
      <c r="M39">
        <f t="shared" si="14"/>
        <v>1.2559402579769178E-2</v>
      </c>
      <c r="N39">
        <f t="shared" si="15"/>
        <v>0.17507731764350909</v>
      </c>
      <c r="O39">
        <f t="shared" si="16"/>
        <v>5.0016029267556765E-2</v>
      </c>
      <c r="P39">
        <f t="shared" si="17"/>
        <v>0.1711784340348495</v>
      </c>
      <c r="Q39">
        <f t="shared" si="18"/>
        <v>0.19807931658746322</v>
      </c>
      <c r="S39">
        <f t="shared" si="7"/>
        <v>0.43527004601342689</v>
      </c>
      <c r="T39">
        <f t="shared" si="8"/>
        <v>0.41927377988986947</v>
      </c>
      <c r="V39">
        <f t="shared" si="22"/>
        <v>0.96324978879188949</v>
      </c>
    </row>
    <row r="40" spans="1:22" x14ac:dyDescent="0.3">
      <c r="A40">
        <v>17971</v>
      </c>
      <c r="B40">
        <v>34301</v>
      </c>
      <c r="C40">
        <v>2324</v>
      </c>
      <c r="D40">
        <v>36937</v>
      </c>
      <c r="E40">
        <v>10756</v>
      </c>
      <c r="F40">
        <v>35364</v>
      </c>
      <c r="G40">
        <v>42192</v>
      </c>
      <c r="I40">
        <v>209680</v>
      </c>
      <c r="K40">
        <f t="shared" si="12"/>
        <v>8.5706791301030136E-2</v>
      </c>
      <c r="L40">
        <f t="shared" si="13"/>
        <v>0.16358737123235406</v>
      </c>
      <c r="M40">
        <f t="shared" si="14"/>
        <v>1.1083555894696681E-2</v>
      </c>
      <c r="N40">
        <f t="shared" si="15"/>
        <v>0.17615890881342999</v>
      </c>
      <c r="O40">
        <f t="shared" si="16"/>
        <v>5.1297214803510113E-2</v>
      </c>
      <c r="P40">
        <f t="shared" si="17"/>
        <v>0.1686570011446013</v>
      </c>
      <c r="Q40">
        <f t="shared" si="18"/>
        <v>0.20122090805036247</v>
      </c>
      <c r="S40">
        <f t="shared" si="7"/>
        <v>0.43653662724151088</v>
      </c>
      <c r="T40">
        <f t="shared" si="8"/>
        <v>0.4211751239984739</v>
      </c>
      <c r="V40">
        <f t="shared" si="22"/>
        <v>0.96481050550074843</v>
      </c>
    </row>
    <row r="42" spans="1:22" x14ac:dyDescent="0.3">
      <c r="K42">
        <f>AVERAGE(K32:K40)</f>
        <v>7.8201916315852715E-2</v>
      </c>
      <c r="L42">
        <f t="shared" ref="L42:Q42" si="23">AVERAGE(L32:L40)</f>
        <v>0.15009361682180844</v>
      </c>
      <c r="M42">
        <f t="shared" si="23"/>
        <v>1.0572904422103367E-2</v>
      </c>
      <c r="N42">
        <f t="shared" si="23"/>
        <v>0.17513124982171011</v>
      </c>
      <c r="O42">
        <f t="shared" si="23"/>
        <v>4.8464235550695692E-2</v>
      </c>
      <c r="P42">
        <f t="shared" si="23"/>
        <v>0.17321139965411678</v>
      </c>
      <c r="Q42">
        <f t="shared" si="23"/>
        <v>0.20142158833694898</v>
      </c>
      <c r="V42">
        <f>AVERAGE(V32:V40)</f>
        <v>1.0244127990212968</v>
      </c>
    </row>
    <row r="43" spans="1:22" x14ac:dyDescent="0.3">
      <c r="K43">
        <f>STDEV(K32:K40)</f>
        <v>6.663756844560071E-3</v>
      </c>
      <c r="L43">
        <f t="shared" ref="L43:Q43" si="24">STDEV(L32:L40)</f>
        <v>1.7291107794213046E-2</v>
      </c>
      <c r="M43">
        <f t="shared" si="24"/>
        <v>1.1628716684090198E-3</v>
      </c>
      <c r="N43">
        <f t="shared" si="24"/>
        <v>5.4186107861133063E-3</v>
      </c>
      <c r="O43">
        <f t="shared" si="24"/>
        <v>4.7957828003984361E-3</v>
      </c>
      <c r="P43">
        <f t="shared" si="24"/>
        <v>5.0683806405786595E-3</v>
      </c>
      <c r="Q43">
        <f t="shared" si="24"/>
        <v>1.0142256783017688E-2</v>
      </c>
      <c r="V43">
        <f>STDEV(V32:V40)</f>
        <v>7.5876374100753818E-2</v>
      </c>
    </row>
    <row r="46" spans="1:22" x14ac:dyDescent="0.3">
      <c r="A46" t="s">
        <v>170</v>
      </c>
    </row>
    <row r="48" spans="1:22" x14ac:dyDescent="0.3">
      <c r="A48">
        <v>15024</v>
      </c>
      <c r="B48">
        <v>39914</v>
      </c>
      <c r="C48">
        <v>2142</v>
      </c>
      <c r="D48">
        <v>48918</v>
      </c>
      <c r="E48">
        <v>21700</v>
      </c>
      <c r="F48">
        <v>44264</v>
      </c>
      <c r="G48">
        <v>66194</v>
      </c>
      <c r="I48">
        <v>295726</v>
      </c>
      <c r="K48">
        <f t="shared" si="12"/>
        <v>5.0803784584378786E-2</v>
      </c>
      <c r="L48">
        <f t="shared" si="13"/>
        <v>0.13496953260788702</v>
      </c>
      <c r="M48">
        <f t="shared" si="14"/>
        <v>7.2431913325172624E-3</v>
      </c>
      <c r="N48">
        <f t="shared" si="15"/>
        <v>0.16541663566950487</v>
      </c>
      <c r="O48">
        <f t="shared" si="16"/>
        <v>7.3378735721580116E-2</v>
      </c>
      <c r="P48">
        <f t="shared" si="17"/>
        <v>0.14967909483778905</v>
      </c>
      <c r="Q48">
        <f t="shared" si="18"/>
        <v>0.22383557752784672</v>
      </c>
      <c r="S48">
        <f t="shared" si="7"/>
        <v>0.35843314419428796</v>
      </c>
      <c r="T48">
        <f t="shared" si="8"/>
        <v>0.44689340808721589</v>
      </c>
      <c r="V48">
        <f>T48/S48</f>
        <v>1.2467971093794223</v>
      </c>
    </row>
    <row r="49" spans="1:22" x14ac:dyDescent="0.3">
      <c r="A49">
        <v>21093</v>
      </c>
      <c r="B49">
        <v>47592</v>
      </c>
      <c r="C49">
        <v>3688</v>
      </c>
      <c r="D49">
        <v>56267</v>
      </c>
      <c r="E49">
        <v>25432</v>
      </c>
      <c r="F49">
        <v>48105</v>
      </c>
      <c r="G49">
        <v>71637</v>
      </c>
      <c r="I49">
        <v>343413</v>
      </c>
      <c r="K49">
        <f t="shared" si="12"/>
        <v>6.1421670117322288E-2</v>
      </c>
      <c r="L49">
        <f t="shared" si="13"/>
        <v>0.13858531855229708</v>
      </c>
      <c r="M49">
        <f t="shared" si="14"/>
        <v>1.0739255648446622E-2</v>
      </c>
      <c r="N49">
        <f t="shared" si="15"/>
        <v>0.16384644728067954</v>
      </c>
      <c r="O49">
        <f t="shared" si="16"/>
        <v>7.4056602400025623E-2</v>
      </c>
      <c r="P49">
        <f t="shared" si="17"/>
        <v>0.14007914668343949</v>
      </c>
      <c r="Q49">
        <f t="shared" si="18"/>
        <v>0.20860305230145626</v>
      </c>
      <c r="S49">
        <f t="shared" si="7"/>
        <v>0.37459269159874553</v>
      </c>
      <c r="T49">
        <f t="shared" si="8"/>
        <v>0.42273880138492137</v>
      </c>
      <c r="V49">
        <f t="shared" ref="V49:V55" si="25">T49/S49</f>
        <v>1.1285292288557214</v>
      </c>
    </row>
    <row r="50" spans="1:22" x14ac:dyDescent="0.3">
      <c r="A50">
        <v>21354</v>
      </c>
      <c r="B50">
        <v>48689</v>
      </c>
      <c r="C50">
        <v>4153</v>
      </c>
      <c r="D50">
        <v>56497</v>
      </c>
      <c r="E50">
        <v>23354</v>
      </c>
      <c r="F50">
        <v>48277</v>
      </c>
      <c r="G50">
        <v>72430</v>
      </c>
      <c r="I50">
        <v>343124</v>
      </c>
      <c r="K50">
        <f t="shared" si="12"/>
        <v>6.2234061155733787E-2</v>
      </c>
      <c r="L50">
        <f t="shared" si="13"/>
        <v>0.14189913850386449</v>
      </c>
      <c r="M50">
        <f t="shared" si="14"/>
        <v>1.2103496112192677E-2</v>
      </c>
      <c r="N50">
        <f t="shared" si="15"/>
        <v>0.16465476037817231</v>
      </c>
      <c r="O50">
        <f t="shared" si="16"/>
        <v>6.8062857742390501E-2</v>
      </c>
      <c r="P50">
        <f t="shared" si="17"/>
        <v>0.1406984064070132</v>
      </c>
      <c r="Q50">
        <f t="shared" si="18"/>
        <v>0.21108986838577307</v>
      </c>
      <c r="S50">
        <f t="shared" si="7"/>
        <v>0.38089145614996323</v>
      </c>
      <c r="T50">
        <f t="shared" si="8"/>
        <v>0.41985113253517681</v>
      </c>
      <c r="V50">
        <f t="shared" si="25"/>
        <v>1.1022855087877701</v>
      </c>
    </row>
    <row r="51" spans="1:22" x14ac:dyDescent="0.3">
      <c r="A51">
        <v>22705</v>
      </c>
      <c r="B51">
        <v>46925</v>
      </c>
      <c r="C51">
        <v>3670</v>
      </c>
      <c r="D51">
        <v>54980</v>
      </c>
      <c r="E51">
        <v>25757</v>
      </c>
      <c r="F51">
        <v>48027</v>
      </c>
      <c r="G51">
        <v>70738</v>
      </c>
      <c r="I51">
        <v>346864</v>
      </c>
      <c r="K51">
        <f t="shared" si="12"/>
        <v>6.5457931638913239E-2</v>
      </c>
      <c r="L51">
        <f t="shared" si="13"/>
        <v>0.13528356935282992</v>
      </c>
      <c r="M51">
        <f t="shared" si="14"/>
        <v>1.0580515706444023E-2</v>
      </c>
      <c r="N51">
        <f t="shared" si="15"/>
        <v>0.15850592739517505</v>
      </c>
      <c r="O51">
        <f t="shared" si="16"/>
        <v>7.4256769223672678E-2</v>
      </c>
      <c r="P51">
        <f t="shared" si="17"/>
        <v>0.13846060703907007</v>
      </c>
      <c r="Q51">
        <f t="shared" si="18"/>
        <v>0.20393583652382491</v>
      </c>
      <c r="S51">
        <f t="shared" si="7"/>
        <v>0.36982794409336223</v>
      </c>
      <c r="T51">
        <f t="shared" si="8"/>
        <v>0.41665321278656764</v>
      </c>
      <c r="V51">
        <f t="shared" si="25"/>
        <v>1.1266136576239476</v>
      </c>
    </row>
    <row r="52" spans="1:22" x14ac:dyDescent="0.3">
      <c r="A52">
        <v>21121</v>
      </c>
      <c r="B52">
        <v>46801</v>
      </c>
      <c r="C52">
        <v>3932</v>
      </c>
      <c r="D52">
        <v>57098</v>
      </c>
      <c r="E52">
        <v>23363</v>
      </c>
      <c r="F52">
        <v>49806</v>
      </c>
      <c r="G52">
        <v>75940</v>
      </c>
      <c r="I52">
        <v>353728</v>
      </c>
      <c r="K52">
        <f t="shared" si="12"/>
        <v>5.9709720463180752E-2</v>
      </c>
      <c r="L52">
        <f t="shared" si="13"/>
        <v>0.13230787497738375</v>
      </c>
      <c r="M52">
        <f t="shared" si="14"/>
        <v>1.1115885652252579E-2</v>
      </c>
      <c r="N52">
        <f t="shared" si="15"/>
        <v>0.16141781255654061</v>
      </c>
      <c r="O52">
        <f t="shared" si="16"/>
        <v>6.6047923828478378E-2</v>
      </c>
      <c r="P52">
        <f t="shared" si="17"/>
        <v>0.14080310294915868</v>
      </c>
      <c r="Q52">
        <f t="shared" si="18"/>
        <v>0.21468472950967976</v>
      </c>
      <c r="S52">
        <f t="shared" si="7"/>
        <v>0.36455129364935768</v>
      </c>
      <c r="T52">
        <f t="shared" si="8"/>
        <v>0.42153575628731682</v>
      </c>
      <c r="V52">
        <f t="shared" si="25"/>
        <v>1.1563139772938769</v>
      </c>
    </row>
    <row r="53" spans="1:22" x14ac:dyDescent="0.3">
      <c r="A53">
        <v>26814</v>
      </c>
      <c r="B53">
        <v>57630</v>
      </c>
      <c r="C53">
        <v>5342</v>
      </c>
      <c r="D53">
        <v>69001</v>
      </c>
      <c r="E53">
        <v>30225</v>
      </c>
      <c r="F53">
        <v>59271</v>
      </c>
      <c r="G53">
        <v>89364</v>
      </c>
      <c r="I53">
        <v>415196</v>
      </c>
      <c r="K53">
        <f t="shared" si="12"/>
        <v>6.4581547028391417E-2</v>
      </c>
      <c r="L53">
        <f t="shared" si="13"/>
        <v>0.13880191524003122</v>
      </c>
      <c r="M53">
        <f t="shared" si="14"/>
        <v>1.2866212583936261E-2</v>
      </c>
      <c r="N53">
        <f t="shared" si="15"/>
        <v>0.16618898062601759</v>
      </c>
      <c r="O53">
        <f t="shared" si="16"/>
        <v>7.2796944093873731E-2</v>
      </c>
      <c r="P53">
        <f t="shared" si="17"/>
        <v>0.14275426545535122</v>
      </c>
      <c r="Q53">
        <f t="shared" si="18"/>
        <v>0.21523328741124673</v>
      </c>
      <c r="S53">
        <f t="shared" si="7"/>
        <v>0.38243865547837647</v>
      </c>
      <c r="T53">
        <f t="shared" si="8"/>
        <v>0.43078449696047172</v>
      </c>
      <c r="V53">
        <f t="shared" si="25"/>
        <v>1.1264146309206675</v>
      </c>
    </row>
    <row r="54" spans="1:22" x14ac:dyDescent="0.3">
      <c r="A54">
        <v>18103</v>
      </c>
      <c r="B54">
        <v>43676</v>
      </c>
      <c r="C54">
        <v>3102</v>
      </c>
      <c r="D54">
        <v>51832</v>
      </c>
      <c r="E54">
        <v>24502</v>
      </c>
      <c r="F54">
        <v>45384</v>
      </c>
      <c r="G54">
        <v>68237</v>
      </c>
      <c r="I54">
        <v>319352</v>
      </c>
      <c r="K54">
        <f t="shared" si="12"/>
        <v>5.6686665497632703E-2</v>
      </c>
      <c r="L54">
        <f t="shared" si="13"/>
        <v>0.1367644480072146</v>
      </c>
      <c r="M54">
        <f t="shared" si="14"/>
        <v>9.7134196748415533E-3</v>
      </c>
      <c r="N54">
        <f t="shared" si="15"/>
        <v>0.16230366492146597</v>
      </c>
      <c r="O54">
        <f t="shared" si="16"/>
        <v>7.6724116335579545E-2</v>
      </c>
      <c r="P54">
        <f t="shared" si="17"/>
        <v>0.14211277837621183</v>
      </c>
      <c r="Q54">
        <f t="shared" si="18"/>
        <v>0.21367331345975601</v>
      </c>
      <c r="S54">
        <f t="shared" si="7"/>
        <v>0.36546819810115483</v>
      </c>
      <c r="T54">
        <f t="shared" si="8"/>
        <v>0.43251020817154739</v>
      </c>
      <c r="V54">
        <f t="shared" si="25"/>
        <v>1.1834414332593628</v>
      </c>
    </row>
    <row r="55" spans="1:22" x14ac:dyDescent="0.3">
      <c r="A55">
        <v>23201</v>
      </c>
      <c r="B55">
        <v>49151</v>
      </c>
      <c r="C55">
        <v>4593</v>
      </c>
      <c r="D55">
        <v>60635</v>
      </c>
      <c r="E55">
        <v>26843</v>
      </c>
      <c r="F55">
        <v>51471</v>
      </c>
      <c r="G55">
        <v>78938</v>
      </c>
      <c r="I55">
        <v>368496</v>
      </c>
      <c r="K55">
        <f t="shared" si="12"/>
        <v>6.2961334722764967E-2</v>
      </c>
      <c r="L55">
        <f t="shared" si="13"/>
        <v>0.13338272328600581</v>
      </c>
      <c r="M55">
        <f t="shared" si="14"/>
        <v>1.2464178715644132E-2</v>
      </c>
      <c r="N55">
        <f t="shared" si="15"/>
        <v>0.16454724067561113</v>
      </c>
      <c r="O55">
        <f t="shared" si="16"/>
        <v>7.2844752724588596E-2</v>
      </c>
      <c r="P55">
        <f t="shared" si="17"/>
        <v>0.13967858538491598</v>
      </c>
      <c r="Q55">
        <f t="shared" si="18"/>
        <v>0.21421670791541836</v>
      </c>
      <c r="S55">
        <f t="shared" si="7"/>
        <v>0.37335547740002606</v>
      </c>
      <c r="T55">
        <f t="shared" si="8"/>
        <v>0.42674004602492294</v>
      </c>
      <c r="V55">
        <f t="shared" si="25"/>
        <v>1.1429858991132431</v>
      </c>
    </row>
    <row r="57" spans="1:22" x14ac:dyDescent="0.3">
      <c r="K57">
        <f>AVERAGE(K48:K55)</f>
        <v>6.0482089401039732E-2</v>
      </c>
      <c r="L57">
        <f t="shared" ref="L57:Q57" si="26">AVERAGE(L48:L55)</f>
        <v>0.13649931506593924</v>
      </c>
      <c r="M57">
        <f t="shared" si="26"/>
        <v>1.0853269428284389E-2</v>
      </c>
      <c r="N57">
        <f t="shared" si="26"/>
        <v>0.1633601836878959</v>
      </c>
      <c r="O57">
        <f t="shared" si="26"/>
        <v>7.2271087758773639E-2</v>
      </c>
      <c r="P57">
        <f t="shared" si="26"/>
        <v>0.14178324839161868</v>
      </c>
      <c r="Q57">
        <f t="shared" si="26"/>
        <v>0.21315904662937524</v>
      </c>
      <c r="V57">
        <f>AVERAGE(V48:V55)</f>
        <v>1.1516726806542514</v>
      </c>
    </row>
    <row r="58" spans="1:22" x14ac:dyDescent="0.3">
      <c r="K58">
        <f>STDEV(K48:K55)</f>
        <v>4.785914058665664E-3</v>
      </c>
      <c r="L58">
        <f t="shared" ref="L58:Q58" si="27">STDEV(L48:L55)</f>
        <v>3.1618564413681371E-3</v>
      </c>
      <c r="M58">
        <f t="shared" si="27"/>
        <v>1.800726757053035E-3</v>
      </c>
      <c r="N58">
        <f t="shared" si="27"/>
        <v>2.5072869207773607E-3</v>
      </c>
      <c r="O58">
        <f t="shared" si="27"/>
        <v>3.4893701126587412E-3</v>
      </c>
      <c r="P58">
        <f t="shared" si="27"/>
        <v>3.4621821572840641E-3</v>
      </c>
      <c r="Q58">
        <f t="shared" si="27"/>
        <v>5.7583206931761657E-3</v>
      </c>
      <c r="V58">
        <f>STDEV(V48:V55)</f>
        <v>4.5348725305933098E-2</v>
      </c>
    </row>
    <row r="67" spans="1:28" x14ac:dyDescent="0.3">
      <c r="A67">
        <v>6.4469948971594762E-2</v>
      </c>
      <c r="B67">
        <v>7.2661313796065566E-2</v>
      </c>
      <c r="C67">
        <v>7.2789897892910002E-2</v>
      </c>
      <c r="D67">
        <v>5.0803784584378786E-2</v>
      </c>
      <c r="E67">
        <v>0.16528675177206151</v>
      </c>
      <c r="F67">
        <v>0.15990813508544005</v>
      </c>
      <c r="G67">
        <v>0.14754421268938789</v>
      </c>
      <c r="H67">
        <v>0.13496953260788702</v>
      </c>
      <c r="I67">
        <v>1.0327591912084849E-2</v>
      </c>
      <c r="J67">
        <v>1.1124599777082047E-2</v>
      </c>
      <c r="K67">
        <v>1.068451145111317E-2</v>
      </c>
      <c r="L67">
        <v>7.2431913325172624E-3</v>
      </c>
      <c r="M67">
        <v>0.18956094672495166</v>
      </c>
      <c r="N67">
        <v>0.17706003876216642</v>
      </c>
      <c r="O67">
        <v>0.16919006398994901</v>
      </c>
      <c r="P67">
        <v>0.16541663566950487</v>
      </c>
      <c r="Q67">
        <v>5.0868179522457722E-2</v>
      </c>
      <c r="R67">
        <v>5.033757161416736E-2</v>
      </c>
      <c r="S67">
        <v>4.5128352551612523E-2</v>
      </c>
      <c r="T67">
        <v>7.3378735721580116E-2</v>
      </c>
      <c r="U67">
        <v>0.1783869450878629</v>
      </c>
      <c r="V67">
        <v>0.19196501466005012</v>
      </c>
      <c r="W67">
        <v>0.17708499696553487</v>
      </c>
      <c r="X67">
        <v>0.14967909483778905</v>
      </c>
      <c r="Y67">
        <v>0.20587262056113831</v>
      </c>
      <c r="Z67">
        <v>0.19965355426348333</v>
      </c>
      <c r="AA67">
        <v>0.2012489219663334</v>
      </c>
      <c r="AB67">
        <v>0.22383557752784672</v>
      </c>
    </row>
    <row r="68" spans="1:28" x14ac:dyDescent="0.3">
      <c r="A68">
        <v>6.3936863776735672E-2</v>
      </c>
      <c r="B68">
        <v>7.8633251653748668E-2</v>
      </c>
      <c r="C68">
        <v>7.8474151866369427E-2</v>
      </c>
      <c r="D68">
        <v>6.1421670117322288E-2</v>
      </c>
      <c r="E68">
        <v>0.16114363352153585</v>
      </c>
      <c r="F68">
        <v>0.15865120012900466</v>
      </c>
      <c r="G68">
        <v>0.13748692537691892</v>
      </c>
      <c r="H68">
        <v>0.13858531855229708</v>
      </c>
      <c r="I68">
        <v>1.1704601776659423E-2</v>
      </c>
      <c r="J68">
        <v>1.2472788078286201E-2</v>
      </c>
      <c r="K68">
        <v>1.0586482688670773E-2</v>
      </c>
      <c r="L68">
        <v>1.0739255648446622E-2</v>
      </c>
      <c r="M68">
        <v>0.18764795386092423</v>
      </c>
      <c r="N68">
        <v>0.17145701655676732</v>
      </c>
      <c r="O68">
        <v>0.17160772961151199</v>
      </c>
      <c r="P68">
        <v>0.16384644728067954</v>
      </c>
      <c r="Q68">
        <v>5.3202735348451921E-2</v>
      </c>
      <c r="R68">
        <v>5.0280269647796229E-2</v>
      </c>
      <c r="S68">
        <v>4.1046392460564823E-2</v>
      </c>
      <c r="T68">
        <v>7.4056602400025623E-2</v>
      </c>
      <c r="U68">
        <v>0.17814424699933107</v>
      </c>
      <c r="V68">
        <v>0.18989627043304202</v>
      </c>
      <c r="W68">
        <v>0.17671079462012276</v>
      </c>
      <c r="X68">
        <v>0.14007914668343949</v>
      </c>
      <c r="Y68">
        <v>0.20376474339644876</v>
      </c>
      <c r="Z68">
        <v>0.20306666526444203</v>
      </c>
      <c r="AA68">
        <v>0.20342000443744784</v>
      </c>
      <c r="AB68">
        <v>0.20860305230145626</v>
      </c>
    </row>
    <row r="69" spans="1:28" x14ac:dyDescent="0.3">
      <c r="A69">
        <v>6.7968476543026554E-2</v>
      </c>
      <c r="B69">
        <v>7.253245415207088E-2</v>
      </c>
      <c r="C69">
        <v>7.399679829242263E-2</v>
      </c>
      <c r="D69">
        <v>6.2234061155733787E-2</v>
      </c>
      <c r="E69">
        <v>0.16708563589629363</v>
      </c>
      <c r="F69">
        <v>0.15625729789133869</v>
      </c>
      <c r="G69">
        <v>0.11336712913553895</v>
      </c>
      <c r="H69">
        <v>0.14189913850386449</v>
      </c>
      <c r="I69">
        <v>1.2116519408705367E-2</v>
      </c>
      <c r="J69">
        <v>1.18895528539048E-2</v>
      </c>
      <c r="K69">
        <v>1.1840981856990396E-2</v>
      </c>
      <c r="L69">
        <v>1.2103496112192677E-2</v>
      </c>
      <c r="M69">
        <v>0.18575716755587141</v>
      </c>
      <c r="N69">
        <v>0.17246376811594202</v>
      </c>
      <c r="O69">
        <v>0.18743329775880468</v>
      </c>
      <c r="P69">
        <v>0.16465476037817231</v>
      </c>
      <c r="Q69">
        <v>5.2457776033545823E-2</v>
      </c>
      <c r="R69">
        <v>5.3015316986056736E-2</v>
      </c>
      <c r="S69">
        <v>5.4626467449306298E-2</v>
      </c>
      <c r="T69">
        <v>6.8062857742390501E-2</v>
      </c>
      <c r="U69">
        <v>0.17894759172244085</v>
      </c>
      <c r="V69">
        <v>0.19241362730956796</v>
      </c>
      <c r="W69">
        <v>0.18367129135538954</v>
      </c>
      <c r="X69">
        <v>0.1406984064070132</v>
      </c>
      <c r="Y69">
        <v>0.19712413863815553</v>
      </c>
      <c r="Z69">
        <v>0.20587952469262999</v>
      </c>
      <c r="AA69">
        <v>0.22375667022411952</v>
      </c>
      <c r="AB69">
        <v>0.21108986838577307</v>
      </c>
    </row>
    <row r="70" spans="1:28" x14ac:dyDescent="0.3">
      <c r="A70">
        <v>6.0936918725038078E-2</v>
      </c>
      <c r="B70">
        <v>8.0522032515803713E-2</v>
      </c>
      <c r="C70">
        <v>7.7112972732200261E-2</v>
      </c>
      <c r="D70">
        <v>6.5457931638913239E-2</v>
      </c>
      <c r="E70">
        <v>0.15871745737609411</v>
      </c>
      <c r="F70">
        <v>0.16370613425282243</v>
      </c>
      <c r="G70">
        <v>0.15456404256803533</v>
      </c>
      <c r="H70">
        <v>0.13528356935282992</v>
      </c>
      <c r="I70">
        <v>1.1669369046866994E-2</v>
      </c>
      <c r="J70">
        <v>1.0826242515247575E-2</v>
      </c>
      <c r="K70">
        <v>8.6617257978823317E-3</v>
      </c>
      <c r="L70">
        <v>1.0580515706444023E-2</v>
      </c>
      <c r="M70">
        <v>0.18077870664785528</v>
      </c>
      <c r="N70">
        <v>0.1742172292975919</v>
      </c>
      <c r="O70">
        <v>0.17196262685349661</v>
      </c>
      <c r="P70">
        <v>0.15850592739517505</v>
      </c>
      <c r="Q70">
        <v>5.0039658306835967E-2</v>
      </c>
      <c r="R70">
        <v>4.8617985651521048E-2</v>
      </c>
      <c r="S70">
        <v>4.9598308441157687E-2</v>
      </c>
      <c r="T70">
        <v>7.4256769223672678E-2</v>
      </c>
      <c r="U70">
        <v>0.16994812833849243</v>
      </c>
      <c r="V70">
        <v>0.18511391654153458</v>
      </c>
      <c r="W70">
        <v>0.16839919071359954</v>
      </c>
      <c r="X70">
        <v>0.13846060703907007</v>
      </c>
      <c r="Y70">
        <v>0.18765047344297275</v>
      </c>
      <c r="Z70">
        <v>0.19566579537660123</v>
      </c>
      <c r="AA70">
        <v>0.18811615513827099</v>
      </c>
      <c r="AB70">
        <v>0.20393583652382491</v>
      </c>
    </row>
    <row r="71" spans="1:28" x14ac:dyDescent="0.3">
      <c r="A71">
        <v>6.4604263312178042E-2</v>
      </c>
      <c r="B71">
        <v>7.6271275312772002E-2</v>
      </c>
      <c r="C71">
        <v>7.9389627252478126E-2</v>
      </c>
      <c r="D71">
        <v>5.9709720463180752E-2</v>
      </c>
      <c r="E71">
        <v>0.15561231750007115</v>
      </c>
      <c r="F71">
        <v>0.14845615249361171</v>
      </c>
      <c r="G71">
        <v>0.15906427809857593</v>
      </c>
      <c r="H71">
        <v>0.13230787497738375</v>
      </c>
      <c r="I71">
        <v>1.0690297976492017E-2</v>
      </c>
      <c r="J71">
        <v>1.1511128356247225E-2</v>
      </c>
      <c r="K71">
        <v>1.0054998997139207E-2</v>
      </c>
      <c r="L71">
        <v>1.1115885652252579E-2</v>
      </c>
      <c r="M71">
        <v>0.18123345760878845</v>
      </c>
      <c r="N71">
        <v>0.17085618605171443</v>
      </c>
      <c r="O71">
        <v>0.17493059147673889</v>
      </c>
      <c r="P71">
        <v>0.16141781255654061</v>
      </c>
      <c r="Q71">
        <v>5.2793351737484701E-2</v>
      </c>
      <c r="R71">
        <v>5.0637778733251537E-2</v>
      </c>
      <c r="S71">
        <v>4.2056814702994862E-2</v>
      </c>
      <c r="T71">
        <v>6.6047923828478378E-2</v>
      </c>
      <c r="U71">
        <v>0.17894242536357685</v>
      </c>
      <c r="V71">
        <v>0.18832387763876801</v>
      </c>
      <c r="W71">
        <v>0.168950374225422</v>
      </c>
      <c r="X71">
        <v>0.14080310294915868</v>
      </c>
      <c r="Y71">
        <v>0.20274923869425393</v>
      </c>
      <c r="Z71">
        <v>0.20876635520552589</v>
      </c>
      <c r="AA71">
        <v>0.19073356627854193</v>
      </c>
      <c r="AB71">
        <v>0.21468472950967976</v>
      </c>
    </row>
    <row r="72" spans="1:28" x14ac:dyDescent="0.3">
      <c r="A72">
        <v>6.4699919724614613E-2</v>
      </c>
      <c r="B72">
        <v>7.1867723064690178E-2</v>
      </c>
      <c r="C72">
        <v>6.6001316734498439E-2</v>
      </c>
      <c r="D72">
        <v>6.4581547028391417E-2</v>
      </c>
      <c r="E72">
        <v>0.15345184157176484</v>
      </c>
      <c r="F72">
        <v>0.14845303004486851</v>
      </c>
      <c r="G72">
        <v>0.17073158566754448</v>
      </c>
      <c r="H72">
        <v>0.13880191524003122</v>
      </c>
      <c r="I72">
        <v>1.1245356953345035E-2</v>
      </c>
      <c r="J72">
        <v>1.1288124041574374E-2</v>
      </c>
      <c r="K72">
        <v>9.8106695395419365E-3</v>
      </c>
      <c r="L72">
        <v>1.2866212583936261E-2</v>
      </c>
      <c r="M72">
        <v>0.18448372042396288</v>
      </c>
      <c r="N72">
        <v>0.17646035667632193</v>
      </c>
      <c r="O72">
        <v>0.17841752453914292</v>
      </c>
      <c r="P72">
        <v>0.16618898062601759</v>
      </c>
      <c r="Q72">
        <v>5.3801515708124144E-2</v>
      </c>
      <c r="R72">
        <v>5.2475577895155334E-2</v>
      </c>
      <c r="S72">
        <v>5.3661918442263187E-2</v>
      </c>
      <c r="T72">
        <v>7.2796944093873731E-2</v>
      </c>
      <c r="U72">
        <v>0.17542552757255397</v>
      </c>
      <c r="V72">
        <v>0.19786519566081673</v>
      </c>
      <c r="W72">
        <v>0.17251216981884926</v>
      </c>
      <c r="X72">
        <v>0.14275426545535122</v>
      </c>
      <c r="Y72">
        <v>0.18859953467488469</v>
      </c>
      <c r="Z72">
        <v>0.19797523712159937</v>
      </c>
      <c r="AA72">
        <v>0.20554524778549199</v>
      </c>
      <c r="AB72">
        <v>0.21523328741124673</v>
      </c>
    </row>
    <row r="73" spans="1:28" x14ac:dyDescent="0.3">
      <c r="A73">
        <v>6.5425273616973589E-2</v>
      </c>
      <c r="B73">
        <v>7.2323824508842449E-2</v>
      </c>
      <c r="C73">
        <v>8.3900793735237164E-2</v>
      </c>
      <c r="D73">
        <v>5.6686665497632703E-2</v>
      </c>
      <c r="E73">
        <v>0.16360614097344142</v>
      </c>
      <c r="F73">
        <v>0.15127185466981352</v>
      </c>
      <c r="G73">
        <v>0.14330857787330029</v>
      </c>
      <c r="H73">
        <v>0.1367644480072146</v>
      </c>
      <c r="I73">
        <v>1.1885996040491576E-2</v>
      </c>
      <c r="J73">
        <v>9.6992165188434232E-3</v>
      </c>
      <c r="K73">
        <v>9.8738109931266367E-3</v>
      </c>
      <c r="L73">
        <v>9.7134196748415533E-3</v>
      </c>
      <c r="M73">
        <v>0.18625751746292629</v>
      </c>
      <c r="N73">
        <v>0.17553426517657963</v>
      </c>
      <c r="O73">
        <v>0.17140318770880769</v>
      </c>
      <c r="P73">
        <v>0.16230366492146597</v>
      </c>
      <c r="Q73">
        <v>5.5179111725374472E-2</v>
      </c>
      <c r="R73">
        <v>5.2364992294511324E-2</v>
      </c>
      <c r="S73">
        <v>4.8746621837294918E-2</v>
      </c>
      <c r="T73">
        <v>7.6724116335579545E-2</v>
      </c>
      <c r="U73">
        <v>0.17658660490829628</v>
      </c>
      <c r="V73">
        <v>0.19592417368063714</v>
      </c>
      <c r="W73">
        <v>0.17173834400868215</v>
      </c>
      <c r="X73">
        <v>0.14211277837621183</v>
      </c>
      <c r="Y73">
        <v>0.19783721190840836</v>
      </c>
      <c r="Z73">
        <v>0.21161175832426277</v>
      </c>
      <c r="AA73">
        <v>0.20067350456450961</v>
      </c>
      <c r="AB73">
        <v>0.21367331345975601</v>
      </c>
    </row>
    <row r="74" spans="1:28" x14ac:dyDescent="0.3">
      <c r="A74">
        <v>6.820750659335896E-2</v>
      </c>
      <c r="B74">
        <v>7.5449868491079763E-2</v>
      </c>
      <c r="C74">
        <v>8.6444897035528406E-2</v>
      </c>
      <c r="D74">
        <v>6.2961334722764967E-2</v>
      </c>
      <c r="E74">
        <v>0.16386872630641866</v>
      </c>
      <c r="F74">
        <v>0.15888668636086664</v>
      </c>
      <c r="G74">
        <v>0.16118842875462019</v>
      </c>
      <c r="H74">
        <v>0.13338272328600581</v>
      </c>
      <c r="I74">
        <v>1.1389589994765323E-2</v>
      </c>
      <c r="J74">
        <v>1.0532283318806932E-2</v>
      </c>
      <c r="K74">
        <v>1.2559402579769178E-2</v>
      </c>
      <c r="L74">
        <v>1.2464178715644132E-2</v>
      </c>
      <c r="M74">
        <v>0.18599773941978442</v>
      </c>
      <c r="N74">
        <v>0.17565503783291811</v>
      </c>
      <c r="O74">
        <v>0.17507731764350909</v>
      </c>
      <c r="P74">
        <v>0.16454724067561113</v>
      </c>
      <c r="Q74">
        <v>5.3943845587034002E-2</v>
      </c>
      <c r="R74">
        <v>4.9499032001789449E-2</v>
      </c>
      <c r="S74">
        <v>5.0016029267556765E-2</v>
      </c>
      <c r="T74">
        <v>7.2844752724588596E-2</v>
      </c>
      <c r="U74">
        <v>0.17294438905985871</v>
      </c>
      <c r="V74">
        <v>0.19340295721525042</v>
      </c>
      <c r="W74">
        <v>0.1711784340348495</v>
      </c>
      <c r="X74">
        <v>0.13967858538491598</v>
      </c>
      <c r="Y74">
        <v>0.20557943205422724</v>
      </c>
      <c r="Z74">
        <v>0.19734051168925329</v>
      </c>
      <c r="AA74">
        <v>0.19807931658746322</v>
      </c>
      <c r="AB74">
        <v>0.21421670791541836</v>
      </c>
    </row>
    <row r="75" spans="1:28" x14ac:dyDescent="0.3">
      <c r="A75">
        <v>6.4329434362546942E-2</v>
      </c>
      <c r="B75">
        <v>7.2849867974349308E-2</v>
      </c>
      <c r="C75">
        <v>8.5706791301030136E-2</v>
      </c>
      <c r="E75">
        <v>0.16523322152461226</v>
      </c>
      <c r="F75">
        <v>0.15608043408873284</v>
      </c>
      <c r="G75">
        <v>0.16358737123235406</v>
      </c>
      <c r="I75">
        <v>1.2392133253060406E-2</v>
      </c>
      <c r="J75">
        <v>1.1251196935844239E-2</v>
      </c>
      <c r="K75">
        <v>1.1083555894696681E-2</v>
      </c>
      <c r="M75">
        <v>0.18726168974513346</v>
      </c>
      <c r="N75">
        <v>0.17657705365174245</v>
      </c>
      <c r="O75">
        <v>0.17615890881342999</v>
      </c>
      <c r="Q75">
        <v>5.2159485106504977E-2</v>
      </c>
      <c r="R75">
        <v>5.1101906392362825E-2</v>
      </c>
      <c r="S75">
        <v>5.1297214803510113E-2</v>
      </c>
      <c r="U75">
        <v>0.17667211375820646</v>
      </c>
      <c r="V75">
        <v>0.19219887995821605</v>
      </c>
      <c r="W75">
        <v>0.1686570011446013</v>
      </c>
      <c r="Y75">
        <v>0.19235041999942662</v>
      </c>
      <c r="Z75">
        <v>0.20530714099178829</v>
      </c>
      <c r="AA75">
        <v>0.20122090805036247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E6E5-5F2F-4748-8F0B-0DBC0337A8FA}">
  <dimension ref="A1:V84"/>
  <sheetViews>
    <sheetView topLeftCell="B49" zoomScaleNormal="100" workbookViewId="0">
      <selection activeCell="L67" sqref="L67:R78"/>
    </sheetView>
  </sheetViews>
  <sheetFormatPr defaultRowHeight="14.4" x14ac:dyDescent="0.3"/>
  <sheetData>
    <row r="1" spans="1:22" x14ac:dyDescent="0.3">
      <c r="A1" t="s">
        <v>175</v>
      </c>
    </row>
    <row r="3" spans="1:22" x14ac:dyDescent="0.3">
      <c r="A3">
        <v>21886</v>
      </c>
      <c r="B3">
        <v>57078</v>
      </c>
      <c r="C3">
        <v>4227</v>
      </c>
      <c r="D3">
        <v>63894</v>
      </c>
      <c r="E3">
        <v>18903</v>
      </c>
      <c r="F3">
        <v>60105</v>
      </c>
      <c r="G3">
        <v>70722</v>
      </c>
      <c r="I3">
        <v>344099</v>
      </c>
      <c r="L3">
        <f>A3/I3</f>
        <v>6.3603788444604611E-2</v>
      </c>
      <c r="M3">
        <f>B3/I3</f>
        <v>0.16587668083894461</v>
      </c>
      <c r="N3">
        <f>C3/I3</f>
        <v>1.2284255403241509E-2</v>
      </c>
      <c r="O3">
        <f>D3/I3</f>
        <v>0.18568493369640715</v>
      </c>
      <c r="P3">
        <f>E3/I3</f>
        <v>5.4934771679080729E-2</v>
      </c>
      <c r="Q3">
        <f>F3/I3</f>
        <v>0.17467356778136525</v>
      </c>
      <c r="R3">
        <f>G3/I3</f>
        <v>0.20552806023847789</v>
      </c>
      <c r="T3">
        <f>SUM(L3:O3)</f>
        <v>0.42744965838319787</v>
      </c>
      <c r="U3">
        <f>SUM(P3:R3)</f>
        <v>0.43513639969892387</v>
      </c>
      <c r="V3">
        <f>U3/T3</f>
        <v>1.0179827990617669</v>
      </c>
    </row>
    <row r="4" spans="1:22" x14ac:dyDescent="0.3">
      <c r="A4">
        <v>25597</v>
      </c>
      <c r="B4">
        <v>58933</v>
      </c>
      <c r="C4">
        <v>4479</v>
      </c>
      <c r="D4">
        <v>69736</v>
      </c>
      <c r="E4">
        <v>20807</v>
      </c>
      <c r="F4">
        <v>65598</v>
      </c>
      <c r="G4">
        <v>76463</v>
      </c>
      <c r="I4">
        <v>373417</v>
      </c>
      <c r="L4">
        <f t="shared" ref="L4:L67" si="0">A4/I4</f>
        <v>6.854803075382214E-2</v>
      </c>
      <c r="M4">
        <f t="shared" ref="M4:M67" si="1">B4/I4</f>
        <v>0.1578208812132281</v>
      </c>
      <c r="N4">
        <f t="shared" ref="N4:N67" si="2">C4/I4</f>
        <v>1.1994633345562736E-2</v>
      </c>
      <c r="O4">
        <f t="shared" ref="O4:O67" si="3">D4/I4</f>
        <v>0.18675100490872135</v>
      </c>
      <c r="P4">
        <f t="shared" ref="P4:P67" si="4">E4/I4</f>
        <v>5.5720548341398488E-2</v>
      </c>
      <c r="Q4">
        <f t="shared" ref="Q4:Q67" si="5">F4/I4</f>
        <v>0.17566955976830192</v>
      </c>
      <c r="R4">
        <f t="shared" ref="R4:R67" si="6">G4/I4</f>
        <v>0.20476571768291213</v>
      </c>
      <c r="T4">
        <f t="shared" ref="T4:T67" si="7">SUM(L4:O4)</f>
        <v>0.42511455022133426</v>
      </c>
      <c r="U4">
        <f t="shared" ref="U4:U67" si="8">SUM(P4:R4)</f>
        <v>0.43615582579261253</v>
      </c>
      <c r="V4">
        <f t="shared" ref="V4:V67" si="9">U4/T4</f>
        <v>1.025972471573908</v>
      </c>
    </row>
    <row r="5" spans="1:22" x14ac:dyDescent="0.3">
      <c r="A5">
        <v>19898</v>
      </c>
      <c r="B5">
        <v>49529</v>
      </c>
      <c r="C5">
        <v>3693</v>
      </c>
      <c r="D5">
        <v>55773</v>
      </c>
      <c r="E5">
        <v>17141</v>
      </c>
      <c r="F5">
        <v>54101</v>
      </c>
      <c r="G5">
        <v>65981</v>
      </c>
      <c r="I5">
        <v>318067</v>
      </c>
      <c r="L5">
        <f t="shared" si="0"/>
        <v>6.2559146343380487E-2</v>
      </c>
      <c r="M5">
        <f t="shared" si="1"/>
        <v>0.15571876365671383</v>
      </c>
      <c r="N5">
        <f t="shared" si="2"/>
        <v>1.1610761254704198E-2</v>
      </c>
      <c r="O5">
        <f t="shared" si="3"/>
        <v>0.17534984767360337</v>
      </c>
      <c r="P5">
        <f t="shared" si="4"/>
        <v>5.3891161296204887E-2</v>
      </c>
      <c r="Q5">
        <f t="shared" si="5"/>
        <v>0.17009309359348818</v>
      </c>
      <c r="R5">
        <f t="shared" si="6"/>
        <v>0.20744371468904349</v>
      </c>
      <c r="T5">
        <f t="shared" si="7"/>
        <v>0.4052385189284019</v>
      </c>
      <c r="U5">
        <f t="shared" si="8"/>
        <v>0.43142796957873653</v>
      </c>
      <c r="V5">
        <f t="shared" si="9"/>
        <v>1.0646272489584383</v>
      </c>
    </row>
    <row r="6" spans="1:22" x14ac:dyDescent="0.3">
      <c r="A6">
        <v>23752</v>
      </c>
      <c r="B6">
        <v>57059</v>
      </c>
      <c r="C6">
        <v>4193</v>
      </c>
      <c r="D6">
        <v>64655</v>
      </c>
      <c r="E6">
        <v>20085</v>
      </c>
      <c r="F6">
        <v>60095</v>
      </c>
      <c r="G6">
        <v>71560</v>
      </c>
      <c r="I6">
        <v>357398</v>
      </c>
      <c r="L6">
        <f t="shared" si="0"/>
        <v>6.6458122317416435E-2</v>
      </c>
      <c r="M6">
        <f t="shared" si="1"/>
        <v>0.1596511452218535</v>
      </c>
      <c r="N6">
        <f t="shared" si="2"/>
        <v>1.1732018645879383E-2</v>
      </c>
      <c r="O6">
        <f t="shared" si="3"/>
        <v>0.18090476163828562</v>
      </c>
      <c r="P6">
        <f t="shared" si="4"/>
        <v>5.6197852254349492E-2</v>
      </c>
      <c r="Q6">
        <f t="shared" si="5"/>
        <v>0.16814587658576713</v>
      </c>
      <c r="R6">
        <f t="shared" si="6"/>
        <v>0.20022495928908388</v>
      </c>
      <c r="T6">
        <f t="shared" si="7"/>
        <v>0.41874604782343494</v>
      </c>
      <c r="U6">
        <f t="shared" si="8"/>
        <v>0.42456868812920046</v>
      </c>
      <c r="V6">
        <f t="shared" si="9"/>
        <v>1.0139049439058125</v>
      </c>
    </row>
    <row r="7" spans="1:22" x14ac:dyDescent="0.3">
      <c r="A7">
        <v>24457</v>
      </c>
      <c r="B7">
        <v>58421</v>
      </c>
      <c r="C7">
        <v>4650</v>
      </c>
      <c r="D7">
        <v>66233</v>
      </c>
      <c r="E7">
        <v>20646</v>
      </c>
      <c r="F7">
        <v>62429</v>
      </c>
      <c r="G7">
        <v>75797</v>
      </c>
      <c r="I7">
        <v>369314</v>
      </c>
      <c r="L7">
        <f t="shared" si="0"/>
        <v>6.6222780614869733E-2</v>
      </c>
      <c r="M7">
        <f t="shared" si="1"/>
        <v>0.15818788348126525</v>
      </c>
      <c r="N7">
        <f t="shared" si="2"/>
        <v>1.2590911798632058E-2</v>
      </c>
      <c r="O7">
        <f t="shared" si="3"/>
        <v>0.17934061530296713</v>
      </c>
      <c r="P7">
        <f t="shared" si="4"/>
        <v>5.590364838592634E-2</v>
      </c>
      <c r="Q7">
        <f t="shared" si="5"/>
        <v>0.16904043713479586</v>
      </c>
      <c r="R7">
        <f t="shared" si="6"/>
        <v>0.20523727776363745</v>
      </c>
      <c r="T7">
        <f t="shared" si="7"/>
        <v>0.41634219119773419</v>
      </c>
      <c r="U7">
        <f t="shared" si="8"/>
        <v>0.43018136328435963</v>
      </c>
      <c r="V7">
        <f t="shared" si="9"/>
        <v>1.0332398982836999</v>
      </c>
    </row>
    <row r="8" spans="1:22" x14ac:dyDescent="0.3">
      <c r="A8">
        <v>24289</v>
      </c>
      <c r="B8">
        <v>58641</v>
      </c>
      <c r="C8">
        <v>4432</v>
      </c>
      <c r="D8">
        <v>67932</v>
      </c>
      <c r="E8">
        <v>20523</v>
      </c>
      <c r="F8">
        <v>63372</v>
      </c>
      <c r="G8">
        <v>75328</v>
      </c>
      <c r="I8">
        <v>368099</v>
      </c>
      <c r="L8">
        <f t="shared" si="0"/>
        <v>6.5984966000994294E-2</v>
      </c>
      <c r="M8">
        <f t="shared" si="1"/>
        <v>0.15930768624744973</v>
      </c>
      <c r="N8">
        <f t="shared" si="2"/>
        <v>1.2040239174787217E-2</v>
      </c>
      <c r="O8">
        <f t="shared" si="3"/>
        <v>0.18454817861499218</v>
      </c>
      <c r="P8">
        <f t="shared" si="4"/>
        <v>5.575402269498151E-2</v>
      </c>
      <c r="Q8">
        <f t="shared" si="5"/>
        <v>0.1721602069008609</v>
      </c>
      <c r="R8">
        <f t="shared" si="6"/>
        <v>0.2046405994039647</v>
      </c>
      <c r="T8">
        <f t="shared" si="7"/>
        <v>0.42188107003822339</v>
      </c>
      <c r="U8">
        <f t="shared" si="8"/>
        <v>0.43255482899980713</v>
      </c>
      <c r="V8">
        <f t="shared" si="9"/>
        <v>1.025300397954847</v>
      </c>
    </row>
    <row r="9" spans="1:22" x14ac:dyDescent="0.3">
      <c r="A9">
        <v>25056</v>
      </c>
      <c r="B9">
        <v>60355</v>
      </c>
      <c r="C9">
        <v>4428</v>
      </c>
      <c r="D9">
        <v>68939</v>
      </c>
      <c r="E9">
        <v>20851</v>
      </c>
      <c r="F9">
        <v>63680</v>
      </c>
      <c r="G9">
        <v>73824</v>
      </c>
      <c r="I9">
        <v>370071</v>
      </c>
      <c r="L9">
        <f t="shared" si="0"/>
        <v>6.770592670055206E-2</v>
      </c>
      <c r="M9">
        <f t="shared" si="1"/>
        <v>0.1630903259104334</v>
      </c>
      <c r="N9">
        <f t="shared" si="2"/>
        <v>1.1965271528976872E-2</v>
      </c>
      <c r="O9">
        <f t="shared" si="3"/>
        <v>0.18628587487265957</v>
      </c>
      <c r="P9">
        <f t="shared" si="4"/>
        <v>5.6343242242704782E-2</v>
      </c>
      <c r="Q9">
        <f t="shared" si="5"/>
        <v>0.17207508829386794</v>
      </c>
      <c r="R9">
        <f t="shared" si="6"/>
        <v>0.1994860445698258</v>
      </c>
      <c r="T9">
        <f t="shared" si="7"/>
        <v>0.4290473990126219</v>
      </c>
      <c r="U9">
        <f t="shared" si="8"/>
        <v>0.42790437510639856</v>
      </c>
      <c r="V9">
        <f t="shared" si="9"/>
        <v>0.99733590295884833</v>
      </c>
    </row>
    <row r="10" spans="1:22" x14ac:dyDescent="0.3">
      <c r="A10">
        <v>22565</v>
      </c>
      <c r="B10">
        <v>57292</v>
      </c>
      <c r="C10">
        <v>4175</v>
      </c>
      <c r="D10">
        <v>63887</v>
      </c>
      <c r="E10">
        <v>18332</v>
      </c>
      <c r="F10">
        <v>61375</v>
      </c>
      <c r="G10">
        <v>71321</v>
      </c>
      <c r="I10">
        <v>350875</v>
      </c>
      <c r="L10">
        <f t="shared" si="0"/>
        <v>6.4310651941574634E-2</v>
      </c>
      <c r="M10">
        <f t="shared" si="1"/>
        <v>0.16328322052012825</v>
      </c>
      <c r="N10">
        <f t="shared" si="2"/>
        <v>1.1898824367652298E-2</v>
      </c>
      <c r="O10">
        <f t="shared" si="3"/>
        <v>0.18207908799429998</v>
      </c>
      <c r="P10">
        <f t="shared" si="4"/>
        <v>5.2246526540790879E-2</v>
      </c>
      <c r="Q10">
        <f t="shared" si="5"/>
        <v>0.1749198432490203</v>
      </c>
      <c r="R10">
        <f t="shared" si="6"/>
        <v>0.20326612041325259</v>
      </c>
      <c r="T10">
        <f t="shared" si="7"/>
        <v>0.42157178482365515</v>
      </c>
      <c r="U10">
        <f t="shared" si="8"/>
        <v>0.43043249020306373</v>
      </c>
      <c r="V10">
        <f t="shared" si="9"/>
        <v>1.021018259993645</v>
      </c>
    </row>
    <row r="11" spans="1:22" x14ac:dyDescent="0.3">
      <c r="A11">
        <v>22661</v>
      </c>
      <c r="B11">
        <v>57531</v>
      </c>
      <c r="C11">
        <v>4424</v>
      </c>
      <c r="D11">
        <v>64222</v>
      </c>
      <c r="E11">
        <v>18131</v>
      </c>
      <c r="F11">
        <v>61002</v>
      </c>
      <c r="G11">
        <v>70265</v>
      </c>
      <c r="I11">
        <v>349755</v>
      </c>
      <c r="L11">
        <f t="shared" si="0"/>
        <v>6.4791068033337618E-2</v>
      </c>
      <c r="M11">
        <f t="shared" si="1"/>
        <v>0.1644894283141056</v>
      </c>
      <c r="N11">
        <f t="shared" si="2"/>
        <v>1.2648854197938557E-2</v>
      </c>
      <c r="O11">
        <f t="shared" si="3"/>
        <v>0.18361996254521021</v>
      </c>
      <c r="P11">
        <f t="shared" si="4"/>
        <v>5.1839144544037971E-2</v>
      </c>
      <c r="Q11">
        <f t="shared" si="5"/>
        <v>0.17441351803405242</v>
      </c>
      <c r="R11">
        <f t="shared" si="6"/>
        <v>0.2008977712970508</v>
      </c>
      <c r="T11">
        <f t="shared" si="7"/>
        <v>0.42554931309059196</v>
      </c>
      <c r="U11">
        <f t="shared" si="8"/>
        <v>0.42715043387514118</v>
      </c>
      <c r="V11">
        <f t="shared" si="9"/>
        <v>1.003762480011825</v>
      </c>
    </row>
    <row r="12" spans="1:22" x14ac:dyDescent="0.3">
      <c r="A12">
        <v>22418</v>
      </c>
      <c r="B12">
        <v>54914</v>
      </c>
      <c r="C12">
        <v>4180</v>
      </c>
      <c r="D12">
        <v>62772</v>
      </c>
      <c r="E12">
        <v>18356</v>
      </c>
      <c r="F12">
        <v>59572</v>
      </c>
      <c r="G12">
        <v>73187</v>
      </c>
      <c r="I12">
        <v>341868</v>
      </c>
      <c r="L12">
        <f t="shared" si="0"/>
        <v>6.5575017258123022E-2</v>
      </c>
      <c r="M12">
        <f t="shared" si="1"/>
        <v>0.16062924871587864</v>
      </c>
      <c r="N12">
        <f t="shared" si="2"/>
        <v>1.2226941392584272E-2</v>
      </c>
      <c r="O12">
        <f t="shared" si="3"/>
        <v>0.18361472849169855</v>
      </c>
      <c r="P12">
        <f t="shared" si="4"/>
        <v>5.3693238325903565E-2</v>
      </c>
      <c r="Q12">
        <f t="shared" si="5"/>
        <v>0.17425439058350006</v>
      </c>
      <c r="R12">
        <f t="shared" si="6"/>
        <v>0.21407970327728831</v>
      </c>
      <c r="T12">
        <f t="shared" si="7"/>
        <v>0.42204593585828448</v>
      </c>
      <c r="U12">
        <f t="shared" si="8"/>
        <v>0.44202733218669193</v>
      </c>
      <c r="V12">
        <f t="shared" si="9"/>
        <v>1.0473441268609132</v>
      </c>
    </row>
    <row r="13" spans="1:22" x14ac:dyDescent="0.3">
      <c r="A13">
        <v>19728</v>
      </c>
      <c r="B13">
        <v>57507</v>
      </c>
      <c r="C13">
        <v>4061</v>
      </c>
      <c r="D13">
        <v>63221</v>
      </c>
      <c r="E13">
        <v>18544</v>
      </c>
      <c r="F13">
        <v>59549</v>
      </c>
      <c r="G13">
        <v>70701</v>
      </c>
      <c r="I13">
        <v>342653</v>
      </c>
      <c r="L13">
        <f t="shared" si="0"/>
        <v>5.7574280686291966E-2</v>
      </c>
      <c r="M13">
        <f t="shared" si="1"/>
        <v>0.16782867799202109</v>
      </c>
      <c r="N13">
        <f t="shared" si="2"/>
        <v>1.1851639997315068E-2</v>
      </c>
      <c r="O13">
        <f t="shared" si="3"/>
        <v>0.18450444035219304</v>
      </c>
      <c r="P13">
        <f t="shared" si="4"/>
        <v>5.4118889955727806E-2</v>
      </c>
      <c r="Q13">
        <f t="shared" si="5"/>
        <v>0.17378805964051094</v>
      </c>
      <c r="R13">
        <f t="shared" si="6"/>
        <v>0.20633410476487876</v>
      </c>
      <c r="T13">
        <f t="shared" si="7"/>
        <v>0.42175903902782119</v>
      </c>
      <c r="U13">
        <f t="shared" si="8"/>
        <v>0.43424105436111748</v>
      </c>
      <c r="V13">
        <f t="shared" si="9"/>
        <v>1.0295951341364682</v>
      </c>
    </row>
    <row r="15" spans="1:22" x14ac:dyDescent="0.3">
      <c r="L15">
        <f>AVERAGE(L3:L13)</f>
        <v>6.4848525372269719E-2</v>
      </c>
      <c r="M15">
        <f t="shared" ref="M15:R15" si="10">AVERAGE(M3:M13)</f>
        <v>0.16144399473745655</v>
      </c>
      <c r="N15">
        <f t="shared" si="10"/>
        <v>1.207675919157038E-2</v>
      </c>
      <c r="O15">
        <f t="shared" si="10"/>
        <v>0.18297122146282163</v>
      </c>
      <c r="P15">
        <f t="shared" si="10"/>
        <v>5.4603913296464218E-2</v>
      </c>
      <c r="Q15">
        <f t="shared" si="10"/>
        <v>0.17265760377868464</v>
      </c>
      <c r="R15">
        <f t="shared" si="10"/>
        <v>0.20471855212631054</v>
      </c>
      <c r="V15">
        <f>AVERAGE(V3:V13)</f>
        <v>1.0254621512454705</v>
      </c>
    </row>
    <row r="16" spans="1:22" x14ac:dyDescent="0.3">
      <c r="V16">
        <f>STDEV(V3:V13)</f>
        <v>1.8872749448876115E-2</v>
      </c>
    </row>
    <row r="19" spans="1:22" x14ac:dyDescent="0.3">
      <c r="A19" t="s">
        <v>176</v>
      </c>
    </row>
    <row r="22" spans="1:22" x14ac:dyDescent="0.3">
      <c r="A22">
        <v>18904</v>
      </c>
      <c r="B22">
        <v>42283</v>
      </c>
      <c r="C22">
        <v>3138</v>
      </c>
      <c r="D22">
        <v>47773</v>
      </c>
      <c r="E22">
        <v>12827</v>
      </c>
      <c r="F22">
        <v>53755</v>
      </c>
      <c r="G22">
        <v>60121</v>
      </c>
      <c r="I22">
        <v>279179</v>
      </c>
      <c r="L22">
        <f t="shared" si="0"/>
        <v>6.7712829403357697E-2</v>
      </c>
      <c r="M22">
        <f t="shared" si="1"/>
        <v>0.15145480139981876</v>
      </c>
      <c r="N22">
        <f t="shared" si="2"/>
        <v>1.1240100437353812E-2</v>
      </c>
      <c r="O22">
        <f t="shared" si="3"/>
        <v>0.17111960426822934</v>
      </c>
      <c r="P22">
        <f t="shared" si="4"/>
        <v>4.5945432858488643E-2</v>
      </c>
      <c r="Q22">
        <f t="shared" si="5"/>
        <v>0.19254671733905487</v>
      </c>
      <c r="R22">
        <f t="shared" si="6"/>
        <v>0.21534929203127742</v>
      </c>
      <c r="T22">
        <f t="shared" si="7"/>
        <v>0.40152733550875963</v>
      </c>
      <c r="U22">
        <f t="shared" si="8"/>
        <v>0.45384144222882095</v>
      </c>
      <c r="V22">
        <f t="shared" si="9"/>
        <v>1.1302877839033703</v>
      </c>
    </row>
    <row r="23" spans="1:22" x14ac:dyDescent="0.3">
      <c r="A23">
        <v>17540</v>
      </c>
      <c r="B23">
        <v>55091</v>
      </c>
      <c r="C23">
        <v>4024</v>
      </c>
      <c r="D23">
        <v>58721</v>
      </c>
      <c r="E23">
        <v>19730</v>
      </c>
      <c r="F23">
        <v>67406</v>
      </c>
      <c r="G23">
        <v>78573</v>
      </c>
      <c r="I23">
        <v>347796</v>
      </c>
      <c r="L23">
        <f t="shared" si="0"/>
        <v>5.0431862356093801E-2</v>
      </c>
      <c r="M23">
        <f t="shared" si="1"/>
        <v>0.15840032662825335</v>
      </c>
      <c r="N23">
        <f t="shared" si="2"/>
        <v>1.1570000805069638E-2</v>
      </c>
      <c r="O23">
        <f t="shared" si="3"/>
        <v>0.16883747944197172</v>
      </c>
      <c r="P23">
        <f t="shared" si="4"/>
        <v>5.6728657028832993E-2</v>
      </c>
      <c r="Q23">
        <f t="shared" si="5"/>
        <v>0.19380901447975249</v>
      </c>
      <c r="R23">
        <f t="shared" si="6"/>
        <v>0.22591691681330436</v>
      </c>
      <c r="T23">
        <f t="shared" si="7"/>
        <v>0.38923966923138853</v>
      </c>
      <c r="U23">
        <f t="shared" si="8"/>
        <v>0.4764545883218898</v>
      </c>
      <c r="V23">
        <f t="shared" si="9"/>
        <v>1.2240648268526177</v>
      </c>
    </row>
    <row r="24" spans="1:22" x14ac:dyDescent="0.3">
      <c r="A24">
        <v>31621</v>
      </c>
      <c r="B24">
        <v>59097</v>
      </c>
      <c r="C24">
        <v>4976</v>
      </c>
      <c r="D24">
        <v>67404</v>
      </c>
      <c r="E24">
        <v>21452</v>
      </c>
      <c r="F24">
        <v>73789</v>
      </c>
      <c r="G24">
        <v>83301</v>
      </c>
      <c r="I24">
        <v>392515</v>
      </c>
      <c r="L24">
        <f t="shared" si="0"/>
        <v>8.055997859954396E-2</v>
      </c>
      <c r="M24">
        <f t="shared" si="1"/>
        <v>0.15055985121587709</v>
      </c>
      <c r="N24">
        <f t="shared" si="2"/>
        <v>1.2677222526527648E-2</v>
      </c>
      <c r="O24">
        <f t="shared" si="3"/>
        <v>0.17172337362903328</v>
      </c>
      <c r="P24">
        <f t="shared" si="4"/>
        <v>5.4652688432289209E-2</v>
      </c>
      <c r="Q24">
        <f t="shared" si="5"/>
        <v>0.18799026788785142</v>
      </c>
      <c r="R24">
        <f t="shared" si="6"/>
        <v>0.21222373667248384</v>
      </c>
      <c r="T24">
        <f t="shared" si="7"/>
        <v>0.41552042597098199</v>
      </c>
      <c r="U24">
        <f t="shared" si="8"/>
        <v>0.4548666929926245</v>
      </c>
      <c r="V24">
        <f t="shared" si="9"/>
        <v>1.0946915351506457</v>
      </c>
    </row>
    <row r="25" spans="1:22" x14ac:dyDescent="0.3">
      <c r="A25">
        <v>24489</v>
      </c>
      <c r="B25">
        <v>52828</v>
      </c>
      <c r="C25">
        <v>3991</v>
      </c>
      <c r="D25">
        <v>57767</v>
      </c>
      <c r="E25">
        <v>19098</v>
      </c>
      <c r="F25">
        <v>61667</v>
      </c>
      <c r="G25">
        <v>66939</v>
      </c>
      <c r="I25">
        <v>331869</v>
      </c>
      <c r="L25">
        <f t="shared" si="0"/>
        <v>7.3791164586026414E-2</v>
      </c>
      <c r="M25">
        <f t="shared" si="1"/>
        <v>0.15918329220264624</v>
      </c>
      <c r="N25">
        <f t="shared" si="2"/>
        <v>1.2025829468856688E-2</v>
      </c>
      <c r="O25">
        <f t="shared" si="3"/>
        <v>0.17406567049046462</v>
      </c>
      <c r="P25">
        <f t="shared" si="4"/>
        <v>5.7546803106044854E-2</v>
      </c>
      <c r="Q25">
        <f t="shared" si="5"/>
        <v>0.18581729537859817</v>
      </c>
      <c r="R25">
        <f t="shared" si="6"/>
        <v>0.20170308163763412</v>
      </c>
      <c r="T25">
        <f t="shared" si="7"/>
        <v>0.41906595674799396</v>
      </c>
      <c r="U25">
        <f t="shared" si="8"/>
        <v>0.44506718012227714</v>
      </c>
      <c r="V25">
        <f t="shared" si="9"/>
        <v>1.0620456588171849</v>
      </c>
    </row>
    <row r="26" spans="1:22" x14ac:dyDescent="0.3">
      <c r="A26">
        <v>24280</v>
      </c>
      <c r="B26">
        <v>50099</v>
      </c>
      <c r="C26">
        <v>3871</v>
      </c>
      <c r="D26">
        <v>58993</v>
      </c>
      <c r="E26">
        <v>17349</v>
      </c>
      <c r="F26">
        <v>66005</v>
      </c>
      <c r="G26">
        <v>72549</v>
      </c>
      <c r="I26">
        <v>339505</v>
      </c>
      <c r="L26">
        <f t="shared" si="0"/>
        <v>7.1515883418506357E-2</v>
      </c>
      <c r="M26">
        <f t="shared" si="1"/>
        <v>0.14756483704216433</v>
      </c>
      <c r="N26">
        <f t="shared" si="2"/>
        <v>1.1401893933815408E-2</v>
      </c>
      <c r="O26">
        <f t="shared" si="3"/>
        <v>0.17376180026803728</v>
      </c>
      <c r="P26">
        <f t="shared" si="4"/>
        <v>5.1100867439360244E-2</v>
      </c>
      <c r="Q26">
        <f t="shared" si="5"/>
        <v>0.1944153988895598</v>
      </c>
      <c r="R26">
        <f t="shared" si="6"/>
        <v>0.21369052002179645</v>
      </c>
      <c r="T26">
        <f t="shared" si="7"/>
        <v>0.40424441466252337</v>
      </c>
      <c r="U26">
        <f t="shared" si="8"/>
        <v>0.45920678635071649</v>
      </c>
      <c r="V26">
        <f t="shared" si="9"/>
        <v>1.1359632185248063</v>
      </c>
    </row>
    <row r="27" spans="1:22" x14ac:dyDescent="0.3">
      <c r="A27">
        <v>24245</v>
      </c>
      <c r="B27">
        <v>55352</v>
      </c>
      <c r="C27">
        <v>4184</v>
      </c>
      <c r="D27">
        <v>57275</v>
      </c>
      <c r="E27">
        <v>19309</v>
      </c>
      <c r="F27">
        <v>63844</v>
      </c>
      <c r="G27">
        <v>70071</v>
      </c>
      <c r="I27">
        <v>343911</v>
      </c>
      <c r="L27">
        <f t="shared" si="0"/>
        <v>7.0497890442585434E-2</v>
      </c>
      <c r="M27">
        <f t="shared" si="1"/>
        <v>0.16094861752023051</v>
      </c>
      <c r="N27">
        <f t="shared" si="2"/>
        <v>1.2165938280543513E-2</v>
      </c>
      <c r="O27">
        <f t="shared" si="3"/>
        <v>0.16654018045366389</v>
      </c>
      <c r="P27">
        <f t="shared" si="4"/>
        <v>5.6145339928062782E-2</v>
      </c>
      <c r="Q27">
        <f t="shared" si="5"/>
        <v>0.18564105248160134</v>
      </c>
      <c r="R27">
        <f t="shared" si="6"/>
        <v>0.20374748117972383</v>
      </c>
      <c r="T27">
        <f t="shared" si="7"/>
        <v>0.41015262669702335</v>
      </c>
      <c r="U27">
        <f t="shared" si="8"/>
        <v>0.44553387358938795</v>
      </c>
      <c r="V27">
        <f t="shared" si="9"/>
        <v>1.0862636116152451</v>
      </c>
    </row>
    <row r="28" spans="1:22" x14ac:dyDescent="0.3">
      <c r="A28">
        <v>25192</v>
      </c>
      <c r="B28">
        <v>52779</v>
      </c>
      <c r="C28">
        <v>4333</v>
      </c>
      <c r="D28">
        <v>57151</v>
      </c>
      <c r="E28">
        <v>17509</v>
      </c>
      <c r="F28">
        <v>61181</v>
      </c>
      <c r="G28">
        <v>67653</v>
      </c>
      <c r="I28">
        <v>334808</v>
      </c>
      <c r="L28">
        <f t="shared" si="0"/>
        <v>7.5243124417576634E-2</v>
      </c>
      <c r="M28">
        <f t="shared" si="1"/>
        <v>0.15763960239898689</v>
      </c>
      <c r="N28">
        <f t="shared" si="2"/>
        <v>1.2941745716948221E-2</v>
      </c>
      <c r="O28">
        <f t="shared" si="3"/>
        <v>0.170697832787747</v>
      </c>
      <c r="P28">
        <f t="shared" si="4"/>
        <v>5.2295644070631524E-2</v>
      </c>
      <c r="Q28">
        <f t="shared" si="5"/>
        <v>0.18273458220831043</v>
      </c>
      <c r="R28">
        <f t="shared" si="6"/>
        <v>0.20206506415617309</v>
      </c>
      <c r="T28">
        <f t="shared" si="7"/>
        <v>0.41652230532125878</v>
      </c>
      <c r="U28">
        <f t="shared" si="8"/>
        <v>0.43709529043511508</v>
      </c>
      <c r="V28">
        <f t="shared" si="9"/>
        <v>1.0493922770786275</v>
      </c>
    </row>
    <row r="29" spans="1:22" x14ac:dyDescent="0.3">
      <c r="A29">
        <v>25428</v>
      </c>
      <c r="B29">
        <v>56171</v>
      </c>
      <c r="C29">
        <v>4459</v>
      </c>
      <c r="D29">
        <v>64105</v>
      </c>
      <c r="E29">
        <v>20231</v>
      </c>
      <c r="F29">
        <v>71649</v>
      </c>
      <c r="G29">
        <v>78919</v>
      </c>
      <c r="I29">
        <v>378143</v>
      </c>
      <c r="L29">
        <f t="shared" si="0"/>
        <v>6.7244402249942478E-2</v>
      </c>
      <c r="M29">
        <f t="shared" si="1"/>
        <v>0.1485443337573352</v>
      </c>
      <c r="N29">
        <f t="shared" si="2"/>
        <v>1.1791835363870282E-2</v>
      </c>
      <c r="O29">
        <f t="shared" si="3"/>
        <v>0.16952581430834368</v>
      </c>
      <c r="P29">
        <f t="shared" si="4"/>
        <v>5.3500924253523138E-2</v>
      </c>
      <c r="Q29">
        <f t="shared" si="5"/>
        <v>0.18947593899662296</v>
      </c>
      <c r="R29">
        <f t="shared" si="6"/>
        <v>0.20870147007877973</v>
      </c>
      <c r="T29">
        <f t="shared" si="7"/>
        <v>0.39710638567949164</v>
      </c>
      <c r="U29">
        <f t="shared" si="8"/>
        <v>0.45167833332892582</v>
      </c>
      <c r="V29">
        <f t="shared" si="9"/>
        <v>1.1374239992541437</v>
      </c>
    </row>
    <row r="30" spans="1:22" x14ac:dyDescent="0.3">
      <c r="A30">
        <v>30563</v>
      </c>
      <c r="B30">
        <v>59767</v>
      </c>
      <c r="C30">
        <v>4501</v>
      </c>
      <c r="D30">
        <v>65120</v>
      </c>
      <c r="E30">
        <v>21188</v>
      </c>
      <c r="F30">
        <v>70129</v>
      </c>
      <c r="G30">
        <v>77379</v>
      </c>
      <c r="I30">
        <v>379081</v>
      </c>
      <c r="L30">
        <f t="shared" si="0"/>
        <v>8.062392997802581E-2</v>
      </c>
      <c r="M30">
        <f t="shared" si="1"/>
        <v>0.15766287416145891</v>
      </c>
      <c r="N30">
        <f t="shared" si="2"/>
        <v>1.1873451848021927E-2</v>
      </c>
      <c r="O30">
        <f t="shared" si="3"/>
        <v>0.17178386677253674</v>
      </c>
      <c r="P30">
        <f t="shared" si="4"/>
        <v>5.5893067708484463E-2</v>
      </c>
      <c r="Q30">
        <f t="shared" si="5"/>
        <v>0.18499740161073755</v>
      </c>
      <c r="R30">
        <f t="shared" si="6"/>
        <v>0.20412260176584951</v>
      </c>
      <c r="T30">
        <f t="shared" si="7"/>
        <v>0.42194412276004334</v>
      </c>
      <c r="U30">
        <f t="shared" si="8"/>
        <v>0.44501307108507149</v>
      </c>
      <c r="V30">
        <f t="shared" si="9"/>
        <v>1.0546729936042913</v>
      </c>
    </row>
    <row r="31" spans="1:22" x14ac:dyDescent="0.3">
      <c r="A31">
        <v>27232</v>
      </c>
      <c r="B31">
        <v>62507</v>
      </c>
      <c r="C31">
        <v>4563</v>
      </c>
      <c r="D31">
        <v>67731</v>
      </c>
      <c r="E31">
        <v>21831</v>
      </c>
      <c r="F31">
        <v>74152</v>
      </c>
      <c r="G31">
        <v>83879</v>
      </c>
      <c r="I31">
        <v>395753</v>
      </c>
      <c r="L31">
        <f t="shared" si="0"/>
        <v>6.8810596508428232E-2</v>
      </c>
      <c r="M31">
        <f t="shared" si="1"/>
        <v>0.15794447546828452</v>
      </c>
      <c r="N31">
        <f t="shared" si="2"/>
        <v>1.1529918914070139E-2</v>
      </c>
      <c r="O31">
        <f t="shared" si="3"/>
        <v>0.17114462808873213</v>
      </c>
      <c r="P31">
        <f t="shared" si="4"/>
        <v>5.5163195225304669E-2</v>
      </c>
      <c r="Q31">
        <f t="shared" si="5"/>
        <v>0.18736939454659851</v>
      </c>
      <c r="R31">
        <f t="shared" si="6"/>
        <v>0.21194785636495492</v>
      </c>
      <c r="T31">
        <f t="shared" si="7"/>
        <v>0.40942961897951502</v>
      </c>
      <c r="U31">
        <f t="shared" si="8"/>
        <v>0.45448044613685812</v>
      </c>
      <c r="V31">
        <f t="shared" si="9"/>
        <v>1.1100331413971227</v>
      </c>
    </row>
    <row r="32" spans="1:22" x14ac:dyDescent="0.3">
      <c r="A32">
        <v>28090</v>
      </c>
      <c r="B32">
        <v>55725</v>
      </c>
      <c r="C32">
        <v>4385</v>
      </c>
      <c r="D32">
        <v>62150</v>
      </c>
      <c r="E32">
        <v>17899</v>
      </c>
      <c r="F32">
        <v>66952</v>
      </c>
      <c r="G32">
        <v>75725</v>
      </c>
      <c r="I32">
        <v>362561</v>
      </c>
      <c r="L32">
        <f t="shared" si="0"/>
        <v>7.7476617727775463E-2</v>
      </c>
      <c r="M32">
        <f t="shared" si="1"/>
        <v>0.15369827422144136</v>
      </c>
      <c r="N32">
        <f t="shared" si="2"/>
        <v>1.2094516508946081E-2</v>
      </c>
      <c r="O32">
        <f t="shared" si="3"/>
        <v>0.17141943010969188</v>
      </c>
      <c r="P32">
        <f t="shared" si="4"/>
        <v>4.9368244240279566E-2</v>
      </c>
      <c r="Q32">
        <f t="shared" si="5"/>
        <v>0.1846640979035252</v>
      </c>
      <c r="R32">
        <f t="shared" si="6"/>
        <v>0.2088614053910928</v>
      </c>
      <c r="T32">
        <f t="shared" si="7"/>
        <v>0.41468883856785477</v>
      </c>
      <c r="U32">
        <f t="shared" si="8"/>
        <v>0.44289374753489752</v>
      </c>
      <c r="V32">
        <f t="shared" si="9"/>
        <v>1.0680146325241102</v>
      </c>
    </row>
    <row r="33" spans="1:22" x14ac:dyDescent="0.3">
      <c r="A33">
        <v>28757</v>
      </c>
      <c r="B33">
        <v>54950</v>
      </c>
      <c r="C33">
        <v>4249</v>
      </c>
      <c r="D33">
        <v>61469</v>
      </c>
      <c r="E33">
        <v>19172</v>
      </c>
      <c r="F33">
        <v>68090</v>
      </c>
      <c r="G33">
        <v>76282</v>
      </c>
      <c r="I33">
        <v>361991</v>
      </c>
      <c r="L33">
        <f t="shared" si="0"/>
        <v>7.9441201576834777E-2</v>
      </c>
      <c r="M33">
        <f t="shared" si="1"/>
        <v>0.1517993541275888</v>
      </c>
      <c r="N33">
        <f t="shared" si="2"/>
        <v>1.1737860886044128E-2</v>
      </c>
      <c r="O33">
        <f t="shared" si="3"/>
        <v>0.16980808915138773</v>
      </c>
      <c r="P33">
        <f t="shared" si="4"/>
        <v>5.2962642717636628E-2</v>
      </c>
      <c r="Q33">
        <f t="shared" si="5"/>
        <v>0.18809859913644261</v>
      </c>
      <c r="R33">
        <f t="shared" si="6"/>
        <v>0.21072899602476305</v>
      </c>
      <c r="T33">
        <f t="shared" si="7"/>
        <v>0.41278650574185544</v>
      </c>
      <c r="U33">
        <f t="shared" si="8"/>
        <v>0.45179023787884232</v>
      </c>
      <c r="V33">
        <f t="shared" si="9"/>
        <v>1.0944888740170655</v>
      </c>
    </row>
    <row r="35" spans="1:22" x14ac:dyDescent="0.3">
      <c r="L35">
        <f>AVERAGE(L22:L33)</f>
        <v>7.1945790105391413E-2</v>
      </c>
      <c r="M35">
        <f t="shared" ref="M35:R35" si="11">AVERAGE(M22:M33)</f>
        <v>0.15461672001200719</v>
      </c>
      <c r="N35">
        <f t="shared" si="11"/>
        <v>1.1920859557505624E-2</v>
      </c>
      <c r="O35">
        <f t="shared" si="11"/>
        <v>0.17086898081415328</v>
      </c>
      <c r="P35">
        <f t="shared" si="11"/>
        <v>5.3441958917411554E-2</v>
      </c>
      <c r="Q35">
        <f t="shared" si="11"/>
        <v>0.1881299800715546</v>
      </c>
      <c r="R35">
        <f t="shared" si="11"/>
        <v>0.20992153517815279</v>
      </c>
      <c r="V35">
        <f>AVERAGE(V22:V33)</f>
        <v>1.1039452127282694</v>
      </c>
    </row>
    <row r="36" spans="1:22" x14ac:dyDescent="0.3">
      <c r="A36" t="s">
        <v>177</v>
      </c>
      <c r="V36">
        <f>STDEV(V22:V33)</f>
        <v>4.8844598619228748E-2</v>
      </c>
    </row>
    <row r="38" spans="1:22" x14ac:dyDescent="0.3">
      <c r="A38">
        <v>23649</v>
      </c>
      <c r="B38">
        <v>42379</v>
      </c>
      <c r="C38">
        <v>3352</v>
      </c>
      <c r="D38">
        <v>45645</v>
      </c>
      <c r="E38">
        <v>13851</v>
      </c>
      <c r="F38">
        <v>43657</v>
      </c>
      <c r="G38">
        <v>51176</v>
      </c>
      <c r="I38">
        <v>263122</v>
      </c>
      <c r="L38">
        <f t="shared" si="0"/>
        <v>8.9878459421865148E-2</v>
      </c>
      <c r="M38">
        <f t="shared" si="1"/>
        <v>0.16106216887983521</v>
      </c>
      <c r="N38">
        <f t="shared" si="2"/>
        <v>1.2739337645654868E-2</v>
      </c>
      <c r="O38">
        <f t="shared" si="3"/>
        <v>0.17347466194388914</v>
      </c>
      <c r="P38">
        <f t="shared" si="4"/>
        <v>5.264098022970333E-2</v>
      </c>
      <c r="Q38">
        <f t="shared" si="5"/>
        <v>0.16591923138316067</v>
      </c>
      <c r="R38">
        <f t="shared" si="6"/>
        <v>0.19449532916289783</v>
      </c>
      <c r="T38">
        <f t="shared" si="7"/>
        <v>0.43715462789124437</v>
      </c>
      <c r="U38">
        <f t="shared" si="8"/>
        <v>0.41305554077576179</v>
      </c>
      <c r="V38">
        <f t="shared" si="9"/>
        <v>0.94487285372745045</v>
      </c>
    </row>
    <row r="39" spans="1:22" x14ac:dyDescent="0.3">
      <c r="A39">
        <v>23076</v>
      </c>
      <c r="B39">
        <v>42583</v>
      </c>
      <c r="C39">
        <v>3190</v>
      </c>
      <c r="D39">
        <v>45974</v>
      </c>
      <c r="E39">
        <v>13731</v>
      </c>
      <c r="F39">
        <v>43571</v>
      </c>
      <c r="G39">
        <v>50713</v>
      </c>
      <c r="I39">
        <v>261774</v>
      </c>
      <c r="L39">
        <f t="shared" si="0"/>
        <v>8.8152375713401634E-2</v>
      </c>
      <c r="M39">
        <f t="shared" si="1"/>
        <v>0.16267085348430324</v>
      </c>
      <c r="N39">
        <f t="shared" si="2"/>
        <v>1.2186084179483065E-2</v>
      </c>
      <c r="O39">
        <f t="shared" si="3"/>
        <v>0.1756247755697663</v>
      </c>
      <c r="P39">
        <f t="shared" si="4"/>
        <v>5.2453643218959865E-2</v>
      </c>
      <c r="Q39">
        <f t="shared" si="5"/>
        <v>0.16644510149976696</v>
      </c>
      <c r="R39">
        <f t="shared" si="6"/>
        <v>0.19372817774110493</v>
      </c>
      <c r="T39">
        <f t="shared" si="7"/>
        <v>0.43863408894695427</v>
      </c>
      <c r="U39">
        <f t="shared" si="8"/>
        <v>0.41262692245983179</v>
      </c>
      <c r="V39">
        <f t="shared" si="9"/>
        <v>0.94070874302186847</v>
      </c>
    </row>
    <row r="40" spans="1:22" x14ac:dyDescent="0.3">
      <c r="A40">
        <v>21048</v>
      </c>
      <c r="B40">
        <v>42874</v>
      </c>
      <c r="C40">
        <v>3755</v>
      </c>
      <c r="D40">
        <v>44134</v>
      </c>
      <c r="E40">
        <v>13564</v>
      </c>
      <c r="F40">
        <v>42615</v>
      </c>
      <c r="G40">
        <v>51039</v>
      </c>
      <c r="I40">
        <v>259029</v>
      </c>
      <c r="L40">
        <f t="shared" si="0"/>
        <v>8.125731095746036E-2</v>
      </c>
      <c r="M40">
        <f t="shared" si="1"/>
        <v>0.16551814661678807</v>
      </c>
      <c r="N40">
        <f t="shared" si="2"/>
        <v>1.449644634384567E-2</v>
      </c>
      <c r="O40">
        <f t="shared" si="3"/>
        <v>0.17038246682803856</v>
      </c>
      <c r="P40">
        <f t="shared" si="4"/>
        <v>5.2364793131271015E-2</v>
      </c>
      <c r="Q40">
        <f t="shared" si="5"/>
        <v>0.16451825857336438</v>
      </c>
      <c r="R40">
        <f t="shared" si="6"/>
        <v>0.19703971370001042</v>
      </c>
      <c r="T40">
        <f t="shared" si="7"/>
        <v>0.43165437074613267</v>
      </c>
      <c r="U40">
        <f t="shared" si="8"/>
        <v>0.41392276540464579</v>
      </c>
      <c r="V40">
        <f t="shared" si="9"/>
        <v>0.95892175188487716</v>
      </c>
    </row>
    <row r="41" spans="1:22" x14ac:dyDescent="0.3">
      <c r="A41">
        <v>22500</v>
      </c>
      <c r="B41">
        <v>42272</v>
      </c>
      <c r="C41">
        <v>3638</v>
      </c>
      <c r="D41">
        <v>46065</v>
      </c>
      <c r="E41">
        <v>14105</v>
      </c>
      <c r="F41">
        <v>42690</v>
      </c>
      <c r="G41">
        <v>49962</v>
      </c>
      <c r="I41">
        <v>259353</v>
      </c>
      <c r="L41">
        <f t="shared" si="0"/>
        <v>8.6754346392754284E-2</v>
      </c>
      <c r="M41">
        <f t="shared" si="1"/>
        <v>0.16299021025397817</v>
      </c>
      <c r="N41">
        <f t="shared" si="2"/>
        <v>1.4027213874526224E-2</v>
      </c>
      <c r="O41">
        <f t="shared" si="3"/>
        <v>0.17761506518143225</v>
      </c>
      <c r="P41">
        <f t="shared" si="4"/>
        <v>5.4385335816435516E-2</v>
      </c>
      <c r="Q41">
        <f t="shared" si="5"/>
        <v>0.1646019132225191</v>
      </c>
      <c r="R41">
        <f t="shared" si="6"/>
        <v>0.19264091797665731</v>
      </c>
      <c r="T41">
        <f t="shared" si="7"/>
        <v>0.44138683570269088</v>
      </c>
      <c r="U41">
        <f t="shared" si="8"/>
        <v>0.41162816701561189</v>
      </c>
      <c r="V41">
        <f t="shared" si="9"/>
        <v>0.9325791657567154</v>
      </c>
    </row>
    <row r="42" spans="1:22" x14ac:dyDescent="0.3">
      <c r="A42">
        <v>22220</v>
      </c>
      <c r="B42">
        <v>41217</v>
      </c>
      <c r="C42">
        <v>3239</v>
      </c>
      <c r="D42">
        <v>43961</v>
      </c>
      <c r="E42">
        <v>14064</v>
      </c>
      <c r="F42">
        <v>41972</v>
      </c>
      <c r="G42">
        <v>53209</v>
      </c>
      <c r="I42">
        <v>258819</v>
      </c>
      <c r="L42">
        <f t="shared" si="0"/>
        <v>8.5851502401292024E-2</v>
      </c>
      <c r="M42">
        <f t="shared" si="1"/>
        <v>0.15925028688002041</v>
      </c>
      <c r="N42">
        <f t="shared" si="2"/>
        <v>1.251453718621894E-2</v>
      </c>
      <c r="O42">
        <f t="shared" si="3"/>
        <v>0.16985229059690363</v>
      </c>
      <c r="P42">
        <f t="shared" si="4"/>
        <v>5.4339132753004997E-2</v>
      </c>
      <c r="Q42">
        <f t="shared" si="5"/>
        <v>0.16216738338375467</v>
      </c>
      <c r="R42">
        <f t="shared" si="6"/>
        <v>0.2055838249896646</v>
      </c>
      <c r="T42">
        <f t="shared" si="7"/>
        <v>0.42746861706443495</v>
      </c>
      <c r="U42">
        <f t="shared" si="8"/>
        <v>0.4220903411264243</v>
      </c>
      <c r="V42">
        <f t="shared" si="9"/>
        <v>0.98741831394560609</v>
      </c>
    </row>
    <row r="43" spans="1:22" x14ac:dyDescent="0.3">
      <c r="A43">
        <v>21451</v>
      </c>
      <c r="B43">
        <v>41493</v>
      </c>
      <c r="C43">
        <v>3571</v>
      </c>
      <c r="D43">
        <v>44546</v>
      </c>
      <c r="E43">
        <v>13896</v>
      </c>
      <c r="F43">
        <v>42284</v>
      </c>
      <c r="G43">
        <v>50405</v>
      </c>
      <c r="I43">
        <v>259289</v>
      </c>
      <c r="L43">
        <f t="shared" ref="L43:L55" si="12">A43/I43</f>
        <v>8.2730081106410225E-2</v>
      </c>
      <c r="M43">
        <f t="shared" ref="M43:M55" si="13">B43/I43</f>
        <v>0.16002607129496429</v>
      </c>
      <c r="N43">
        <f t="shared" ref="N43:N55" si="14">C43/I43</f>
        <v>1.3772277265907925E-2</v>
      </c>
      <c r="O43">
        <f t="shared" ref="O43:O55" si="15">D43/I43</f>
        <v>0.1718005777337257</v>
      </c>
      <c r="P43">
        <f t="shared" ref="P43:P55" si="16">E43/I43</f>
        <v>5.3592709293491046E-2</v>
      </c>
      <c r="Q43">
        <f t="shared" ref="Q43:Q55" si="17">F43/I43</f>
        <v>0.16307672134182322</v>
      </c>
      <c r="R43">
        <f t="shared" ref="R43:R55" si="18">G43/I43</f>
        <v>0.19439698560293725</v>
      </c>
      <c r="T43">
        <f t="shared" si="7"/>
        <v>0.42832900740100815</v>
      </c>
      <c r="U43">
        <f t="shared" si="8"/>
        <v>0.41106641623825152</v>
      </c>
      <c r="V43">
        <f t="shared" si="9"/>
        <v>0.95969782371849699</v>
      </c>
    </row>
    <row r="44" spans="1:22" x14ac:dyDescent="0.3">
      <c r="A44">
        <v>18359</v>
      </c>
      <c r="B44">
        <v>36833</v>
      </c>
      <c r="C44">
        <v>2926</v>
      </c>
      <c r="D44">
        <v>39570</v>
      </c>
      <c r="E44">
        <v>11813</v>
      </c>
      <c r="F44">
        <v>38149</v>
      </c>
      <c r="G44">
        <v>45147</v>
      </c>
      <c r="I44">
        <v>227407</v>
      </c>
      <c r="L44">
        <f t="shared" si="12"/>
        <v>8.073190359135822E-2</v>
      </c>
      <c r="M44">
        <f t="shared" si="13"/>
        <v>0.16196950841442875</v>
      </c>
      <c r="N44">
        <f t="shared" si="14"/>
        <v>1.2866798295566979E-2</v>
      </c>
      <c r="O44">
        <f t="shared" si="15"/>
        <v>0.1740051977291816</v>
      </c>
      <c r="P44">
        <f t="shared" si="16"/>
        <v>5.1946510001890885E-2</v>
      </c>
      <c r="Q44">
        <f t="shared" si="17"/>
        <v>0.16775648946602348</v>
      </c>
      <c r="R44">
        <f t="shared" si="18"/>
        <v>0.19852950876622091</v>
      </c>
      <c r="T44">
        <f t="shared" si="7"/>
        <v>0.42957340803053556</v>
      </c>
      <c r="U44">
        <f t="shared" si="8"/>
        <v>0.41823250823413527</v>
      </c>
      <c r="V44">
        <f t="shared" si="9"/>
        <v>0.97359962329047578</v>
      </c>
    </row>
    <row r="45" spans="1:22" x14ac:dyDescent="0.3">
      <c r="A45">
        <v>19417</v>
      </c>
      <c r="B45">
        <v>39390</v>
      </c>
      <c r="C45">
        <v>2967</v>
      </c>
      <c r="D45">
        <v>41925</v>
      </c>
      <c r="E45">
        <v>13672</v>
      </c>
      <c r="F45">
        <v>40431</v>
      </c>
      <c r="G45">
        <v>49664</v>
      </c>
      <c r="I45">
        <v>242807</v>
      </c>
      <c r="L45">
        <f t="shared" si="12"/>
        <v>7.9968864159600014E-2</v>
      </c>
      <c r="M45">
        <f t="shared" si="13"/>
        <v>0.1622276128777177</v>
      </c>
      <c r="N45">
        <f t="shared" si="14"/>
        <v>1.2219581807773251E-2</v>
      </c>
      <c r="O45">
        <f t="shared" si="15"/>
        <v>0.1726680038054916</v>
      </c>
      <c r="P45">
        <f t="shared" si="16"/>
        <v>5.6308096554053222E-2</v>
      </c>
      <c r="Q45">
        <f t="shared" si="17"/>
        <v>0.16651496867882723</v>
      </c>
      <c r="R45">
        <f t="shared" si="18"/>
        <v>0.20454105524140573</v>
      </c>
      <c r="T45">
        <f t="shared" si="7"/>
        <v>0.42708406265058263</v>
      </c>
      <c r="U45">
        <f t="shared" si="8"/>
        <v>0.42736412047428618</v>
      </c>
      <c r="V45">
        <f t="shared" si="9"/>
        <v>1.0006557440283896</v>
      </c>
    </row>
    <row r="46" spans="1:22" x14ac:dyDescent="0.3">
      <c r="A46">
        <v>20984</v>
      </c>
      <c r="B46">
        <v>39206</v>
      </c>
      <c r="C46">
        <v>2399</v>
      </c>
      <c r="D46">
        <v>43700</v>
      </c>
      <c r="E46">
        <v>11461</v>
      </c>
      <c r="F46">
        <v>40788</v>
      </c>
      <c r="G46">
        <v>46386</v>
      </c>
      <c r="I46">
        <v>246463</v>
      </c>
      <c r="L46">
        <f t="shared" si="12"/>
        <v>8.514056876691431E-2</v>
      </c>
      <c r="M46">
        <f t="shared" si="13"/>
        <v>0.15907458726056245</v>
      </c>
      <c r="N46">
        <f t="shared" si="14"/>
        <v>9.7337125653749242E-3</v>
      </c>
      <c r="O46">
        <f t="shared" si="15"/>
        <v>0.1773085615285053</v>
      </c>
      <c r="P46">
        <f t="shared" si="16"/>
        <v>4.6501909008654446E-2</v>
      </c>
      <c r="Q46">
        <f t="shared" si="17"/>
        <v>0.16549340063214357</v>
      </c>
      <c r="R46">
        <f t="shared" si="18"/>
        <v>0.18820674908606971</v>
      </c>
      <c r="T46">
        <f t="shared" si="7"/>
        <v>0.43125743012135698</v>
      </c>
      <c r="U46">
        <f t="shared" si="8"/>
        <v>0.40020205872686776</v>
      </c>
      <c r="V46">
        <f t="shared" si="9"/>
        <v>0.92798878529292783</v>
      </c>
    </row>
    <row r="47" spans="1:22" x14ac:dyDescent="0.3">
      <c r="A47">
        <v>18808</v>
      </c>
      <c r="B47">
        <v>41862</v>
      </c>
      <c r="C47">
        <v>3185</v>
      </c>
      <c r="D47">
        <v>43299</v>
      </c>
      <c r="E47">
        <v>13412</v>
      </c>
      <c r="F47">
        <v>43784</v>
      </c>
      <c r="G47">
        <v>51801</v>
      </c>
      <c r="I47">
        <v>256173</v>
      </c>
      <c r="L47">
        <f t="shared" si="12"/>
        <v>7.3419134725361379E-2</v>
      </c>
      <c r="M47">
        <f t="shared" si="13"/>
        <v>0.16341300605450224</v>
      </c>
      <c r="N47">
        <f t="shared" si="14"/>
        <v>1.2433004258840705E-2</v>
      </c>
      <c r="O47">
        <f t="shared" si="15"/>
        <v>0.16902249651602627</v>
      </c>
      <c r="P47">
        <f t="shared" si="16"/>
        <v>5.235524430755778E-2</v>
      </c>
      <c r="Q47">
        <f t="shared" si="17"/>
        <v>0.17091574834194079</v>
      </c>
      <c r="R47">
        <f t="shared" si="18"/>
        <v>0.20221100584370719</v>
      </c>
      <c r="T47">
        <f t="shared" si="7"/>
        <v>0.41828764155473058</v>
      </c>
      <c r="U47">
        <f t="shared" si="8"/>
        <v>0.42548199849320578</v>
      </c>
      <c r="V47">
        <f t="shared" si="9"/>
        <v>1.0171995445806969</v>
      </c>
    </row>
    <row r="48" spans="1:22" x14ac:dyDescent="0.3">
      <c r="A48">
        <v>20493</v>
      </c>
      <c r="B48">
        <v>37570</v>
      </c>
      <c r="C48">
        <v>2892</v>
      </c>
      <c r="D48">
        <v>40631</v>
      </c>
      <c r="E48">
        <v>13192</v>
      </c>
      <c r="F48">
        <v>39607</v>
      </c>
      <c r="G48">
        <v>49011</v>
      </c>
      <c r="I48">
        <v>241978</v>
      </c>
      <c r="L48">
        <f t="shared" si="12"/>
        <v>8.4689517228838981E-2</v>
      </c>
      <c r="M48">
        <f t="shared" si="13"/>
        <v>0.15526204861598988</v>
      </c>
      <c r="N48">
        <f t="shared" si="14"/>
        <v>1.1951499723115324E-2</v>
      </c>
      <c r="O48">
        <f t="shared" si="15"/>
        <v>0.1679119589384159</v>
      </c>
      <c r="P48">
        <f t="shared" si="16"/>
        <v>5.4517352817198259E-2</v>
      </c>
      <c r="Q48">
        <f t="shared" si="17"/>
        <v>0.16368016927158668</v>
      </c>
      <c r="R48">
        <f t="shared" si="18"/>
        <v>0.20254320640719403</v>
      </c>
      <c r="T48">
        <f t="shared" si="7"/>
        <v>0.4198150245063601</v>
      </c>
      <c r="U48">
        <f t="shared" si="8"/>
        <v>0.42074072849597899</v>
      </c>
      <c r="V48">
        <f t="shared" si="9"/>
        <v>1.0022050282519244</v>
      </c>
    </row>
    <row r="49" spans="1:22" x14ac:dyDescent="0.3">
      <c r="A49">
        <v>16845</v>
      </c>
      <c r="B49">
        <v>32889</v>
      </c>
      <c r="C49">
        <v>1771</v>
      </c>
      <c r="D49">
        <v>38821</v>
      </c>
      <c r="E49">
        <v>11984</v>
      </c>
      <c r="F49">
        <v>38943</v>
      </c>
      <c r="G49">
        <v>46258</v>
      </c>
      <c r="I49">
        <v>224301</v>
      </c>
      <c r="L49">
        <f t="shared" si="12"/>
        <v>7.5099977262696113E-2</v>
      </c>
      <c r="M49">
        <f t="shared" si="13"/>
        <v>0.14662886032607969</v>
      </c>
      <c r="N49">
        <f t="shared" si="14"/>
        <v>7.8956402334363195E-3</v>
      </c>
      <c r="O49">
        <f t="shared" si="15"/>
        <v>0.17307546555744291</v>
      </c>
      <c r="P49">
        <f t="shared" si="16"/>
        <v>5.3428205848391225E-2</v>
      </c>
      <c r="Q49">
        <f t="shared" si="17"/>
        <v>0.17361937753286877</v>
      </c>
      <c r="R49">
        <f t="shared" si="18"/>
        <v>0.2062318045840188</v>
      </c>
      <c r="T49">
        <f t="shared" si="7"/>
        <v>0.40269994337965503</v>
      </c>
      <c r="U49">
        <f t="shared" si="8"/>
        <v>0.43327938796527876</v>
      </c>
      <c r="V49">
        <f t="shared" si="9"/>
        <v>1.0759360538493898</v>
      </c>
    </row>
    <row r="50" spans="1:22" x14ac:dyDescent="0.3">
      <c r="A50">
        <v>24165</v>
      </c>
      <c r="B50">
        <v>46033</v>
      </c>
      <c r="C50">
        <v>3814</v>
      </c>
      <c r="D50">
        <v>46605</v>
      </c>
      <c r="E50">
        <v>15086</v>
      </c>
      <c r="F50">
        <v>44824</v>
      </c>
      <c r="G50">
        <v>53779</v>
      </c>
      <c r="I50">
        <v>280636</v>
      </c>
      <c r="L50">
        <f t="shared" si="12"/>
        <v>8.6107983295086871E-2</v>
      </c>
      <c r="M50">
        <f t="shared" si="13"/>
        <v>0.16403098675864822</v>
      </c>
      <c r="N50">
        <f t="shared" si="14"/>
        <v>1.3590558588349321E-2</v>
      </c>
      <c r="O50">
        <f t="shared" si="15"/>
        <v>0.16606921421342949</v>
      </c>
      <c r="P50">
        <f t="shared" si="16"/>
        <v>5.3756467452500747E-2</v>
      </c>
      <c r="Q50">
        <f t="shared" si="17"/>
        <v>0.15972291509286049</v>
      </c>
      <c r="R50">
        <f t="shared" si="18"/>
        <v>0.19163257743126327</v>
      </c>
      <c r="T50">
        <f t="shared" si="7"/>
        <v>0.42979874285551389</v>
      </c>
      <c r="U50">
        <f t="shared" si="8"/>
        <v>0.40511195997662452</v>
      </c>
      <c r="V50">
        <f t="shared" si="9"/>
        <v>0.94256199374880822</v>
      </c>
    </row>
    <row r="51" spans="1:22" x14ac:dyDescent="0.3">
      <c r="A51">
        <v>16090</v>
      </c>
      <c r="B51">
        <v>37863</v>
      </c>
      <c r="C51">
        <v>2696</v>
      </c>
      <c r="D51">
        <v>41382</v>
      </c>
      <c r="E51">
        <v>11594</v>
      </c>
      <c r="F51">
        <v>40498</v>
      </c>
      <c r="G51">
        <v>47847</v>
      </c>
      <c r="I51">
        <v>234822</v>
      </c>
      <c r="L51">
        <f t="shared" si="12"/>
        <v>6.8519985350605994E-2</v>
      </c>
      <c r="M51">
        <f t="shared" si="13"/>
        <v>0.16124128062958326</v>
      </c>
      <c r="N51">
        <f t="shared" si="14"/>
        <v>1.1481036700138829E-2</v>
      </c>
      <c r="O51">
        <f t="shared" si="15"/>
        <v>0.17622709967549888</v>
      </c>
      <c r="P51">
        <f t="shared" si="16"/>
        <v>4.9373568064321062E-2</v>
      </c>
      <c r="Q51">
        <f t="shared" si="17"/>
        <v>0.17246254609874714</v>
      </c>
      <c r="R51">
        <f t="shared" si="18"/>
        <v>0.20375859161407364</v>
      </c>
      <c r="T51">
        <f t="shared" si="7"/>
        <v>0.41746940235582697</v>
      </c>
      <c r="U51">
        <f t="shared" si="8"/>
        <v>0.42559470577714187</v>
      </c>
      <c r="V51">
        <f t="shared" si="9"/>
        <v>1.0194632310187595</v>
      </c>
    </row>
    <row r="52" spans="1:22" x14ac:dyDescent="0.3">
      <c r="A52">
        <v>15842</v>
      </c>
      <c r="B52">
        <v>30718</v>
      </c>
      <c r="C52">
        <v>1943</v>
      </c>
      <c r="D52">
        <v>37965</v>
      </c>
      <c r="E52">
        <v>11246</v>
      </c>
      <c r="F52">
        <v>37376</v>
      </c>
      <c r="G52">
        <v>43418</v>
      </c>
      <c r="I52">
        <v>211889</v>
      </c>
      <c r="L52">
        <f t="shared" si="12"/>
        <v>7.4765561213654325E-2</v>
      </c>
      <c r="M52">
        <f t="shared" si="13"/>
        <v>0.14497213163495981</v>
      </c>
      <c r="N52">
        <f t="shared" si="14"/>
        <v>9.1698955585235668E-3</v>
      </c>
      <c r="O52">
        <f t="shared" si="15"/>
        <v>0.17917400148190799</v>
      </c>
      <c r="P52">
        <f t="shared" si="16"/>
        <v>5.3074959058752459E-2</v>
      </c>
      <c r="Q52">
        <f t="shared" si="17"/>
        <v>0.17639424415613836</v>
      </c>
      <c r="R52">
        <f t="shared" si="18"/>
        <v>0.20490917414306548</v>
      </c>
      <c r="T52">
        <f t="shared" si="7"/>
        <v>0.40808158988904569</v>
      </c>
      <c r="U52">
        <f t="shared" si="8"/>
        <v>0.43437837735795626</v>
      </c>
      <c r="V52">
        <f t="shared" si="9"/>
        <v>1.0644400240551417</v>
      </c>
    </row>
    <row r="53" spans="1:22" x14ac:dyDescent="0.3">
      <c r="A53">
        <v>17904</v>
      </c>
      <c r="B53">
        <v>37116</v>
      </c>
      <c r="C53">
        <v>2813</v>
      </c>
      <c r="D53">
        <v>42170</v>
      </c>
      <c r="E53">
        <v>11970</v>
      </c>
      <c r="F53">
        <v>39418</v>
      </c>
      <c r="G53">
        <v>44116</v>
      </c>
      <c r="I53">
        <v>233877</v>
      </c>
      <c r="L53">
        <f t="shared" si="12"/>
        <v>7.6553059941764257E-2</v>
      </c>
      <c r="M53">
        <f t="shared" si="13"/>
        <v>0.15869880321707563</v>
      </c>
      <c r="N53">
        <f t="shared" si="14"/>
        <v>1.2027689768553555E-2</v>
      </c>
      <c r="O53">
        <f t="shared" si="15"/>
        <v>0.18030845273370191</v>
      </c>
      <c r="P53">
        <f t="shared" si="16"/>
        <v>5.1180748855167463E-2</v>
      </c>
      <c r="Q53">
        <f t="shared" si="17"/>
        <v>0.16854158382397585</v>
      </c>
      <c r="R53">
        <f t="shared" si="18"/>
        <v>0.18862906570547766</v>
      </c>
      <c r="T53">
        <f t="shared" si="7"/>
        <v>0.42758800566109534</v>
      </c>
      <c r="U53">
        <f t="shared" si="8"/>
        <v>0.40835139838462098</v>
      </c>
      <c r="V53">
        <f t="shared" si="9"/>
        <v>0.95501134965951029</v>
      </c>
    </row>
    <row r="54" spans="1:22" x14ac:dyDescent="0.3">
      <c r="A54">
        <v>14635</v>
      </c>
      <c r="B54">
        <v>36521</v>
      </c>
      <c r="C54">
        <v>2910</v>
      </c>
      <c r="D54">
        <v>39464</v>
      </c>
      <c r="E54">
        <v>12471</v>
      </c>
      <c r="F54">
        <v>38573</v>
      </c>
      <c r="G54">
        <v>46310</v>
      </c>
      <c r="I54">
        <v>224534</v>
      </c>
      <c r="L54">
        <f t="shared" si="12"/>
        <v>6.517943830333045E-2</v>
      </c>
      <c r="M54">
        <f t="shared" si="13"/>
        <v>0.16265242680395842</v>
      </c>
      <c r="N54">
        <f t="shared" si="14"/>
        <v>1.2960175296391638E-2</v>
      </c>
      <c r="O54">
        <f t="shared" si="15"/>
        <v>0.17575957316041224</v>
      </c>
      <c r="P54">
        <f t="shared" si="16"/>
        <v>5.5541699698041277E-2</v>
      </c>
      <c r="Q54">
        <f t="shared" si="17"/>
        <v>0.17179135453873356</v>
      </c>
      <c r="R54">
        <f t="shared" si="18"/>
        <v>0.20624938762058306</v>
      </c>
      <c r="T54">
        <f t="shared" si="7"/>
        <v>0.41655161356409276</v>
      </c>
      <c r="U54">
        <f t="shared" si="8"/>
        <v>0.43358244185735795</v>
      </c>
      <c r="V54">
        <f t="shared" si="9"/>
        <v>1.0408852774510853</v>
      </c>
    </row>
    <row r="55" spans="1:22" x14ac:dyDescent="0.3">
      <c r="A55">
        <v>19688</v>
      </c>
      <c r="B55">
        <v>40451</v>
      </c>
      <c r="C55">
        <v>3519</v>
      </c>
      <c r="D55">
        <v>45544</v>
      </c>
      <c r="E55">
        <v>14208</v>
      </c>
      <c r="F55">
        <v>43663</v>
      </c>
      <c r="G55">
        <v>50887</v>
      </c>
      <c r="I55">
        <v>258352</v>
      </c>
      <c r="L55">
        <f t="shared" si="12"/>
        <v>7.6206106397473217E-2</v>
      </c>
      <c r="M55">
        <f t="shared" si="13"/>
        <v>0.15657320245246795</v>
      </c>
      <c r="N55">
        <f t="shared" si="14"/>
        <v>1.362095126029603E-2</v>
      </c>
      <c r="O55">
        <f t="shared" si="15"/>
        <v>0.17628661670898618</v>
      </c>
      <c r="P55">
        <f t="shared" si="16"/>
        <v>5.4994735864247225E-2</v>
      </c>
      <c r="Q55">
        <f t="shared" si="17"/>
        <v>0.16900585248033689</v>
      </c>
      <c r="R55">
        <f t="shared" si="18"/>
        <v>0.19696770297888153</v>
      </c>
      <c r="T55">
        <f t="shared" si="7"/>
        <v>0.42268687681922334</v>
      </c>
      <c r="U55">
        <f t="shared" si="8"/>
        <v>0.42096829132346564</v>
      </c>
      <c r="V55">
        <f t="shared" si="9"/>
        <v>0.99593414040035899</v>
      </c>
    </row>
    <row r="57" spans="1:22" x14ac:dyDescent="0.3">
      <c r="L57">
        <f>AVERAGE(L38:L55)</f>
        <v>8.0055898679437118E-2</v>
      </c>
      <c r="M57">
        <f t="shared" ref="M57:R57" si="19">AVERAGE(M38:M55)</f>
        <v>0.1593478995808813</v>
      </c>
      <c r="N57">
        <f t="shared" si="19"/>
        <v>1.220480225288873E-2</v>
      </c>
      <c r="O57">
        <f t="shared" si="19"/>
        <v>0.17369813777237531</v>
      </c>
      <c r="P57">
        <f t="shared" si="19"/>
        <v>5.293089399853565E-2</v>
      </c>
      <c r="Q57">
        <f t="shared" si="19"/>
        <v>0.1673681810843651</v>
      </c>
      <c r="R57">
        <f t="shared" si="19"/>
        <v>0.19846082103306856</v>
      </c>
      <c r="V57">
        <f>AVERAGE(V38:V55)</f>
        <v>0.98555996931569345</v>
      </c>
    </row>
    <row r="58" spans="1:22" x14ac:dyDescent="0.3">
      <c r="V58">
        <f>STDEV(V38:V55)</f>
        <v>4.4924328766048252E-2</v>
      </c>
    </row>
    <row r="64" spans="1:22" x14ac:dyDescent="0.3">
      <c r="A64" t="s">
        <v>178</v>
      </c>
    </row>
    <row r="67" spans="1:22" x14ac:dyDescent="0.3">
      <c r="A67">
        <v>18863</v>
      </c>
      <c r="B67">
        <v>40465</v>
      </c>
      <c r="C67">
        <v>3798</v>
      </c>
      <c r="D67">
        <v>50139</v>
      </c>
      <c r="E67">
        <v>23218</v>
      </c>
      <c r="F67">
        <v>44759</v>
      </c>
      <c r="G67">
        <v>64260</v>
      </c>
      <c r="I67">
        <v>302497</v>
      </c>
      <c r="L67">
        <f t="shared" si="0"/>
        <v>6.235764321629636E-2</v>
      </c>
      <c r="M67">
        <f t="shared" si="1"/>
        <v>0.13376992168517374</v>
      </c>
      <c r="N67">
        <f t="shared" si="2"/>
        <v>1.2555496418146296E-2</v>
      </c>
      <c r="O67">
        <f t="shared" si="3"/>
        <v>0.16575040413623937</v>
      </c>
      <c r="P67">
        <f t="shared" si="4"/>
        <v>7.6754480209721088E-2</v>
      </c>
      <c r="Q67">
        <f t="shared" si="5"/>
        <v>0.14796510378615324</v>
      </c>
      <c r="R67">
        <f t="shared" si="6"/>
        <v>0.21243185882835203</v>
      </c>
      <c r="T67">
        <f t="shared" si="7"/>
        <v>0.37443346545585576</v>
      </c>
      <c r="U67">
        <f t="shared" si="8"/>
        <v>0.43715144282422636</v>
      </c>
      <c r="V67">
        <f t="shared" si="9"/>
        <v>1.1675009932459277</v>
      </c>
    </row>
    <row r="68" spans="1:22" x14ac:dyDescent="0.3">
      <c r="A68">
        <v>20857</v>
      </c>
      <c r="B68">
        <v>45010</v>
      </c>
      <c r="C68">
        <v>3848</v>
      </c>
      <c r="D68">
        <v>60155</v>
      </c>
      <c r="E68">
        <v>24444</v>
      </c>
      <c r="F68">
        <v>49424</v>
      </c>
      <c r="G68">
        <v>72417</v>
      </c>
      <c r="I68">
        <v>346807</v>
      </c>
      <c r="L68">
        <f t="shared" ref="L68:L78" si="20">A68/I68</f>
        <v>6.0140077910768815E-2</v>
      </c>
      <c r="M68">
        <f t="shared" ref="M68:M78" si="21">B68/I68</f>
        <v>0.12978400089963582</v>
      </c>
      <c r="N68">
        <f t="shared" ref="N68:N78" si="22">C68/I68</f>
        <v>1.109550845282823E-2</v>
      </c>
      <c r="O68">
        <f t="shared" ref="O68:O78" si="23">D68/I68</f>
        <v>0.1734538230197199</v>
      </c>
      <c r="P68">
        <f t="shared" ref="P68:P78" si="24">E68/I68</f>
        <v>7.0483006398371434E-2</v>
      </c>
      <c r="Q68">
        <f t="shared" ref="Q68:Q78" si="25">F68/I68</f>
        <v>0.14251154100119087</v>
      </c>
      <c r="R68">
        <f t="shared" ref="R68:R78" si="26">G68/I68</f>
        <v>0.20881066414461069</v>
      </c>
      <c r="T68">
        <f t="shared" ref="T68:T78" si="27">SUM(L68:O68)</f>
        <v>0.37447341028295278</v>
      </c>
      <c r="U68">
        <f t="shared" ref="U68:U78" si="28">SUM(P68:R68)</f>
        <v>0.421805211544173</v>
      </c>
      <c r="V68">
        <f t="shared" ref="V68:V78" si="29">U68/T68</f>
        <v>1.1263956263956263</v>
      </c>
    </row>
    <row r="69" spans="1:22" x14ac:dyDescent="0.3">
      <c r="A69">
        <v>18984</v>
      </c>
      <c r="B69">
        <v>48131</v>
      </c>
      <c r="C69">
        <v>3457</v>
      </c>
      <c r="D69">
        <v>57714</v>
      </c>
      <c r="E69">
        <v>27454</v>
      </c>
      <c r="F69">
        <v>51721</v>
      </c>
      <c r="G69">
        <v>77047</v>
      </c>
      <c r="I69">
        <v>349839</v>
      </c>
      <c r="L69">
        <f t="shared" si="20"/>
        <v>5.4264961882465934E-2</v>
      </c>
      <c r="M69">
        <f t="shared" si="21"/>
        <v>0.13758042985487609</v>
      </c>
      <c r="N69">
        <f t="shared" si="22"/>
        <v>9.8816884338224151E-3</v>
      </c>
      <c r="O69">
        <f t="shared" si="23"/>
        <v>0.16497303045115039</v>
      </c>
      <c r="P69">
        <f t="shared" si="24"/>
        <v>7.8476099005542546E-2</v>
      </c>
      <c r="Q69">
        <f t="shared" si="25"/>
        <v>0.14784229316914352</v>
      </c>
      <c r="R69">
        <f t="shared" si="26"/>
        <v>0.22023559408756599</v>
      </c>
      <c r="T69">
        <f t="shared" si="27"/>
        <v>0.36670011062231483</v>
      </c>
      <c r="U69">
        <f t="shared" si="28"/>
        <v>0.44655398626225207</v>
      </c>
      <c r="V69">
        <f t="shared" si="29"/>
        <v>1.2177634348253121</v>
      </c>
    </row>
    <row r="70" spans="1:22" x14ac:dyDescent="0.3">
      <c r="A70">
        <v>20418</v>
      </c>
      <c r="B70">
        <v>45648</v>
      </c>
      <c r="C70">
        <v>3365</v>
      </c>
      <c r="D70">
        <v>54038</v>
      </c>
      <c r="E70">
        <v>24440</v>
      </c>
      <c r="F70">
        <v>46248</v>
      </c>
      <c r="G70">
        <v>68942</v>
      </c>
      <c r="I70">
        <v>325220</v>
      </c>
      <c r="L70">
        <f t="shared" si="20"/>
        <v>6.2782116720988865E-2</v>
      </c>
      <c r="M70">
        <f t="shared" si="21"/>
        <v>0.1403603714408708</v>
      </c>
      <c r="N70">
        <f t="shared" si="22"/>
        <v>1.0346842137629913E-2</v>
      </c>
      <c r="O70">
        <f t="shared" si="23"/>
        <v>0.16615829284791833</v>
      </c>
      <c r="P70">
        <f t="shared" si="24"/>
        <v>7.5149129819814281E-2</v>
      </c>
      <c r="Q70">
        <f t="shared" si="25"/>
        <v>0.14220527642826394</v>
      </c>
      <c r="R70">
        <f t="shared" si="26"/>
        <v>0.21198573273476415</v>
      </c>
      <c r="T70">
        <f t="shared" si="27"/>
        <v>0.37964762314740785</v>
      </c>
      <c r="U70">
        <f t="shared" si="28"/>
        <v>0.4293401389828424</v>
      </c>
      <c r="V70">
        <f t="shared" si="29"/>
        <v>1.130891154864784</v>
      </c>
    </row>
    <row r="71" spans="1:22" x14ac:dyDescent="0.3">
      <c r="A71">
        <v>21007</v>
      </c>
      <c r="B71">
        <v>46081</v>
      </c>
      <c r="C71">
        <v>4023</v>
      </c>
      <c r="D71">
        <v>55897</v>
      </c>
      <c r="E71">
        <v>24989</v>
      </c>
      <c r="F71">
        <v>47353</v>
      </c>
      <c r="G71">
        <v>69999</v>
      </c>
      <c r="I71">
        <v>331625</v>
      </c>
      <c r="L71">
        <f t="shared" si="20"/>
        <v>6.3345646437994729E-2</v>
      </c>
      <c r="M71">
        <f t="shared" si="21"/>
        <v>0.1389551451187335</v>
      </c>
      <c r="N71">
        <f t="shared" si="22"/>
        <v>1.2131172257821335E-2</v>
      </c>
      <c r="O71">
        <f t="shared" si="23"/>
        <v>0.16855484357331324</v>
      </c>
      <c r="P71">
        <f t="shared" si="24"/>
        <v>7.5353185073501694E-2</v>
      </c>
      <c r="Q71">
        <f t="shared" si="25"/>
        <v>0.14279080286468149</v>
      </c>
      <c r="R71">
        <f t="shared" si="26"/>
        <v>0.21107877874104786</v>
      </c>
      <c r="T71">
        <f t="shared" si="27"/>
        <v>0.38298680738786284</v>
      </c>
      <c r="U71">
        <f t="shared" si="28"/>
        <v>0.42922276667923104</v>
      </c>
      <c r="V71">
        <f t="shared" si="29"/>
        <v>1.1207246787603928</v>
      </c>
    </row>
    <row r="72" spans="1:22" x14ac:dyDescent="0.3">
      <c r="A72">
        <v>18846</v>
      </c>
      <c r="B72">
        <v>40730</v>
      </c>
      <c r="C72">
        <v>3037</v>
      </c>
      <c r="D72">
        <v>48832</v>
      </c>
      <c r="E72">
        <v>23156</v>
      </c>
      <c r="F72">
        <v>43113</v>
      </c>
      <c r="G72">
        <v>64034</v>
      </c>
      <c r="I72">
        <v>304031</v>
      </c>
      <c r="L72">
        <f t="shared" si="20"/>
        <v>6.1987099999671086E-2</v>
      </c>
      <c r="M72">
        <f t="shared" si="21"/>
        <v>0.13396660208991845</v>
      </c>
      <c r="N72">
        <f t="shared" si="22"/>
        <v>9.9891129522976276E-3</v>
      </c>
      <c r="O72">
        <f t="shared" si="23"/>
        <v>0.160615200423641</v>
      </c>
      <c r="P72">
        <f t="shared" si="24"/>
        <v>7.6163285980705916E-2</v>
      </c>
      <c r="Q72">
        <f t="shared" si="25"/>
        <v>0.14180461860797089</v>
      </c>
      <c r="R72">
        <f t="shared" si="26"/>
        <v>0.21061668053586641</v>
      </c>
      <c r="T72">
        <f t="shared" si="27"/>
        <v>0.36655801546552813</v>
      </c>
      <c r="U72">
        <f t="shared" si="28"/>
        <v>0.42858458512454323</v>
      </c>
      <c r="V72">
        <f t="shared" si="29"/>
        <v>1.1692135133922565</v>
      </c>
    </row>
    <row r="73" spans="1:22" x14ac:dyDescent="0.3">
      <c r="A73">
        <v>16397</v>
      </c>
      <c r="B73">
        <v>48510</v>
      </c>
      <c r="C73">
        <v>3474</v>
      </c>
      <c r="D73">
        <v>59049</v>
      </c>
      <c r="E73">
        <v>27789</v>
      </c>
      <c r="F73">
        <v>50643</v>
      </c>
      <c r="G73">
        <v>77798</v>
      </c>
      <c r="I73">
        <v>349598</v>
      </c>
      <c r="L73">
        <f t="shared" si="20"/>
        <v>4.6902442233651219E-2</v>
      </c>
      <c r="M73">
        <f t="shared" si="21"/>
        <v>0.13875937505363303</v>
      </c>
      <c r="N73">
        <f t="shared" si="22"/>
        <v>9.9371277867722364E-3</v>
      </c>
      <c r="O73">
        <f t="shared" si="23"/>
        <v>0.16890542852075813</v>
      </c>
      <c r="P73">
        <f t="shared" si="24"/>
        <v>7.9488441009387928E-2</v>
      </c>
      <c r="Q73">
        <f t="shared" si="25"/>
        <v>0.14486066853929369</v>
      </c>
      <c r="R73">
        <f t="shared" si="26"/>
        <v>0.22253559802973702</v>
      </c>
      <c r="T73">
        <f t="shared" si="27"/>
        <v>0.36450437359481463</v>
      </c>
      <c r="U73">
        <f t="shared" si="28"/>
        <v>0.44688470757841864</v>
      </c>
      <c r="V73">
        <f t="shared" si="29"/>
        <v>1.2260064349054383</v>
      </c>
    </row>
    <row r="74" spans="1:22" x14ac:dyDescent="0.3">
      <c r="A74">
        <v>22235</v>
      </c>
      <c r="B74">
        <v>48730</v>
      </c>
      <c r="C74">
        <v>3473</v>
      </c>
      <c r="D74">
        <v>60369</v>
      </c>
      <c r="E74">
        <v>27726</v>
      </c>
      <c r="F74">
        <v>52495</v>
      </c>
      <c r="G74">
        <v>78453</v>
      </c>
      <c r="I74">
        <v>359470</v>
      </c>
      <c r="L74">
        <f t="shared" si="20"/>
        <v>6.1854953125434667E-2</v>
      </c>
      <c r="M74">
        <f t="shared" si="21"/>
        <v>0.13556068656633377</v>
      </c>
      <c r="N74">
        <f t="shared" si="22"/>
        <v>9.661446017748352E-3</v>
      </c>
      <c r="O74">
        <f t="shared" si="23"/>
        <v>0.16793891006203576</v>
      </c>
      <c r="P74">
        <f t="shared" si="24"/>
        <v>7.7130219489804433E-2</v>
      </c>
      <c r="Q74">
        <f t="shared" si="25"/>
        <v>0.14603443959162099</v>
      </c>
      <c r="R74">
        <f t="shared" si="26"/>
        <v>0.21824630706317635</v>
      </c>
      <c r="T74">
        <f t="shared" si="27"/>
        <v>0.37501599577155253</v>
      </c>
      <c r="U74">
        <f t="shared" si="28"/>
        <v>0.44141096614460174</v>
      </c>
      <c r="V74">
        <f t="shared" si="29"/>
        <v>1.1770457023745058</v>
      </c>
    </row>
    <row r="75" spans="1:22" x14ac:dyDescent="0.3">
      <c r="A75">
        <v>19432</v>
      </c>
      <c r="B75">
        <v>48774</v>
      </c>
      <c r="C75">
        <v>3814</v>
      </c>
      <c r="D75">
        <v>57680</v>
      </c>
      <c r="E75">
        <v>28728</v>
      </c>
      <c r="F75">
        <v>49562</v>
      </c>
      <c r="G75">
        <v>79411</v>
      </c>
      <c r="I75">
        <v>357738</v>
      </c>
      <c r="L75">
        <f t="shared" si="20"/>
        <v>5.4319082680621016E-2</v>
      </c>
      <c r="M75">
        <f t="shared" si="21"/>
        <v>0.1363400030189692</v>
      </c>
      <c r="N75">
        <f t="shared" si="22"/>
        <v>1.066143378673778E-2</v>
      </c>
      <c r="O75">
        <f t="shared" si="23"/>
        <v>0.16123531746697303</v>
      </c>
      <c r="P75">
        <f t="shared" si="24"/>
        <v>8.0304580447142879E-2</v>
      </c>
      <c r="Q75">
        <f t="shared" si="25"/>
        <v>0.13854273239074408</v>
      </c>
      <c r="R75">
        <f t="shared" si="26"/>
        <v>0.22198089104316568</v>
      </c>
      <c r="T75">
        <f t="shared" si="27"/>
        <v>0.36255583695330107</v>
      </c>
      <c r="U75">
        <f t="shared" si="28"/>
        <v>0.44082820388105259</v>
      </c>
      <c r="V75">
        <f t="shared" si="29"/>
        <v>1.2158905165767153</v>
      </c>
    </row>
    <row r="76" spans="1:22" x14ac:dyDescent="0.3">
      <c r="A76">
        <v>23713</v>
      </c>
      <c r="B76">
        <v>47658</v>
      </c>
      <c r="C76">
        <v>4047</v>
      </c>
      <c r="D76">
        <v>56436</v>
      </c>
      <c r="E76">
        <v>27418</v>
      </c>
      <c r="F76">
        <v>51299</v>
      </c>
      <c r="G76">
        <v>80899</v>
      </c>
      <c r="I76">
        <v>354700</v>
      </c>
      <c r="L76">
        <f t="shared" si="20"/>
        <v>6.6853679165491967E-2</v>
      </c>
      <c r="M76">
        <f t="shared" si="21"/>
        <v>0.13436143219622215</v>
      </c>
      <c r="N76">
        <f t="shared" si="22"/>
        <v>1.140964195094446E-2</v>
      </c>
      <c r="O76">
        <f t="shared" si="23"/>
        <v>0.15910910628700309</v>
      </c>
      <c r="P76">
        <f t="shared" si="24"/>
        <v>7.7299126021990419E-2</v>
      </c>
      <c r="Q76">
        <f t="shared" si="25"/>
        <v>0.14462644488299972</v>
      </c>
      <c r="R76">
        <f t="shared" si="26"/>
        <v>0.22807724837891175</v>
      </c>
      <c r="T76">
        <f t="shared" si="27"/>
        <v>0.37173385959966165</v>
      </c>
      <c r="U76">
        <f t="shared" si="28"/>
        <v>0.4500028192839019</v>
      </c>
      <c r="V76">
        <f t="shared" si="29"/>
        <v>1.210551064055698</v>
      </c>
    </row>
    <row r="77" spans="1:22" x14ac:dyDescent="0.3">
      <c r="A77">
        <v>20162</v>
      </c>
      <c r="B77">
        <v>47150</v>
      </c>
      <c r="C77">
        <v>3516</v>
      </c>
      <c r="D77">
        <v>60646</v>
      </c>
      <c r="E77">
        <v>26671</v>
      </c>
      <c r="F77">
        <v>52249</v>
      </c>
      <c r="G77">
        <v>76722</v>
      </c>
      <c r="I77">
        <v>354228</v>
      </c>
      <c r="L77">
        <f t="shared" si="20"/>
        <v>5.6918143116862586E-2</v>
      </c>
      <c r="M77">
        <f t="shared" si="21"/>
        <v>0.13310636087491673</v>
      </c>
      <c r="N77">
        <f t="shared" si="22"/>
        <v>9.9258104949354661E-3</v>
      </c>
      <c r="O77">
        <f t="shared" si="23"/>
        <v>0.17120611583499892</v>
      </c>
      <c r="P77">
        <f t="shared" si="24"/>
        <v>7.5293313910814508E-2</v>
      </c>
      <c r="Q77">
        <f t="shared" si="25"/>
        <v>0.14750104452499521</v>
      </c>
      <c r="R77">
        <f t="shared" si="26"/>
        <v>0.21658931535621126</v>
      </c>
      <c r="T77">
        <f t="shared" si="27"/>
        <v>0.37115643032171369</v>
      </c>
      <c r="U77">
        <f t="shared" si="28"/>
        <v>0.43938367379202098</v>
      </c>
      <c r="V77">
        <f t="shared" si="29"/>
        <v>1.1838234175578441</v>
      </c>
    </row>
    <row r="78" spans="1:22" x14ac:dyDescent="0.3">
      <c r="A78">
        <v>22808</v>
      </c>
      <c r="B78">
        <v>49238</v>
      </c>
      <c r="C78">
        <v>4039</v>
      </c>
      <c r="D78">
        <v>61615</v>
      </c>
      <c r="E78">
        <v>25658</v>
      </c>
      <c r="F78">
        <v>51109</v>
      </c>
      <c r="G78">
        <v>72735</v>
      </c>
      <c r="I78">
        <v>357245</v>
      </c>
      <c r="L78">
        <f t="shared" si="20"/>
        <v>6.3844140575795322E-2</v>
      </c>
      <c r="M78">
        <f t="shared" si="21"/>
        <v>0.13782698148329578</v>
      </c>
      <c r="N78">
        <f t="shared" si="22"/>
        <v>1.1305966493582835E-2</v>
      </c>
      <c r="O78">
        <f t="shared" si="23"/>
        <v>0.17247267281557474</v>
      </c>
      <c r="P78">
        <f t="shared" si="24"/>
        <v>7.1821858948340769E-2</v>
      </c>
      <c r="Q78">
        <f t="shared" si="25"/>
        <v>0.14306428361488616</v>
      </c>
      <c r="R78">
        <f t="shared" si="26"/>
        <v>0.20359977046564681</v>
      </c>
      <c r="T78">
        <f t="shared" si="27"/>
        <v>0.38544976136824871</v>
      </c>
      <c r="U78">
        <f t="shared" si="28"/>
        <v>0.41848591302887372</v>
      </c>
      <c r="V78">
        <f t="shared" si="29"/>
        <v>1.0857080610021785</v>
      </c>
    </row>
    <row r="80" spans="1:22" x14ac:dyDescent="0.3">
      <c r="L80">
        <f>AVERAGE(L67:L78)</f>
        <v>5.9630832255503551E-2</v>
      </c>
      <c r="M80">
        <f t="shared" ref="M80:R80" si="30">AVERAGE(M67:M78)</f>
        <v>0.13586427585688157</v>
      </c>
      <c r="N80">
        <f t="shared" si="30"/>
        <v>1.0741770598605579E-2</v>
      </c>
      <c r="O80">
        <f t="shared" si="30"/>
        <v>0.1666977621199438</v>
      </c>
      <c r="P80">
        <f t="shared" si="30"/>
        <v>7.6143060526261491E-2</v>
      </c>
      <c r="Q80">
        <f t="shared" si="30"/>
        <v>0.1441457707834953</v>
      </c>
      <c r="R80">
        <f t="shared" si="30"/>
        <v>0.21551570328408801</v>
      </c>
      <c r="V80">
        <f>AVERAGE(V67:V78)</f>
        <v>1.1692928831630567</v>
      </c>
    </row>
    <row r="81" spans="1:22" x14ac:dyDescent="0.3">
      <c r="V81">
        <f>STDEV(V67:V78)</f>
        <v>4.5099907693507343E-2</v>
      </c>
    </row>
    <row r="83" spans="1:22" x14ac:dyDescent="0.3">
      <c r="A83">
        <v>1.0254621512454705</v>
      </c>
      <c r="B83">
        <v>1.1039452127282694</v>
      </c>
      <c r="C83">
        <v>0.98555996931569345</v>
      </c>
      <c r="D83">
        <v>1.1692928831630567</v>
      </c>
      <c r="E83">
        <v>1.0082931037912328</v>
      </c>
      <c r="F83">
        <v>1.0713372793925009</v>
      </c>
      <c r="G83">
        <v>1.0244127990212968</v>
      </c>
      <c r="H83">
        <v>1.1516726806542514</v>
      </c>
    </row>
    <row r="84" spans="1:22" x14ac:dyDescent="0.3">
      <c r="A84">
        <v>1.8872749448876115E-2</v>
      </c>
      <c r="B84">
        <v>4.8844598619228748E-2</v>
      </c>
      <c r="C84">
        <v>4.4924328766048252E-2</v>
      </c>
      <c r="D84">
        <v>4.5099907693507343E-2</v>
      </c>
      <c r="E84">
        <v>2.1964027413224518E-2</v>
      </c>
      <c r="F84">
        <v>3.7652295114497872E-2</v>
      </c>
      <c r="G84">
        <v>7.5876374100753818E-2</v>
      </c>
      <c r="H84">
        <v>4.5348725305933098E-2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47157-3F23-4606-B973-F591C97B4E8E}">
  <dimension ref="A2:P76"/>
  <sheetViews>
    <sheetView zoomScale="70" zoomScaleNormal="70" workbookViewId="0">
      <selection activeCell="E42" sqref="E42"/>
    </sheetView>
  </sheetViews>
  <sheetFormatPr defaultRowHeight="14.4" x14ac:dyDescent="0.3"/>
  <cols>
    <col min="1" max="1" width="15.33203125" customWidth="1"/>
    <col min="2" max="2" width="14.77734375" customWidth="1"/>
    <col min="3" max="3" width="13.33203125" customWidth="1"/>
    <col min="5" max="5" width="21.33203125" customWidth="1"/>
    <col min="7" max="7" width="13.21875" customWidth="1"/>
    <col min="9" max="9" width="17.21875" customWidth="1"/>
    <col min="10" max="10" width="8.6640625" customWidth="1"/>
    <col min="11" max="11" width="15.21875" customWidth="1"/>
    <col min="13" max="13" width="13.6640625" customWidth="1"/>
    <col min="15" max="15" width="13.88671875" customWidth="1"/>
  </cols>
  <sheetData>
    <row r="2" spans="1:16" x14ac:dyDescent="0.3">
      <c r="A2" s="5" t="s">
        <v>172</v>
      </c>
      <c r="B2" s="5" t="s">
        <v>155</v>
      </c>
      <c r="C2" s="5" t="s">
        <v>156</v>
      </c>
      <c r="E2" s="2" t="s">
        <v>171</v>
      </c>
      <c r="F2" s="2" t="s">
        <v>155</v>
      </c>
      <c r="G2" s="2" t="s">
        <v>156</v>
      </c>
      <c r="I2" s="2" t="s">
        <v>157</v>
      </c>
      <c r="J2" s="2" t="s">
        <v>155</v>
      </c>
      <c r="K2" s="2" t="s">
        <v>156</v>
      </c>
      <c r="M2" s="2" t="s">
        <v>154</v>
      </c>
      <c r="N2" s="2" t="s">
        <v>155</v>
      </c>
      <c r="O2" s="2" t="s">
        <v>156</v>
      </c>
    </row>
    <row r="4" spans="1:16" x14ac:dyDescent="0.3">
      <c r="A4" s="1"/>
      <c r="B4" s="1">
        <v>804</v>
      </c>
      <c r="C4" s="1">
        <f>B4*1.989*10^-3</f>
        <v>1.5991560000000002</v>
      </c>
      <c r="D4" s="1"/>
      <c r="E4" s="1"/>
      <c r="F4" s="1">
        <v>822</v>
      </c>
      <c r="G4" s="1">
        <f>F4*1.989*10^-3</f>
        <v>1.6349580000000001</v>
      </c>
      <c r="H4" s="1"/>
      <c r="I4" s="1"/>
      <c r="J4" s="1">
        <v>735</v>
      </c>
      <c r="K4" s="1">
        <f>1.989*J4*10^-3</f>
        <v>1.4619150000000001</v>
      </c>
      <c r="L4" s="1"/>
      <c r="M4" s="1"/>
      <c r="N4" s="1">
        <v>923</v>
      </c>
      <c r="O4" s="1">
        <f>N4*1.989*10^-3</f>
        <v>1.835847</v>
      </c>
      <c r="P4" s="1"/>
    </row>
    <row r="5" spans="1:16" x14ac:dyDescent="0.3">
      <c r="A5" s="1"/>
      <c r="B5" s="1">
        <v>794</v>
      </c>
      <c r="C5" s="1">
        <f t="shared" ref="C5:C33" si="0">B5*1.989*10^-3</f>
        <v>1.5792660000000001</v>
      </c>
      <c r="D5" s="1"/>
      <c r="E5" s="1"/>
      <c r="F5" s="1">
        <v>872</v>
      </c>
      <c r="G5" s="1">
        <f t="shared" ref="G5:G31" si="1">F5*1.989*10^-3</f>
        <v>1.7344080000000002</v>
      </c>
      <c r="H5" s="1"/>
      <c r="I5" s="1"/>
      <c r="J5" s="1">
        <v>730</v>
      </c>
      <c r="K5" s="1">
        <f t="shared" ref="K5:K21" si="2">1.989*J5*10^-3</f>
        <v>1.45197</v>
      </c>
      <c r="L5" s="1"/>
      <c r="M5" s="1"/>
      <c r="N5" s="1">
        <v>888</v>
      </c>
      <c r="O5" s="1">
        <f t="shared" ref="O5:O32" si="3">N5*1.989*10^-3</f>
        <v>1.7662320000000002</v>
      </c>
      <c r="P5" s="1"/>
    </row>
    <row r="6" spans="1:16" x14ac:dyDescent="0.3">
      <c r="A6" s="1"/>
      <c r="B6" s="1">
        <v>840</v>
      </c>
      <c r="C6" s="1">
        <f t="shared" si="0"/>
        <v>1.67076</v>
      </c>
      <c r="D6" s="1"/>
      <c r="E6" s="1"/>
      <c r="F6" s="1">
        <v>856</v>
      </c>
      <c r="G6" s="1">
        <f t="shared" si="1"/>
        <v>1.7025840000000001</v>
      </c>
      <c r="H6" s="1"/>
      <c r="I6" s="1"/>
      <c r="J6" s="1">
        <v>711</v>
      </c>
      <c r="K6" s="1">
        <f t="shared" si="2"/>
        <v>1.4141790000000001</v>
      </c>
      <c r="L6" s="1"/>
      <c r="M6" s="1"/>
      <c r="N6" s="1">
        <v>964</v>
      </c>
      <c r="O6" s="1">
        <f t="shared" si="3"/>
        <v>1.9173960000000003</v>
      </c>
      <c r="P6" s="1"/>
    </row>
    <row r="7" spans="1:16" x14ac:dyDescent="0.3">
      <c r="A7" s="1"/>
      <c r="B7" s="1">
        <v>784</v>
      </c>
      <c r="C7" s="1">
        <f t="shared" si="0"/>
        <v>1.5593760000000001</v>
      </c>
      <c r="D7" s="1"/>
      <c r="E7" s="1"/>
      <c r="F7" s="1">
        <v>850</v>
      </c>
      <c r="G7" s="1">
        <f t="shared" si="1"/>
        <v>1.6906500000000002</v>
      </c>
      <c r="H7" s="1"/>
      <c r="I7" s="1"/>
      <c r="J7" s="1">
        <v>690</v>
      </c>
      <c r="K7" s="1">
        <f t="shared" si="2"/>
        <v>1.3724100000000001</v>
      </c>
      <c r="L7" s="1"/>
      <c r="M7" s="1"/>
      <c r="N7" s="1">
        <v>869</v>
      </c>
      <c r="O7" s="1">
        <f t="shared" si="3"/>
        <v>1.7284410000000001</v>
      </c>
      <c r="P7" s="1"/>
    </row>
    <row r="8" spans="1:16" x14ac:dyDescent="0.3">
      <c r="A8" s="1"/>
      <c r="B8" s="1">
        <v>808</v>
      </c>
      <c r="C8" s="1">
        <f t="shared" si="0"/>
        <v>1.6071120000000001</v>
      </c>
      <c r="D8" s="1"/>
      <c r="E8" s="1"/>
      <c r="F8" s="1">
        <v>851</v>
      </c>
      <c r="G8" s="1">
        <f t="shared" si="1"/>
        <v>1.6926390000000002</v>
      </c>
      <c r="H8" s="1"/>
      <c r="I8" s="1"/>
      <c r="J8" s="1">
        <v>728</v>
      </c>
      <c r="K8" s="1">
        <f t="shared" si="2"/>
        <v>1.4479919999999999</v>
      </c>
      <c r="L8" s="1"/>
      <c r="M8" s="1"/>
      <c r="N8" s="1">
        <v>977</v>
      </c>
      <c r="O8" s="1">
        <f t="shared" si="3"/>
        <v>1.9432530000000001</v>
      </c>
      <c r="P8" s="1"/>
    </row>
    <row r="9" spans="1:16" x14ac:dyDescent="0.3">
      <c r="A9" s="1"/>
      <c r="B9" s="1">
        <v>790</v>
      </c>
      <c r="C9" s="1">
        <f t="shared" si="0"/>
        <v>1.5713100000000002</v>
      </c>
      <c r="D9" s="1"/>
      <c r="E9" s="1"/>
      <c r="F9" s="1">
        <v>851</v>
      </c>
      <c r="G9" s="1">
        <f t="shared" si="1"/>
        <v>1.6926390000000002</v>
      </c>
      <c r="H9" s="1"/>
      <c r="I9" s="1"/>
      <c r="J9" s="1">
        <v>694</v>
      </c>
      <c r="K9" s="1">
        <f t="shared" si="2"/>
        <v>1.380366</v>
      </c>
      <c r="L9" s="1"/>
      <c r="M9" s="1"/>
      <c r="N9" s="1">
        <v>892</v>
      </c>
      <c r="O9" s="1">
        <f t="shared" si="3"/>
        <v>1.7741880000000001</v>
      </c>
      <c r="P9" s="1"/>
    </row>
    <row r="10" spans="1:16" x14ac:dyDescent="0.3">
      <c r="A10" s="1"/>
      <c r="B10" s="1">
        <v>783</v>
      </c>
      <c r="C10" s="1">
        <f t="shared" si="0"/>
        <v>1.5573870000000003</v>
      </c>
      <c r="D10" s="1"/>
      <c r="E10" s="1"/>
      <c r="F10" s="1">
        <v>865</v>
      </c>
      <c r="G10" s="1">
        <f t="shared" si="1"/>
        <v>1.7204850000000003</v>
      </c>
      <c r="H10" s="1"/>
      <c r="I10" s="1"/>
      <c r="J10" s="1">
        <v>691</v>
      </c>
      <c r="K10" s="1">
        <f t="shared" si="2"/>
        <v>1.3743990000000001</v>
      </c>
      <c r="L10" s="1"/>
      <c r="M10" s="1"/>
      <c r="N10" s="1">
        <v>905</v>
      </c>
      <c r="O10" s="1">
        <f t="shared" si="3"/>
        <v>1.8000450000000001</v>
      </c>
      <c r="P10" s="1"/>
    </row>
    <row r="11" spans="1:16" x14ac:dyDescent="0.3">
      <c r="A11" s="1"/>
      <c r="B11" s="1">
        <v>844</v>
      </c>
      <c r="C11" s="1">
        <f t="shared" si="0"/>
        <v>1.6787160000000001</v>
      </c>
      <c r="D11" s="1"/>
      <c r="E11" s="1"/>
      <c r="F11" s="1">
        <v>872</v>
      </c>
      <c r="G11" s="1">
        <f t="shared" si="1"/>
        <v>1.7344080000000002</v>
      </c>
      <c r="H11" s="1"/>
      <c r="I11" s="1"/>
      <c r="J11" s="1">
        <v>730</v>
      </c>
      <c r="K11" s="1">
        <f t="shared" si="2"/>
        <v>1.45197</v>
      </c>
      <c r="L11" s="1"/>
      <c r="M11" s="1"/>
      <c r="N11" s="1">
        <v>908</v>
      </c>
      <c r="O11" s="1">
        <f t="shared" si="3"/>
        <v>1.8060120000000002</v>
      </c>
      <c r="P11" s="1"/>
    </row>
    <row r="12" spans="1:16" x14ac:dyDescent="0.3">
      <c r="A12" s="1"/>
      <c r="B12" s="1">
        <v>779</v>
      </c>
      <c r="C12" s="1">
        <f t="shared" si="0"/>
        <v>1.549431</v>
      </c>
      <c r="D12" s="1"/>
      <c r="E12" s="1"/>
      <c r="F12" s="1">
        <v>882</v>
      </c>
      <c r="G12" s="1">
        <f t="shared" si="1"/>
        <v>1.7542980000000001</v>
      </c>
      <c r="H12" s="1"/>
      <c r="I12" s="1"/>
      <c r="J12" s="1">
        <v>730</v>
      </c>
      <c r="K12" s="1">
        <f t="shared" si="2"/>
        <v>1.45197</v>
      </c>
      <c r="L12" s="1"/>
      <c r="M12" s="1"/>
      <c r="N12" s="1">
        <v>888</v>
      </c>
      <c r="O12" s="1">
        <f t="shared" si="3"/>
        <v>1.7662320000000002</v>
      </c>
      <c r="P12" s="1"/>
    </row>
    <row r="13" spans="1:16" x14ac:dyDescent="0.3">
      <c r="A13" s="1"/>
      <c r="B13" s="1">
        <v>769</v>
      </c>
      <c r="C13" s="1">
        <f t="shared" si="0"/>
        <v>1.5295410000000003</v>
      </c>
      <c r="D13" s="1"/>
      <c r="E13" s="1"/>
      <c r="F13" s="1">
        <v>859</v>
      </c>
      <c r="G13" s="1">
        <f t="shared" si="1"/>
        <v>1.7085510000000002</v>
      </c>
      <c r="H13" s="1"/>
      <c r="I13" s="1"/>
      <c r="J13" s="1">
        <v>705</v>
      </c>
      <c r="K13" s="1">
        <f t="shared" si="2"/>
        <v>1.4022450000000002</v>
      </c>
      <c r="L13" s="1"/>
      <c r="M13" s="1"/>
      <c r="N13" s="1">
        <v>901</v>
      </c>
      <c r="O13" s="1">
        <f t="shared" si="3"/>
        <v>1.7920890000000003</v>
      </c>
      <c r="P13" s="1"/>
    </row>
    <row r="14" spans="1:16" x14ac:dyDescent="0.3">
      <c r="A14" s="1"/>
      <c r="B14" s="1">
        <v>794</v>
      </c>
      <c r="C14" s="1">
        <f t="shared" si="0"/>
        <v>1.5792660000000001</v>
      </c>
      <c r="D14" s="1"/>
      <c r="E14" s="1"/>
      <c r="F14" s="1">
        <v>826</v>
      </c>
      <c r="G14" s="1">
        <f t="shared" si="1"/>
        <v>1.642914</v>
      </c>
      <c r="H14" s="1"/>
      <c r="I14" s="1"/>
      <c r="J14" s="1">
        <v>724</v>
      </c>
      <c r="K14" s="1">
        <f t="shared" si="2"/>
        <v>1.4400360000000001</v>
      </c>
      <c r="L14" s="1"/>
      <c r="M14" s="1"/>
      <c r="N14" s="1">
        <v>914</v>
      </c>
      <c r="O14" s="1">
        <f t="shared" si="3"/>
        <v>1.8179460000000003</v>
      </c>
      <c r="P14" s="1"/>
    </row>
    <row r="15" spans="1:16" x14ac:dyDescent="0.3">
      <c r="A15" s="1"/>
      <c r="B15" s="1">
        <v>791</v>
      </c>
      <c r="C15" s="1">
        <f t="shared" si="0"/>
        <v>1.573299</v>
      </c>
      <c r="D15" s="1"/>
      <c r="E15" s="1"/>
      <c r="F15" s="1">
        <v>838</v>
      </c>
      <c r="G15" s="1">
        <f t="shared" si="1"/>
        <v>1.6667820000000002</v>
      </c>
      <c r="H15" s="1"/>
      <c r="I15" s="1"/>
      <c r="J15" s="1">
        <v>676</v>
      </c>
      <c r="K15" s="1">
        <f t="shared" si="2"/>
        <v>1.3445640000000001</v>
      </c>
      <c r="L15" s="1"/>
      <c r="M15" s="1"/>
      <c r="N15" s="1">
        <v>905</v>
      </c>
      <c r="O15" s="1">
        <f t="shared" si="3"/>
        <v>1.8000450000000001</v>
      </c>
      <c r="P15" s="1"/>
    </row>
    <row r="16" spans="1:16" x14ac:dyDescent="0.3">
      <c r="A16" s="1"/>
      <c r="B16" s="1">
        <v>814</v>
      </c>
      <c r="C16" s="1">
        <f t="shared" si="0"/>
        <v>1.619046</v>
      </c>
      <c r="D16" s="1"/>
      <c r="E16" s="1"/>
      <c r="F16" s="1">
        <v>855</v>
      </c>
      <c r="G16" s="1">
        <f t="shared" si="1"/>
        <v>1.7005950000000001</v>
      </c>
      <c r="H16" s="1"/>
      <c r="I16" s="1"/>
      <c r="J16" s="1">
        <v>738</v>
      </c>
      <c r="K16" s="1">
        <f t="shared" si="2"/>
        <v>1.4678820000000001</v>
      </c>
      <c r="L16" s="1"/>
      <c r="M16" s="1"/>
      <c r="N16" s="1">
        <v>860</v>
      </c>
      <c r="O16" s="1">
        <f t="shared" si="3"/>
        <v>1.7105400000000002</v>
      </c>
      <c r="P16" s="1"/>
    </row>
    <row r="17" spans="1:16" x14ac:dyDescent="0.3">
      <c r="A17" s="1"/>
      <c r="B17" s="1">
        <v>819</v>
      </c>
      <c r="C17" s="1">
        <f t="shared" si="0"/>
        <v>1.6289910000000001</v>
      </c>
      <c r="D17" s="1"/>
      <c r="E17" s="1"/>
      <c r="F17" s="1">
        <v>864</v>
      </c>
      <c r="G17" s="1">
        <f t="shared" si="1"/>
        <v>1.718496</v>
      </c>
      <c r="H17" s="1"/>
      <c r="I17" s="1"/>
      <c r="J17" s="1">
        <v>704</v>
      </c>
      <c r="K17" s="1">
        <f t="shared" si="2"/>
        <v>1.4002560000000002</v>
      </c>
      <c r="L17" s="1"/>
      <c r="M17" s="1"/>
      <c r="N17" s="1">
        <v>851</v>
      </c>
      <c r="O17" s="1">
        <f t="shared" si="3"/>
        <v>1.6926390000000002</v>
      </c>
      <c r="P17" s="1"/>
    </row>
    <row r="18" spans="1:16" x14ac:dyDescent="0.3">
      <c r="A18" s="1"/>
      <c r="B18" s="1">
        <v>851</v>
      </c>
      <c r="C18" s="1">
        <f t="shared" si="0"/>
        <v>1.6926390000000002</v>
      </c>
      <c r="D18" s="1"/>
      <c r="E18" s="1"/>
      <c r="F18" s="1">
        <v>840</v>
      </c>
      <c r="G18" s="1">
        <f t="shared" si="1"/>
        <v>1.67076</v>
      </c>
      <c r="H18" s="1"/>
      <c r="I18" s="1"/>
      <c r="J18" s="1">
        <v>755</v>
      </c>
      <c r="K18" s="1">
        <f t="shared" si="2"/>
        <v>1.5016950000000002</v>
      </c>
      <c r="L18" s="1"/>
      <c r="M18" s="1"/>
      <c r="N18" s="1">
        <v>998</v>
      </c>
      <c r="O18" s="1">
        <f t="shared" si="3"/>
        <v>1.9850220000000003</v>
      </c>
      <c r="P18" s="1"/>
    </row>
    <row r="19" spans="1:16" x14ac:dyDescent="0.3">
      <c r="A19" s="1"/>
      <c r="B19" s="1">
        <v>810</v>
      </c>
      <c r="C19" s="1">
        <f t="shared" si="0"/>
        <v>1.6110900000000001</v>
      </c>
      <c r="D19" s="1"/>
      <c r="E19" s="1"/>
      <c r="F19" s="1">
        <v>851</v>
      </c>
      <c r="G19" s="1">
        <f t="shared" si="1"/>
        <v>1.6926390000000002</v>
      </c>
      <c r="H19" s="1"/>
      <c r="I19" s="1"/>
      <c r="J19" s="1">
        <v>700</v>
      </c>
      <c r="K19" s="1">
        <f t="shared" si="2"/>
        <v>1.3923000000000003</v>
      </c>
      <c r="L19" s="1"/>
      <c r="M19" s="1"/>
      <c r="N19" s="1">
        <v>1001</v>
      </c>
      <c r="O19" s="1">
        <f t="shared" si="3"/>
        <v>1.9909890000000001</v>
      </c>
      <c r="P19" s="1"/>
    </row>
    <row r="20" spans="1:16" x14ac:dyDescent="0.3">
      <c r="A20" s="1"/>
      <c r="B20" s="1">
        <v>803</v>
      </c>
      <c r="C20" s="1">
        <f t="shared" si="0"/>
        <v>1.5971670000000002</v>
      </c>
      <c r="D20" s="1"/>
      <c r="E20" s="1"/>
      <c r="F20" s="1">
        <v>876</v>
      </c>
      <c r="G20" s="1">
        <f t="shared" si="1"/>
        <v>1.742364</v>
      </c>
      <c r="H20" s="1"/>
      <c r="I20" s="1"/>
      <c r="J20" s="1">
        <v>689</v>
      </c>
      <c r="K20" s="1">
        <f t="shared" si="2"/>
        <v>1.3704210000000001</v>
      </c>
      <c r="L20" s="1"/>
      <c r="M20" s="1"/>
      <c r="N20" s="1">
        <v>901</v>
      </c>
      <c r="O20" s="1">
        <f t="shared" si="3"/>
        <v>1.7920890000000003</v>
      </c>
      <c r="P20" s="1"/>
    </row>
    <row r="21" spans="1:16" x14ac:dyDescent="0.3">
      <c r="A21" s="1"/>
      <c r="B21" s="1">
        <v>804</v>
      </c>
      <c r="C21" s="1">
        <f t="shared" si="0"/>
        <v>1.5991560000000002</v>
      </c>
      <c r="D21" s="1"/>
      <c r="E21" s="1"/>
      <c r="F21" s="1">
        <v>866</v>
      </c>
      <c r="G21" s="1">
        <f t="shared" si="1"/>
        <v>1.7224740000000003</v>
      </c>
      <c r="H21" s="1"/>
      <c r="I21" s="1"/>
      <c r="J21" s="1">
        <v>712</v>
      </c>
      <c r="K21" s="1">
        <f t="shared" si="2"/>
        <v>1.4161680000000001</v>
      </c>
      <c r="L21" s="1"/>
      <c r="M21" s="1"/>
      <c r="N21" s="1">
        <v>892</v>
      </c>
      <c r="O21" s="1">
        <f t="shared" si="3"/>
        <v>1.7741880000000001</v>
      </c>
      <c r="P21" s="1"/>
    </row>
    <row r="22" spans="1:16" x14ac:dyDescent="0.3">
      <c r="A22" s="1"/>
      <c r="B22" s="1">
        <v>799</v>
      </c>
      <c r="C22" s="1">
        <f t="shared" si="0"/>
        <v>1.5892110000000002</v>
      </c>
      <c r="D22" s="1"/>
      <c r="E22" s="1"/>
      <c r="F22" s="1">
        <v>876</v>
      </c>
      <c r="G22" s="1">
        <f t="shared" si="1"/>
        <v>1.742364</v>
      </c>
      <c r="H22" s="1"/>
      <c r="I22" s="1"/>
      <c r="J22" s="1"/>
      <c r="K22" s="1"/>
      <c r="L22" s="1"/>
      <c r="M22" s="1"/>
      <c r="N22" s="1">
        <v>882</v>
      </c>
      <c r="O22" s="1">
        <f t="shared" si="3"/>
        <v>1.7542980000000001</v>
      </c>
      <c r="P22" s="1"/>
    </row>
    <row r="23" spans="1:16" x14ac:dyDescent="0.3">
      <c r="A23" s="1"/>
      <c r="B23" s="1">
        <v>790</v>
      </c>
      <c r="C23" s="1">
        <f t="shared" si="0"/>
        <v>1.5713100000000002</v>
      </c>
      <c r="D23" s="1"/>
      <c r="E23" s="1"/>
      <c r="F23" s="1">
        <v>850</v>
      </c>
      <c r="G23" s="1">
        <f t="shared" si="1"/>
        <v>1.6906500000000002</v>
      </c>
      <c r="H23" s="1"/>
      <c r="I23" s="1"/>
      <c r="J23" s="1"/>
      <c r="K23" s="1">
        <f>AVERAGE(K4:K21)</f>
        <v>1.419041</v>
      </c>
      <c r="L23" s="1"/>
      <c r="M23" s="1"/>
      <c r="N23" s="1">
        <v>910</v>
      </c>
      <c r="O23" s="1">
        <f t="shared" si="3"/>
        <v>1.80999</v>
      </c>
      <c r="P23" s="1"/>
    </row>
    <row r="24" spans="1:16" x14ac:dyDescent="0.3">
      <c r="A24" s="1"/>
      <c r="B24" s="1">
        <v>817</v>
      </c>
      <c r="C24" s="1">
        <f t="shared" si="0"/>
        <v>1.6250130000000003</v>
      </c>
      <c r="D24" s="1"/>
      <c r="E24" s="1"/>
      <c r="F24" s="1">
        <v>878</v>
      </c>
      <c r="G24" s="1">
        <f t="shared" si="1"/>
        <v>1.7463420000000001</v>
      </c>
      <c r="H24" s="1"/>
      <c r="I24" s="1"/>
      <c r="J24" s="1"/>
      <c r="K24" s="1">
        <f>STDEV(K4:K21)</f>
        <v>4.2386882263266291E-2</v>
      </c>
      <c r="L24" s="1"/>
      <c r="M24" s="1"/>
      <c r="N24" s="1">
        <v>953</v>
      </c>
      <c r="O24" s="1">
        <f t="shared" si="3"/>
        <v>1.8955170000000001</v>
      </c>
      <c r="P24" s="1"/>
    </row>
    <row r="25" spans="1:16" x14ac:dyDescent="0.3">
      <c r="A25" s="1"/>
      <c r="B25" s="1">
        <v>825</v>
      </c>
      <c r="C25" s="1">
        <f t="shared" si="0"/>
        <v>1.6409250000000002</v>
      </c>
      <c r="D25" s="1"/>
      <c r="E25" s="1"/>
      <c r="F25" s="1">
        <v>887</v>
      </c>
      <c r="G25" s="1">
        <f t="shared" si="1"/>
        <v>1.7642430000000002</v>
      </c>
      <c r="H25" s="1"/>
      <c r="I25" s="1"/>
      <c r="J25" s="1"/>
      <c r="K25" s="1"/>
      <c r="L25" s="1"/>
      <c r="M25" s="1"/>
      <c r="N25" s="1">
        <v>936</v>
      </c>
      <c r="O25" s="1">
        <f t="shared" si="3"/>
        <v>1.8617040000000002</v>
      </c>
      <c r="P25" s="1"/>
    </row>
    <row r="26" spans="1:16" x14ac:dyDescent="0.3">
      <c r="A26" s="1"/>
      <c r="B26" s="1">
        <v>818</v>
      </c>
      <c r="C26" s="1">
        <f t="shared" si="0"/>
        <v>1.6270020000000003</v>
      </c>
      <c r="D26" s="1"/>
      <c r="E26" s="1"/>
      <c r="F26" s="1">
        <v>835</v>
      </c>
      <c r="G26" s="1">
        <f t="shared" si="1"/>
        <v>1.6608150000000002</v>
      </c>
      <c r="H26" s="1"/>
      <c r="I26" s="1"/>
      <c r="J26" s="1"/>
      <c r="K26" s="1"/>
      <c r="L26" s="1"/>
      <c r="M26" s="1"/>
      <c r="N26" s="1">
        <v>894</v>
      </c>
      <c r="O26" s="1">
        <f t="shared" si="3"/>
        <v>1.7781660000000001</v>
      </c>
      <c r="P26" s="1"/>
    </row>
    <row r="27" spans="1:16" x14ac:dyDescent="0.3">
      <c r="A27" s="1"/>
      <c r="B27" s="1">
        <v>813</v>
      </c>
      <c r="C27" s="1">
        <f t="shared" si="0"/>
        <v>1.617057</v>
      </c>
      <c r="D27" s="1"/>
      <c r="E27" s="1"/>
      <c r="F27" s="1">
        <v>856</v>
      </c>
      <c r="G27" s="1">
        <f t="shared" si="1"/>
        <v>1.7025840000000001</v>
      </c>
      <c r="H27" s="1"/>
      <c r="I27" s="1"/>
      <c r="J27" s="1"/>
      <c r="K27" s="1"/>
      <c r="L27" s="1"/>
      <c r="M27" s="1"/>
      <c r="N27" s="1">
        <v>906</v>
      </c>
      <c r="O27" s="1">
        <f t="shared" si="3"/>
        <v>1.8020340000000001</v>
      </c>
      <c r="P27" s="1"/>
    </row>
    <row r="28" spans="1:16" x14ac:dyDescent="0.3">
      <c r="A28" s="1"/>
      <c r="B28" s="1">
        <v>786</v>
      </c>
      <c r="C28" s="1">
        <f t="shared" si="0"/>
        <v>1.5633540000000001</v>
      </c>
      <c r="D28" s="1"/>
      <c r="E28" s="1"/>
      <c r="F28" s="1">
        <v>868</v>
      </c>
      <c r="G28" s="1">
        <f t="shared" si="1"/>
        <v>1.7264520000000001</v>
      </c>
      <c r="H28" s="1"/>
      <c r="I28" s="1"/>
      <c r="J28" s="1"/>
      <c r="K28" s="1"/>
      <c r="L28" s="1"/>
      <c r="M28" s="1"/>
      <c r="N28" s="1">
        <v>902</v>
      </c>
      <c r="O28" s="1">
        <f t="shared" si="3"/>
        <v>1.7940780000000003</v>
      </c>
      <c r="P28" s="1"/>
    </row>
    <row r="29" spans="1:16" x14ac:dyDescent="0.3">
      <c r="A29" s="1"/>
      <c r="B29" s="1">
        <v>857</v>
      </c>
      <c r="C29" s="1">
        <f t="shared" si="0"/>
        <v>1.7045730000000001</v>
      </c>
      <c r="D29" s="1"/>
      <c r="E29" s="1"/>
      <c r="F29" s="1">
        <v>854</v>
      </c>
      <c r="G29" s="1">
        <f t="shared" si="1"/>
        <v>1.6986060000000001</v>
      </c>
      <c r="H29" s="1"/>
      <c r="I29" s="1"/>
      <c r="J29" s="1"/>
      <c r="K29" s="1"/>
      <c r="L29" s="1"/>
      <c r="M29" s="1"/>
      <c r="N29" s="1">
        <v>917</v>
      </c>
      <c r="O29" s="1">
        <f t="shared" si="3"/>
        <v>1.8239130000000001</v>
      </c>
      <c r="P29" s="1"/>
    </row>
    <row r="30" spans="1:16" x14ac:dyDescent="0.3">
      <c r="A30" s="1"/>
      <c r="B30" s="1">
        <v>824</v>
      </c>
      <c r="C30" s="1">
        <f t="shared" si="0"/>
        <v>1.6389360000000002</v>
      </c>
      <c r="D30" s="1"/>
      <c r="E30" s="1"/>
      <c r="F30" s="1">
        <v>867</v>
      </c>
      <c r="G30" s="1">
        <f t="shared" si="1"/>
        <v>1.7244630000000003</v>
      </c>
      <c r="H30" s="1"/>
      <c r="I30" s="1"/>
      <c r="J30" s="1"/>
      <c r="K30" s="1"/>
      <c r="L30" s="1"/>
      <c r="M30" s="1"/>
      <c r="N30" s="1">
        <v>931</v>
      </c>
      <c r="O30" s="1">
        <f t="shared" si="3"/>
        <v>1.8517590000000002</v>
      </c>
      <c r="P30" s="1"/>
    </row>
    <row r="31" spans="1:16" x14ac:dyDescent="0.3">
      <c r="A31" s="1"/>
      <c r="B31" s="1">
        <v>816</v>
      </c>
      <c r="C31" s="1">
        <f t="shared" si="0"/>
        <v>1.6230240000000002</v>
      </c>
      <c r="D31" s="1"/>
      <c r="E31" s="1"/>
      <c r="F31" s="1">
        <v>840</v>
      </c>
      <c r="G31" s="1">
        <f t="shared" si="1"/>
        <v>1.67076</v>
      </c>
      <c r="H31" s="1"/>
      <c r="I31" s="1"/>
      <c r="J31" s="1"/>
      <c r="K31" s="1"/>
      <c r="L31" s="1"/>
      <c r="M31" s="1"/>
      <c r="N31" s="1">
        <v>832</v>
      </c>
      <c r="O31" s="1">
        <f t="shared" si="3"/>
        <v>1.6548480000000003</v>
      </c>
      <c r="P31" s="1"/>
    </row>
    <row r="32" spans="1:16" x14ac:dyDescent="0.3">
      <c r="A32" s="1"/>
      <c r="B32" s="1">
        <v>815</v>
      </c>
      <c r="C32" s="1">
        <f t="shared" si="0"/>
        <v>1.6210350000000002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>
        <v>836</v>
      </c>
      <c r="O32" s="1">
        <f t="shared" si="3"/>
        <v>1.6628040000000002</v>
      </c>
      <c r="P32" s="1"/>
    </row>
    <row r="33" spans="1:16" x14ac:dyDescent="0.3">
      <c r="A33" s="1"/>
      <c r="B33" s="1">
        <v>791</v>
      </c>
      <c r="C33" s="1">
        <f t="shared" si="0"/>
        <v>1.573299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3">
      <c r="G34">
        <f>AVERAGE(G4:G31)</f>
        <v>1.7053543928571433</v>
      </c>
      <c r="O34" s="1">
        <f>AVERAGE(O4:O32)</f>
        <v>1.8062863448275863</v>
      </c>
    </row>
    <row r="35" spans="1:16" x14ac:dyDescent="0.3">
      <c r="C35" s="1">
        <f>AVERAGE(C4:C33)</f>
        <v>1.6065815999999999</v>
      </c>
      <c r="G35">
        <f>STDEV(G4:G31)</f>
        <v>3.2889697662359704E-2</v>
      </c>
      <c r="O35">
        <f>STDEV(O4:O32)</f>
        <v>8.2953673494941843E-2</v>
      </c>
    </row>
    <row r="36" spans="1:16" x14ac:dyDescent="0.3">
      <c r="C36">
        <f>STDEV(C4:C33)</f>
        <v>4.2748530699977243E-2</v>
      </c>
    </row>
    <row r="41" spans="1:16" x14ac:dyDescent="0.3">
      <c r="A41">
        <v>1.6065815999999999</v>
      </c>
      <c r="B41">
        <v>1.7885530000000003</v>
      </c>
      <c r="C41">
        <v>1.7053543928571433</v>
      </c>
      <c r="D41">
        <v>1.9045107391304354</v>
      </c>
      <c r="E41">
        <v>1.419041</v>
      </c>
      <c r="F41">
        <v>1.5909513750000002</v>
      </c>
      <c r="G41">
        <v>1.8062863448275863</v>
      </c>
      <c r="H41">
        <v>1.7470652727272729</v>
      </c>
    </row>
    <row r="42" spans="1:16" x14ac:dyDescent="0.3">
      <c r="A42">
        <v>4.2748530699977243E-2</v>
      </c>
      <c r="B42">
        <v>5.9859249886713414E-2</v>
      </c>
      <c r="C42">
        <v>3.2889697662359704E-2</v>
      </c>
      <c r="D42">
        <v>9.3609620790142692E-2</v>
      </c>
      <c r="E42">
        <v>4.2386882263266291E-2</v>
      </c>
      <c r="F42">
        <v>5.7963042178550229E-2</v>
      </c>
      <c r="G42">
        <v>8.2953673494941843E-2</v>
      </c>
      <c r="H42">
        <v>8.124359934476999E-2</v>
      </c>
      <c r="J42">
        <v>1.6065815999999999</v>
      </c>
    </row>
    <row r="43" spans="1:16" x14ac:dyDescent="0.3">
      <c r="J43">
        <v>1.7053543928571433</v>
      </c>
    </row>
    <row r="44" spans="1:16" x14ac:dyDescent="0.3">
      <c r="J44">
        <v>1.419041</v>
      </c>
    </row>
    <row r="45" spans="1:16" x14ac:dyDescent="0.3">
      <c r="J45">
        <v>1.8062863448275863</v>
      </c>
    </row>
    <row r="46" spans="1:16" x14ac:dyDescent="0.3">
      <c r="A46" s="6" t="s">
        <v>175</v>
      </c>
      <c r="B46" s="6" t="s">
        <v>176</v>
      </c>
      <c r="C46" s="6" t="s">
        <v>177</v>
      </c>
      <c r="D46" s="6" t="s">
        <v>178</v>
      </c>
      <c r="E46" s="6" t="s">
        <v>167</v>
      </c>
      <c r="F46" s="6" t="s">
        <v>168</v>
      </c>
      <c r="G46" s="6" t="s">
        <v>169</v>
      </c>
      <c r="H46" s="6" t="s">
        <v>170</v>
      </c>
    </row>
    <row r="47" spans="1:16" x14ac:dyDescent="0.3">
      <c r="A47" s="1">
        <v>1.8597150000000002</v>
      </c>
      <c r="B47" s="1">
        <v>1.9492200000000002</v>
      </c>
      <c r="C47" s="1">
        <v>1.642914</v>
      </c>
      <c r="D47" s="1">
        <f>C47*1.989*10^-3</f>
        <v>3.2677559460000003E-3</v>
      </c>
      <c r="E47" s="1">
        <v>1.5991560000000002</v>
      </c>
      <c r="F47" s="1">
        <v>1.6349580000000001</v>
      </c>
      <c r="G47" s="1">
        <v>1.4619150000000001</v>
      </c>
      <c r="H47" s="1">
        <v>1.835847</v>
      </c>
    </row>
    <row r="48" spans="1:16" x14ac:dyDescent="0.3">
      <c r="A48" s="1">
        <v>1.8577260000000002</v>
      </c>
      <c r="B48" s="1">
        <v>1.9611540000000001</v>
      </c>
      <c r="C48" s="1">
        <v>1.5116400000000001</v>
      </c>
      <c r="D48" s="1">
        <f t="shared" ref="D48:D68" si="4">C48*1.989*10^-3</f>
        <v>3.00665196E-3</v>
      </c>
      <c r="E48" s="1">
        <v>1.5792660000000001</v>
      </c>
      <c r="F48" s="1">
        <v>1.7344080000000002</v>
      </c>
      <c r="G48" s="1">
        <v>1.45197</v>
      </c>
      <c r="H48" s="1">
        <v>1.7662320000000002</v>
      </c>
    </row>
    <row r="49" spans="1:8" x14ac:dyDescent="0.3">
      <c r="A49" s="1">
        <v>1.7542980000000001</v>
      </c>
      <c r="B49" s="1">
        <v>1.933308</v>
      </c>
      <c r="C49" s="1">
        <v>1.5713100000000002</v>
      </c>
      <c r="D49" s="1">
        <f t="shared" si="4"/>
        <v>3.1253355900000006E-3</v>
      </c>
      <c r="E49" s="1">
        <v>1.67076</v>
      </c>
      <c r="F49" s="1">
        <v>1.7025840000000001</v>
      </c>
      <c r="G49" s="1">
        <v>1.4141790000000001</v>
      </c>
      <c r="H49" s="1">
        <v>1.9173960000000003</v>
      </c>
    </row>
    <row r="50" spans="1:8" x14ac:dyDescent="0.3">
      <c r="A50" s="1">
        <v>1.740375</v>
      </c>
      <c r="B50" s="1">
        <v>2.0188350000000002</v>
      </c>
      <c r="C50" s="1">
        <v>1.453959</v>
      </c>
      <c r="D50" s="1">
        <f t="shared" si="4"/>
        <v>2.8919244510000001E-3</v>
      </c>
      <c r="E50" s="1">
        <v>1.5593760000000001</v>
      </c>
      <c r="F50" s="1">
        <v>1.6906500000000002</v>
      </c>
      <c r="G50" s="1">
        <v>1.3724100000000001</v>
      </c>
      <c r="H50" s="1">
        <v>1.7284410000000001</v>
      </c>
    </row>
    <row r="51" spans="1:8" x14ac:dyDescent="0.3">
      <c r="A51" s="1">
        <v>1.8060120000000002</v>
      </c>
      <c r="B51" s="1">
        <v>1.9890000000000001</v>
      </c>
      <c r="C51" s="1">
        <v>1.5573870000000003</v>
      </c>
      <c r="D51" s="1">
        <f t="shared" si="4"/>
        <v>3.0976427430000008E-3</v>
      </c>
      <c r="E51" s="1">
        <v>1.6071120000000001</v>
      </c>
      <c r="F51" s="1">
        <v>1.6926390000000002</v>
      </c>
      <c r="G51" s="1">
        <v>1.4479919999999999</v>
      </c>
      <c r="H51" s="1">
        <v>1.9432530000000001</v>
      </c>
    </row>
    <row r="52" spans="1:8" x14ac:dyDescent="0.3">
      <c r="A52" s="1">
        <v>1.7960670000000001</v>
      </c>
      <c r="B52" s="1">
        <v>1.784133</v>
      </c>
      <c r="C52" s="1">
        <v>1.5195959999999999</v>
      </c>
      <c r="D52" s="1">
        <f t="shared" si="4"/>
        <v>3.022476444E-3</v>
      </c>
      <c r="E52" s="1">
        <v>1.5713100000000002</v>
      </c>
      <c r="F52" s="1">
        <v>1.6926390000000002</v>
      </c>
      <c r="G52" s="1">
        <v>1.380366</v>
      </c>
      <c r="H52" s="1">
        <v>1.7741880000000001</v>
      </c>
    </row>
    <row r="53" spans="1:8" x14ac:dyDescent="0.3">
      <c r="A53" s="1">
        <v>1.7105400000000002</v>
      </c>
      <c r="B53" s="1">
        <v>1.9213740000000001</v>
      </c>
      <c r="C53" s="1">
        <v>1.644903</v>
      </c>
      <c r="D53" s="1">
        <f t="shared" si="4"/>
        <v>3.2717120670000001E-3</v>
      </c>
      <c r="E53" s="1">
        <v>1.5573870000000003</v>
      </c>
      <c r="F53" s="1">
        <v>1.7204850000000003</v>
      </c>
      <c r="G53" s="1">
        <v>1.3743990000000001</v>
      </c>
      <c r="H53" s="1">
        <v>1.8000450000000001</v>
      </c>
    </row>
    <row r="54" spans="1:8" x14ac:dyDescent="0.3">
      <c r="A54" s="1">
        <v>1.7901000000000002</v>
      </c>
      <c r="B54" s="1">
        <v>1.935297</v>
      </c>
      <c r="C54" s="1">
        <v>1.6588260000000001</v>
      </c>
      <c r="D54" s="1">
        <f t="shared" si="4"/>
        <v>3.2994049140000008E-3</v>
      </c>
      <c r="E54" s="1">
        <v>1.6787160000000001</v>
      </c>
      <c r="F54" s="1">
        <v>1.7344080000000002</v>
      </c>
      <c r="G54" s="1">
        <v>1.45197</v>
      </c>
      <c r="H54" s="1">
        <v>1.8060120000000002</v>
      </c>
    </row>
    <row r="55" spans="1:8" x14ac:dyDescent="0.3">
      <c r="A55" s="1">
        <v>1.8318690000000002</v>
      </c>
      <c r="B55" s="1">
        <v>1.9213740000000001</v>
      </c>
      <c r="C55" s="1">
        <v>1.4977170000000002</v>
      </c>
      <c r="D55" s="1">
        <f t="shared" si="4"/>
        <v>2.9789591130000006E-3</v>
      </c>
      <c r="E55" s="1">
        <v>1.549431</v>
      </c>
      <c r="F55" s="1">
        <v>1.7542980000000001</v>
      </c>
      <c r="G55" s="1">
        <v>1.45197</v>
      </c>
      <c r="H55" s="1">
        <v>1.7662320000000002</v>
      </c>
    </row>
    <row r="56" spans="1:8" x14ac:dyDescent="0.3">
      <c r="A56" s="1">
        <v>1.7662320000000002</v>
      </c>
      <c r="B56" s="1">
        <v>1.9372860000000001</v>
      </c>
      <c r="C56" s="1">
        <v>1.549431</v>
      </c>
      <c r="D56" s="1">
        <f t="shared" si="4"/>
        <v>3.0818182590000003E-3</v>
      </c>
      <c r="E56" s="1">
        <v>1.5295410000000003</v>
      </c>
      <c r="F56" s="1">
        <v>1.7085510000000002</v>
      </c>
      <c r="G56" s="1">
        <v>1.4022450000000002</v>
      </c>
      <c r="H56" s="1">
        <v>1.7920890000000003</v>
      </c>
    </row>
    <row r="57" spans="1:8" x14ac:dyDescent="0.3">
      <c r="A57" s="1">
        <v>1.6807050000000001</v>
      </c>
      <c r="B57" s="1">
        <v>1.839825</v>
      </c>
      <c r="C57" s="1">
        <v>1.575288</v>
      </c>
      <c r="D57" s="1">
        <f t="shared" si="4"/>
        <v>3.1332478320000006E-3</v>
      </c>
      <c r="E57" s="1">
        <v>1.5792660000000001</v>
      </c>
      <c r="F57" s="1">
        <v>1.642914</v>
      </c>
      <c r="G57" s="1">
        <v>1.4400360000000001</v>
      </c>
      <c r="H57" s="1">
        <v>1.8179460000000003</v>
      </c>
    </row>
    <row r="58" spans="1:8" x14ac:dyDescent="0.3">
      <c r="A58" s="1">
        <v>1.811979</v>
      </c>
      <c r="B58" s="1">
        <v>1.877616</v>
      </c>
      <c r="C58" s="1">
        <v>1.6329690000000001</v>
      </c>
      <c r="D58" s="1">
        <f t="shared" si="4"/>
        <v>3.2479753410000005E-3</v>
      </c>
      <c r="E58" s="1">
        <v>1.573299</v>
      </c>
      <c r="F58" s="1">
        <v>1.6667820000000002</v>
      </c>
      <c r="G58" s="1">
        <v>1.3445640000000001</v>
      </c>
      <c r="H58" s="1">
        <v>1.8000450000000001</v>
      </c>
    </row>
    <row r="59" spans="1:8" x14ac:dyDescent="0.3">
      <c r="A59" s="1">
        <v>1.7702100000000001</v>
      </c>
      <c r="B59" s="1">
        <v>1.815957</v>
      </c>
      <c r="C59" s="1">
        <v>1.6647930000000002</v>
      </c>
      <c r="D59" s="1">
        <f t="shared" si="4"/>
        <v>3.3112732770000006E-3</v>
      </c>
      <c r="E59" s="1">
        <v>1.619046</v>
      </c>
      <c r="F59" s="1">
        <v>1.7005950000000001</v>
      </c>
      <c r="G59" s="1">
        <v>1.4678820000000001</v>
      </c>
      <c r="H59" s="1">
        <v>1.7105400000000002</v>
      </c>
    </row>
    <row r="60" spans="1:8" x14ac:dyDescent="0.3">
      <c r="A60" s="1">
        <v>1.8477810000000001</v>
      </c>
      <c r="B60" s="1">
        <v>1.9492200000000002</v>
      </c>
      <c r="C60" s="1">
        <v>1.6747380000000001</v>
      </c>
      <c r="D60" s="1">
        <f t="shared" si="4"/>
        <v>3.3310538820000004E-3</v>
      </c>
      <c r="E60" s="1">
        <v>1.6289910000000001</v>
      </c>
      <c r="F60" s="1">
        <v>1.718496</v>
      </c>
      <c r="G60" s="1">
        <v>1.4002560000000002</v>
      </c>
      <c r="H60" s="1">
        <v>1.6926390000000002</v>
      </c>
    </row>
    <row r="61" spans="1:8" x14ac:dyDescent="0.3">
      <c r="A61" s="1">
        <v>1.8577260000000002</v>
      </c>
      <c r="B61" s="1">
        <v>1.835847</v>
      </c>
      <c r="C61" s="1">
        <v>1.6130790000000002</v>
      </c>
      <c r="D61" s="1">
        <f t="shared" si="4"/>
        <v>3.2084141310000005E-3</v>
      </c>
      <c r="E61" s="1">
        <v>1.6926390000000002</v>
      </c>
      <c r="F61" s="1">
        <v>1.67076</v>
      </c>
      <c r="G61" s="1">
        <v>1.5016950000000002</v>
      </c>
      <c r="H61" s="1">
        <v>1.9850220000000003</v>
      </c>
    </row>
    <row r="62" spans="1:8" x14ac:dyDescent="0.3">
      <c r="A62" s="1">
        <v>1.8457920000000001</v>
      </c>
      <c r="B62" s="1">
        <v>1.8477810000000001</v>
      </c>
      <c r="C62" s="1">
        <v>1.5852330000000001</v>
      </c>
      <c r="D62" s="1">
        <f t="shared" si="4"/>
        <v>3.1530284370000008E-3</v>
      </c>
      <c r="E62" s="1">
        <v>1.6110900000000001</v>
      </c>
      <c r="F62" s="1">
        <v>1.6926390000000002</v>
      </c>
      <c r="G62" s="1">
        <v>1.3923000000000003</v>
      </c>
      <c r="H62" s="1">
        <v>1.9909890000000001</v>
      </c>
    </row>
    <row r="63" spans="1:8" x14ac:dyDescent="0.3">
      <c r="A63" s="1">
        <v>1.8040230000000002</v>
      </c>
      <c r="B63" s="1">
        <v>2.0387250000000003</v>
      </c>
      <c r="C63" s="1">
        <v>1.5275520000000002</v>
      </c>
      <c r="D63" s="1">
        <f t="shared" si="4"/>
        <v>3.0383009280000009E-3</v>
      </c>
      <c r="E63" s="1">
        <v>1.5971670000000002</v>
      </c>
      <c r="F63" s="1">
        <v>1.742364</v>
      </c>
      <c r="G63" s="1">
        <v>1.3704210000000001</v>
      </c>
      <c r="H63" s="1">
        <v>1.7920890000000003</v>
      </c>
    </row>
    <row r="64" spans="1:8" x14ac:dyDescent="0.3">
      <c r="A64" s="1">
        <v>1.718496</v>
      </c>
      <c r="B64" s="1">
        <v>2.054637</v>
      </c>
      <c r="C64" s="1">
        <v>1.5892110000000002</v>
      </c>
      <c r="D64" s="1">
        <f t="shared" si="4"/>
        <v>3.1609406790000004E-3</v>
      </c>
      <c r="E64" s="1">
        <v>1.5991560000000002</v>
      </c>
      <c r="F64" s="1">
        <v>1.7224740000000003</v>
      </c>
      <c r="G64" s="1">
        <v>1.4161680000000001</v>
      </c>
      <c r="H64" s="1">
        <v>1.7741880000000001</v>
      </c>
    </row>
    <row r="65" spans="1:8" x14ac:dyDescent="0.3">
      <c r="A65" s="1">
        <v>1.6966170000000003</v>
      </c>
      <c r="B65" s="1">
        <v>1.8736380000000001</v>
      </c>
      <c r="C65" s="1">
        <v>1.6110900000000001</v>
      </c>
      <c r="D65" s="1">
        <f t="shared" si="4"/>
        <v>3.2044580100000007E-3</v>
      </c>
      <c r="E65" s="1">
        <v>1.5892110000000002</v>
      </c>
      <c r="F65" s="1">
        <v>1.742364</v>
      </c>
      <c r="G65" s="1"/>
      <c r="H65" s="1">
        <v>1.7542980000000001</v>
      </c>
    </row>
    <row r="66" spans="1:8" x14ac:dyDescent="0.3">
      <c r="A66" s="1">
        <v>1.8656820000000001</v>
      </c>
      <c r="B66" s="1">
        <v>2.0367360000000003</v>
      </c>
      <c r="C66" s="1">
        <v>1.5951780000000002</v>
      </c>
      <c r="D66" s="1">
        <f t="shared" si="4"/>
        <v>3.1728090420000002E-3</v>
      </c>
      <c r="E66" s="1">
        <v>1.5713100000000002</v>
      </c>
      <c r="F66" s="1">
        <v>1.6906500000000002</v>
      </c>
      <c r="G66" s="1"/>
      <c r="H66" s="1">
        <v>1.80999</v>
      </c>
    </row>
    <row r="67" spans="1:8" x14ac:dyDescent="0.3">
      <c r="A67" s="1">
        <v>1.8438030000000001</v>
      </c>
      <c r="B67" s="1">
        <v>1.8199350000000003</v>
      </c>
      <c r="C67" s="1">
        <v>1.617057</v>
      </c>
      <c r="D67" s="1">
        <f t="shared" si="4"/>
        <v>3.2163263730000005E-3</v>
      </c>
      <c r="E67" s="1">
        <v>1.6250130000000003</v>
      </c>
      <c r="F67" s="1">
        <v>1.7463420000000001</v>
      </c>
      <c r="G67" s="1"/>
      <c r="H67" s="1">
        <v>1.8955170000000001</v>
      </c>
    </row>
    <row r="68" spans="1:8" x14ac:dyDescent="0.3">
      <c r="A68" s="1">
        <v>1.6966170000000003</v>
      </c>
      <c r="B68" s="1">
        <v>1.712529</v>
      </c>
      <c r="C68" s="1">
        <v>1.6150679999999999</v>
      </c>
      <c r="D68" s="1">
        <f t="shared" si="4"/>
        <v>3.2123702519999998E-3</v>
      </c>
      <c r="E68" s="1">
        <v>1.6409250000000002</v>
      </c>
      <c r="F68" s="1">
        <v>1.7642430000000002</v>
      </c>
      <c r="G68" s="1"/>
      <c r="H68" s="1">
        <v>1.8617040000000002</v>
      </c>
    </row>
    <row r="69" spans="1:8" x14ac:dyDescent="0.3">
      <c r="A69" s="1">
        <v>1.7005950000000001</v>
      </c>
      <c r="B69" s="1">
        <v>1.7503200000000001</v>
      </c>
      <c r="C69" s="1">
        <v>1.6409250000000002</v>
      </c>
      <c r="D69" s="1"/>
      <c r="E69" s="1">
        <v>1.6270020000000003</v>
      </c>
      <c r="F69" s="1">
        <v>1.6608150000000002</v>
      </c>
      <c r="G69" s="1"/>
      <c r="H69" s="1">
        <v>1.7781660000000001</v>
      </c>
    </row>
    <row r="70" spans="1:8" x14ac:dyDescent="0.3">
      <c r="A70" s="1">
        <v>1.8239130000000001</v>
      </c>
      <c r="B70" s="1"/>
      <c r="C70" s="1">
        <v>1.6329690000000001</v>
      </c>
      <c r="D70" s="1"/>
      <c r="E70" s="1">
        <v>1.617057</v>
      </c>
      <c r="F70" s="1">
        <v>1.7025840000000001</v>
      </c>
      <c r="G70" s="1"/>
      <c r="H70" s="1">
        <v>1.8020340000000001</v>
      </c>
    </row>
    <row r="71" spans="1:8" x14ac:dyDescent="0.3">
      <c r="A71" s="1">
        <v>1.7901000000000002</v>
      </c>
      <c r="B71" s="1"/>
      <c r="C71" s="1"/>
      <c r="D71" s="1"/>
      <c r="E71" s="1">
        <v>1.5633540000000001</v>
      </c>
      <c r="F71" s="1">
        <v>1.7264520000000001</v>
      </c>
      <c r="G71" s="1"/>
      <c r="H71" s="1">
        <v>1.7940780000000003</v>
      </c>
    </row>
    <row r="72" spans="1:8" x14ac:dyDescent="0.3">
      <c r="A72" s="1">
        <v>1.8656820000000001</v>
      </c>
      <c r="B72" s="1"/>
      <c r="C72" s="1"/>
      <c r="D72" s="1"/>
      <c r="E72" s="1">
        <v>1.7045730000000001</v>
      </c>
      <c r="F72" s="1">
        <v>1.6986060000000001</v>
      </c>
      <c r="G72" s="1"/>
      <c r="H72" s="1">
        <v>1.8239130000000001</v>
      </c>
    </row>
    <row r="73" spans="1:8" x14ac:dyDescent="0.3">
      <c r="A73" s="1">
        <v>1.7582760000000002</v>
      </c>
      <c r="B73" s="1"/>
      <c r="C73" s="1"/>
      <c r="D73" s="1"/>
      <c r="E73" s="1">
        <v>1.6389360000000002</v>
      </c>
      <c r="F73" s="1">
        <v>1.7244630000000003</v>
      </c>
      <c r="G73" s="1"/>
      <c r="H73" s="1">
        <v>1.8517590000000002</v>
      </c>
    </row>
    <row r="74" spans="1:8" x14ac:dyDescent="0.3">
      <c r="A74" s="1"/>
      <c r="B74" s="1"/>
      <c r="C74" s="1"/>
      <c r="D74" s="1"/>
      <c r="E74" s="1">
        <v>1.6230240000000002</v>
      </c>
      <c r="F74" s="1">
        <v>1.67076</v>
      </c>
      <c r="G74" s="1"/>
      <c r="H74" s="1">
        <v>1.6548480000000003</v>
      </c>
    </row>
    <row r="75" spans="1:8" x14ac:dyDescent="0.3">
      <c r="A75" s="1"/>
      <c r="B75" s="1"/>
      <c r="C75" s="1"/>
      <c r="D75" s="1"/>
      <c r="E75" s="1">
        <v>1.6210350000000002</v>
      </c>
      <c r="F75" s="1"/>
      <c r="G75" s="1"/>
      <c r="H75" s="1">
        <v>1.6628040000000002</v>
      </c>
    </row>
    <row r="76" spans="1:8" x14ac:dyDescent="0.3">
      <c r="A76" s="1"/>
      <c r="B76" s="1"/>
      <c r="C76" s="1"/>
      <c r="D76" s="1"/>
      <c r="E76" s="1">
        <v>1.573299</v>
      </c>
      <c r="F76" s="1"/>
      <c r="G76" s="1"/>
      <c r="H7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44913-30D5-4606-AFD4-3064F8F0FF0E}">
  <dimension ref="A1:O45"/>
  <sheetViews>
    <sheetView workbookViewId="0">
      <selection activeCell="H44" sqref="H44"/>
    </sheetView>
  </sheetViews>
  <sheetFormatPr defaultRowHeight="14.4" x14ac:dyDescent="0.3"/>
  <cols>
    <col min="1" max="1" width="17.77734375" customWidth="1"/>
    <col min="3" max="3" width="15.109375" customWidth="1"/>
    <col min="5" max="5" width="19.77734375" customWidth="1"/>
    <col min="6" max="6" width="9.109375" customWidth="1"/>
    <col min="7" max="7" width="13.44140625" customWidth="1"/>
    <col min="9" max="9" width="15.88671875" customWidth="1"/>
    <col min="11" max="11" width="16.109375" customWidth="1"/>
    <col min="13" max="13" width="12.33203125" customWidth="1"/>
    <col min="14" max="14" width="10.21875" customWidth="1"/>
    <col min="15" max="15" width="14.6640625" customWidth="1"/>
  </cols>
  <sheetData>
    <row r="1" spans="1:15" x14ac:dyDescent="0.3">
      <c r="A1" s="5" t="s">
        <v>219</v>
      </c>
      <c r="B1" s="5" t="s">
        <v>155</v>
      </c>
      <c r="C1" s="5" t="s">
        <v>156</v>
      </c>
      <c r="E1" s="2" t="s">
        <v>220</v>
      </c>
      <c r="F1" s="2" t="s">
        <v>155</v>
      </c>
      <c r="G1" s="2" t="s">
        <v>156</v>
      </c>
      <c r="I1" s="2" t="s">
        <v>221</v>
      </c>
      <c r="J1" s="2" t="s">
        <v>155</v>
      </c>
      <c r="K1" s="2" t="s">
        <v>156</v>
      </c>
      <c r="M1" s="2" t="s">
        <v>222</v>
      </c>
      <c r="N1" s="2" t="s">
        <v>155</v>
      </c>
      <c r="O1" s="2" t="s">
        <v>156</v>
      </c>
    </row>
    <row r="2" spans="1:15" x14ac:dyDescent="0.3">
      <c r="B2" s="1"/>
    </row>
    <row r="3" spans="1:15" x14ac:dyDescent="0.3">
      <c r="B3" s="1">
        <v>935</v>
      </c>
      <c r="C3">
        <f>B3*1.989*10^-3</f>
        <v>1.8597150000000002</v>
      </c>
      <c r="F3" s="1">
        <v>980</v>
      </c>
      <c r="G3">
        <f>F3*1.989*10^-3</f>
        <v>1.9492200000000002</v>
      </c>
      <c r="J3" s="1">
        <v>826</v>
      </c>
      <c r="K3">
        <f>J3*1.989*10^-3</f>
        <v>1.642914</v>
      </c>
      <c r="N3">
        <v>770</v>
      </c>
      <c r="O3">
        <f>N3*1.989*10^-3</f>
        <v>1.5315300000000001</v>
      </c>
    </row>
    <row r="4" spans="1:15" x14ac:dyDescent="0.3">
      <c r="B4" s="1">
        <v>934</v>
      </c>
      <c r="C4">
        <f t="shared" ref="C4:C28" si="0">B4*1.989*10^-3</f>
        <v>1.8577260000000002</v>
      </c>
      <c r="F4" s="1">
        <v>986</v>
      </c>
      <c r="G4">
        <f t="shared" ref="G4:G25" si="1">F4*1.989*10^-3</f>
        <v>1.9611540000000001</v>
      </c>
      <c r="J4" s="1">
        <v>760</v>
      </c>
      <c r="K4">
        <f t="shared" ref="K4:K26" si="2">J4*1.989*10^-3</f>
        <v>1.5116400000000001</v>
      </c>
      <c r="N4">
        <v>919</v>
      </c>
      <c r="O4">
        <f t="shared" ref="O4:O24" si="3">N4*1.989*10^-3</f>
        <v>1.8278910000000002</v>
      </c>
    </row>
    <row r="5" spans="1:15" x14ac:dyDescent="0.3">
      <c r="B5" s="1">
        <v>882</v>
      </c>
      <c r="C5">
        <f t="shared" si="0"/>
        <v>1.7542980000000001</v>
      </c>
      <c r="F5" s="1">
        <v>972</v>
      </c>
      <c r="G5">
        <f t="shared" si="1"/>
        <v>1.933308</v>
      </c>
      <c r="J5" s="1">
        <v>790</v>
      </c>
      <c r="K5">
        <f t="shared" si="2"/>
        <v>1.5713100000000002</v>
      </c>
      <c r="N5">
        <v>932</v>
      </c>
      <c r="O5">
        <f t="shared" si="3"/>
        <v>1.8537480000000002</v>
      </c>
    </row>
    <row r="6" spans="1:15" x14ac:dyDescent="0.3">
      <c r="B6" s="1">
        <v>875</v>
      </c>
      <c r="C6">
        <f t="shared" si="0"/>
        <v>1.740375</v>
      </c>
      <c r="F6" s="1">
        <v>1015</v>
      </c>
      <c r="G6">
        <f t="shared" si="1"/>
        <v>2.0188350000000002</v>
      </c>
      <c r="J6" s="1">
        <v>731</v>
      </c>
      <c r="K6">
        <f t="shared" si="2"/>
        <v>1.453959</v>
      </c>
      <c r="N6">
        <v>872</v>
      </c>
      <c r="O6">
        <f t="shared" si="3"/>
        <v>1.7344080000000002</v>
      </c>
    </row>
    <row r="7" spans="1:15" x14ac:dyDescent="0.3">
      <c r="B7" s="1">
        <v>908</v>
      </c>
      <c r="C7">
        <f t="shared" si="0"/>
        <v>1.8060120000000002</v>
      </c>
      <c r="F7" s="1">
        <v>1000</v>
      </c>
      <c r="G7">
        <f t="shared" si="1"/>
        <v>1.9890000000000001</v>
      </c>
      <c r="J7" s="1">
        <v>783</v>
      </c>
      <c r="K7">
        <f t="shared" si="2"/>
        <v>1.5573870000000003</v>
      </c>
      <c r="N7">
        <v>890</v>
      </c>
      <c r="O7">
        <f t="shared" si="3"/>
        <v>1.7702100000000001</v>
      </c>
    </row>
    <row r="8" spans="1:15" x14ac:dyDescent="0.3">
      <c r="B8" s="1">
        <v>903</v>
      </c>
      <c r="C8">
        <f t="shared" si="0"/>
        <v>1.7960670000000001</v>
      </c>
      <c r="F8" s="1">
        <v>897</v>
      </c>
      <c r="G8">
        <f t="shared" si="1"/>
        <v>1.784133</v>
      </c>
      <c r="J8" s="1">
        <v>764</v>
      </c>
      <c r="K8">
        <f t="shared" si="2"/>
        <v>1.5195959999999999</v>
      </c>
      <c r="N8">
        <v>919</v>
      </c>
      <c r="O8">
        <f t="shared" si="3"/>
        <v>1.8278910000000002</v>
      </c>
    </row>
    <row r="9" spans="1:15" x14ac:dyDescent="0.3">
      <c r="B9" s="1">
        <v>860</v>
      </c>
      <c r="C9">
        <f t="shared" si="0"/>
        <v>1.7105400000000002</v>
      </c>
      <c r="F9" s="1">
        <v>966</v>
      </c>
      <c r="G9">
        <f t="shared" si="1"/>
        <v>1.9213740000000001</v>
      </c>
      <c r="J9" s="1">
        <v>827</v>
      </c>
      <c r="K9">
        <f t="shared" si="2"/>
        <v>1.644903</v>
      </c>
      <c r="N9">
        <v>900</v>
      </c>
      <c r="O9">
        <f t="shared" si="3"/>
        <v>1.7901000000000002</v>
      </c>
    </row>
    <row r="10" spans="1:15" x14ac:dyDescent="0.3">
      <c r="B10" s="1">
        <v>900</v>
      </c>
      <c r="C10">
        <f t="shared" si="0"/>
        <v>1.7901000000000002</v>
      </c>
      <c r="F10" s="1">
        <v>973</v>
      </c>
      <c r="G10">
        <f t="shared" si="1"/>
        <v>1.935297</v>
      </c>
      <c r="J10" s="1">
        <v>834</v>
      </c>
      <c r="K10">
        <f t="shared" si="2"/>
        <v>1.6588260000000001</v>
      </c>
      <c r="N10">
        <v>906</v>
      </c>
      <c r="O10">
        <f t="shared" si="3"/>
        <v>1.8020340000000001</v>
      </c>
    </row>
    <row r="11" spans="1:15" x14ac:dyDescent="0.3">
      <c r="B11" s="1">
        <v>921</v>
      </c>
      <c r="C11">
        <f t="shared" si="0"/>
        <v>1.8318690000000002</v>
      </c>
      <c r="F11" s="1">
        <v>966</v>
      </c>
      <c r="G11">
        <f t="shared" si="1"/>
        <v>1.9213740000000001</v>
      </c>
      <c r="J11" s="1">
        <v>753</v>
      </c>
      <c r="K11">
        <f t="shared" si="2"/>
        <v>1.4977170000000002</v>
      </c>
      <c r="N11">
        <v>889</v>
      </c>
      <c r="O11">
        <f t="shared" si="3"/>
        <v>1.768221</v>
      </c>
    </row>
    <row r="12" spans="1:15" x14ac:dyDescent="0.3">
      <c r="B12" s="1">
        <v>888</v>
      </c>
      <c r="C12">
        <f t="shared" si="0"/>
        <v>1.7662320000000002</v>
      </c>
      <c r="F12" s="1">
        <v>974</v>
      </c>
      <c r="G12">
        <f t="shared" si="1"/>
        <v>1.9372860000000001</v>
      </c>
      <c r="J12" s="1">
        <v>779</v>
      </c>
      <c r="K12">
        <f t="shared" si="2"/>
        <v>1.549431</v>
      </c>
      <c r="N12">
        <v>845</v>
      </c>
      <c r="O12">
        <f t="shared" si="3"/>
        <v>1.6807050000000001</v>
      </c>
    </row>
    <row r="13" spans="1:15" x14ac:dyDescent="0.3">
      <c r="B13" s="1">
        <v>845</v>
      </c>
      <c r="C13">
        <f t="shared" si="0"/>
        <v>1.6807050000000001</v>
      </c>
      <c r="F13" s="1">
        <v>925</v>
      </c>
      <c r="G13">
        <f t="shared" si="1"/>
        <v>1.839825</v>
      </c>
      <c r="J13" s="1">
        <v>792</v>
      </c>
      <c r="K13">
        <f t="shared" si="2"/>
        <v>1.575288</v>
      </c>
      <c r="N13">
        <v>840</v>
      </c>
      <c r="O13">
        <f t="shared" si="3"/>
        <v>1.67076</v>
      </c>
    </row>
    <row r="14" spans="1:15" x14ac:dyDescent="0.3">
      <c r="B14" s="1">
        <v>911</v>
      </c>
      <c r="C14">
        <f t="shared" si="0"/>
        <v>1.811979</v>
      </c>
      <c r="F14" s="1">
        <v>944</v>
      </c>
      <c r="G14">
        <f t="shared" si="1"/>
        <v>1.877616</v>
      </c>
      <c r="J14" s="1">
        <v>821</v>
      </c>
      <c r="K14">
        <f t="shared" si="2"/>
        <v>1.6329690000000001</v>
      </c>
      <c r="N14">
        <v>878</v>
      </c>
      <c r="O14">
        <f t="shared" si="3"/>
        <v>1.7463420000000001</v>
      </c>
    </row>
    <row r="15" spans="1:15" x14ac:dyDescent="0.3">
      <c r="B15" s="1">
        <v>890</v>
      </c>
      <c r="C15">
        <f t="shared" si="0"/>
        <v>1.7702100000000001</v>
      </c>
      <c r="F15" s="1">
        <v>913</v>
      </c>
      <c r="G15">
        <f t="shared" si="1"/>
        <v>1.815957</v>
      </c>
      <c r="J15" s="1">
        <v>837</v>
      </c>
      <c r="K15">
        <f t="shared" si="2"/>
        <v>1.6647930000000002</v>
      </c>
      <c r="N15">
        <v>875</v>
      </c>
      <c r="O15">
        <f t="shared" si="3"/>
        <v>1.740375</v>
      </c>
    </row>
    <row r="16" spans="1:15" x14ac:dyDescent="0.3">
      <c r="B16" s="1">
        <v>929</v>
      </c>
      <c r="C16">
        <f t="shared" si="0"/>
        <v>1.8477810000000001</v>
      </c>
      <c r="F16" s="1">
        <v>980</v>
      </c>
      <c r="G16">
        <f t="shared" si="1"/>
        <v>1.9492200000000002</v>
      </c>
      <c r="J16" s="1">
        <v>842</v>
      </c>
      <c r="K16">
        <f t="shared" si="2"/>
        <v>1.6747380000000001</v>
      </c>
      <c r="N16">
        <v>867</v>
      </c>
      <c r="O16">
        <f t="shared" si="3"/>
        <v>1.7244630000000003</v>
      </c>
    </row>
    <row r="17" spans="2:15" x14ac:dyDescent="0.3">
      <c r="B17" s="1">
        <v>934</v>
      </c>
      <c r="C17">
        <f t="shared" si="0"/>
        <v>1.8577260000000002</v>
      </c>
      <c r="F17" s="1">
        <v>923</v>
      </c>
      <c r="G17">
        <f t="shared" si="1"/>
        <v>1.835847</v>
      </c>
      <c r="J17" s="1">
        <v>811</v>
      </c>
      <c r="K17">
        <f t="shared" si="2"/>
        <v>1.6130790000000002</v>
      </c>
      <c r="N17">
        <v>914</v>
      </c>
      <c r="O17">
        <f t="shared" si="3"/>
        <v>1.8179460000000003</v>
      </c>
    </row>
    <row r="18" spans="2:15" x14ac:dyDescent="0.3">
      <c r="B18" s="1">
        <v>928</v>
      </c>
      <c r="C18">
        <f t="shared" si="0"/>
        <v>1.8457920000000001</v>
      </c>
      <c r="F18" s="1">
        <v>929</v>
      </c>
      <c r="G18">
        <f t="shared" si="1"/>
        <v>1.8477810000000001</v>
      </c>
      <c r="J18" s="1">
        <v>797</v>
      </c>
      <c r="K18">
        <f t="shared" si="2"/>
        <v>1.5852330000000001</v>
      </c>
      <c r="N18">
        <v>891</v>
      </c>
      <c r="O18">
        <f t="shared" si="3"/>
        <v>1.7721990000000001</v>
      </c>
    </row>
    <row r="19" spans="2:15" x14ac:dyDescent="0.3">
      <c r="B19" s="1">
        <v>907</v>
      </c>
      <c r="C19">
        <f t="shared" si="0"/>
        <v>1.8040230000000002</v>
      </c>
      <c r="F19" s="1">
        <v>1025</v>
      </c>
      <c r="G19">
        <f t="shared" si="1"/>
        <v>2.0387250000000003</v>
      </c>
      <c r="J19" s="1">
        <v>768</v>
      </c>
      <c r="K19">
        <f t="shared" si="2"/>
        <v>1.5275520000000002</v>
      </c>
      <c r="N19">
        <v>903</v>
      </c>
      <c r="O19">
        <f t="shared" si="3"/>
        <v>1.7960670000000001</v>
      </c>
    </row>
    <row r="20" spans="2:15" x14ac:dyDescent="0.3">
      <c r="B20" s="1">
        <v>864</v>
      </c>
      <c r="C20">
        <f t="shared" si="0"/>
        <v>1.718496</v>
      </c>
      <c r="F20" s="1">
        <v>1033</v>
      </c>
      <c r="G20">
        <f t="shared" si="1"/>
        <v>2.054637</v>
      </c>
      <c r="J20" s="1">
        <v>799</v>
      </c>
      <c r="K20">
        <f t="shared" si="2"/>
        <v>1.5892110000000002</v>
      </c>
      <c r="N20">
        <v>865</v>
      </c>
      <c r="O20">
        <f t="shared" si="3"/>
        <v>1.7204850000000003</v>
      </c>
    </row>
    <row r="21" spans="2:15" x14ac:dyDescent="0.3">
      <c r="B21" s="1">
        <v>853</v>
      </c>
      <c r="C21">
        <f t="shared" si="0"/>
        <v>1.6966170000000003</v>
      </c>
      <c r="F21" s="1">
        <v>942</v>
      </c>
      <c r="G21">
        <f t="shared" si="1"/>
        <v>1.8736380000000001</v>
      </c>
      <c r="J21" s="1">
        <v>810</v>
      </c>
      <c r="K21">
        <f t="shared" si="2"/>
        <v>1.6110900000000001</v>
      </c>
      <c r="N21">
        <v>899</v>
      </c>
      <c r="O21">
        <f t="shared" si="3"/>
        <v>1.7881110000000002</v>
      </c>
    </row>
    <row r="22" spans="2:15" x14ac:dyDescent="0.3">
      <c r="B22" s="1">
        <v>938</v>
      </c>
      <c r="C22">
        <f t="shared" si="0"/>
        <v>1.8656820000000001</v>
      </c>
      <c r="F22" s="1">
        <v>1024</v>
      </c>
      <c r="G22">
        <f t="shared" si="1"/>
        <v>2.0367360000000003</v>
      </c>
      <c r="J22" s="1">
        <v>802</v>
      </c>
      <c r="K22">
        <f t="shared" si="2"/>
        <v>1.5951780000000002</v>
      </c>
      <c r="N22">
        <v>912</v>
      </c>
      <c r="O22">
        <f t="shared" si="3"/>
        <v>1.813968</v>
      </c>
    </row>
    <row r="23" spans="2:15" x14ac:dyDescent="0.3">
      <c r="B23" s="1">
        <v>927</v>
      </c>
      <c r="C23">
        <f t="shared" si="0"/>
        <v>1.8438030000000001</v>
      </c>
      <c r="F23" s="1">
        <v>915</v>
      </c>
      <c r="G23">
        <f t="shared" si="1"/>
        <v>1.8199350000000003</v>
      </c>
      <c r="J23" s="1">
        <v>813</v>
      </c>
      <c r="K23">
        <f t="shared" si="2"/>
        <v>1.617057</v>
      </c>
      <c r="N23">
        <v>851</v>
      </c>
      <c r="O23">
        <f t="shared" si="3"/>
        <v>1.6926390000000002</v>
      </c>
    </row>
    <row r="24" spans="2:15" x14ac:dyDescent="0.3">
      <c r="B24" s="1">
        <v>853</v>
      </c>
      <c r="C24">
        <f t="shared" si="0"/>
        <v>1.6966170000000003</v>
      </c>
      <c r="F24" s="1">
        <v>861</v>
      </c>
      <c r="G24">
        <f t="shared" si="1"/>
        <v>1.712529</v>
      </c>
      <c r="J24" s="1">
        <v>812</v>
      </c>
      <c r="K24">
        <f t="shared" si="2"/>
        <v>1.6150679999999999</v>
      </c>
      <c r="N24">
        <v>787</v>
      </c>
      <c r="O24">
        <f t="shared" si="3"/>
        <v>1.5653430000000002</v>
      </c>
    </row>
    <row r="25" spans="2:15" x14ac:dyDescent="0.3">
      <c r="B25" s="1">
        <v>855</v>
      </c>
      <c r="C25">
        <f t="shared" si="0"/>
        <v>1.7005950000000001</v>
      </c>
      <c r="F25" s="1">
        <v>880</v>
      </c>
      <c r="G25">
        <f t="shared" si="1"/>
        <v>1.7503200000000001</v>
      </c>
      <c r="J25" s="1">
        <v>825</v>
      </c>
      <c r="K25">
        <f t="shared" si="2"/>
        <v>1.6409250000000002</v>
      </c>
    </row>
    <row r="26" spans="2:15" x14ac:dyDescent="0.3">
      <c r="B26" s="1">
        <v>917</v>
      </c>
      <c r="C26">
        <f t="shared" si="0"/>
        <v>1.8239130000000001</v>
      </c>
      <c r="J26" s="1">
        <v>821</v>
      </c>
      <c r="K26">
        <f t="shared" si="2"/>
        <v>1.6329690000000001</v>
      </c>
    </row>
    <row r="27" spans="2:15" x14ac:dyDescent="0.3">
      <c r="B27" s="1">
        <v>900</v>
      </c>
      <c r="C27">
        <f t="shared" si="0"/>
        <v>1.7901000000000002</v>
      </c>
      <c r="G27">
        <f>AVERAGE(G3:G25)</f>
        <v>1.9045107391304354</v>
      </c>
    </row>
    <row r="28" spans="2:15" x14ac:dyDescent="0.3">
      <c r="B28" s="1">
        <v>938</v>
      </c>
      <c r="C28">
        <f t="shared" si="0"/>
        <v>1.8656820000000001</v>
      </c>
      <c r="G28">
        <f>STDEV(G3:G25)</f>
        <v>9.3609620790142692E-2</v>
      </c>
      <c r="K28">
        <f>AVERAGE(K3:K26)</f>
        <v>1.5909513750000002</v>
      </c>
      <c r="O28">
        <f>AVERAGE(O3:O24)</f>
        <v>1.7470652727272729</v>
      </c>
    </row>
    <row r="29" spans="2:15" x14ac:dyDescent="0.3">
      <c r="B29" s="1">
        <v>884</v>
      </c>
      <c r="C29">
        <f>B29*1.989*10^-3</f>
        <v>1.7582760000000002</v>
      </c>
      <c r="K29">
        <f>STDEV(K3:K26)</f>
        <v>5.7963042178550229E-2</v>
      </c>
      <c r="O29">
        <f>STDEV(O3:O24)</f>
        <v>8.124359934476999E-2</v>
      </c>
    </row>
    <row r="31" spans="2:15" x14ac:dyDescent="0.3">
      <c r="C31">
        <f>AVERAGE(C3:C29)</f>
        <v>1.7885530000000003</v>
      </c>
    </row>
    <row r="32" spans="2:15" x14ac:dyDescent="0.3">
      <c r="C32">
        <f>STDEV(C3:C29)</f>
        <v>5.9859249886713414E-2</v>
      </c>
    </row>
    <row r="37" spans="1:4" x14ac:dyDescent="0.3">
      <c r="A37" s="1"/>
      <c r="B37" s="7" t="s">
        <v>223</v>
      </c>
      <c r="C37" s="7" t="s">
        <v>224</v>
      </c>
      <c r="D37" s="7" t="s">
        <v>225</v>
      </c>
    </row>
    <row r="38" spans="1:4" x14ac:dyDescent="0.3">
      <c r="A38" s="7" t="s">
        <v>175</v>
      </c>
      <c r="B38" s="1">
        <v>1.7885530000000003</v>
      </c>
      <c r="C38" s="1">
        <v>5.5068765706584779</v>
      </c>
      <c r="D38" s="1">
        <f>B38/SQRT(C38)</f>
        <v>0.76216524840770195</v>
      </c>
    </row>
    <row r="39" spans="1:4" x14ac:dyDescent="0.3">
      <c r="A39" s="7" t="s">
        <v>176</v>
      </c>
      <c r="B39" s="1">
        <v>1.9045107391304354</v>
      </c>
      <c r="C39" s="1">
        <v>5.3914075288730521</v>
      </c>
      <c r="D39" s="1">
        <f t="shared" ref="D39:D45" si="4">B39/SQRT(C39)</f>
        <v>0.82022375973963213</v>
      </c>
    </row>
    <row r="40" spans="1:4" x14ac:dyDescent="0.3">
      <c r="A40" s="7" t="s">
        <v>177</v>
      </c>
      <c r="B40" s="1">
        <v>1.5909513750000002</v>
      </c>
      <c r="C40" s="1">
        <v>3.8765084374297891</v>
      </c>
      <c r="D40" s="1">
        <f t="shared" si="4"/>
        <v>0.80804684612252631</v>
      </c>
    </row>
    <row r="41" spans="1:4" x14ac:dyDescent="0.3">
      <c r="A41" s="7" t="s">
        <v>178</v>
      </c>
      <c r="B41" s="1">
        <v>1.7470652727272729</v>
      </c>
      <c r="C41" s="1">
        <v>5.2493986193721431</v>
      </c>
      <c r="D41" s="1">
        <f t="shared" si="4"/>
        <v>0.76252547023621797</v>
      </c>
    </row>
    <row r="42" spans="1:4" x14ac:dyDescent="0.3">
      <c r="A42" s="7" t="s">
        <v>167</v>
      </c>
      <c r="B42" s="1">
        <v>1.6065815999999999</v>
      </c>
      <c r="C42" s="1">
        <v>4.3523195188590007</v>
      </c>
      <c r="D42" s="1">
        <f t="shared" si="4"/>
        <v>0.7700916302248072</v>
      </c>
    </row>
    <row r="43" spans="1:4" x14ac:dyDescent="0.3">
      <c r="A43" s="7" t="s">
        <v>168</v>
      </c>
      <c r="B43" s="1">
        <v>1.7053543928571433</v>
      </c>
      <c r="C43" s="1">
        <v>4.40813899848348</v>
      </c>
      <c r="D43" s="1">
        <f t="shared" si="4"/>
        <v>0.81224492046865027</v>
      </c>
    </row>
    <row r="44" spans="1:4" x14ac:dyDescent="0.3">
      <c r="A44" s="7" t="s">
        <v>169</v>
      </c>
      <c r="B44" s="1">
        <v>1.419041</v>
      </c>
      <c r="C44" s="1">
        <v>3.1159328033339997</v>
      </c>
      <c r="D44" s="1">
        <f t="shared" si="4"/>
        <v>0.80389791438703917</v>
      </c>
    </row>
    <row r="45" spans="1:4" x14ac:dyDescent="0.3">
      <c r="A45" s="7" t="s">
        <v>170</v>
      </c>
      <c r="B45" s="1">
        <v>1.8062863448275863</v>
      </c>
      <c r="C45" s="1">
        <v>5.6396734411763569</v>
      </c>
      <c r="D45" s="1">
        <f t="shared" si="4"/>
        <v>0.76060577769279503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CEBFB-948E-4550-B031-8FA5A0B1A52F}">
  <dimension ref="A2:Q46"/>
  <sheetViews>
    <sheetView topLeftCell="A31" workbookViewId="0">
      <selection activeCell="E19" sqref="E19:G28"/>
    </sheetView>
  </sheetViews>
  <sheetFormatPr defaultRowHeight="14.4" x14ac:dyDescent="0.3"/>
  <sheetData>
    <row r="2" spans="1:17" x14ac:dyDescent="0.3">
      <c r="A2" s="2" t="s">
        <v>175</v>
      </c>
      <c r="B2" s="2"/>
      <c r="C2" s="2"/>
      <c r="D2" s="2"/>
      <c r="E2" s="2" t="s">
        <v>176</v>
      </c>
      <c r="F2" s="2"/>
      <c r="G2" s="2"/>
      <c r="H2" s="2"/>
      <c r="I2" s="2" t="s">
        <v>177</v>
      </c>
      <c r="J2" s="2"/>
      <c r="K2" s="2"/>
      <c r="L2" s="2"/>
      <c r="M2" s="2" t="s">
        <v>178</v>
      </c>
      <c r="N2" s="2"/>
      <c r="O2" s="2"/>
    </row>
    <row r="3" spans="1:17" x14ac:dyDescent="0.3">
      <c r="A3" s="1">
        <v>410</v>
      </c>
      <c r="B3" s="1">
        <v>145</v>
      </c>
      <c r="C3" s="1">
        <f>(A3)/(A3+B3)</f>
        <v>0.73873873873873874</v>
      </c>
      <c r="E3" s="1">
        <v>364</v>
      </c>
      <c r="F3" s="1">
        <v>166</v>
      </c>
      <c r="G3" s="1">
        <f>E3/(E3+F3)</f>
        <v>0.68679245283018864</v>
      </c>
      <c r="H3" s="1"/>
      <c r="I3" s="1">
        <v>321</v>
      </c>
      <c r="J3" s="1">
        <v>134</v>
      </c>
      <c r="K3" s="1">
        <f>I3/(I3+J3)</f>
        <v>0.70549450549450554</v>
      </c>
      <c r="M3">
        <v>457</v>
      </c>
      <c r="N3" s="1">
        <v>116</v>
      </c>
      <c r="O3">
        <f>(M3)/(M3+N3)</f>
        <v>0.79755671902268765</v>
      </c>
    </row>
    <row r="4" spans="1:17" x14ac:dyDescent="0.3">
      <c r="A4" s="1">
        <v>424</v>
      </c>
      <c r="B4" s="1">
        <v>136</v>
      </c>
      <c r="C4" s="1">
        <f t="shared" ref="C4:C12" si="0">(A4)/(A4+B4)</f>
        <v>0.75714285714285712</v>
      </c>
      <c r="E4" s="1">
        <v>399</v>
      </c>
      <c r="F4" s="1">
        <v>165</v>
      </c>
      <c r="G4" s="1">
        <f t="shared" ref="G4:G12" si="1">E4/(E4+F4)</f>
        <v>0.70744680851063835</v>
      </c>
      <c r="H4" s="1"/>
      <c r="I4" s="1">
        <v>322</v>
      </c>
      <c r="J4" s="1">
        <v>127</v>
      </c>
      <c r="K4" s="1">
        <f t="shared" ref="K4:K12" si="2">I4/(I4+J4)</f>
        <v>0.71714922048997776</v>
      </c>
      <c r="M4">
        <v>428</v>
      </c>
      <c r="N4" s="1">
        <v>122</v>
      </c>
      <c r="O4">
        <f t="shared" ref="O4:O12" si="3">(M4)/(M4+N4)</f>
        <v>0.7781818181818182</v>
      </c>
    </row>
    <row r="5" spans="1:17" x14ac:dyDescent="0.3">
      <c r="A5" s="1">
        <v>437</v>
      </c>
      <c r="B5" s="1">
        <v>142</v>
      </c>
      <c r="C5" s="1">
        <f t="shared" si="0"/>
        <v>0.75474956822107087</v>
      </c>
      <c r="E5" s="1">
        <v>404</v>
      </c>
      <c r="F5" s="1">
        <v>167</v>
      </c>
      <c r="G5" s="1">
        <f t="shared" si="1"/>
        <v>0.70753064798598952</v>
      </c>
      <c r="H5" s="1"/>
      <c r="I5" s="1">
        <v>311</v>
      </c>
      <c r="J5" s="1">
        <v>118</v>
      </c>
      <c r="K5" s="1">
        <f t="shared" si="2"/>
        <v>0.72494172494172493</v>
      </c>
      <c r="M5">
        <v>446</v>
      </c>
      <c r="N5" s="1">
        <v>121</v>
      </c>
      <c r="O5">
        <f t="shared" si="3"/>
        <v>0.78659611992945322</v>
      </c>
    </row>
    <row r="6" spans="1:17" x14ac:dyDescent="0.3">
      <c r="A6" s="1">
        <v>438</v>
      </c>
      <c r="B6" s="1">
        <v>142</v>
      </c>
      <c r="C6" s="1">
        <f t="shared" si="0"/>
        <v>0.7551724137931034</v>
      </c>
      <c r="E6" s="1">
        <v>416</v>
      </c>
      <c r="F6" s="1">
        <v>186</v>
      </c>
      <c r="G6" s="1">
        <f t="shared" si="1"/>
        <v>0.69102990033222589</v>
      </c>
      <c r="H6" s="1"/>
      <c r="I6" s="1">
        <v>330</v>
      </c>
      <c r="J6" s="1">
        <v>141</v>
      </c>
      <c r="K6" s="1">
        <f t="shared" si="2"/>
        <v>0.70063694267515919</v>
      </c>
      <c r="M6">
        <v>471</v>
      </c>
      <c r="N6" s="1">
        <v>126</v>
      </c>
      <c r="O6">
        <f t="shared" si="3"/>
        <v>0.78894472361809043</v>
      </c>
      <c r="Q6">
        <v>0.75278743588366737</v>
      </c>
    </row>
    <row r="7" spans="1:17" x14ac:dyDescent="0.3">
      <c r="A7" s="1">
        <v>435</v>
      </c>
      <c r="B7" s="1">
        <v>138</v>
      </c>
      <c r="C7" s="1">
        <f t="shared" si="0"/>
        <v>0.75916230366492143</v>
      </c>
      <c r="E7" s="1">
        <v>410</v>
      </c>
      <c r="F7" s="1">
        <v>172</v>
      </c>
      <c r="G7" s="1">
        <f t="shared" si="1"/>
        <v>0.70446735395189009</v>
      </c>
      <c r="H7" s="1"/>
      <c r="I7" s="1">
        <v>356</v>
      </c>
      <c r="J7" s="1">
        <v>152</v>
      </c>
      <c r="K7" s="1">
        <f t="shared" si="2"/>
        <v>0.70078740157480313</v>
      </c>
      <c r="M7">
        <v>478</v>
      </c>
      <c r="N7" s="1">
        <v>120</v>
      </c>
      <c r="O7">
        <f t="shared" si="3"/>
        <v>0.79933110367892979</v>
      </c>
      <c r="Q7">
        <v>0.70617065945052315</v>
      </c>
    </row>
    <row r="8" spans="1:17" x14ac:dyDescent="0.3">
      <c r="A8" s="1">
        <v>444</v>
      </c>
      <c r="B8" s="1">
        <v>139</v>
      </c>
      <c r="C8" s="1">
        <f t="shared" si="0"/>
        <v>0.76157804459691247</v>
      </c>
      <c r="E8" s="1">
        <v>420</v>
      </c>
      <c r="F8" s="1">
        <v>168</v>
      </c>
      <c r="G8" s="1">
        <f t="shared" si="1"/>
        <v>0.7142857142857143</v>
      </c>
      <c r="H8" s="1"/>
      <c r="I8" s="1">
        <v>336</v>
      </c>
      <c r="J8" s="1">
        <v>137</v>
      </c>
      <c r="K8" s="1">
        <f t="shared" si="2"/>
        <v>0.71035940803382669</v>
      </c>
      <c r="M8">
        <v>495</v>
      </c>
      <c r="N8" s="1">
        <v>121</v>
      </c>
      <c r="O8">
        <f t="shared" si="3"/>
        <v>0.8035714285714286</v>
      </c>
      <c r="Q8">
        <v>0.71149275215170893</v>
      </c>
    </row>
    <row r="9" spans="1:17" x14ac:dyDescent="0.3">
      <c r="A9" s="1">
        <v>434</v>
      </c>
      <c r="B9" s="1">
        <v>140</v>
      </c>
      <c r="C9" s="1">
        <f t="shared" si="0"/>
        <v>0.75609756097560976</v>
      </c>
      <c r="E9" s="1">
        <v>397</v>
      </c>
      <c r="F9" s="1">
        <v>156</v>
      </c>
      <c r="G9" s="1">
        <f t="shared" si="1"/>
        <v>0.71790235081374321</v>
      </c>
      <c r="H9" s="1"/>
      <c r="I9" s="1">
        <v>353</v>
      </c>
      <c r="J9" s="1">
        <v>132</v>
      </c>
      <c r="K9" s="1">
        <f t="shared" si="2"/>
        <v>0.72783505154639172</v>
      </c>
      <c r="M9">
        <v>497</v>
      </c>
      <c r="N9" s="1">
        <v>121</v>
      </c>
      <c r="O9">
        <f t="shared" si="3"/>
        <v>0.80420711974110037</v>
      </c>
      <c r="Q9">
        <v>0.79348422046858602</v>
      </c>
    </row>
    <row r="10" spans="1:17" x14ac:dyDescent="0.3">
      <c r="A10" s="1">
        <v>405</v>
      </c>
      <c r="B10" s="1">
        <v>135</v>
      </c>
      <c r="C10" s="1">
        <f t="shared" si="0"/>
        <v>0.75</v>
      </c>
      <c r="E10" s="1">
        <v>402</v>
      </c>
      <c r="F10" s="1">
        <v>156</v>
      </c>
      <c r="G10" s="1">
        <f t="shared" si="1"/>
        <v>0.72043010752688175</v>
      </c>
      <c r="H10" s="1"/>
      <c r="I10" s="1">
        <v>339</v>
      </c>
      <c r="J10" s="1">
        <v>137</v>
      </c>
      <c r="K10" s="1">
        <f t="shared" si="2"/>
        <v>0.71218487394957986</v>
      </c>
      <c r="M10">
        <v>492</v>
      </c>
      <c r="N10" s="1">
        <v>120</v>
      </c>
      <c r="O10">
        <f t="shared" si="3"/>
        <v>0.80392156862745101</v>
      </c>
    </row>
    <row r="11" spans="1:17" x14ac:dyDescent="0.3">
      <c r="A11" s="1">
        <v>443</v>
      </c>
      <c r="B11" s="1">
        <v>142</v>
      </c>
      <c r="C11" s="1">
        <f t="shared" si="0"/>
        <v>0.75726495726495724</v>
      </c>
      <c r="E11" s="1">
        <v>418</v>
      </c>
      <c r="F11" s="1">
        <v>173</v>
      </c>
      <c r="G11" s="1">
        <f t="shared" si="1"/>
        <v>0.7072758037225042</v>
      </c>
      <c r="H11" s="1"/>
      <c r="I11" s="1">
        <v>340</v>
      </c>
      <c r="J11" s="1">
        <v>141</v>
      </c>
      <c r="K11" s="1">
        <f t="shared" si="2"/>
        <v>0.7068607068607069</v>
      </c>
      <c r="M11">
        <v>458</v>
      </c>
      <c r="N11" s="1">
        <v>121</v>
      </c>
      <c r="O11">
        <f t="shared" si="3"/>
        <v>0.79101899827288424</v>
      </c>
    </row>
    <row r="12" spans="1:17" x14ac:dyDescent="0.3">
      <c r="A12" s="1">
        <v>414</v>
      </c>
      <c r="B12" s="1">
        <v>147</v>
      </c>
      <c r="C12" s="1">
        <f t="shared" si="0"/>
        <v>0.73796791443850263</v>
      </c>
      <c r="E12" s="1">
        <v>403</v>
      </c>
      <c r="F12" s="1">
        <v>169</v>
      </c>
      <c r="G12" s="1">
        <f t="shared" si="1"/>
        <v>0.70454545454545459</v>
      </c>
      <c r="H12" s="1"/>
      <c r="I12" s="1">
        <v>343</v>
      </c>
      <c r="J12" s="1">
        <v>141</v>
      </c>
      <c r="K12" s="1">
        <f t="shared" si="2"/>
        <v>0.70867768595041325</v>
      </c>
      <c r="M12">
        <v>465</v>
      </c>
      <c r="N12" s="1">
        <v>130</v>
      </c>
      <c r="O12">
        <f t="shared" si="3"/>
        <v>0.78151260504201681</v>
      </c>
    </row>
    <row r="14" spans="1:17" x14ac:dyDescent="0.3">
      <c r="C14" s="1">
        <f>AVERAGE(C3:C12)</f>
        <v>0.75278743588366737</v>
      </c>
      <c r="G14" s="1">
        <f>AVERAGE(G3:G12)</f>
        <v>0.70617065945052315</v>
      </c>
      <c r="K14" s="1">
        <f>AVERAGE(K3:K12)</f>
        <v>0.71149275215170893</v>
      </c>
      <c r="O14">
        <f>AVERAGE(O3:O12)</f>
        <v>0.79348422046858602</v>
      </c>
    </row>
    <row r="17" spans="1:15" x14ac:dyDescent="0.3">
      <c r="A17" s="2" t="s">
        <v>167</v>
      </c>
      <c r="B17" s="2"/>
      <c r="C17" s="2"/>
      <c r="D17" s="2"/>
      <c r="E17" s="2" t="s">
        <v>168</v>
      </c>
      <c r="F17" s="2"/>
      <c r="G17" s="2"/>
      <c r="H17" s="2"/>
      <c r="I17" s="2" t="s">
        <v>169</v>
      </c>
      <c r="J17" s="2"/>
      <c r="K17" s="2"/>
      <c r="L17" s="2"/>
      <c r="M17" s="2" t="s">
        <v>170</v>
      </c>
      <c r="N17" s="2"/>
      <c r="O17" s="2"/>
    </row>
    <row r="19" spans="1:15" x14ac:dyDescent="0.3">
      <c r="A19">
        <v>374</v>
      </c>
      <c r="B19">
        <v>128</v>
      </c>
      <c r="C19">
        <f>A19/(A19+B19)</f>
        <v>0.7450199203187251</v>
      </c>
      <c r="E19">
        <v>344</v>
      </c>
      <c r="F19">
        <v>162</v>
      </c>
      <c r="G19">
        <f>E19/(E19+F19)</f>
        <v>0.67984189723320154</v>
      </c>
      <c r="I19">
        <v>289</v>
      </c>
      <c r="J19">
        <v>128</v>
      </c>
      <c r="K19">
        <f>I19/(I19+J19)</f>
        <v>0.69304556354916069</v>
      </c>
      <c r="M19">
        <v>497</v>
      </c>
      <c r="N19">
        <v>138</v>
      </c>
      <c r="O19">
        <f>M19/(M19+N19)</f>
        <v>0.78267716535433074</v>
      </c>
    </row>
    <row r="20" spans="1:15" x14ac:dyDescent="0.3">
      <c r="A20">
        <v>357</v>
      </c>
      <c r="B20">
        <v>133</v>
      </c>
      <c r="C20">
        <f t="shared" ref="C20:C27" si="4">A20/(A20+B20)</f>
        <v>0.72857142857142854</v>
      </c>
      <c r="E20">
        <v>294</v>
      </c>
      <c r="F20">
        <v>154</v>
      </c>
      <c r="G20">
        <f t="shared" ref="G20:G28" si="5">E20/(E20+F20)</f>
        <v>0.65625</v>
      </c>
      <c r="I20">
        <v>273</v>
      </c>
      <c r="J20">
        <v>132</v>
      </c>
      <c r="K20">
        <f t="shared" ref="K20:K28" si="6">I20/(I20+J20)</f>
        <v>0.67407407407407405</v>
      </c>
      <c r="M20">
        <v>496</v>
      </c>
      <c r="N20">
        <v>133</v>
      </c>
      <c r="O20">
        <f t="shared" ref="O20:O28" si="7">M20/(M20+N20)</f>
        <v>0.78855325914149443</v>
      </c>
    </row>
    <row r="21" spans="1:15" x14ac:dyDescent="0.3">
      <c r="A21">
        <v>349</v>
      </c>
      <c r="B21">
        <v>124</v>
      </c>
      <c r="C21">
        <f t="shared" si="4"/>
        <v>0.7378435517970402</v>
      </c>
      <c r="E21">
        <v>326</v>
      </c>
      <c r="F21">
        <v>148</v>
      </c>
      <c r="G21">
        <f t="shared" si="5"/>
        <v>0.68776371308016881</v>
      </c>
      <c r="I21">
        <v>266</v>
      </c>
      <c r="J21">
        <v>137</v>
      </c>
      <c r="K21">
        <f t="shared" si="6"/>
        <v>0.66004962779156329</v>
      </c>
      <c r="M21">
        <v>492</v>
      </c>
      <c r="N21">
        <v>125</v>
      </c>
      <c r="O21">
        <f t="shared" si="7"/>
        <v>0.79740680713128043</v>
      </c>
    </row>
    <row r="22" spans="1:15" x14ac:dyDescent="0.3">
      <c r="A22">
        <v>354</v>
      </c>
      <c r="B22">
        <v>132</v>
      </c>
      <c r="C22">
        <f t="shared" si="4"/>
        <v>0.72839506172839508</v>
      </c>
      <c r="E22">
        <v>348</v>
      </c>
      <c r="F22">
        <v>157</v>
      </c>
      <c r="G22">
        <f t="shared" si="5"/>
        <v>0.68910891089108905</v>
      </c>
      <c r="I22">
        <v>301</v>
      </c>
      <c r="J22">
        <v>121</v>
      </c>
      <c r="K22">
        <f t="shared" si="6"/>
        <v>0.71327014218009477</v>
      </c>
      <c r="M22">
        <v>472</v>
      </c>
      <c r="N22">
        <v>121</v>
      </c>
      <c r="O22">
        <f t="shared" si="7"/>
        <v>0.79595278246205736</v>
      </c>
    </row>
    <row r="23" spans="1:15" x14ac:dyDescent="0.3">
      <c r="A23">
        <v>353</v>
      </c>
      <c r="B23">
        <v>134</v>
      </c>
      <c r="C23">
        <f t="shared" si="4"/>
        <v>0.72484599589322385</v>
      </c>
      <c r="E23">
        <v>353</v>
      </c>
      <c r="F23">
        <v>158</v>
      </c>
      <c r="G23">
        <f t="shared" si="5"/>
        <v>0.69080234833659493</v>
      </c>
      <c r="I23">
        <v>295</v>
      </c>
      <c r="J23">
        <v>127</v>
      </c>
      <c r="K23">
        <f t="shared" si="6"/>
        <v>0.69905213270142175</v>
      </c>
      <c r="M23">
        <v>468</v>
      </c>
      <c r="N23">
        <v>132</v>
      </c>
      <c r="O23">
        <f t="shared" si="7"/>
        <v>0.78</v>
      </c>
    </row>
    <row r="24" spans="1:15" x14ac:dyDescent="0.3">
      <c r="A24">
        <v>398</v>
      </c>
      <c r="B24">
        <v>132</v>
      </c>
      <c r="C24">
        <f t="shared" si="4"/>
        <v>0.75094339622641515</v>
      </c>
      <c r="E24">
        <v>335</v>
      </c>
      <c r="F24">
        <v>157</v>
      </c>
      <c r="G24">
        <f t="shared" si="5"/>
        <v>0.68089430894308944</v>
      </c>
      <c r="I24">
        <v>293</v>
      </c>
      <c r="J24">
        <v>122</v>
      </c>
      <c r="K24">
        <f t="shared" si="6"/>
        <v>0.7060240963855422</v>
      </c>
      <c r="M24">
        <v>451</v>
      </c>
      <c r="N24">
        <v>119</v>
      </c>
      <c r="O24">
        <f t="shared" si="7"/>
        <v>0.79122807017543861</v>
      </c>
    </row>
    <row r="25" spans="1:15" x14ac:dyDescent="0.3">
      <c r="A25">
        <v>384</v>
      </c>
      <c r="B25">
        <v>131</v>
      </c>
      <c r="C25">
        <f t="shared" si="4"/>
        <v>0.74563106796116507</v>
      </c>
      <c r="E25">
        <v>346</v>
      </c>
      <c r="F25">
        <v>158</v>
      </c>
      <c r="G25">
        <f t="shared" si="5"/>
        <v>0.68650793650793651</v>
      </c>
      <c r="I25">
        <v>298</v>
      </c>
      <c r="J25">
        <v>124</v>
      </c>
      <c r="K25">
        <f t="shared" si="6"/>
        <v>0.70616113744075826</v>
      </c>
      <c r="M25">
        <v>445</v>
      </c>
      <c r="N25">
        <v>130</v>
      </c>
      <c r="O25">
        <f t="shared" si="7"/>
        <v>0.77391304347826084</v>
      </c>
    </row>
    <row r="26" spans="1:15" x14ac:dyDescent="0.3">
      <c r="A26">
        <v>363</v>
      </c>
      <c r="B26">
        <v>134</v>
      </c>
      <c r="C26">
        <f t="shared" si="4"/>
        <v>0.73038229376257546</v>
      </c>
      <c r="E26">
        <v>329</v>
      </c>
      <c r="F26">
        <v>161</v>
      </c>
      <c r="G26">
        <f t="shared" si="5"/>
        <v>0.67142857142857137</v>
      </c>
      <c r="I26">
        <v>271</v>
      </c>
      <c r="J26">
        <v>127</v>
      </c>
      <c r="K26">
        <f t="shared" si="6"/>
        <v>0.68090452261306533</v>
      </c>
      <c r="M26">
        <v>462</v>
      </c>
      <c r="N26">
        <v>129</v>
      </c>
      <c r="O26">
        <f t="shared" si="7"/>
        <v>0.78172588832487311</v>
      </c>
    </row>
    <row r="27" spans="1:15" x14ac:dyDescent="0.3">
      <c r="A27">
        <v>358</v>
      </c>
      <c r="B27">
        <v>130</v>
      </c>
      <c r="C27">
        <f t="shared" si="4"/>
        <v>0.73360655737704916</v>
      </c>
      <c r="E27">
        <v>334</v>
      </c>
      <c r="F27">
        <v>155</v>
      </c>
      <c r="G27">
        <f t="shared" si="5"/>
        <v>0.68302658486707568</v>
      </c>
      <c r="I27">
        <v>286</v>
      </c>
      <c r="J27">
        <v>112</v>
      </c>
      <c r="K27">
        <f t="shared" si="6"/>
        <v>0.71859296482412061</v>
      </c>
      <c r="M27">
        <v>446</v>
      </c>
      <c r="N27">
        <v>122</v>
      </c>
      <c r="O27">
        <f t="shared" si="7"/>
        <v>0.78521126760563376</v>
      </c>
    </row>
    <row r="28" spans="1:15" x14ac:dyDescent="0.3">
      <c r="E28">
        <v>343</v>
      </c>
      <c r="F28">
        <v>150</v>
      </c>
      <c r="G28">
        <f t="shared" si="5"/>
        <v>0.6957403651115619</v>
      </c>
      <c r="I28">
        <v>300</v>
      </c>
      <c r="J28">
        <v>130</v>
      </c>
      <c r="K28">
        <f t="shared" si="6"/>
        <v>0.69767441860465118</v>
      </c>
      <c r="M28">
        <v>441</v>
      </c>
      <c r="N28">
        <v>126</v>
      </c>
      <c r="O28">
        <f t="shared" si="7"/>
        <v>0.77777777777777779</v>
      </c>
    </row>
    <row r="32" spans="1:15" x14ac:dyDescent="0.3">
      <c r="A32" s="6" t="s">
        <v>175</v>
      </c>
      <c r="B32" s="6" t="s">
        <v>176</v>
      </c>
      <c r="C32" s="6" t="s">
        <v>177</v>
      </c>
      <c r="D32" s="6" t="s">
        <v>178</v>
      </c>
      <c r="E32" s="6" t="s">
        <v>167</v>
      </c>
      <c r="F32" s="6" t="s">
        <v>168</v>
      </c>
      <c r="G32" s="6" t="s">
        <v>169</v>
      </c>
      <c r="H32" s="6" t="s">
        <v>170</v>
      </c>
    </row>
    <row r="33" spans="1:8" x14ac:dyDescent="0.3">
      <c r="A33">
        <v>0.73873873873873874</v>
      </c>
      <c r="B33">
        <v>0.68679245283018864</v>
      </c>
      <c r="C33">
        <v>0.70549450549450554</v>
      </c>
      <c r="D33">
        <v>0.79755671902268765</v>
      </c>
      <c r="E33">
        <v>0.7450199203187251</v>
      </c>
      <c r="F33">
        <v>0.67984189723320154</v>
      </c>
      <c r="G33">
        <v>0.69304556354916069</v>
      </c>
      <c r="H33">
        <v>0.78267716535433074</v>
      </c>
    </row>
    <row r="34" spans="1:8" x14ac:dyDescent="0.3">
      <c r="A34">
        <v>0.75714285714285712</v>
      </c>
      <c r="B34">
        <v>0.70744680851063835</v>
      </c>
      <c r="C34">
        <v>0.71714922048997776</v>
      </c>
      <c r="D34">
        <v>0.7781818181818182</v>
      </c>
      <c r="E34">
        <v>0.72857142857142854</v>
      </c>
      <c r="F34">
        <v>0.65625</v>
      </c>
      <c r="G34">
        <v>0.67407407407407405</v>
      </c>
      <c r="H34">
        <v>0.78855325914149443</v>
      </c>
    </row>
    <row r="35" spans="1:8" x14ac:dyDescent="0.3">
      <c r="A35">
        <v>0.75474956822107087</v>
      </c>
      <c r="B35">
        <v>0.70753064798598952</v>
      </c>
      <c r="C35">
        <v>0.72494172494172493</v>
      </c>
      <c r="D35">
        <v>0.78659611992945322</v>
      </c>
      <c r="E35">
        <v>0.7378435517970402</v>
      </c>
      <c r="F35">
        <v>0.68776371308016881</v>
      </c>
      <c r="G35">
        <v>0.66004962779156329</v>
      </c>
      <c r="H35">
        <v>0.79740680713128043</v>
      </c>
    </row>
    <row r="36" spans="1:8" x14ac:dyDescent="0.3">
      <c r="A36">
        <v>0.7551724137931034</v>
      </c>
      <c r="B36">
        <v>0.69102990033222589</v>
      </c>
      <c r="C36">
        <v>0.70063694267515919</v>
      </c>
      <c r="D36">
        <v>0.78894472361809043</v>
      </c>
      <c r="E36">
        <v>0.72839506172839508</v>
      </c>
      <c r="F36">
        <v>0.68910891089108905</v>
      </c>
      <c r="G36">
        <v>0.71327014218009477</v>
      </c>
      <c r="H36">
        <v>0.79595278246205736</v>
      </c>
    </row>
    <row r="37" spans="1:8" x14ac:dyDescent="0.3">
      <c r="A37">
        <v>0.75916230366492143</v>
      </c>
      <c r="B37">
        <v>0.70446735395189009</v>
      </c>
      <c r="C37">
        <v>0.70078740157480313</v>
      </c>
      <c r="D37">
        <v>0.79933110367892979</v>
      </c>
      <c r="E37">
        <v>0.72484599589322385</v>
      </c>
      <c r="F37">
        <v>0.69080234833659493</v>
      </c>
      <c r="G37">
        <v>0.69905213270142175</v>
      </c>
      <c r="H37">
        <v>0.78</v>
      </c>
    </row>
    <row r="38" spans="1:8" x14ac:dyDescent="0.3">
      <c r="A38">
        <v>0.76157804459691247</v>
      </c>
      <c r="B38">
        <v>0.7142857142857143</v>
      </c>
      <c r="C38">
        <v>0.71035940803382669</v>
      </c>
      <c r="D38">
        <v>0.8035714285714286</v>
      </c>
      <c r="E38">
        <v>0.75094339622641515</v>
      </c>
      <c r="F38">
        <v>0.68089430894308944</v>
      </c>
      <c r="G38">
        <v>0.7060240963855422</v>
      </c>
      <c r="H38">
        <v>0.79122807017543861</v>
      </c>
    </row>
    <row r="39" spans="1:8" x14ac:dyDescent="0.3">
      <c r="A39">
        <v>0.75609756097560976</v>
      </c>
      <c r="B39">
        <v>0.71790235081374321</v>
      </c>
      <c r="C39">
        <v>0.72783505154639172</v>
      </c>
      <c r="D39">
        <v>0.80420711974110037</v>
      </c>
      <c r="E39">
        <v>0.74563106796116507</v>
      </c>
      <c r="F39">
        <v>0.68650793650793651</v>
      </c>
      <c r="G39">
        <v>0.70616113744075826</v>
      </c>
      <c r="H39">
        <v>0.77391304347826084</v>
      </c>
    </row>
    <row r="40" spans="1:8" x14ac:dyDescent="0.3">
      <c r="A40">
        <v>0.75</v>
      </c>
      <c r="B40">
        <v>0.72043010752688175</v>
      </c>
      <c r="C40">
        <v>0.71218487394957986</v>
      </c>
      <c r="D40">
        <v>0.80392156862745101</v>
      </c>
      <c r="E40">
        <v>0.73038229376257546</v>
      </c>
      <c r="F40">
        <v>0.67142857142857137</v>
      </c>
      <c r="G40">
        <v>0.68090452261306533</v>
      </c>
      <c r="H40">
        <v>0.78172588832487311</v>
      </c>
    </row>
    <row r="41" spans="1:8" x14ac:dyDescent="0.3">
      <c r="A41">
        <v>0.75726495726495724</v>
      </c>
      <c r="B41">
        <v>0.7072758037225042</v>
      </c>
      <c r="C41">
        <v>0.7068607068607069</v>
      </c>
      <c r="D41">
        <v>0.79101899827288424</v>
      </c>
      <c r="E41">
        <v>0.73360655737704916</v>
      </c>
      <c r="F41">
        <v>0.68302658486707568</v>
      </c>
      <c r="G41">
        <v>0.71859296482412061</v>
      </c>
      <c r="H41">
        <v>0.78521126760563376</v>
      </c>
    </row>
    <row r="42" spans="1:8" x14ac:dyDescent="0.3">
      <c r="A42">
        <v>0.73796791443850263</v>
      </c>
      <c r="B42">
        <v>0.70454545454545459</v>
      </c>
      <c r="C42">
        <v>0.70867768595041325</v>
      </c>
      <c r="D42">
        <v>0.78151260504201681</v>
      </c>
      <c r="F42">
        <v>0.6957403651115619</v>
      </c>
      <c r="G42">
        <v>0.69767441860465118</v>
      </c>
      <c r="H42">
        <v>0.77777777777777779</v>
      </c>
    </row>
    <row r="45" spans="1:8" x14ac:dyDescent="0.3">
      <c r="A45">
        <f>AVERAGE(A33:A42)</f>
        <v>0.75278743588366737</v>
      </c>
      <c r="B45">
        <f t="shared" ref="B45:H45" si="8">AVERAGE(B33:B42)</f>
        <v>0.70617065945052315</v>
      </c>
      <c r="C45">
        <f t="shared" si="8"/>
        <v>0.71149275215170893</v>
      </c>
      <c r="D45">
        <f t="shared" si="8"/>
        <v>0.79348422046858602</v>
      </c>
      <c r="E45">
        <f>AVERAGE(E33:E41)</f>
        <v>0.73613769707066856</v>
      </c>
      <c r="F45">
        <f t="shared" si="8"/>
        <v>0.68213646363992897</v>
      </c>
      <c r="G45">
        <f t="shared" si="8"/>
        <v>0.69488486801644522</v>
      </c>
      <c r="H45">
        <f t="shared" si="8"/>
        <v>0.7854446061451148</v>
      </c>
    </row>
    <row r="46" spans="1:8" x14ac:dyDescent="0.3">
      <c r="A46">
        <f>STDEV(A33:A42)</f>
        <v>8.1797891173864944E-3</v>
      </c>
      <c r="B46">
        <f t="shared" ref="B46:H46" si="9">STDEV(B33:B42)</f>
        <v>1.0655296256730808E-2</v>
      </c>
      <c r="C46">
        <f t="shared" si="9"/>
        <v>9.306612277588994E-3</v>
      </c>
      <c r="D46">
        <f t="shared" si="9"/>
        <v>9.5919829562172085E-3</v>
      </c>
      <c r="E46">
        <f t="shared" si="9"/>
        <v>9.1880854945749421E-3</v>
      </c>
      <c r="F46">
        <f t="shared" si="9"/>
        <v>1.1313328811974239E-2</v>
      </c>
      <c r="G46">
        <f t="shared" si="9"/>
        <v>1.8323914893142952E-2</v>
      </c>
      <c r="H46">
        <f t="shared" si="9"/>
        <v>7.7428904310385465E-3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EE62D-E63A-4BE1-AB23-5F7EC14C24CC}">
  <dimension ref="A1:AC184"/>
  <sheetViews>
    <sheetView zoomScaleNormal="100" workbookViewId="0">
      <selection activeCell="V5" sqref="V5"/>
    </sheetView>
  </sheetViews>
  <sheetFormatPr defaultRowHeight="14.4" x14ac:dyDescent="0.3"/>
  <cols>
    <col min="11" max="11" width="4.5546875" customWidth="1"/>
    <col min="12" max="12" width="14.77734375" customWidth="1"/>
    <col min="23" max="23" width="15.44140625" customWidth="1"/>
    <col min="27" max="27" width="12.88671875" customWidth="1"/>
  </cols>
  <sheetData>
    <row r="1" spans="1:24" ht="18" x14ac:dyDescent="0.35">
      <c r="A1" s="10" t="s">
        <v>158</v>
      </c>
      <c r="B1" s="10"/>
      <c r="C1" s="10"/>
      <c r="D1" s="10"/>
      <c r="E1" s="10"/>
      <c r="F1" s="10"/>
    </row>
    <row r="3" spans="1:24" x14ac:dyDescent="0.3">
      <c r="A3" s="11" t="s">
        <v>159</v>
      </c>
      <c r="B3" s="11"/>
      <c r="C3" s="11"/>
      <c r="L3" s="11" t="s">
        <v>160</v>
      </c>
      <c r="M3" s="11"/>
      <c r="N3" s="11"/>
    </row>
    <row r="4" spans="1:24" x14ac:dyDescent="0.3">
      <c r="A4" s="3"/>
      <c r="B4" s="3"/>
      <c r="C4" s="3"/>
      <c r="L4" s="3"/>
      <c r="M4" s="3"/>
      <c r="N4" s="3"/>
    </row>
    <row r="5" spans="1:24" x14ac:dyDescent="0.3">
      <c r="A5" s="8" t="s">
        <v>163</v>
      </c>
      <c r="B5" s="8" t="s">
        <v>161</v>
      </c>
      <c r="C5" s="8" t="s">
        <v>162</v>
      </c>
      <c r="D5" s="1" t="s">
        <v>235</v>
      </c>
      <c r="E5" s="8" t="s">
        <v>236</v>
      </c>
      <c r="F5" s="8" t="s">
        <v>237</v>
      </c>
      <c r="G5" s="8" t="s">
        <v>238</v>
      </c>
      <c r="H5" s="8" t="s">
        <v>239</v>
      </c>
      <c r="L5" s="8" t="s">
        <v>163</v>
      </c>
      <c r="M5" s="8" t="s">
        <v>161</v>
      </c>
      <c r="N5" s="8" t="s">
        <v>162</v>
      </c>
      <c r="O5" s="1" t="s">
        <v>235</v>
      </c>
      <c r="P5" s="8" t="s">
        <v>236</v>
      </c>
      <c r="Q5" s="8" t="s">
        <v>237</v>
      </c>
      <c r="R5" s="8" t="s">
        <v>238</v>
      </c>
      <c r="S5" s="8" t="s">
        <v>239</v>
      </c>
      <c r="W5">
        <v>1366006</v>
      </c>
      <c r="X5">
        <v>1720</v>
      </c>
    </row>
    <row r="6" spans="1:24" x14ac:dyDescent="0.3">
      <c r="A6" s="1" t="s">
        <v>0</v>
      </c>
      <c r="B6" s="1">
        <v>1366006</v>
      </c>
      <c r="C6" s="1">
        <f>B6*1.989*1.989*10^-6</f>
        <v>5.4040850227260009</v>
      </c>
      <c r="D6" s="1">
        <v>1720</v>
      </c>
      <c r="E6">
        <v>889</v>
      </c>
      <c r="F6">
        <f>D6/SQRT(B6)</f>
        <v>1.4716418967748801</v>
      </c>
      <c r="H6">
        <v>163</v>
      </c>
      <c r="L6" s="1" t="s">
        <v>0</v>
      </c>
      <c r="M6" s="1">
        <v>1013117</v>
      </c>
      <c r="N6" s="1">
        <f>M6*1.989*1.989*10^-6</f>
        <v>4.0080134391569997</v>
      </c>
      <c r="O6">
        <v>1460</v>
      </c>
      <c r="P6">
        <v>789</v>
      </c>
      <c r="Q6">
        <f>O6/SQRT(M6)</f>
        <v>1.4505177724801517</v>
      </c>
      <c r="S6">
        <v>161</v>
      </c>
      <c r="W6">
        <v>1475012</v>
      </c>
      <c r="X6">
        <v>1809</v>
      </c>
    </row>
    <row r="7" spans="1:24" x14ac:dyDescent="0.3">
      <c r="A7" s="1" t="s">
        <v>1</v>
      </c>
      <c r="B7" s="1">
        <v>1475012</v>
      </c>
      <c r="C7" s="1">
        <f t="shared" ref="C7:C28" si="0">B7*1.989*1.989*10^-6</f>
        <v>5.8353259484520006</v>
      </c>
      <c r="D7" s="1">
        <v>1809</v>
      </c>
      <c r="E7">
        <v>941</v>
      </c>
      <c r="F7">
        <f t="shared" ref="F7:F28" si="1">D7/SQRT(B7)</f>
        <v>1.4895009690183771</v>
      </c>
      <c r="H7">
        <v>174</v>
      </c>
      <c r="L7" s="1" t="s">
        <v>1</v>
      </c>
      <c r="M7" s="1">
        <v>1131959</v>
      </c>
      <c r="N7" s="1">
        <f t="shared" ref="N7:N31" si="2">M7*1.989*1.989*10^-6</f>
        <v>4.4781667710389996</v>
      </c>
      <c r="O7">
        <v>1557</v>
      </c>
      <c r="P7">
        <v>827</v>
      </c>
      <c r="Q7">
        <f t="shared" ref="Q7:Q31" si="3">O7/SQRT(M7)</f>
        <v>1.463434415712485</v>
      </c>
      <c r="S7">
        <v>166</v>
      </c>
      <c r="W7">
        <v>1411070</v>
      </c>
      <c r="X7">
        <v>1786</v>
      </c>
    </row>
    <row r="8" spans="1:24" x14ac:dyDescent="0.3">
      <c r="A8" s="1" t="s">
        <v>2</v>
      </c>
      <c r="B8" s="1">
        <v>1411070</v>
      </c>
      <c r="C8" s="1">
        <f t="shared" si="0"/>
        <v>5.5823636594700003</v>
      </c>
      <c r="D8" s="1">
        <v>1786</v>
      </c>
      <c r="E8">
        <v>915</v>
      </c>
      <c r="F8">
        <f t="shared" si="1"/>
        <v>1.5035129573466777</v>
      </c>
      <c r="H8">
        <v>171</v>
      </c>
      <c r="L8" s="1" t="s">
        <v>2</v>
      </c>
      <c r="M8" s="1">
        <v>1141115</v>
      </c>
      <c r="N8" s="1">
        <f t="shared" si="2"/>
        <v>4.5143890149150003</v>
      </c>
      <c r="O8">
        <v>1564</v>
      </c>
      <c r="P8">
        <v>833</v>
      </c>
      <c r="Q8">
        <f t="shared" si="3"/>
        <v>1.4641043858855969</v>
      </c>
      <c r="S8">
        <v>158</v>
      </c>
      <c r="W8">
        <v>1443840</v>
      </c>
      <c r="X8">
        <v>1802</v>
      </c>
    </row>
    <row r="9" spans="1:24" x14ac:dyDescent="0.3">
      <c r="A9" s="1" t="s">
        <v>3</v>
      </c>
      <c r="B9" s="1">
        <v>1443840</v>
      </c>
      <c r="C9" s="1">
        <f t="shared" si="0"/>
        <v>5.7120057446400008</v>
      </c>
      <c r="D9" s="1">
        <v>1802</v>
      </c>
      <c r="E9">
        <v>915</v>
      </c>
      <c r="F9">
        <f t="shared" si="1"/>
        <v>1.4996684400108378</v>
      </c>
      <c r="H9">
        <v>173</v>
      </c>
      <c r="L9" s="1" t="s">
        <v>27</v>
      </c>
      <c r="M9" s="1">
        <v>1137727</v>
      </c>
      <c r="N9" s="1">
        <f t="shared" si="2"/>
        <v>4.5009856769670007</v>
      </c>
      <c r="O9">
        <v>1574</v>
      </c>
      <c r="P9">
        <v>830</v>
      </c>
      <c r="Q9">
        <f t="shared" si="3"/>
        <v>1.4756579288670812</v>
      </c>
      <c r="S9">
        <v>173</v>
      </c>
      <c r="W9">
        <v>1288409</v>
      </c>
      <c r="X9">
        <v>1663</v>
      </c>
    </row>
    <row r="10" spans="1:24" x14ac:dyDescent="0.3">
      <c r="A10" s="1" t="s">
        <v>4</v>
      </c>
      <c r="B10" s="1">
        <v>1288409</v>
      </c>
      <c r="C10" s="1">
        <f t="shared" si="0"/>
        <v>5.0971019014890002</v>
      </c>
      <c r="D10" s="1">
        <v>1663</v>
      </c>
      <c r="E10">
        <v>866</v>
      </c>
      <c r="F10">
        <f t="shared" si="1"/>
        <v>1.4650936103557544</v>
      </c>
      <c r="H10">
        <v>169</v>
      </c>
      <c r="L10" s="1" t="s">
        <v>28</v>
      </c>
      <c r="M10" s="1">
        <v>1167735</v>
      </c>
      <c r="N10" s="1">
        <f t="shared" si="2"/>
        <v>4.6197009559350004</v>
      </c>
      <c r="O10">
        <v>1584</v>
      </c>
      <c r="P10">
        <v>849</v>
      </c>
      <c r="Q10">
        <f t="shared" si="3"/>
        <v>1.465828051768798</v>
      </c>
      <c r="S10">
        <v>176</v>
      </c>
      <c r="W10">
        <v>1491797</v>
      </c>
      <c r="X10">
        <v>1821</v>
      </c>
    </row>
    <row r="11" spans="1:24" x14ac:dyDescent="0.3">
      <c r="A11" s="1" t="s">
        <v>5</v>
      </c>
      <c r="B11" s="1">
        <v>1228084</v>
      </c>
      <c r="C11" s="1">
        <f t="shared" si="0"/>
        <v>4.8584489021640005</v>
      </c>
      <c r="D11" s="1"/>
      <c r="F11">
        <f t="shared" si="1"/>
        <v>0</v>
      </c>
      <c r="L11" s="1" t="s">
        <v>3</v>
      </c>
      <c r="M11" s="1">
        <v>1033642</v>
      </c>
      <c r="N11" s="1">
        <f t="shared" si="2"/>
        <v>4.0892128226819997</v>
      </c>
      <c r="O11">
        <v>1477</v>
      </c>
      <c r="P11">
        <v>794</v>
      </c>
      <c r="Q11">
        <f t="shared" si="3"/>
        <v>1.4527651778714246</v>
      </c>
      <c r="S11">
        <v>152</v>
      </c>
      <c r="W11">
        <v>1486232</v>
      </c>
      <c r="X11">
        <v>1800</v>
      </c>
    </row>
    <row r="12" spans="1:24" x14ac:dyDescent="0.3">
      <c r="A12" s="1" t="s">
        <v>6</v>
      </c>
      <c r="B12" s="1">
        <v>1491797</v>
      </c>
      <c r="C12" s="1">
        <f t="shared" si="0"/>
        <v>5.9017294394370001</v>
      </c>
      <c r="D12" s="1">
        <v>1821</v>
      </c>
      <c r="E12">
        <v>927</v>
      </c>
      <c r="F12">
        <f t="shared" si="1"/>
        <v>1.4909225418650418</v>
      </c>
      <c r="H12">
        <v>167</v>
      </c>
      <c r="L12" s="1" t="s">
        <v>4</v>
      </c>
      <c r="M12" s="1">
        <v>1084457</v>
      </c>
      <c r="N12" s="1">
        <f t="shared" si="2"/>
        <v>4.2902431112970012</v>
      </c>
      <c r="O12">
        <v>1505</v>
      </c>
      <c r="P12">
        <v>813</v>
      </c>
      <c r="Q12">
        <f t="shared" si="3"/>
        <v>1.4452079160529208</v>
      </c>
      <c r="S12">
        <v>159</v>
      </c>
      <c r="W12">
        <v>1254627</v>
      </c>
      <c r="X12">
        <v>1630</v>
      </c>
    </row>
    <row r="13" spans="1:24" x14ac:dyDescent="0.3">
      <c r="A13" s="1" t="s">
        <v>7</v>
      </c>
      <c r="B13" s="1">
        <v>1486232</v>
      </c>
      <c r="C13" s="1">
        <f t="shared" si="0"/>
        <v>5.8797136260720002</v>
      </c>
      <c r="D13" s="1">
        <v>1800</v>
      </c>
      <c r="E13">
        <v>940</v>
      </c>
      <c r="F13">
        <f t="shared" si="1"/>
        <v>1.4764855506494732</v>
      </c>
      <c r="H13">
        <v>177</v>
      </c>
      <c r="L13" s="1" t="s">
        <v>5</v>
      </c>
      <c r="M13" s="1">
        <v>1103190</v>
      </c>
      <c r="N13" s="1">
        <f t="shared" si="2"/>
        <v>4.3643531259900001</v>
      </c>
      <c r="O13">
        <v>1535</v>
      </c>
      <c r="P13">
        <v>820</v>
      </c>
      <c r="Q13">
        <f t="shared" si="3"/>
        <v>1.4614475097259032</v>
      </c>
      <c r="S13">
        <v>164</v>
      </c>
      <c r="W13">
        <v>1421023</v>
      </c>
      <c r="X13">
        <v>1776</v>
      </c>
    </row>
    <row r="14" spans="1:24" x14ac:dyDescent="0.3">
      <c r="A14" s="1" t="s">
        <v>8</v>
      </c>
      <c r="B14" s="1">
        <v>1254627</v>
      </c>
      <c r="C14" s="1">
        <f t="shared" si="0"/>
        <v>4.9634562218670002</v>
      </c>
      <c r="D14" s="1">
        <v>1630</v>
      </c>
      <c r="E14">
        <v>850</v>
      </c>
      <c r="F14">
        <f t="shared" si="1"/>
        <v>1.4552254778220026</v>
      </c>
      <c r="H14">
        <v>159</v>
      </c>
      <c r="L14" s="1" t="s">
        <v>7</v>
      </c>
      <c r="M14" s="1">
        <v>1135923</v>
      </c>
      <c r="N14" s="1">
        <f t="shared" si="2"/>
        <v>4.4938488346829999</v>
      </c>
      <c r="O14">
        <v>1570</v>
      </c>
      <c r="P14">
        <v>823</v>
      </c>
      <c r="Q14">
        <f t="shared" si="3"/>
        <v>1.4730761762850491</v>
      </c>
      <c r="S14">
        <v>164</v>
      </c>
      <c r="W14">
        <v>1462323</v>
      </c>
      <c r="X14">
        <v>1785</v>
      </c>
    </row>
    <row r="15" spans="1:24" x14ac:dyDescent="0.3">
      <c r="A15" s="1" t="s">
        <v>10</v>
      </c>
      <c r="B15" s="1">
        <v>1421023</v>
      </c>
      <c r="C15" s="1">
        <f t="shared" si="0"/>
        <v>5.6217389317829998</v>
      </c>
      <c r="D15" s="1">
        <v>1776</v>
      </c>
      <c r="E15">
        <v>920</v>
      </c>
      <c r="F15">
        <f t="shared" si="1"/>
        <v>1.4898495283685591</v>
      </c>
      <c r="H15">
        <v>171</v>
      </c>
      <c r="L15" s="1" t="s">
        <v>8</v>
      </c>
      <c r="M15" s="1">
        <v>1074168</v>
      </c>
      <c r="N15" s="1">
        <f t="shared" si="2"/>
        <v>4.2495385823280012</v>
      </c>
      <c r="O15">
        <v>1520</v>
      </c>
      <c r="P15">
        <v>794</v>
      </c>
      <c r="Q15">
        <f t="shared" si="3"/>
        <v>1.4665858238591014</v>
      </c>
      <c r="S15">
        <v>166</v>
      </c>
      <c r="W15">
        <v>1469610</v>
      </c>
      <c r="X15">
        <v>1794</v>
      </c>
    </row>
    <row r="16" spans="1:24" x14ac:dyDescent="0.3">
      <c r="A16" s="1" t="s">
        <v>12</v>
      </c>
      <c r="B16" s="1">
        <v>1462323</v>
      </c>
      <c r="C16" s="1">
        <f t="shared" si="0"/>
        <v>5.7851267290830002</v>
      </c>
      <c r="D16" s="1">
        <v>1785</v>
      </c>
      <c r="E16">
        <v>919</v>
      </c>
      <c r="F16">
        <f t="shared" si="1"/>
        <v>1.4761026674501156</v>
      </c>
      <c r="H16">
        <v>167</v>
      </c>
      <c r="L16" s="1" t="s">
        <v>9</v>
      </c>
      <c r="M16" s="1">
        <v>1070735</v>
      </c>
      <c r="N16" s="1">
        <f t="shared" si="2"/>
        <v>4.2359572189350008</v>
      </c>
      <c r="O16">
        <v>1492</v>
      </c>
      <c r="P16">
        <v>800</v>
      </c>
      <c r="Q16">
        <f t="shared" si="3"/>
        <v>1.4418757030068337</v>
      </c>
      <c r="S16">
        <v>165</v>
      </c>
      <c r="W16">
        <v>1390836</v>
      </c>
      <c r="X16">
        <v>1757</v>
      </c>
    </row>
    <row r="17" spans="1:24" x14ac:dyDescent="0.3">
      <c r="A17" s="1" t="s">
        <v>13</v>
      </c>
      <c r="B17" s="1">
        <v>1469610</v>
      </c>
      <c r="C17" s="1">
        <f t="shared" si="0"/>
        <v>5.8139549828099994</v>
      </c>
      <c r="D17" s="1">
        <v>1794</v>
      </c>
      <c r="E17">
        <v>917</v>
      </c>
      <c r="F17">
        <f t="shared" si="1"/>
        <v>1.4798625826470824</v>
      </c>
      <c r="H17">
        <v>176</v>
      </c>
      <c r="L17" s="1" t="s">
        <v>10</v>
      </c>
      <c r="M17" s="1">
        <v>1128800</v>
      </c>
      <c r="N17" s="1">
        <f t="shared" si="2"/>
        <v>4.4656693848000009</v>
      </c>
      <c r="O17">
        <v>1588</v>
      </c>
      <c r="P17">
        <v>824</v>
      </c>
      <c r="Q17">
        <f t="shared" si="3"/>
        <v>1.494658573823243</v>
      </c>
      <c r="S17">
        <v>168</v>
      </c>
      <c r="W17">
        <v>1385148</v>
      </c>
      <c r="X17">
        <v>1736</v>
      </c>
    </row>
    <row r="18" spans="1:24" x14ac:dyDescent="0.3">
      <c r="A18" s="1" t="s">
        <v>14</v>
      </c>
      <c r="B18" s="1">
        <v>1390836</v>
      </c>
      <c r="C18" s="1">
        <f t="shared" si="0"/>
        <v>5.5023155071560002</v>
      </c>
      <c r="D18" s="1">
        <v>1757</v>
      </c>
      <c r="E18">
        <v>896</v>
      </c>
      <c r="F18">
        <f t="shared" si="1"/>
        <v>1.4898199989786458</v>
      </c>
      <c r="H18">
        <v>178</v>
      </c>
      <c r="L18" s="1" t="s">
        <v>11</v>
      </c>
      <c r="M18" s="1">
        <v>1124862</v>
      </c>
      <c r="N18" s="1">
        <f t="shared" si="2"/>
        <v>4.4500901803020003</v>
      </c>
      <c r="O18">
        <v>1562</v>
      </c>
      <c r="P18">
        <v>813</v>
      </c>
      <c r="Q18">
        <f t="shared" si="3"/>
        <v>1.4727580548821466</v>
      </c>
      <c r="S18">
        <v>151</v>
      </c>
      <c r="W18">
        <v>1246929</v>
      </c>
      <c r="X18">
        <v>1656</v>
      </c>
    </row>
    <row r="19" spans="1:24" x14ac:dyDescent="0.3">
      <c r="A19" s="1" t="s">
        <v>15</v>
      </c>
      <c r="B19" s="1">
        <v>1385148</v>
      </c>
      <c r="C19" s="1">
        <f t="shared" si="0"/>
        <v>5.4798130909080003</v>
      </c>
      <c r="D19" s="1">
        <v>1736</v>
      </c>
      <c r="E19">
        <v>907</v>
      </c>
      <c r="F19">
        <f t="shared" si="1"/>
        <v>1.4750326419317539</v>
      </c>
      <c r="H19">
        <v>172</v>
      </c>
      <c r="L19" s="1" t="s">
        <v>12</v>
      </c>
      <c r="M19" s="1">
        <v>1089577</v>
      </c>
      <c r="N19" s="1">
        <f t="shared" si="2"/>
        <v>4.3104984508169997</v>
      </c>
      <c r="O19">
        <v>1532</v>
      </c>
      <c r="P19">
        <v>820</v>
      </c>
      <c r="Q19">
        <f t="shared" si="3"/>
        <v>1.4676746793407314</v>
      </c>
      <c r="S19">
        <v>152</v>
      </c>
      <c r="W19">
        <v>1355241</v>
      </c>
      <c r="X19">
        <v>1701</v>
      </c>
    </row>
    <row r="20" spans="1:24" x14ac:dyDescent="0.3">
      <c r="A20" s="1" t="s">
        <v>16</v>
      </c>
      <c r="B20" s="1">
        <v>1246929</v>
      </c>
      <c r="C20" s="1">
        <f t="shared" si="0"/>
        <v>4.9330020024089993</v>
      </c>
      <c r="D20" s="1">
        <v>1656</v>
      </c>
      <c r="E20">
        <v>857</v>
      </c>
      <c r="F20">
        <f t="shared" si="1"/>
        <v>1.4829942587142015</v>
      </c>
      <c r="H20">
        <v>174</v>
      </c>
      <c r="L20" s="1" t="s">
        <v>13</v>
      </c>
      <c r="M20" s="1">
        <v>1226006</v>
      </c>
      <c r="N20" s="1">
        <f t="shared" si="2"/>
        <v>4.8502280827259998</v>
      </c>
      <c r="O20">
        <v>1617</v>
      </c>
      <c r="P20">
        <v>860</v>
      </c>
      <c r="Q20">
        <f t="shared" si="3"/>
        <v>1.4603727551230845</v>
      </c>
      <c r="S20">
        <v>174</v>
      </c>
      <c r="W20">
        <v>1364472</v>
      </c>
      <c r="X20">
        <v>1734</v>
      </c>
    </row>
    <row r="21" spans="1:24" x14ac:dyDescent="0.3">
      <c r="A21" s="1" t="s">
        <v>17</v>
      </c>
      <c r="B21" s="1">
        <v>1355241</v>
      </c>
      <c r="C21" s="1">
        <f t="shared" si="0"/>
        <v>5.3614973801610004</v>
      </c>
      <c r="D21" s="1">
        <v>1701</v>
      </c>
      <c r="E21">
        <v>879</v>
      </c>
      <c r="F21">
        <f t="shared" si="1"/>
        <v>1.4611541896538105</v>
      </c>
      <c r="H21">
        <v>160</v>
      </c>
      <c r="L21" s="1" t="s">
        <v>14</v>
      </c>
      <c r="M21" s="1">
        <v>1120584</v>
      </c>
      <c r="N21" s="1">
        <f t="shared" si="2"/>
        <v>4.4331658946639996</v>
      </c>
      <c r="O21">
        <v>1546</v>
      </c>
      <c r="P21">
        <v>825</v>
      </c>
      <c r="Q21">
        <f t="shared" si="3"/>
        <v>1.4604519771085711</v>
      </c>
      <c r="S21">
        <v>166</v>
      </c>
      <c r="W21">
        <v>1473669</v>
      </c>
      <c r="X21">
        <v>1811</v>
      </c>
    </row>
    <row r="22" spans="1:24" x14ac:dyDescent="0.3">
      <c r="A22" s="1" t="s">
        <v>18</v>
      </c>
      <c r="B22" s="1">
        <v>1364472</v>
      </c>
      <c r="C22" s="1">
        <f t="shared" si="0"/>
        <v>5.3980163331120004</v>
      </c>
      <c r="D22" s="1">
        <v>1734</v>
      </c>
      <c r="E22">
        <v>895</v>
      </c>
      <c r="F22">
        <f t="shared" si="1"/>
        <v>1.4844541190112708</v>
      </c>
      <c r="H22">
        <v>169</v>
      </c>
      <c r="L22" s="1" t="s">
        <v>15</v>
      </c>
      <c r="M22" s="1">
        <v>1110069</v>
      </c>
      <c r="N22" s="1">
        <f t="shared" si="2"/>
        <v>4.3915672823489995</v>
      </c>
      <c r="O22">
        <v>1541</v>
      </c>
      <c r="P22">
        <v>813</v>
      </c>
      <c r="Q22">
        <f t="shared" si="3"/>
        <v>1.4626070127538895</v>
      </c>
      <c r="S22">
        <v>159</v>
      </c>
      <c r="W22">
        <v>1260051</v>
      </c>
      <c r="X22">
        <v>1641</v>
      </c>
    </row>
    <row r="23" spans="1:24" x14ac:dyDescent="0.3">
      <c r="A23" s="1" t="s">
        <v>20</v>
      </c>
      <c r="B23" s="1">
        <v>1473669</v>
      </c>
      <c r="C23" s="1">
        <f t="shared" si="0"/>
        <v>5.8300128779490006</v>
      </c>
      <c r="D23" s="1">
        <v>1811</v>
      </c>
      <c r="E23">
        <v>929</v>
      </c>
      <c r="F23">
        <f t="shared" si="1"/>
        <v>1.4918270459807863</v>
      </c>
      <c r="H23">
        <v>168</v>
      </c>
      <c r="L23" s="1" t="s">
        <v>16</v>
      </c>
      <c r="M23" s="1">
        <v>1031338</v>
      </c>
      <c r="N23" s="1">
        <f t="shared" si="2"/>
        <v>4.0800979198980007</v>
      </c>
      <c r="O23">
        <v>1473</v>
      </c>
      <c r="P23">
        <v>784</v>
      </c>
      <c r="Q23">
        <f t="shared" si="3"/>
        <v>1.4504482452288345</v>
      </c>
      <c r="S23">
        <v>162</v>
      </c>
      <c r="W23">
        <v>1435026</v>
      </c>
      <c r="X23">
        <v>1760</v>
      </c>
    </row>
    <row r="24" spans="1:24" x14ac:dyDescent="0.3">
      <c r="A24" s="1" t="s">
        <v>21</v>
      </c>
      <c r="B24" s="1">
        <v>1260051</v>
      </c>
      <c r="C24" s="1">
        <f t="shared" si="0"/>
        <v>4.9849142221710006</v>
      </c>
      <c r="D24" s="1">
        <v>1641</v>
      </c>
      <c r="E24">
        <v>861</v>
      </c>
      <c r="F24">
        <f t="shared" si="1"/>
        <v>1.4618894077032754</v>
      </c>
      <c r="H24">
        <v>157</v>
      </c>
      <c r="L24" s="1" t="s">
        <v>17</v>
      </c>
      <c r="M24" s="1">
        <v>1031565</v>
      </c>
      <c r="N24" s="1">
        <f t="shared" si="2"/>
        <v>4.0809959593650005</v>
      </c>
      <c r="O24">
        <v>1485</v>
      </c>
      <c r="P24">
        <v>192</v>
      </c>
      <c r="Q24">
        <f t="shared" si="3"/>
        <v>1.4621036267847423</v>
      </c>
      <c r="S24">
        <v>160</v>
      </c>
      <c r="W24">
        <v>1351431</v>
      </c>
      <c r="X24">
        <v>1710</v>
      </c>
    </row>
    <row r="25" spans="1:24" x14ac:dyDescent="0.3">
      <c r="A25" s="1" t="s">
        <v>22</v>
      </c>
      <c r="B25" s="1">
        <v>1435026</v>
      </c>
      <c r="C25" s="1">
        <f t="shared" si="0"/>
        <v>5.6771364941460005</v>
      </c>
      <c r="D25" s="1">
        <v>1760</v>
      </c>
      <c r="E25">
        <v>911</v>
      </c>
      <c r="F25">
        <f t="shared" si="1"/>
        <v>1.4692063033656413</v>
      </c>
      <c r="H25">
        <v>156</v>
      </c>
      <c r="L25" s="1" t="s">
        <v>18</v>
      </c>
      <c r="M25" s="1">
        <v>1020892</v>
      </c>
      <c r="N25" s="1">
        <f t="shared" si="2"/>
        <v>4.0387722799320001</v>
      </c>
      <c r="O25">
        <v>1462</v>
      </c>
      <c r="P25">
        <v>775</v>
      </c>
      <c r="Q25">
        <f t="shared" si="3"/>
        <v>1.4469631543630268</v>
      </c>
      <c r="S25">
        <v>151</v>
      </c>
      <c r="W25">
        <v>1464826</v>
      </c>
      <c r="X25">
        <v>1793</v>
      </c>
    </row>
    <row r="26" spans="1:24" x14ac:dyDescent="0.3">
      <c r="A26" s="1" t="s">
        <v>23</v>
      </c>
      <c r="B26" s="1">
        <v>1351431</v>
      </c>
      <c r="C26" s="1">
        <f t="shared" si="0"/>
        <v>5.346424559151</v>
      </c>
      <c r="D26" s="1">
        <v>1710</v>
      </c>
      <c r="E26">
        <v>876</v>
      </c>
      <c r="F26">
        <f t="shared" si="1"/>
        <v>1.4709542722806142</v>
      </c>
      <c r="H26">
        <v>163</v>
      </c>
      <c r="L26" s="1" t="s">
        <v>19</v>
      </c>
      <c r="M26" s="1">
        <v>1001540</v>
      </c>
      <c r="N26" s="1">
        <f t="shared" si="2"/>
        <v>3.96221342634</v>
      </c>
      <c r="O26">
        <v>1453</v>
      </c>
      <c r="P26">
        <v>771</v>
      </c>
      <c r="Q26">
        <f t="shared" si="3"/>
        <v>1.4518824805694253</v>
      </c>
      <c r="S26">
        <v>151</v>
      </c>
      <c r="W26">
        <v>1490083</v>
      </c>
      <c r="X26">
        <v>1795</v>
      </c>
    </row>
    <row r="27" spans="1:24" x14ac:dyDescent="0.3">
      <c r="A27" s="1" t="s">
        <v>25</v>
      </c>
      <c r="B27" s="1">
        <v>1464826</v>
      </c>
      <c r="C27" s="1">
        <f t="shared" si="0"/>
        <v>5.7950288999460007</v>
      </c>
      <c r="D27" s="1">
        <v>1793</v>
      </c>
      <c r="E27">
        <v>924</v>
      </c>
      <c r="F27">
        <f t="shared" si="1"/>
        <v>1.4814509254578425</v>
      </c>
      <c r="H27">
        <v>170</v>
      </c>
      <c r="L27" s="1" t="s">
        <v>20</v>
      </c>
      <c r="M27" s="1">
        <v>1167258</v>
      </c>
      <c r="N27" s="1">
        <f t="shared" si="2"/>
        <v>4.6178138862180003</v>
      </c>
      <c r="O27">
        <v>1577</v>
      </c>
      <c r="P27">
        <v>851</v>
      </c>
      <c r="Q27">
        <f t="shared" si="3"/>
        <v>1.4596484275873665</v>
      </c>
      <c r="S27">
        <v>171</v>
      </c>
      <c r="W27">
        <v>1013117</v>
      </c>
      <c r="X27">
        <v>1460</v>
      </c>
    </row>
    <row r="28" spans="1:24" x14ac:dyDescent="0.3">
      <c r="A28" s="1" t="s">
        <v>26</v>
      </c>
      <c r="B28" s="1">
        <v>1490083</v>
      </c>
      <c r="C28" s="1">
        <f t="shared" si="0"/>
        <v>5.8949486480430009</v>
      </c>
      <c r="D28" s="1">
        <v>1795</v>
      </c>
      <c r="E28">
        <v>928</v>
      </c>
      <c r="F28">
        <f t="shared" si="1"/>
        <v>1.4704803415703656</v>
      </c>
      <c r="H28">
        <v>172</v>
      </c>
      <c r="L28" s="1" t="s">
        <v>22</v>
      </c>
      <c r="M28" s="1">
        <v>1058066</v>
      </c>
      <c r="N28" s="1">
        <f t="shared" si="2"/>
        <v>4.1858371219860002</v>
      </c>
      <c r="O28">
        <v>1503</v>
      </c>
      <c r="P28">
        <v>801</v>
      </c>
      <c r="Q28">
        <f t="shared" si="3"/>
        <v>1.4611762383931086</v>
      </c>
      <c r="S28">
        <v>154</v>
      </c>
      <c r="W28">
        <v>1131959</v>
      </c>
      <c r="X28">
        <v>1557</v>
      </c>
    </row>
    <row r="29" spans="1:24" x14ac:dyDescent="0.3">
      <c r="A29" s="1"/>
      <c r="B29" s="1"/>
      <c r="C29" s="1"/>
      <c r="D29" s="1"/>
      <c r="L29" s="1" t="s">
        <v>24</v>
      </c>
      <c r="M29" s="1">
        <v>1178754</v>
      </c>
      <c r="N29" s="1">
        <f t="shared" si="2"/>
        <v>4.6632934532340009</v>
      </c>
      <c r="O29">
        <v>1601</v>
      </c>
      <c r="P29">
        <v>847</v>
      </c>
      <c r="Q29">
        <f t="shared" si="3"/>
        <v>1.4746187175832655</v>
      </c>
      <c r="S29">
        <v>169</v>
      </c>
      <c r="W29">
        <v>1141115</v>
      </c>
      <c r="X29">
        <v>1564</v>
      </c>
    </row>
    <row r="30" spans="1:24" x14ac:dyDescent="0.3">
      <c r="A30" s="1"/>
      <c r="B30" s="1"/>
      <c r="C30" s="1"/>
      <c r="D30" s="1"/>
      <c r="L30" s="1" t="s">
        <v>25</v>
      </c>
      <c r="M30" s="1">
        <v>1108405</v>
      </c>
      <c r="N30" s="1">
        <f t="shared" si="2"/>
        <v>4.3849842970050004</v>
      </c>
      <c r="O30">
        <v>1537</v>
      </c>
      <c r="P30">
        <v>807</v>
      </c>
      <c r="Q30">
        <f t="shared" si="3"/>
        <v>1.459905112331995</v>
      </c>
      <c r="S30">
        <v>158</v>
      </c>
      <c r="W30">
        <v>1137727</v>
      </c>
      <c r="X30">
        <v>1574</v>
      </c>
    </row>
    <row r="31" spans="1:24" x14ac:dyDescent="0.3">
      <c r="A31" s="1"/>
      <c r="B31" s="1"/>
      <c r="C31" s="1"/>
      <c r="D31" s="1"/>
      <c r="L31" s="1" t="s">
        <v>26</v>
      </c>
      <c r="M31" s="1">
        <v>1112370</v>
      </c>
      <c r="N31" s="1">
        <f t="shared" si="2"/>
        <v>4.4006703167700003</v>
      </c>
      <c r="O31">
        <v>1569</v>
      </c>
      <c r="P31">
        <v>800</v>
      </c>
      <c r="Q31">
        <f t="shared" si="3"/>
        <v>1.4876415842572837</v>
      </c>
      <c r="S31">
        <v>161</v>
      </c>
      <c r="W31">
        <v>1167735</v>
      </c>
      <c r="X31">
        <v>1584</v>
      </c>
    </row>
    <row r="32" spans="1:24" x14ac:dyDescent="0.3">
      <c r="W32">
        <v>1033642</v>
      </c>
      <c r="X32">
        <v>1477</v>
      </c>
    </row>
    <row r="33" spans="1:29" x14ac:dyDescent="0.3">
      <c r="W33">
        <v>1084457</v>
      </c>
      <c r="X33">
        <v>1505</v>
      </c>
    </row>
    <row r="34" spans="1:29" x14ac:dyDescent="0.3">
      <c r="W34">
        <v>1103190</v>
      </c>
      <c r="X34">
        <v>1535</v>
      </c>
    </row>
    <row r="35" spans="1:29" x14ac:dyDescent="0.3">
      <c r="W35">
        <v>1135923</v>
      </c>
      <c r="X35">
        <v>1570</v>
      </c>
    </row>
    <row r="36" spans="1:29" x14ac:dyDescent="0.3">
      <c r="W36">
        <v>1074168</v>
      </c>
      <c r="X36">
        <v>1520</v>
      </c>
    </row>
    <row r="37" spans="1:29" x14ac:dyDescent="0.3">
      <c r="W37">
        <v>1070735</v>
      </c>
      <c r="X37">
        <v>1492</v>
      </c>
    </row>
    <row r="38" spans="1:29" ht="18" x14ac:dyDescent="0.35">
      <c r="A38" s="10" t="s">
        <v>164</v>
      </c>
      <c r="B38" s="10"/>
      <c r="C38" s="10"/>
      <c r="D38" s="10"/>
      <c r="E38" s="10"/>
      <c r="F38" s="10"/>
      <c r="L38" s="11" t="s">
        <v>160</v>
      </c>
      <c r="M38" s="11"/>
      <c r="N38" s="11"/>
      <c r="W38" s="2">
        <v>1128800</v>
      </c>
      <c r="X38" s="2">
        <v>1588</v>
      </c>
      <c r="Y38" s="2"/>
    </row>
    <row r="39" spans="1:29" x14ac:dyDescent="0.3">
      <c r="L39" s="3"/>
      <c r="M39" s="3"/>
      <c r="N39" s="3"/>
      <c r="W39">
        <v>1124862</v>
      </c>
      <c r="X39" s="1">
        <v>1562</v>
      </c>
      <c r="AA39" s="2"/>
      <c r="AB39" s="2"/>
      <c r="AC39" s="2"/>
    </row>
    <row r="40" spans="1:29" x14ac:dyDescent="0.3">
      <c r="A40" s="11" t="s">
        <v>159</v>
      </c>
      <c r="B40" s="11"/>
      <c r="C40" s="11"/>
      <c r="L40" s="8" t="s">
        <v>163</v>
      </c>
      <c r="M40" s="8" t="s">
        <v>161</v>
      </c>
      <c r="N40" s="8" t="s">
        <v>162</v>
      </c>
      <c r="O40" s="1" t="s">
        <v>235</v>
      </c>
      <c r="P40" s="8" t="s">
        <v>236</v>
      </c>
      <c r="Q40" s="8" t="s">
        <v>237</v>
      </c>
      <c r="R40" s="8" t="s">
        <v>238</v>
      </c>
      <c r="S40" s="8" t="s">
        <v>239</v>
      </c>
      <c r="W40" s="1">
        <v>1089577</v>
      </c>
      <c r="X40" s="1">
        <v>1532</v>
      </c>
      <c r="AB40" s="1"/>
    </row>
    <row r="41" spans="1:29" x14ac:dyDescent="0.3">
      <c r="A41" s="3"/>
      <c r="B41" s="3"/>
      <c r="C41" s="3"/>
      <c r="L41" s="1" t="s">
        <v>48</v>
      </c>
      <c r="M41" s="1">
        <v>1093558</v>
      </c>
      <c r="N41" s="1">
        <f>M41*1.989*1.989*10^-6</f>
        <v>4.3262477685180007</v>
      </c>
      <c r="O41">
        <v>1560</v>
      </c>
      <c r="P41">
        <v>832</v>
      </c>
      <c r="Q41">
        <f>O41/SQRT(M41)</f>
        <v>1.4917762455281971</v>
      </c>
      <c r="S41">
        <v>169</v>
      </c>
      <c r="W41" s="1">
        <v>1226006</v>
      </c>
      <c r="X41" s="1">
        <v>1617</v>
      </c>
      <c r="AB41" s="1"/>
    </row>
    <row r="42" spans="1:29" x14ac:dyDescent="0.3">
      <c r="A42" s="8" t="s">
        <v>163</v>
      </c>
      <c r="B42" s="8" t="s">
        <v>161</v>
      </c>
      <c r="C42" s="8" t="s">
        <v>162</v>
      </c>
      <c r="D42" s="1" t="s">
        <v>235</v>
      </c>
      <c r="E42" s="8" t="s">
        <v>236</v>
      </c>
      <c r="F42" s="8" t="s">
        <v>237</v>
      </c>
      <c r="G42" s="8" t="s">
        <v>238</v>
      </c>
      <c r="H42" s="8" t="s">
        <v>239</v>
      </c>
      <c r="L42" s="1" t="s">
        <v>49</v>
      </c>
      <c r="M42" s="1">
        <v>1114459</v>
      </c>
      <c r="N42" s="1">
        <f t="shared" ref="N42:N65" si="4">M42*1.989*1.989*10^-6</f>
        <v>4.4089346535390002</v>
      </c>
      <c r="O42">
        <v>1557</v>
      </c>
      <c r="P42">
        <v>860</v>
      </c>
      <c r="Q42">
        <f t="shared" ref="Q42:Q65" si="5">O42/SQRT(M42)</f>
        <v>1.4748795864686532</v>
      </c>
      <c r="S42">
        <v>178</v>
      </c>
      <c r="W42" s="1">
        <v>1120584</v>
      </c>
      <c r="X42" s="1">
        <v>1546</v>
      </c>
      <c r="AB42" s="1"/>
    </row>
    <row r="43" spans="1:29" x14ac:dyDescent="0.3">
      <c r="A43" s="1" t="s">
        <v>29</v>
      </c>
      <c r="B43" s="1">
        <v>1152734</v>
      </c>
      <c r="C43" s="1">
        <f>B43*1.989*1.989*10^-6</f>
        <v>4.560355184814</v>
      </c>
      <c r="D43" s="1">
        <v>1555</v>
      </c>
      <c r="E43">
        <v>881</v>
      </c>
      <c r="F43">
        <f>D43/SQRT(B43)</f>
        <v>1.4483243819426788</v>
      </c>
      <c r="H43" s="1">
        <v>180</v>
      </c>
      <c r="L43" s="1" t="s">
        <v>50</v>
      </c>
      <c r="M43" s="1">
        <v>1107467</v>
      </c>
      <c r="N43" s="1">
        <f t="shared" si="4"/>
        <v>4.3812734555069994</v>
      </c>
      <c r="O43">
        <v>1541</v>
      </c>
      <c r="P43">
        <v>848</v>
      </c>
      <c r="Q43">
        <f t="shared" si="5"/>
        <v>1.464324206444038</v>
      </c>
      <c r="S43">
        <v>188</v>
      </c>
      <c r="W43" s="1">
        <v>1110069</v>
      </c>
      <c r="X43" s="1">
        <v>1541</v>
      </c>
      <c r="AB43" s="1"/>
    </row>
    <row r="44" spans="1:29" x14ac:dyDescent="0.3">
      <c r="A44" s="1" t="s">
        <v>30</v>
      </c>
      <c r="B44" s="1">
        <v>1133409</v>
      </c>
      <c r="C44" s="1">
        <f t="shared" ref="C44:C61" si="6">B44*1.989*1.989*10^-6</f>
        <v>4.4839031464890002</v>
      </c>
      <c r="D44" s="1">
        <v>1535</v>
      </c>
      <c r="E44">
        <v>874</v>
      </c>
      <c r="F44">
        <f t="shared" ref="F44:F61" si="7">D44/SQRT(B44)</f>
        <v>1.4418332992388285</v>
      </c>
      <c r="H44" s="1">
        <v>186</v>
      </c>
      <c r="L44" s="1" t="s">
        <v>51</v>
      </c>
      <c r="M44" s="1">
        <v>1124820</v>
      </c>
      <c r="N44" s="1">
        <f t="shared" si="4"/>
        <v>4.4499240232199995</v>
      </c>
      <c r="O44">
        <v>1542</v>
      </c>
      <c r="P44">
        <v>872</v>
      </c>
      <c r="Q44">
        <f t="shared" si="5"/>
        <v>1.4539278610013633</v>
      </c>
      <c r="S44">
        <v>184</v>
      </c>
      <c r="W44" s="1">
        <v>1031338</v>
      </c>
      <c r="X44" s="1">
        <v>1473</v>
      </c>
      <c r="AB44" s="1"/>
    </row>
    <row r="45" spans="1:29" x14ac:dyDescent="0.3">
      <c r="A45" s="1" t="s">
        <v>31</v>
      </c>
      <c r="B45" s="1">
        <v>1107803</v>
      </c>
      <c r="C45" s="1">
        <f t="shared" si="6"/>
        <v>4.382602712163</v>
      </c>
      <c r="D45" s="1">
        <v>1566</v>
      </c>
      <c r="E45">
        <v>831</v>
      </c>
      <c r="F45">
        <f t="shared" si="7"/>
        <v>1.4878545905436087</v>
      </c>
      <c r="H45" s="1">
        <v>174</v>
      </c>
      <c r="L45" s="1" t="s">
        <v>52</v>
      </c>
      <c r="M45" s="1">
        <v>1094427</v>
      </c>
      <c r="N45" s="1">
        <f t="shared" si="4"/>
        <v>4.3296856376670014</v>
      </c>
      <c r="O45">
        <v>1551</v>
      </c>
      <c r="P45">
        <v>842</v>
      </c>
      <c r="Q45">
        <f t="shared" si="5"/>
        <v>1.4825808918356962</v>
      </c>
      <c r="S45">
        <v>165</v>
      </c>
      <c r="W45" s="1">
        <v>1031565</v>
      </c>
      <c r="X45" s="1">
        <v>1485</v>
      </c>
      <c r="AB45" s="1"/>
    </row>
    <row r="46" spans="1:29" x14ac:dyDescent="0.3">
      <c r="A46" s="1" t="s">
        <v>32</v>
      </c>
      <c r="B46" s="1">
        <v>1310109</v>
      </c>
      <c r="C46" s="1">
        <f t="shared" si="6"/>
        <v>5.1829497271889995</v>
      </c>
      <c r="D46" s="1">
        <v>1699</v>
      </c>
      <c r="E46">
        <v>913</v>
      </c>
      <c r="F46">
        <f t="shared" si="7"/>
        <v>1.4843614395833389</v>
      </c>
      <c r="H46" s="1">
        <v>174</v>
      </c>
      <c r="L46" s="1" t="s">
        <v>53</v>
      </c>
      <c r="M46" s="1">
        <v>1091316</v>
      </c>
      <c r="N46" s="1">
        <f t="shared" si="4"/>
        <v>4.3173781452359998</v>
      </c>
      <c r="O46">
        <v>1557</v>
      </c>
      <c r="P46">
        <v>845</v>
      </c>
      <c r="Q46">
        <f t="shared" si="5"/>
        <v>1.4904360663657681</v>
      </c>
      <c r="S46">
        <v>172</v>
      </c>
      <c r="W46" s="1">
        <v>1020892</v>
      </c>
      <c r="X46" s="1">
        <v>1462</v>
      </c>
      <c r="AB46" s="1"/>
    </row>
    <row r="47" spans="1:29" x14ac:dyDescent="0.3">
      <c r="A47" s="1" t="s">
        <v>33</v>
      </c>
      <c r="B47" s="1">
        <v>1570655</v>
      </c>
      <c r="C47" s="1">
        <f t="shared" si="6"/>
        <v>6.2137012292550011</v>
      </c>
      <c r="D47" s="1">
        <v>1831</v>
      </c>
      <c r="E47">
        <v>1021</v>
      </c>
      <c r="F47">
        <f t="shared" si="7"/>
        <v>1.4609923560956357</v>
      </c>
      <c r="H47" s="1">
        <v>216</v>
      </c>
      <c r="L47" s="1" t="s">
        <v>54</v>
      </c>
      <c r="M47" s="1">
        <v>1149856</v>
      </c>
      <c r="N47" s="1">
        <f t="shared" si="4"/>
        <v>4.5489694685760007</v>
      </c>
      <c r="O47">
        <v>1563</v>
      </c>
      <c r="P47">
        <v>878</v>
      </c>
      <c r="Q47">
        <f t="shared" si="5"/>
        <v>1.4575962763382169</v>
      </c>
      <c r="S47">
        <v>177</v>
      </c>
      <c r="W47" s="1">
        <v>1001540</v>
      </c>
      <c r="X47" s="1">
        <v>1453</v>
      </c>
      <c r="AB47" s="1"/>
    </row>
    <row r="48" spans="1:29" x14ac:dyDescent="0.3">
      <c r="A48" s="1" t="s">
        <v>34</v>
      </c>
      <c r="B48" s="1">
        <v>1381644</v>
      </c>
      <c r="C48" s="1">
        <f t="shared" si="6"/>
        <v>5.4659508429240002</v>
      </c>
      <c r="D48" s="1">
        <v>1750</v>
      </c>
      <c r="E48">
        <v>943</v>
      </c>
      <c r="F48">
        <f t="shared" si="7"/>
        <v>1.4888123784572704</v>
      </c>
      <c r="H48" s="1">
        <v>189</v>
      </c>
      <c r="L48" s="1" t="s">
        <v>55</v>
      </c>
      <c r="M48" s="1">
        <v>1166237</v>
      </c>
      <c r="N48" s="1">
        <f t="shared" si="4"/>
        <v>4.613774686677</v>
      </c>
      <c r="O48">
        <v>1565</v>
      </c>
      <c r="P48">
        <v>886</v>
      </c>
      <c r="Q48">
        <f t="shared" si="5"/>
        <v>1.4491753360051889</v>
      </c>
      <c r="S48">
        <v>170</v>
      </c>
      <c r="W48" s="1">
        <v>1167258</v>
      </c>
      <c r="X48" s="1">
        <v>1577</v>
      </c>
      <c r="AB48" s="1"/>
    </row>
    <row r="49" spans="1:28" x14ac:dyDescent="0.3">
      <c r="A49" s="1" t="s">
        <v>35</v>
      </c>
      <c r="B49" s="1">
        <v>1311870</v>
      </c>
      <c r="C49" s="1">
        <f t="shared" si="6"/>
        <v>5.1899164562700006</v>
      </c>
      <c r="D49" s="1">
        <v>1677</v>
      </c>
      <c r="E49">
        <v>931</v>
      </c>
      <c r="F49">
        <f t="shared" si="7"/>
        <v>1.4641570475723005</v>
      </c>
      <c r="H49" s="1">
        <v>195</v>
      </c>
      <c r="L49" s="1" t="s">
        <v>56</v>
      </c>
      <c r="M49" s="1">
        <v>1070333</v>
      </c>
      <c r="N49" s="1">
        <f t="shared" si="4"/>
        <v>4.2343668582930007</v>
      </c>
      <c r="O49">
        <v>1502</v>
      </c>
      <c r="P49">
        <v>851</v>
      </c>
      <c r="Q49">
        <f t="shared" si="5"/>
        <v>1.4518123112704113</v>
      </c>
      <c r="S49">
        <v>167</v>
      </c>
      <c r="W49" s="1">
        <v>1058066</v>
      </c>
      <c r="X49" s="1">
        <v>1503</v>
      </c>
      <c r="AB49" s="1"/>
    </row>
    <row r="50" spans="1:28" x14ac:dyDescent="0.3">
      <c r="A50" s="1" t="s">
        <v>36</v>
      </c>
      <c r="B50" s="1">
        <v>1339858</v>
      </c>
      <c r="C50" s="1">
        <f t="shared" si="6"/>
        <v>5.3006403708179999</v>
      </c>
      <c r="D50" s="1">
        <v>1732</v>
      </c>
      <c r="E50">
        <v>924</v>
      </c>
      <c r="F50">
        <f t="shared" si="7"/>
        <v>1.4962993967425966</v>
      </c>
      <c r="H50" s="1">
        <v>176</v>
      </c>
      <c r="L50" s="1" t="s">
        <v>57</v>
      </c>
      <c r="M50" s="1">
        <v>1162669</v>
      </c>
      <c r="N50" s="1">
        <f t="shared" si="4"/>
        <v>4.5996592469490007</v>
      </c>
      <c r="O50">
        <v>1549</v>
      </c>
      <c r="P50">
        <v>874</v>
      </c>
      <c r="Q50">
        <f t="shared" si="5"/>
        <v>1.4365586820351754</v>
      </c>
      <c r="S50">
        <v>183</v>
      </c>
      <c r="W50" s="1">
        <v>1178754</v>
      </c>
      <c r="X50" s="1">
        <v>1601</v>
      </c>
      <c r="AB50" s="1"/>
    </row>
    <row r="51" spans="1:28" x14ac:dyDescent="0.3">
      <c r="A51" s="1" t="s">
        <v>37</v>
      </c>
      <c r="B51" s="1">
        <v>1452792</v>
      </c>
      <c r="C51" s="1">
        <f t="shared" si="6"/>
        <v>5.7474209398320006</v>
      </c>
      <c r="D51" s="1">
        <v>1747</v>
      </c>
      <c r="E51">
        <v>982</v>
      </c>
      <c r="F51">
        <f t="shared" si="7"/>
        <v>1.4494097723776056</v>
      </c>
      <c r="H51" s="1">
        <v>185</v>
      </c>
      <c r="L51" s="1" t="s">
        <v>58</v>
      </c>
      <c r="M51" s="1">
        <v>1144994</v>
      </c>
      <c r="N51" s="1">
        <f t="shared" si="4"/>
        <v>4.529734808274001</v>
      </c>
      <c r="O51">
        <v>1545</v>
      </c>
      <c r="P51">
        <v>871</v>
      </c>
      <c r="Q51">
        <f t="shared" si="5"/>
        <v>1.4438659618243108</v>
      </c>
      <c r="S51">
        <v>180</v>
      </c>
      <c r="W51" s="1">
        <v>1108405</v>
      </c>
      <c r="X51" s="1">
        <v>1537</v>
      </c>
      <c r="AB51" s="1"/>
    </row>
    <row r="52" spans="1:28" x14ac:dyDescent="0.3">
      <c r="A52" s="1" t="s">
        <v>38</v>
      </c>
      <c r="B52" s="1">
        <v>1251882</v>
      </c>
      <c r="C52" s="1">
        <f t="shared" si="6"/>
        <v>4.9525966697220003</v>
      </c>
      <c r="D52" s="1">
        <v>1686</v>
      </c>
      <c r="E52">
        <v>914</v>
      </c>
      <c r="F52">
        <f t="shared" si="7"/>
        <v>1.5068702987214602</v>
      </c>
      <c r="H52" s="1">
        <v>182</v>
      </c>
      <c r="L52" s="1" t="s">
        <v>59</v>
      </c>
      <c r="M52" s="1">
        <v>1133322</v>
      </c>
      <c r="N52" s="1">
        <f t="shared" si="4"/>
        <v>4.4835589639620004</v>
      </c>
      <c r="O52">
        <v>1554</v>
      </c>
      <c r="P52">
        <v>869</v>
      </c>
      <c r="Q52">
        <f t="shared" si="5"/>
        <v>1.4597361212183364</v>
      </c>
      <c r="S52">
        <v>178</v>
      </c>
      <c r="W52" s="1">
        <v>1112370</v>
      </c>
      <c r="X52" s="1">
        <v>1569</v>
      </c>
      <c r="AB52" s="1"/>
    </row>
    <row r="53" spans="1:28" x14ac:dyDescent="0.3">
      <c r="A53" s="1" t="s">
        <v>39</v>
      </c>
      <c r="B53" s="1">
        <v>1356702</v>
      </c>
      <c r="C53" s="1">
        <f t="shared" si="6"/>
        <v>5.3672772729420002</v>
      </c>
      <c r="D53" s="1">
        <v>1725</v>
      </c>
      <c r="E53">
        <v>942</v>
      </c>
      <c r="F53">
        <f t="shared" si="7"/>
        <v>1.4809720654356164</v>
      </c>
      <c r="H53" s="1">
        <v>192</v>
      </c>
      <c r="L53" s="1" t="s">
        <v>60</v>
      </c>
      <c r="M53" s="1">
        <v>1090963</v>
      </c>
      <c r="N53" s="1">
        <f t="shared" si="4"/>
        <v>4.3159816345230002</v>
      </c>
      <c r="O53">
        <v>1526</v>
      </c>
      <c r="P53">
        <v>850</v>
      </c>
      <c r="Q53">
        <f t="shared" si="5"/>
        <v>1.4609976680647498</v>
      </c>
      <c r="S53">
        <v>174</v>
      </c>
      <c r="W53" s="1">
        <v>1152734</v>
      </c>
      <c r="X53" s="1">
        <v>1555</v>
      </c>
    </row>
    <row r="54" spans="1:28" x14ac:dyDescent="0.3">
      <c r="A54" s="1" t="s">
        <v>40</v>
      </c>
      <c r="B54" s="1">
        <v>1461598</v>
      </c>
      <c r="C54" s="1">
        <f t="shared" si="6"/>
        <v>5.7822585413580008</v>
      </c>
      <c r="D54" s="1">
        <v>1832</v>
      </c>
      <c r="E54">
        <v>959</v>
      </c>
      <c r="F54">
        <f t="shared" si="7"/>
        <v>1.5153449266339378</v>
      </c>
      <c r="H54" s="1">
        <v>191</v>
      </c>
      <c r="L54" s="1" t="s">
        <v>61</v>
      </c>
      <c r="M54" s="1">
        <v>1103164</v>
      </c>
      <c r="N54" s="1">
        <f t="shared" si="4"/>
        <v>4.3642502668440004</v>
      </c>
      <c r="O54">
        <v>1544</v>
      </c>
      <c r="P54">
        <v>863</v>
      </c>
      <c r="Q54">
        <f t="shared" si="5"/>
        <v>1.4700335803297557</v>
      </c>
      <c r="S54">
        <v>174</v>
      </c>
      <c r="W54" s="1">
        <v>1133409</v>
      </c>
      <c r="X54" s="1">
        <v>1535</v>
      </c>
    </row>
    <row r="55" spans="1:28" x14ac:dyDescent="0.3">
      <c r="A55" s="1" t="s">
        <v>41</v>
      </c>
      <c r="B55" s="1">
        <v>1427228</v>
      </c>
      <c r="C55" s="1">
        <f t="shared" si="6"/>
        <v>5.6462866625880004</v>
      </c>
      <c r="D55" s="1">
        <v>1764</v>
      </c>
      <c r="E55">
        <v>969</v>
      </c>
      <c r="F55">
        <f t="shared" si="7"/>
        <v>1.4765627299036836</v>
      </c>
      <c r="H55" s="1">
        <v>177</v>
      </c>
      <c r="L55" s="1" t="s">
        <v>62</v>
      </c>
      <c r="M55" s="1">
        <v>1026326</v>
      </c>
      <c r="N55" s="1">
        <f t="shared" si="4"/>
        <v>4.0602698414460008</v>
      </c>
      <c r="O55">
        <v>1469</v>
      </c>
      <c r="P55">
        <v>842</v>
      </c>
      <c r="Q55">
        <f t="shared" si="5"/>
        <v>1.4500371541499275</v>
      </c>
      <c r="S55">
        <v>172</v>
      </c>
      <c r="W55" s="1">
        <v>1107803</v>
      </c>
      <c r="X55" s="1">
        <v>1566</v>
      </c>
    </row>
    <row r="56" spans="1:28" x14ac:dyDescent="0.3">
      <c r="A56" s="1" t="s">
        <v>42</v>
      </c>
      <c r="B56" s="1">
        <v>1459600</v>
      </c>
      <c r="C56" s="1">
        <f t="shared" si="6"/>
        <v>5.7743542116000004</v>
      </c>
      <c r="D56" s="1">
        <v>1780</v>
      </c>
      <c r="E56">
        <v>965</v>
      </c>
      <c r="F56">
        <f t="shared" si="7"/>
        <v>1.4733403229794102</v>
      </c>
      <c r="H56" s="1">
        <v>194</v>
      </c>
      <c r="L56" s="1" t="s">
        <v>63</v>
      </c>
      <c r="M56" s="1">
        <v>1000885</v>
      </c>
      <c r="N56" s="1">
        <f t="shared" si="4"/>
        <v>3.959622167085</v>
      </c>
      <c r="O56">
        <v>1443</v>
      </c>
      <c r="P56">
        <v>823</v>
      </c>
      <c r="Q56">
        <f t="shared" si="5"/>
        <v>1.4423618960103008</v>
      </c>
      <c r="S56">
        <v>168</v>
      </c>
      <c r="W56" s="1">
        <v>1310109</v>
      </c>
      <c r="X56" s="1">
        <v>1699</v>
      </c>
    </row>
    <row r="57" spans="1:28" x14ac:dyDescent="0.3">
      <c r="A57" s="1" t="s">
        <v>43</v>
      </c>
      <c r="B57" s="1">
        <v>1240281</v>
      </c>
      <c r="C57" s="1">
        <f t="shared" si="6"/>
        <v>4.9067017100010002</v>
      </c>
      <c r="D57" s="1">
        <v>1659</v>
      </c>
      <c r="E57">
        <v>895</v>
      </c>
      <c r="F57">
        <f t="shared" si="7"/>
        <v>1.4896572021016965</v>
      </c>
      <c r="H57" s="1">
        <v>180</v>
      </c>
      <c r="L57" s="1" t="s">
        <v>64</v>
      </c>
      <c r="M57" s="1">
        <v>1282552</v>
      </c>
      <c r="N57" s="1">
        <f t="shared" si="4"/>
        <v>5.0739309007920008</v>
      </c>
      <c r="O57">
        <v>1564</v>
      </c>
      <c r="P57">
        <v>862</v>
      </c>
      <c r="Q57">
        <f t="shared" si="5"/>
        <v>1.3810177406761928</v>
      </c>
      <c r="S57">
        <v>180</v>
      </c>
      <c r="W57" s="1">
        <v>1570655</v>
      </c>
      <c r="X57" s="1">
        <v>1831</v>
      </c>
    </row>
    <row r="58" spans="1:28" x14ac:dyDescent="0.3">
      <c r="A58" s="1" t="s">
        <v>44</v>
      </c>
      <c r="B58" s="1">
        <v>1495282</v>
      </c>
      <c r="C58" s="1">
        <f t="shared" si="6"/>
        <v>5.915516521122</v>
      </c>
      <c r="D58" s="1">
        <v>1807</v>
      </c>
      <c r="E58">
        <v>1006</v>
      </c>
      <c r="F58">
        <f t="shared" si="7"/>
        <v>1.4777351368345659</v>
      </c>
      <c r="H58" s="1">
        <v>201</v>
      </c>
      <c r="L58" s="1" t="s">
        <v>65</v>
      </c>
      <c r="M58" s="1">
        <v>1163013</v>
      </c>
      <c r="N58" s="1">
        <f t="shared" si="4"/>
        <v>4.6010201525730006</v>
      </c>
      <c r="O58">
        <v>1559</v>
      </c>
      <c r="P58">
        <v>890</v>
      </c>
      <c r="Q58">
        <f t="shared" si="5"/>
        <v>1.4456189433369895</v>
      </c>
      <c r="S58">
        <v>177</v>
      </c>
      <c r="W58" s="1">
        <v>1381644</v>
      </c>
      <c r="X58" s="1">
        <v>1750</v>
      </c>
    </row>
    <row r="59" spans="1:28" x14ac:dyDescent="0.3">
      <c r="A59" s="1" t="s">
        <v>45</v>
      </c>
      <c r="B59" s="1">
        <v>1570691</v>
      </c>
      <c r="C59" s="1">
        <f t="shared" si="6"/>
        <v>6.2138436496110003</v>
      </c>
      <c r="D59" s="1">
        <v>1841</v>
      </c>
      <c r="E59">
        <v>1015</v>
      </c>
      <c r="F59">
        <f t="shared" si="7"/>
        <v>1.4689547262625853</v>
      </c>
      <c r="H59" s="1">
        <v>195</v>
      </c>
      <c r="L59" s="1" t="s">
        <v>66</v>
      </c>
      <c r="M59" s="1">
        <v>1109602</v>
      </c>
      <c r="N59" s="1">
        <f t="shared" si="4"/>
        <v>4.3897197738420006</v>
      </c>
      <c r="O59">
        <v>1547</v>
      </c>
      <c r="P59">
        <v>867</v>
      </c>
      <c r="Q59">
        <f t="shared" si="5"/>
        <v>1.4686107345087254</v>
      </c>
      <c r="S59">
        <v>182</v>
      </c>
      <c r="W59" s="1">
        <v>1311870</v>
      </c>
      <c r="X59" s="1">
        <v>1677</v>
      </c>
    </row>
    <row r="60" spans="1:28" x14ac:dyDescent="0.3">
      <c r="A60" s="1" t="s">
        <v>46</v>
      </c>
      <c r="B60" s="1">
        <v>1435989</v>
      </c>
      <c r="C60" s="1">
        <f t="shared" si="6"/>
        <v>5.6809462386690006</v>
      </c>
      <c r="D60" s="1">
        <v>1764</v>
      </c>
      <c r="E60">
        <v>974</v>
      </c>
      <c r="F60">
        <f t="shared" si="7"/>
        <v>1.4720515681001962</v>
      </c>
      <c r="H60" s="1">
        <v>184</v>
      </c>
      <c r="L60" s="1" t="s">
        <v>67</v>
      </c>
      <c r="M60" s="1">
        <v>1090795</v>
      </c>
      <c r="N60" s="1">
        <f t="shared" si="4"/>
        <v>4.3153170061950004</v>
      </c>
      <c r="O60">
        <v>1524</v>
      </c>
      <c r="P60">
        <v>855</v>
      </c>
      <c r="Q60">
        <f t="shared" si="5"/>
        <v>1.4591952179657282</v>
      </c>
      <c r="S60">
        <v>175</v>
      </c>
      <c r="W60" s="1">
        <v>1339858</v>
      </c>
      <c r="X60" s="1">
        <v>1732</v>
      </c>
    </row>
    <row r="61" spans="1:28" x14ac:dyDescent="0.3">
      <c r="A61" s="1" t="s">
        <v>47</v>
      </c>
      <c r="B61" s="1">
        <v>1433101</v>
      </c>
      <c r="C61" s="1">
        <f t="shared" si="6"/>
        <v>5.669520961221</v>
      </c>
      <c r="D61" s="1">
        <v>1759</v>
      </c>
      <c r="E61">
        <v>986</v>
      </c>
      <c r="F61">
        <f t="shared" si="7"/>
        <v>1.4693573845157404</v>
      </c>
      <c r="H61" s="1">
        <v>199</v>
      </c>
      <c r="L61" s="1" t="s">
        <v>68</v>
      </c>
      <c r="M61" s="1">
        <v>1073269</v>
      </c>
      <c r="N61" s="1">
        <f t="shared" si="4"/>
        <v>4.2459820295490003</v>
      </c>
      <c r="O61">
        <v>1542</v>
      </c>
      <c r="P61">
        <v>853</v>
      </c>
      <c r="Q61">
        <f t="shared" si="5"/>
        <v>1.4884357101940755</v>
      </c>
      <c r="S61">
        <v>178</v>
      </c>
      <c r="W61" s="1">
        <v>1452792</v>
      </c>
      <c r="X61" s="1">
        <v>1747</v>
      </c>
    </row>
    <row r="62" spans="1:28" x14ac:dyDescent="0.3">
      <c r="A62" s="1"/>
      <c r="B62" s="1"/>
      <c r="C62" s="1"/>
      <c r="D62" s="1"/>
      <c r="H62" s="1"/>
      <c r="L62" s="1" t="s">
        <v>69</v>
      </c>
      <c r="M62" s="1">
        <v>1099201</v>
      </c>
      <c r="N62" s="1">
        <f t="shared" si="4"/>
        <v>4.3485721593210007</v>
      </c>
      <c r="O62">
        <v>1538</v>
      </c>
      <c r="P62">
        <v>854</v>
      </c>
      <c r="Q62">
        <f t="shared" si="5"/>
        <v>1.4669583316356136</v>
      </c>
      <c r="S62">
        <v>176</v>
      </c>
      <c r="W62" s="1">
        <v>1251882</v>
      </c>
      <c r="X62" s="1">
        <v>1686</v>
      </c>
    </row>
    <row r="63" spans="1:28" x14ac:dyDescent="0.3">
      <c r="A63" s="1"/>
      <c r="B63" s="1"/>
      <c r="C63" s="1"/>
      <c r="D63" s="1"/>
      <c r="H63" s="1"/>
      <c r="L63" s="1" t="s">
        <v>70</v>
      </c>
      <c r="M63" s="1">
        <v>1075826</v>
      </c>
      <c r="N63" s="1">
        <f t="shared" si="4"/>
        <v>4.2560978309460014</v>
      </c>
      <c r="O63">
        <v>1515</v>
      </c>
      <c r="P63">
        <v>880</v>
      </c>
      <c r="Q63">
        <f t="shared" si="5"/>
        <v>1.4606347034568878</v>
      </c>
      <c r="S63">
        <v>168</v>
      </c>
      <c r="W63" s="1">
        <v>1356702</v>
      </c>
      <c r="X63" s="1">
        <v>1725</v>
      </c>
    </row>
    <row r="64" spans="1:28" x14ac:dyDescent="0.3">
      <c r="A64" s="1"/>
      <c r="B64" s="1"/>
      <c r="C64" s="1"/>
      <c r="D64" s="1"/>
      <c r="H64" s="1"/>
      <c r="L64" s="1" t="s">
        <v>71</v>
      </c>
      <c r="M64" s="1">
        <v>1144500</v>
      </c>
      <c r="N64" s="1">
        <f t="shared" si="4"/>
        <v>4.5277804845</v>
      </c>
      <c r="O64">
        <v>1565</v>
      </c>
      <c r="P64">
        <v>879</v>
      </c>
      <c r="Q64">
        <f t="shared" si="5"/>
        <v>1.4628723906342738</v>
      </c>
      <c r="S64">
        <v>168</v>
      </c>
      <c r="W64" s="1">
        <v>1461598</v>
      </c>
      <c r="X64" s="1">
        <v>1832</v>
      </c>
    </row>
    <row r="65" spans="1:29" x14ac:dyDescent="0.3">
      <c r="A65" s="1"/>
      <c r="B65" s="1"/>
      <c r="C65" s="1"/>
      <c r="D65" s="1"/>
      <c r="H65" s="1"/>
      <c r="L65" s="1" t="s">
        <v>72</v>
      </c>
      <c r="M65" s="1">
        <v>1142893</v>
      </c>
      <c r="N65" s="1">
        <f t="shared" si="4"/>
        <v>4.5214229980530005</v>
      </c>
      <c r="O65">
        <v>1564</v>
      </c>
      <c r="P65">
        <v>878</v>
      </c>
      <c r="Q65">
        <f t="shared" si="5"/>
        <v>1.4629650881438043</v>
      </c>
      <c r="S65">
        <v>178</v>
      </c>
      <c r="W65" s="1">
        <v>1427228</v>
      </c>
      <c r="X65" s="1">
        <v>1764</v>
      </c>
    </row>
    <row r="66" spans="1:29" x14ac:dyDescent="0.3">
      <c r="A66" s="1"/>
      <c r="B66" s="1"/>
      <c r="C66" s="1"/>
      <c r="D66" s="1"/>
      <c r="H66" s="1"/>
      <c r="W66" s="1">
        <v>1459600</v>
      </c>
      <c r="X66" s="1">
        <v>1780</v>
      </c>
    </row>
    <row r="67" spans="1:29" x14ac:dyDescent="0.3">
      <c r="A67" s="1"/>
      <c r="B67" s="1"/>
      <c r="C67" s="1"/>
      <c r="D67" s="1"/>
      <c r="H67" s="1"/>
      <c r="W67" s="1">
        <v>1495282</v>
      </c>
      <c r="X67" s="1">
        <v>1807</v>
      </c>
    </row>
    <row r="68" spans="1:29" x14ac:dyDescent="0.3">
      <c r="A68" s="1"/>
      <c r="B68" s="1"/>
      <c r="C68" s="1"/>
      <c r="D68" s="1"/>
      <c r="E68" s="1"/>
      <c r="F68" s="1"/>
      <c r="G68" s="1"/>
      <c r="H68" s="1"/>
      <c r="W68" s="1">
        <v>1435989</v>
      </c>
      <c r="X68" s="1">
        <v>1764</v>
      </c>
    </row>
    <row r="69" spans="1:29" x14ac:dyDescent="0.3">
      <c r="A69" s="1"/>
      <c r="B69" s="1"/>
      <c r="C69" s="1"/>
      <c r="D69" s="1"/>
      <c r="E69" s="1"/>
      <c r="F69" s="1"/>
      <c r="G69" s="1">
        <f>AVERAGE(N41:N65)</f>
        <v>4.40813899848348</v>
      </c>
      <c r="H69" s="1"/>
      <c r="W69" s="1">
        <v>1093558</v>
      </c>
      <c r="X69" s="1">
        <v>1560</v>
      </c>
    </row>
    <row r="70" spans="1:29" x14ac:dyDescent="0.3">
      <c r="A70" s="1"/>
      <c r="B70" s="1"/>
      <c r="C70" s="1">
        <f>AVERAGE(C43:C61)</f>
        <v>5.3914075288730521</v>
      </c>
      <c r="D70" s="1"/>
      <c r="E70" s="1"/>
      <c r="F70" s="1"/>
      <c r="G70" s="1">
        <f>STDEV(N41:N65)</f>
        <v>0.21165817466905035</v>
      </c>
      <c r="H70" s="1"/>
      <c r="W70">
        <v>1114459</v>
      </c>
      <c r="X70">
        <v>1557</v>
      </c>
    </row>
    <row r="71" spans="1:29" x14ac:dyDescent="0.3">
      <c r="W71" s="1">
        <v>1107467</v>
      </c>
      <c r="X71" s="1">
        <v>1541</v>
      </c>
    </row>
    <row r="72" spans="1:29" x14ac:dyDescent="0.3">
      <c r="W72" s="1">
        <v>1124820</v>
      </c>
      <c r="X72" s="1">
        <v>1542</v>
      </c>
    </row>
    <row r="73" spans="1:29" x14ac:dyDescent="0.3">
      <c r="W73" s="1">
        <v>1094427</v>
      </c>
      <c r="X73" s="1">
        <v>1551</v>
      </c>
    </row>
    <row r="74" spans="1:29" x14ac:dyDescent="0.3">
      <c r="W74" s="1">
        <v>1091316</v>
      </c>
      <c r="X74" s="1">
        <v>1557</v>
      </c>
    </row>
    <row r="75" spans="1:29" ht="18" x14ac:dyDescent="0.35">
      <c r="A75" s="10" t="s">
        <v>165</v>
      </c>
      <c r="B75" s="10"/>
      <c r="C75" s="10"/>
      <c r="D75" s="10"/>
      <c r="E75" s="10"/>
      <c r="F75" s="10"/>
      <c r="L75" s="11" t="s">
        <v>160</v>
      </c>
      <c r="M75" s="11"/>
      <c r="N75" s="11"/>
      <c r="W75" s="1">
        <v>1149856</v>
      </c>
      <c r="X75" s="1">
        <v>1563</v>
      </c>
    </row>
    <row r="76" spans="1:29" x14ac:dyDescent="0.3">
      <c r="L76" s="3"/>
      <c r="M76" s="3"/>
      <c r="N76" s="3"/>
      <c r="W76" s="1">
        <v>1166237</v>
      </c>
      <c r="X76" s="1">
        <v>1565</v>
      </c>
    </row>
    <row r="77" spans="1:29" x14ac:dyDescent="0.3">
      <c r="A77" s="11" t="s">
        <v>159</v>
      </c>
      <c r="B77" s="11"/>
      <c r="C77" s="11"/>
      <c r="L77" s="8" t="s">
        <v>163</v>
      </c>
      <c r="M77" s="8" t="s">
        <v>161</v>
      </c>
      <c r="N77" s="8" t="s">
        <v>162</v>
      </c>
      <c r="O77" s="1" t="s">
        <v>235</v>
      </c>
      <c r="P77" s="8" t="s">
        <v>236</v>
      </c>
      <c r="Q77" s="8" t="s">
        <v>237</v>
      </c>
      <c r="R77" s="8" t="s">
        <v>238</v>
      </c>
      <c r="S77" s="8" t="s">
        <v>239</v>
      </c>
      <c r="W77" s="1">
        <v>1070333</v>
      </c>
      <c r="X77" s="1">
        <v>1502</v>
      </c>
      <c r="AA77" s="2"/>
      <c r="AB77" s="2"/>
      <c r="AC77" s="2"/>
    </row>
    <row r="78" spans="1:29" x14ac:dyDescent="0.3">
      <c r="A78" s="3"/>
      <c r="B78" s="3"/>
      <c r="C78" s="3"/>
      <c r="L78" s="1" t="s">
        <v>92</v>
      </c>
      <c r="M78" s="1">
        <v>749193</v>
      </c>
      <c r="N78" s="1">
        <f>M78*1.989*1.989*10^-6</f>
        <v>2.9638981603530001</v>
      </c>
      <c r="O78" s="1">
        <v>1233</v>
      </c>
      <c r="P78">
        <v>703</v>
      </c>
      <c r="Q78">
        <f>O78/SQRT(M78)</f>
        <v>1.4245123577393461</v>
      </c>
      <c r="S78">
        <v>142</v>
      </c>
      <c r="W78" s="1">
        <v>1162669</v>
      </c>
      <c r="X78" s="1">
        <v>1549</v>
      </c>
      <c r="AB78" s="1"/>
      <c r="AC78" s="1"/>
    </row>
    <row r="79" spans="1:29" x14ac:dyDescent="0.3">
      <c r="A79" s="8" t="s">
        <v>163</v>
      </c>
      <c r="B79" s="8" t="s">
        <v>161</v>
      </c>
      <c r="C79" s="8" t="s">
        <v>162</v>
      </c>
      <c r="D79" s="1" t="s">
        <v>235</v>
      </c>
      <c r="E79" s="8" t="s">
        <v>236</v>
      </c>
      <c r="F79" s="8" t="s">
        <v>237</v>
      </c>
      <c r="G79" s="8" t="s">
        <v>238</v>
      </c>
      <c r="H79" s="8" t="s">
        <v>239</v>
      </c>
      <c r="L79" s="1" t="s">
        <v>93</v>
      </c>
      <c r="M79" s="1">
        <v>878127</v>
      </c>
      <c r="N79" s="1">
        <f t="shared" ref="N79:N90" si="8">M79*1.989*1.989*10^-6</f>
        <v>3.4739766653670001</v>
      </c>
      <c r="O79" s="1">
        <v>1350</v>
      </c>
      <c r="P79">
        <v>760</v>
      </c>
      <c r="Q79">
        <f t="shared" ref="Q79:Q90" si="9">O79/SQRT(M79)</f>
        <v>1.4406387863988015</v>
      </c>
      <c r="S79">
        <v>156</v>
      </c>
      <c r="W79" s="1">
        <v>1144994</v>
      </c>
      <c r="X79" s="1">
        <v>1545</v>
      </c>
      <c r="AA79" s="1"/>
      <c r="AB79" s="1"/>
      <c r="AC79" s="1"/>
    </row>
    <row r="80" spans="1:29" x14ac:dyDescent="0.3">
      <c r="A80" s="1" t="s">
        <v>73</v>
      </c>
      <c r="B80" s="1">
        <v>1041866</v>
      </c>
      <c r="C80" s="1">
        <f>B80*1.989*1.989*10^-6</f>
        <v>4.1217479617860002</v>
      </c>
      <c r="D80" s="1">
        <v>1468</v>
      </c>
      <c r="E80" s="1">
        <v>829</v>
      </c>
      <c r="F80">
        <f>D80/SQRT(B80)</f>
        <v>1.438202776303146</v>
      </c>
      <c r="H80" s="1">
        <v>150</v>
      </c>
      <c r="L80" s="1" t="s">
        <v>94</v>
      </c>
      <c r="M80" s="1">
        <v>811973</v>
      </c>
      <c r="N80" s="1">
        <f t="shared" si="8"/>
        <v>3.2122634367329996</v>
      </c>
      <c r="O80" s="1">
        <v>1308</v>
      </c>
      <c r="P80">
        <v>733</v>
      </c>
      <c r="Q80">
        <f t="shared" si="9"/>
        <v>1.4515665438806458</v>
      </c>
      <c r="S80">
        <v>134</v>
      </c>
      <c r="W80">
        <v>1133322</v>
      </c>
      <c r="X80">
        <v>1554</v>
      </c>
      <c r="AA80" s="1"/>
      <c r="AB80" s="1"/>
      <c r="AC80" s="1"/>
    </row>
    <row r="81" spans="1:29" x14ac:dyDescent="0.3">
      <c r="A81" s="1" t="s">
        <v>74</v>
      </c>
      <c r="B81" s="1">
        <v>1035736</v>
      </c>
      <c r="C81" s="1">
        <f t="shared" ref="C81:C98" si="10">B81*1.989*1.989*10^-6</f>
        <v>4.0974969400560006</v>
      </c>
      <c r="D81" s="1">
        <v>1469</v>
      </c>
      <c r="E81" s="1">
        <v>819</v>
      </c>
      <c r="F81">
        <f t="shared" ref="F81:F98" si="11">D81/SQRT(B81)</f>
        <v>1.4434350937838751</v>
      </c>
      <c r="H81" s="1">
        <v>160</v>
      </c>
      <c r="L81" s="1" t="s">
        <v>95</v>
      </c>
      <c r="M81" s="1">
        <v>744305</v>
      </c>
      <c r="N81" s="1">
        <f t="shared" si="8"/>
        <v>2.9445606409050002</v>
      </c>
      <c r="O81" s="1">
        <v>1309</v>
      </c>
      <c r="P81">
        <v>669</v>
      </c>
      <c r="Q81">
        <f t="shared" si="9"/>
        <v>1.5172745677425539</v>
      </c>
      <c r="S81">
        <v>129</v>
      </c>
      <c r="W81">
        <v>1090963</v>
      </c>
      <c r="X81">
        <v>1526</v>
      </c>
      <c r="AA81" s="1"/>
      <c r="AB81" s="1"/>
      <c r="AC81" s="1"/>
    </row>
    <row r="82" spans="1:29" x14ac:dyDescent="0.3">
      <c r="A82" s="1" t="s">
        <v>75</v>
      </c>
      <c r="B82" s="1">
        <v>1021472</v>
      </c>
      <c r="C82" s="1">
        <f t="shared" si="10"/>
        <v>4.0410668301120003</v>
      </c>
      <c r="D82" s="1">
        <v>1490</v>
      </c>
      <c r="E82" s="1">
        <v>819</v>
      </c>
      <c r="F82">
        <f t="shared" si="11"/>
        <v>1.4742564453529032</v>
      </c>
      <c r="H82" s="1">
        <v>160</v>
      </c>
      <c r="L82" s="1" t="s">
        <v>96</v>
      </c>
      <c r="M82" s="1">
        <v>749224</v>
      </c>
      <c r="N82" s="1">
        <f t="shared" si="8"/>
        <v>2.964020800104</v>
      </c>
      <c r="O82" s="1">
        <v>1285</v>
      </c>
      <c r="P82">
        <v>710</v>
      </c>
      <c r="Q82">
        <f t="shared" si="9"/>
        <v>1.4845584021258642</v>
      </c>
      <c r="S82">
        <v>141</v>
      </c>
      <c r="W82">
        <v>1103164</v>
      </c>
      <c r="X82">
        <v>1544</v>
      </c>
      <c r="AA82" s="1"/>
      <c r="AB82" s="1"/>
      <c r="AC82" s="1"/>
    </row>
    <row r="83" spans="1:29" x14ac:dyDescent="0.3">
      <c r="A83" s="1" t="s">
        <v>76</v>
      </c>
      <c r="B83" s="1">
        <v>1028409</v>
      </c>
      <c r="C83" s="1">
        <f t="shared" si="10"/>
        <v>4.0685104414889999</v>
      </c>
      <c r="D83" s="1">
        <v>1491</v>
      </c>
      <c r="E83" s="1">
        <v>807</v>
      </c>
      <c r="F83">
        <f t="shared" si="11"/>
        <v>1.4702619201145062</v>
      </c>
      <c r="H83" s="1">
        <v>155</v>
      </c>
      <c r="L83" s="1" t="s">
        <v>97</v>
      </c>
      <c r="M83" s="1">
        <v>770065</v>
      </c>
      <c r="N83" s="1">
        <f t="shared" si="8"/>
        <v>3.0464703178650003</v>
      </c>
      <c r="O83" s="1">
        <v>1295</v>
      </c>
      <c r="P83">
        <v>732</v>
      </c>
      <c r="Q83">
        <f t="shared" si="9"/>
        <v>1.4757271792806197</v>
      </c>
      <c r="S83">
        <v>134</v>
      </c>
      <c r="W83">
        <v>1026326</v>
      </c>
      <c r="X83">
        <v>1469</v>
      </c>
      <c r="AA83" s="1"/>
      <c r="AB83" s="1"/>
      <c r="AC83" s="1"/>
    </row>
    <row r="84" spans="1:29" x14ac:dyDescent="0.3">
      <c r="A84" s="1" t="s">
        <v>77</v>
      </c>
      <c r="B84" s="1">
        <v>1021351</v>
      </c>
      <c r="C84" s="1">
        <f t="shared" si="10"/>
        <v>4.0405881394710006</v>
      </c>
      <c r="D84" s="1">
        <v>1472</v>
      </c>
      <c r="E84" s="1">
        <v>795</v>
      </c>
      <c r="F84">
        <f t="shared" si="11"/>
        <v>1.4565329063974173</v>
      </c>
      <c r="H84" s="1">
        <v>154</v>
      </c>
      <c r="L84" s="1" t="s">
        <v>98</v>
      </c>
      <c r="M84" s="1">
        <v>800286</v>
      </c>
      <c r="N84" s="1">
        <f t="shared" si="8"/>
        <v>3.1660282506060002</v>
      </c>
      <c r="O84" s="1">
        <v>1301</v>
      </c>
      <c r="P84">
        <v>730</v>
      </c>
      <c r="Q84">
        <f t="shared" si="9"/>
        <v>1.4543022860594432</v>
      </c>
      <c r="S84">
        <v>139</v>
      </c>
      <c r="W84">
        <v>1000885</v>
      </c>
      <c r="X84">
        <v>1443</v>
      </c>
      <c r="AA84" s="1"/>
      <c r="AB84" s="1"/>
      <c r="AC84" s="1"/>
    </row>
    <row r="85" spans="1:29" x14ac:dyDescent="0.3">
      <c r="A85" s="1" t="s">
        <v>78</v>
      </c>
      <c r="B85" s="1">
        <v>1023805</v>
      </c>
      <c r="C85" s="1">
        <f t="shared" si="10"/>
        <v>4.0502964604049998</v>
      </c>
      <c r="D85" s="1">
        <v>1451</v>
      </c>
      <c r="E85" s="1">
        <v>816</v>
      </c>
      <c r="F85">
        <f t="shared" si="11"/>
        <v>1.4340318241496581</v>
      </c>
      <c r="H85" s="1">
        <v>152</v>
      </c>
      <c r="L85" s="1" t="s">
        <v>99</v>
      </c>
      <c r="M85" s="1">
        <v>737894</v>
      </c>
      <c r="N85" s="1">
        <f t="shared" si="8"/>
        <v>2.9191979491739999</v>
      </c>
      <c r="O85" s="1">
        <v>1232</v>
      </c>
      <c r="P85">
        <v>692</v>
      </c>
      <c r="Q85">
        <f t="shared" si="9"/>
        <v>1.4342132100639462</v>
      </c>
      <c r="R85" s="1"/>
      <c r="S85" s="1">
        <v>122</v>
      </c>
      <c r="W85">
        <v>1282552</v>
      </c>
      <c r="X85">
        <v>1564</v>
      </c>
      <c r="AA85" s="1"/>
      <c r="AB85" s="1"/>
      <c r="AC85" s="1"/>
    </row>
    <row r="86" spans="1:29" x14ac:dyDescent="0.3">
      <c r="A86" s="1" t="s">
        <v>79</v>
      </c>
      <c r="B86" s="1">
        <v>1024983</v>
      </c>
      <c r="C86" s="1">
        <f t="shared" si="10"/>
        <v>4.0549567709429999</v>
      </c>
      <c r="D86" s="1">
        <v>1489</v>
      </c>
      <c r="E86" s="1">
        <v>803</v>
      </c>
      <c r="F86">
        <f t="shared" si="11"/>
        <v>1.4707415658552827</v>
      </c>
      <c r="H86" s="1">
        <v>150</v>
      </c>
      <c r="L86" s="1" t="s">
        <v>100</v>
      </c>
      <c r="M86" s="1">
        <v>794180</v>
      </c>
      <c r="N86" s="1">
        <f t="shared" si="8"/>
        <v>3.1418721757800001</v>
      </c>
      <c r="O86" s="1">
        <v>1319</v>
      </c>
      <c r="P86">
        <v>737</v>
      </c>
      <c r="Q86">
        <f t="shared" si="9"/>
        <v>1.4800804513561383</v>
      </c>
      <c r="S86">
        <v>151</v>
      </c>
      <c r="W86">
        <v>1163013</v>
      </c>
      <c r="X86">
        <v>1559</v>
      </c>
      <c r="AA86" s="1"/>
      <c r="AB86" s="1"/>
      <c r="AC86" s="1"/>
    </row>
    <row r="87" spans="1:29" x14ac:dyDescent="0.3">
      <c r="A87" s="1" t="s">
        <v>80</v>
      </c>
      <c r="B87" s="1">
        <v>898179</v>
      </c>
      <c r="C87" s="1">
        <f t="shared" si="10"/>
        <v>3.5533048036590005</v>
      </c>
      <c r="D87" s="1">
        <v>1374</v>
      </c>
      <c r="E87" s="1">
        <v>767</v>
      </c>
      <c r="F87">
        <f t="shared" si="11"/>
        <v>1.4497906158565383</v>
      </c>
      <c r="H87" s="1">
        <v>147</v>
      </c>
      <c r="L87" s="1" t="s">
        <v>101</v>
      </c>
      <c r="M87" s="1">
        <v>741055</v>
      </c>
      <c r="N87" s="1">
        <f t="shared" si="8"/>
        <v>2.9317032476549998</v>
      </c>
      <c r="O87" s="1">
        <v>1291</v>
      </c>
      <c r="P87">
        <v>689</v>
      </c>
      <c r="Q87">
        <f t="shared" si="9"/>
        <v>1.499688362325869</v>
      </c>
      <c r="S87">
        <v>141</v>
      </c>
      <c r="W87">
        <v>1109602</v>
      </c>
      <c r="X87">
        <v>1547</v>
      </c>
      <c r="AA87" s="1"/>
      <c r="AB87" s="1"/>
      <c r="AC87" s="1"/>
    </row>
    <row r="88" spans="1:29" x14ac:dyDescent="0.3">
      <c r="A88" s="1" t="s">
        <v>81</v>
      </c>
      <c r="B88" s="1">
        <v>958842</v>
      </c>
      <c r="C88" s="1">
        <f t="shared" si="10"/>
        <v>3.7932949718820006</v>
      </c>
      <c r="D88" s="1">
        <v>1402</v>
      </c>
      <c r="E88" s="1">
        <v>787</v>
      </c>
      <c r="F88">
        <f t="shared" si="11"/>
        <v>1.4317740573722693</v>
      </c>
      <c r="H88" s="1">
        <v>142</v>
      </c>
      <c r="L88" s="1" t="s">
        <v>102</v>
      </c>
      <c r="M88" s="1">
        <v>798118</v>
      </c>
      <c r="N88" s="1">
        <f t="shared" si="8"/>
        <v>3.1574513802780002</v>
      </c>
      <c r="O88" s="1">
        <v>1301</v>
      </c>
      <c r="P88">
        <v>724</v>
      </c>
      <c r="Q88">
        <f t="shared" si="9"/>
        <v>1.4562761728243163</v>
      </c>
      <c r="S88">
        <v>132</v>
      </c>
      <c r="W88">
        <v>1090795</v>
      </c>
      <c r="X88">
        <v>1524</v>
      </c>
      <c r="AA88" s="1"/>
      <c r="AB88" s="1"/>
      <c r="AC88" s="1"/>
    </row>
    <row r="89" spans="1:29" x14ac:dyDescent="0.3">
      <c r="A89" s="1" t="s">
        <v>82</v>
      </c>
      <c r="B89" s="1">
        <v>1057606</v>
      </c>
      <c r="C89" s="1">
        <f t="shared" si="10"/>
        <v>4.1840173063260009</v>
      </c>
      <c r="D89" s="1">
        <v>1533</v>
      </c>
      <c r="E89" s="1">
        <v>817</v>
      </c>
      <c r="F89">
        <f t="shared" si="11"/>
        <v>1.4906655055036693</v>
      </c>
      <c r="H89" s="1">
        <v>158</v>
      </c>
      <c r="L89" s="1" t="s">
        <v>103</v>
      </c>
      <c r="M89" s="1">
        <v>837990</v>
      </c>
      <c r="N89" s="1">
        <f t="shared" si="8"/>
        <v>3.3151898367900006</v>
      </c>
      <c r="O89" s="1">
        <v>1324</v>
      </c>
      <c r="P89">
        <v>736</v>
      </c>
      <c r="Q89">
        <f t="shared" si="9"/>
        <v>1.4463339049814405</v>
      </c>
      <c r="S89">
        <v>147</v>
      </c>
      <c r="W89">
        <v>1073269</v>
      </c>
      <c r="X89">
        <v>1542</v>
      </c>
      <c r="AA89" s="1"/>
      <c r="AB89" s="1"/>
      <c r="AC89" s="1"/>
    </row>
    <row r="90" spans="1:29" x14ac:dyDescent="0.3">
      <c r="A90" s="1" t="s">
        <v>83</v>
      </c>
      <c r="B90" s="1">
        <v>1008754</v>
      </c>
      <c r="C90" s="1">
        <f t="shared" si="10"/>
        <v>3.9907528832340002</v>
      </c>
      <c r="D90" s="1">
        <v>1461</v>
      </c>
      <c r="E90" s="1">
        <v>829</v>
      </c>
      <c r="F90">
        <f t="shared" si="11"/>
        <v>1.4546468840865374</v>
      </c>
      <c r="H90" s="1">
        <v>144</v>
      </c>
      <c r="L90" s="1" t="s">
        <v>104</v>
      </c>
      <c r="M90" s="1">
        <v>826692</v>
      </c>
      <c r="N90" s="1">
        <f t="shared" si="8"/>
        <v>3.270493581732</v>
      </c>
      <c r="O90" s="1">
        <v>1317</v>
      </c>
      <c r="P90">
        <v>735</v>
      </c>
      <c r="Q90">
        <f t="shared" si="9"/>
        <v>1.4484846842700652</v>
      </c>
      <c r="S90">
        <v>151</v>
      </c>
      <c r="W90">
        <v>1099201</v>
      </c>
      <c r="X90">
        <v>1538</v>
      </c>
      <c r="AA90" s="1"/>
      <c r="AB90" s="1"/>
      <c r="AC90" s="1"/>
    </row>
    <row r="91" spans="1:29" x14ac:dyDescent="0.3">
      <c r="A91" s="1" t="s">
        <v>84</v>
      </c>
      <c r="B91" s="1">
        <v>956322</v>
      </c>
      <c r="C91" s="1">
        <f t="shared" si="10"/>
        <v>3.7833255469620002</v>
      </c>
      <c r="D91" s="1">
        <v>1433</v>
      </c>
      <c r="E91" s="1">
        <v>781</v>
      </c>
      <c r="F91">
        <f t="shared" si="11"/>
        <v>1.4653592732626728</v>
      </c>
      <c r="H91" s="1">
        <v>140</v>
      </c>
      <c r="W91">
        <v>1075826</v>
      </c>
      <c r="X91">
        <v>1515</v>
      </c>
      <c r="AA91" s="1"/>
      <c r="AB91" s="1"/>
      <c r="AC91" s="1"/>
    </row>
    <row r="92" spans="1:29" x14ac:dyDescent="0.3">
      <c r="A92" s="1" t="s">
        <v>85</v>
      </c>
      <c r="B92" s="1">
        <v>886448</v>
      </c>
      <c r="C92" s="1">
        <f t="shared" si="10"/>
        <v>3.5068955482080004</v>
      </c>
      <c r="D92" s="1">
        <v>1430</v>
      </c>
      <c r="E92" s="1">
        <v>745</v>
      </c>
      <c r="F92">
        <f t="shared" si="11"/>
        <v>1.518830833945138</v>
      </c>
      <c r="H92" s="1">
        <v>138</v>
      </c>
      <c r="W92">
        <v>1144500</v>
      </c>
      <c r="X92">
        <v>1565</v>
      </c>
      <c r="AA92" s="1"/>
      <c r="AB92" s="1"/>
      <c r="AC92" s="1"/>
    </row>
    <row r="93" spans="1:29" x14ac:dyDescent="0.3">
      <c r="A93" s="1" t="s">
        <v>86</v>
      </c>
      <c r="B93" s="1">
        <v>1108499</v>
      </c>
      <c r="C93" s="1">
        <f t="shared" si="10"/>
        <v>4.3853561723789998</v>
      </c>
      <c r="D93" s="1">
        <v>1550</v>
      </c>
      <c r="E93" s="1">
        <v>838</v>
      </c>
      <c r="F93">
        <f t="shared" si="11"/>
        <v>1.4721906166860859</v>
      </c>
      <c r="G93" s="1"/>
      <c r="H93" s="1">
        <v>152</v>
      </c>
      <c r="W93">
        <v>1142893</v>
      </c>
      <c r="X93">
        <v>1564</v>
      </c>
      <c r="AA93" s="1"/>
      <c r="AB93" s="1"/>
      <c r="AC93" s="1"/>
    </row>
    <row r="94" spans="1:29" x14ac:dyDescent="0.3">
      <c r="A94" s="1" t="s">
        <v>87</v>
      </c>
      <c r="B94" s="1">
        <v>936035</v>
      </c>
      <c r="C94" s="1">
        <f t="shared" si="10"/>
        <v>3.7030677202350004</v>
      </c>
      <c r="D94" s="1">
        <v>1531</v>
      </c>
      <c r="E94" s="1">
        <v>781</v>
      </c>
      <c r="F94">
        <f t="shared" si="11"/>
        <v>1.5824469027302217</v>
      </c>
      <c r="G94" s="1"/>
      <c r="H94" s="1">
        <v>143</v>
      </c>
      <c r="W94">
        <v>1041866</v>
      </c>
      <c r="X94">
        <v>1468</v>
      </c>
      <c r="AA94" s="1"/>
      <c r="AB94" s="1"/>
      <c r="AC94" s="1"/>
    </row>
    <row r="95" spans="1:29" x14ac:dyDescent="0.3">
      <c r="A95" s="1" t="s">
        <v>88</v>
      </c>
      <c r="B95" s="1">
        <v>945355</v>
      </c>
      <c r="C95" s="1">
        <f t="shared" si="10"/>
        <v>3.7399387679550005</v>
      </c>
      <c r="D95" s="1">
        <v>1423</v>
      </c>
      <c r="E95" s="1">
        <v>784</v>
      </c>
      <c r="F95">
        <f t="shared" si="11"/>
        <v>1.463549572929856</v>
      </c>
      <c r="G95" s="1"/>
      <c r="H95" s="1">
        <v>152</v>
      </c>
      <c r="W95">
        <v>1035736</v>
      </c>
      <c r="X95">
        <v>1469</v>
      </c>
      <c r="AA95" s="1"/>
      <c r="AB95" s="1"/>
      <c r="AC95" s="1"/>
    </row>
    <row r="96" spans="1:29" x14ac:dyDescent="0.3">
      <c r="A96" s="1" t="s">
        <v>89</v>
      </c>
      <c r="B96" s="1">
        <v>839435</v>
      </c>
      <c r="C96" s="1">
        <f t="shared" si="10"/>
        <v>3.3209064316350001</v>
      </c>
      <c r="D96" s="1">
        <v>1333</v>
      </c>
      <c r="E96" s="1">
        <v>732</v>
      </c>
      <c r="F96">
        <f t="shared" si="11"/>
        <v>1.454911621363369</v>
      </c>
      <c r="G96" s="1"/>
      <c r="H96" s="1">
        <v>132</v>
      </c>
      <c r="W96">
        <v>1021472</v>
      </c>
      <c r="X96">
        <v>1490</v>
      </c>
      <c r="AA96" s="1"/>
      <c r="AB96" s="1"/>
      <c r="AC96" s="1"/>
    </row>
    <row r="97" spans="1:29" x14ac:dyDescent="0.3">
      <c r="A97" s="1" t="s">
        <v>90</v>
      </c>
      <c r="B97" s="1">
        <v>934496</v>
      </c>
      <c r="C97" s="1">
        <f t="shared" si="10"/>
        <v>3.6969792500160001</v>
      </c>
      <c r="D97" s="1">
        <v>1382</v>
      </c>
      <c r="E97" s="1">
        <v>786</v>
      </c>
      <c r="F97">
        <f t="shared" si="11"/>
        <v>1.42961573528229</v>
      </c>
      <c r="G97" s="1"/>
      <c r="H97" s="1">
        <v>149</v>
      </c>
      <c r="W97">
        <v>1028409</v>
      </c>
      <c r="X97">
        <v>1491</v>
      </c>
      <c r="AA97" s="1"/>
      <c r="AB97" s="1"/>
      <c r="AC97" s="1"/>
    </row>
    <row r="98" spans="1:29" x14ac:dyDescent="0.3">
      <c r="A98" s="1" t="s">
        <v>91</v>
      </c>
      <c r="B98" s="1">
        <v>890053</v>
      </c>
      <c r="C98" s="1">
        <f t="shared" si="10"/>
        <v>3.5211573644130003</v>
      </c>
      <c r="D98" s="1">
        <v>1372</v>
      </c>
      <c r="E98" s="1">
        <v>753</v>
      </c>
      <c r="F98">
        <f t="shared" si="11"/>
        <v>1.4542737906027434</v>
      </c>
      <c r="G98" s="1"/>
      <c r="H98" s="1">
        <v>148</v>
      </c>
      <c r="W98">
        <v>1021351</v>
      </c>
      <c r="X98">
        <v>1472</v>
      </c>
      <c r="AA98" s="1"/>
      <c r="AB98" s="1"/>
      <c r="AC98" s="1"/>
    </row>
    <row r="99" spans="1:29" x14ac:dyDescent="0.3">
      <c r="A99" s="1"/>
      <c r="B99" s="1"/>
      <c r="C99" s="1"/>
      <c r="D99" s="1"/>
      <c r="E99" s="1"/>
      <c r="F99" s="1"/>
      <c r="G99" s="1"/>
      <c r="H99" s="1"/>
      <c r="W99">
        <v>1023805</v>
      </c>
      <c r="X99">
        <v>1451</v>
      </c>
      <c r="AA99" s="1"/>
      <c r="AB99" s="1"/>
      <c r="AC99" s="1"/>
    </row>
    <row r="100" spans="1:29" x14ac:dyDescent="0.3">
      <c r="A100" s="1"/>
      <c r="B100" s="1"/>
      <c r="C100" s="1"/>
      <c r="D100" s="1"/>
      <c r="E100" s="1"/>
      <c r="F100" s="1"/>
      <c r="G100" s="1"/>
      <c r="H100" s="1"/>
      <c r="W100">
        <v>1024983</v>
      </c>
      <c r="X100">
        <v>1489</v>
      </c>
      <c r="AA100" s="1"/>
      <c r="AB100" s="1"/>
      <c r="AC100" s="1"/>
    </row>
    <row r="101" spans="1:29" x14ac:dyDescent="0.3">
      <c r="A101" s="1"/>
      <c r="B101" s="1"/>
      <c r="C101" s="1"/>
      <c r="D101" s="1"/>
      <c r="E101" s="1"/>
      <c r="F101" s="1"/>
      <c r="G101" s="1"/>
      <c r="H101" s="1"/>
      <c r="W101">
        <v>898179</v>
      </c>
      <c r="X101">
        <v>1374</v>
      </c>
      <c r="AA101" s="1"/>
      <c r="AB101" s="1"/>
      <c r="AC101" s="1"/>
    </row>
    <row r="102" spans="1:29" x14ac:dyDescent="0.3">
      <c r="A102" s="1"/>
      <c r="B102" s="1"/>
      <c r="C102" s="1">
        <f>AVERAGE(C80:C98)</f>
        <v>3.8765084374297891</v>
      </c>
      <c r="D102" s="1"/>
      <c r="E102" s="1"/>
      <c r="F102" s="1"/>
      <c r="G102" s="1">
        <f>AVERAGE(N78:N90)</f>
        <v>3.1159328033339997</v>
      </c>
      <c r="H102" s="1"/>
      <c r="W102">
        <v>958842</v>
      </c>
      <c r="X102">
        <v>1402</v>
      </c>
      <c r="AA102" s="1"/>
      <c r="AB102" s="1"/>
      <c r="AC102" s="1"/>
    </row>
    <row r="103" spans="1:29" x14ac:dyDescent="0.3">
      <c r="A103" s="1"/>
      <c r="B103" s="1"/>
      <c r="C103" s="1">
        <f>STDEV(C80:C98)</f>
        <v>0.27899062051315571</v>
      </c>
      <c r="D103" s="1"/>
      <c r="E103" s="1"/>
      <c r="F103" s="1"/>
      <c r="G103" s="1">
        <f>STDEV(N78:N90)</f>
        <v>0.17296530749084751</v>
      </c>
      <c r="H103" s="1"/>
      <c r="W103">
        <v>1057606</v>
      </c>
      <c r="X103">
        <v>1533</v>
      </c>
      <c r="AA103" s="1"/>
      <c r="AB103" s="1"/>
      <c r="AC103" s="1"/>
    </row>
    <row r="104" spans="1:29" x14ac:dyDescent="0.3">
      <c r="A104" s="1"/>
      <c r="B104" s="1"/>
      <c r="C104" s="1"/>
      <c r="D104" s="1"/>
      <c r="E104" s="1"/>
      <c r="F104" s="1"/>
      <c r="G104" s="1"/>
      <c r="H104" s="1"/>
      <c r="W104">
        <v>1008754</v>
      </c>
      <c r="X104">
        <v>1461</v>
      </c>
      <c r="AA104" s="1"/>
      <c r="AB104" s="1"/>
      <c r="AC104" s="1"/>
    </row>
    <row r="105" spans="1:29" x14ac:dyDescent="0.3">
      <c r="A105" s="1"/>
      <c r="B105" s="1"/>
      <c r="C105" s="1"/>
      <c r="D105" s="1"/>
      <c r="E105" s="1"/>
      <c r="F105" s="1"/>
      <c r="G105" s="1"/>
      <c r="H105" s="1"/>
      <c r="W105">
        <v>956322</v>
      </c>
      <c r="X105">
        <v>1433</v>
      </c>
      <c r="AA105" s="1"/>
      <c r="AB105" s="1"/>
      <c r="AC105" s="1"/>
    </row>
    <row r="106" spans="1:29" x14ac:dyDescent="0.3">
      <c r="A106" s="1"/>
      <c r="B106" s="1"/>
      <c r="C106" s="1"/>
      <c r="D106" s="1"/>
      <c r="E106" s="1"/>
      <c r="F106" s="1"/>
      <c r="G106" s="1"/>
      <c r="H106" s="1"/>
      <c r="W106">
        <v>886448</v>
      </c>
      <c r="X106">
        <v>1430</v>
      </c>
      <c r="AA106" s="1"/>
      <c r="AB106" s="1"/>
      <c r="AC106" s="1"/>
    </row>
    <row r="107" spans="1:29" x14ac:dyDescent="0.3">
      <c r="A107" s="1"/>
      <c r="B107" s="1"/>
      <c r="C107" s="1"/>
      <c r="D107" s="1"/>
      <c r="E107" s="1"/>
      <c r="F107" s="1"/>
      <c r="G107" s="1"/>
      <c r="H107" s="1"/>
      <c r="W107">
        <v>1108499</v>
      </c>
      <c r="X107">
        <v>1550</v>
      </c>
      <c r="AA107" s="1"/>
      <c r="AB107" s="1"/>
      <c r="AC107" s="1"/>
    </row>
    <row r="108" spans="1:29" x14ac:dyDescent="0.3">
      <c r="W108">
        <v>936035</v>
      </c>
      <c r="X108">
        <v>1531</v>
      </c>
      <c r="AA108" s="1"/>
      <c r="AB108" s="1"/>
      <c r="AC108" s="1"/>
    </row>
    <row r="109" spans="1:29" x14ac:dyDescent="0.3">
      <c r="W109">
        <v>945355</v>
      </c>
      <c r="X109">
        <v>1423</v>
      </c>
      <c r="AA109" s="1"/>
      <c r="AB109" s="1"/>
      <c r="AC109" s="1"/>
    </row>
    <row r="110" spans="1:29" ht="18" x14ac:dyDescent="0.35">
      <c r="A110" s="10" t="s">
        <v>166</v>
      </c>
      <c r="B110" s="10"/>
      <c r="C110" s="10"/>
      <c r="D110" s="10"/>
      <c r="E110" s="10"/>
      <c r="F110" s="10"/>
      <c r="W110">
        <v>839435</v>
      </c>
      <c r="X110">
        <v>1333</v>
      </c>
      <c r="AA110" s="1"/>
      <c r="AB110" s="1"/>
      <c r="AC110" s="1"/>
    </row>
    <row r="111" spans="1:29" x14ac:dyDescent="0.3">
      <c r="W111">
        <v>934496</v>
      </c>
      <c r="X111">
        <v>1382</v>
      </c>
      <c r="AA111" s="1"/>
      <c r="AB111" s="1"/>
      <c r="AC111" s="1"/>
    </row>
    <row r="112" spans="1:29" x14ac:dyDescent="0.3">
      <c r="A112" s="11" t="s">
        <v>159</v>
      </c>
      <c r="B112" s="11"/>
      <c r="C112" s="11"/>
      <c r="L112" s="11" t="s">
        <v>160</v>
      </c>
      <c r="M112" s="11"/>
      <c r="N112" s="11"/>
      <c r="W112">
        <v>890053</v>
      </c>
      <c r="X112">
        <v>1372</v>
      </c>
      <c r="AA112" s="1"/>
      <c r="AB112" s="1"/>
      <c r="AC112" s="1"/>
    </row>
    <row r="113" spans="1:29" x14ac:dyDescent="0.3">
      <c r="A113" s="3"/>
      <c r="B113" s="3"/>
      <c r="C113" s="3"/>
      <c r="L113" s="3"/>
      <c r="M113" s="3"/>
      <c r="N113" s="3"/>
      <c r="W113" s="1">
        <v>749193</v>
      </c>
      <c r="X113">
        <v>1233</v>
      </c>
      <c r="AA113" s="1"/>
      <c r="AB113" s="1"/>
      <c r="AC113" s="1"/>
    </row>
    <row r="114" spans="1:29" x14ac:dyDescent="0.3">
      <c r="A114" s="8" t="s">
        <v>163</v>
      </c>
      <c r="B114" s="8" t="s">
        <v>161</v>
      </c>
      <c r="C114" s="8" t="s">
        <v>162</v>
      </c>
      <c r="D114" s="1" t="s">
        <v>235</v>
      </c>
      <c r="E114" s="8" t="s">
        <v>236</v>
      </c>
      <c r="F114" s="8" t="s">
        <v>237</v>
      </c>
      <c r="G114" s="8" t="s">
        <v>238</v>
      </c>
      <c r="H114" s="8" t="s">
        <v>239</v>
      </c>
      <c r="L114" s="8" t="s">
        <v>163</v>
      </c>
      <c r="M114" s="8" t="s">
        <v>161</v>
      </c>
      <c r="N114" s="8" t="s">
        <v>162</v>
      </c>
      <c r="O114" s="1" t="s">
        <v>235</v>
      </c>
      <c r="P114" s="8" t="s">
        <v>236</v>
      </c>
      <c r="Q114" s="8" t="s">
        <v>237</v>
      </c>
      <c r="R114" s="8" t="s">
        <v>238</v>
      </c>
      <c r="S114" s="8" t="s">
        <v>239</v>
      </c>
      <c r="W114" s="1">
        <v>878127</v>
      </c>
      <c r="X114">
        <v>1350</v>
      </c>
      <c r="AA114" s="1"/>
      <c r="AB114" s="1"/>
      <c r="AC114" s="1"/>
    </row>
    <row r="115" spans="1:29" x14ac:dyDescent="0.3">
      <c r="A115" s="1" t="s">
        <v>105</v>
      </c>
      <c r="B115" s="1">
        <v>1206467</v>
      </c>
      <c r="C115" s="1">
        <f>B115*1.989*1.989*10^-6</f>
        <v>4.7729294345069997</v>
      </c>
      <c r="D115" s="1">
        <v>1622</v>
      </c>
      <c r="E115">
        <v>830</v>
      </c>
      <c r="F115">
        <f>D115/SQRT(B115)</f>
        <v>1.47670289472362</v>
      </c>
      <c r="H115">
        <v>182</v>
      </c>
      <c r="L115" s="1" t="s">
        <v>126</v>
      </c>
      <c r="M115" s="1">
        <v>1239871</v>
      </c>
      <c r="N115" s="1">
        <f>M115*1.989*1.989*(10^-6)</f>
        <v>4.9050797003910009</v>
      </c>
      <c r="O115" s="1">
        <v>1625</v>
      </c>
      <c r="P115">
        <v>843</v>
      </c>
      <c r="Q115">
        <f>O115/SQRT(M115)</f>
        <v>1.4593689916677162</v>
      </c>
      <c r="S115">
        <v>187</v>
      </c>
      <c r="W115" s="1">
        <v>811973</v>
      </c>
      <c r="X115">
        <v>1308</v>
      </c>
      <c r="AA115" s="1"/>
      <c r="AB115" s="1"/>
      <c r="AC115" s="1"/>
    </row>
    <row r="116" spans="1:29" x14ac:dyDescent="0.3">
      <c r="A116" s="1" t="s">
        <v>106</v>
      </c>
      <c r="B116" s="1">
        <v>1326203</v>
      </c>
      <c r="C116" s="1">
        <f t="shared" ref="C116:C135" si="12">B116*1.989*1.989*10^-6</f>
        <v>5.2466195385629995</v>
      </c>
      <c r="D116" s="1">
        <v>1676</v>
      </c>
      <c r="E116">
        <v>877</v>
      </c>
      <c r="F116">
        <f t="shared" ref="F116:F135" si="13">D116/SQRT(B116)</f>
        <v>1.4553552312789024</v>
      </c>
      <c r="H116">
        <v>194</v>
      </c>
      <c r="L116" s="1" t="s">
        <v>127</v>
      </c>
      <c r="M116" s="1">
        <v>1175582</v>
      </c>
      <c r="N116" s="1">
        <f t="shared" ref="N116:N142" si="14">M116*1.989*1.989*(10^-6)</f>
        <v>4.6507446374220009</v>
      </c>
      <c r="O116" s="1">
        <v>1633</v>
      </c>
      <c r="P116">
        <v>837</v>
      </c>
      <c r="Q116">
        <f t="shared" ref="Q116:Q142" si="15">O116/SQRT(M116)</f>
        <v>1.5061205037258334</v>
      </c>
      <c r="S116">
        <v>178</v>
      </c>
      <c r="W116" s="1">
        <v>744305</v>
      </c>
      <c r="X116">
        <v>1309</v>
      </c>
      <c r="AA116" s="1"/>
      <c r="AB116" s="1"/>
      <c r="AC116" s="1"/>
    </row>
    <row r="117" spans="1:29" x14ac:dyDescent="0.3">
      <c r="A117" s="1" t="s">
        <v>107</v>
      </c>
      <c r="B117" s="1">
        <v>1395596</v>
      </c>
      <c r="C117" s="1">
        <f t="shared" si="12"/>
        <v>5.5211466431159995</v>
      </c>
      <c r="D117" s="1">
        <v>1736</v>
      </c>
      <c r="E117">
        <v>908</v>
      </c>
      <c r="F117">
        <f t="shared" si="13"/>
        <v>1.4695009217787207</v>
      </c>
      <c r="H117">
        <v>200</v>
      </c>
      <c r="L117" s="1" t="s">
        <v>128</v>
      </c>
      <c r="M117" s="1">
        <v>1517031</v>
      </c>
      <c r="N117" s="1">
        <f t="shared" si="14"/>
        <v>6.0015581967509997</v>
      </c>
      <c r="O117" s="1">
        <v>1821</v>
      </c>
      <c r="P117">
        <v>931</v>
      </c>
      <c r="Q117">
        <f t="shared" si="15"/>
        <v>1.4784706858074448</v>
      </c>
      <c r="S117">
        <v>197</v>
      </c>
      <c r="W117" s="1">
        <v>749224</v>
      </c>
      <c r="X117">
        <v>1285</v>
      </c>
      <c r="AA117" s="1"/>
      <c r="AB117" s="1"/>
      <c r="AC117" s="1"/>
    </row>
    <row r="118" spans="1:29" x14ac:dyDescent="0.3">
      <c r="A118" s="1" t="s">
        <v>108</v>
      </c>
      <c r="B118" s="1">
        <v>1350290</v>
      </c>
      <c r="C118" s="1">
        <f t="shared" si="12"/>
        <v>5.3419106250899997</v>
      </c>
      <c r="D118" s="1">
        <v>1708</v>
      </c>
      <c r="E118">
        <v>882</v>
      </c>
      <c r="F118">
        <f t="shared" si="13"/>
        <v>1.4698544808455851</v>
      </c>
      <c r="H118">
        <v>193</v>
      </c>
      <c r="L118" s="1" t="s">
        <v>129</v>
      </c>
      <c r="M118" s="1">
        <v>1500795</v>
      </c>
      <c r="N118" s="1">
        <f t="shared" si="14"/>
        <v>5.9373266161950005</v>
      </c>
      <c r="O118" s="1">
        <v>1813</v>
      </c>
      <c r="P118">
        <v>917</v>
      </c>
      <c r="Q118">
        <f t="shared" si="15"/>
        <v>1.4799161753852812</v>
      </c>
      <c r="S118">
        <v>192</v>
      </c>
      <c r="W118" s="1">
        <v>770065</v>
      </c>
      <c r="X118">
        <v>1295</v>
      </c>
      <c r="AA118" s="1"/>
      <c r="AB118" s="1"/>
      <c r="AC118" s="1"/>
    </row>
    <row r="119" spans="1:29" x14ac:dyDescent="0.3">
      <c r="A119" s="1" t="s">
        <v>109</v>
      </c>
      <c r="B119" s="1">
        <v>1349053</v>
      </c>
      <c r="C119" s="1">
        <f t="shared" si="12"/>
        <v>5.3370169034130015</v>
      </c>
      <c r="D119" s="1">
        <v>1692</v>
      </c>
      <c r="E119">
        <v>900</v>
      </c>
      <c r="F119">
        <f t="shared" si="13"/>
        <v>1.4567527703553644</v>
      </c>
      <c r="H119">
        <v>192</v>
      </c>
      <c r="L119" s="1" t="s">
        <v>130</v>
      </c>
      <c r="M119" s="1">
        <v>1367255</v>
      </c>
      <c r="N119" s="1">
        <f t="shared" si="14"/>
        <v>5.4090262178550006</v>
      </c>
      <c r="O119" s="1">
        <v>1693</v>
      </c>
      <c r="P119">
        <v>907</v>
      </c>
      <c r="Q119">
        <f t="shared" si="15"/>
        <v>1.4478787627044403</v>
      </c>
      <c r="S119">
        <v>199</v>
      </c>
      <c r="W119" s="1">
        <v>800286</v>
      </c>
      <c r="X119">
        <v>1301</v>
      </c>
    </row>
    <row r="120" spans="1:29" x14ac:dyDescent="0.3">
      <c r="A120" s="1" t="s">
        <v>110</v>
      </c>
      <c r="B120" s="1">
        <v>1293330</v>
      </c>
      <c r="C120" s="1">
        <f t="shared" si="12"/>
        <v>5.1165699729299998</v>
      </c>
      <c r="D120" s="1">
        <v>1694</v>
      </c>
      <c r="E120">
        <v>866</v>
      </c>
      <c r="F120">
        <f t="shared" si="13"/>
        <v>1.4895624995940959</v>
      </c>
      <c r="H120">
        <v>196</v>
      </c>
      <c r="L120" s="1" t="s">
        <v>131</v>
      </c>
      <c r="M120" s="1">
        <v>1361678</v>
      </c>
      <c r="N120" s="1">
        <f t="shared" si="14"/>
        <v>5.3869629310380001</v>
      </c>
      <c r="O120" s="1">
        <v>1681</v>
      </c>
      <c r="P120">
        <v>901</v>
      </c>
      <c r="Q120">
        <f t="shared" si="15"/>
        <v>1.440557185402118</v>
      </c>
      <c r="S120">
        <v>199</v>
      </c>
      <c r="W120" s="1">
        <v>737894</v>
      </c>
      <c r="X120">
        <v>1232</v>
      </c>
    </row>
    <row r="121" spans="1:29" x14ac:dyDescent="0.3">
      <c r="A121" s="1" t="s">
        <v>111</v>
      </c>
      <c r="B121" s="1">
        <v>1344045</v>
      </c>
      <c r="C121" s="1">
        <f t="shared" si="12"/>
        <v>5.3172046494450012</v>
      </c>
      <c r="D121" s="1">
        <v>1723</v>
      </c>
      <c r="E121">
        <v>878</v>
      </c>
      <c r="F121">
        <f t="shared" si="13"/>
        <v>1.4862038179975816</v>
      </c>
      <c r="H121">
        <v>190</v>
      </c>
      <c r="L121" s="1" t="s">
        <v>132</v>
      </c>
      <c r="M121" s="1">
        <v>1490959</v>
      </c>
      <c r="N121" s="1">
        <f t="shared" si="14"/>
        <v>5.8984142100390011</v>
      </c>
      <c r="O121" s="1">
        <v>1830</v>
      </c>
      <c r="P121">
        <v>932</v>
      </c>
      <c r="Q121">
        <f t="shared" si="15"/>
        <v>1.4987121884429673</v>
      </c>
      <c r="S121">
        <v>202</v>
      </c>
      <c r="W121" s="1">
        <v>794180</v>
      </c>
      <c r="X121">
        <v>1319</v>
      </c>
    </row>
    <row r="122" spans="1:29" x14ac:dyDescent="0.3">
      <c r="A122" s="1" t="s">
        <v>112</v>
      </c>
      <c r="B122" s="1">
        <v>1319960</v>
      </c>
      <c r="C122" s="1">
        <f t="shared" si="12"/>
        <v>5.2219214751599994</v>
      </c>
      <c r="D122" s="1">
        <v>1682</v>
      </c>
      <c r="E122">
        <v>872</v>
      </c>
      <c r="F122">
        <f t="shared" si="13"/>
        <v>1.4640152688049946</v>
      </c>
      <c r="H122">
        <v>200</v>
      </c>
      <c r="L122" s="1" t="s">
        <v>133</v>
      </c>
      <c r="M122" s="1">
        <v>1501117</v>
      </c>
      <c r="N122" s="1">
        <f t="shared" si="14"/>
        <v>5.9386004871570002</v>
      </c>
      <c r="O122" s="1">
        <v>1821</v>
      </c>
      <c r="P122">
        <v>930</v>
      </c>
      <c r="Q122">
        <f t="shared" si="15"/>
        <v>1.4862869826680523</v>
      </c>
      <c r="S122">
        <v>212</v>
      </c>
      <c r="W122" s="1">
        <v>741055</v>
      </c>
      <c r="X122">
        <v>1291</v>
      </c>
    </row>
    <row r="123" spans="1:29" x14ac:dyDescent="0.3">
      <c r="A123" s="1" t="s">
        <v>113</v>
      </c>
      <c r="B123" s="1">
        <v>1209441</v>
      </c>
      <c r="C123" s="1">
        <f t="shared" si="12"/>
        <v>4.7846949383610005</v>
      </c>
      <c r="D123" s="1">
        <v>1598</v>
      </c>
      <c r="E123">
        <v>842</v>
      </c>
      <c r="F123">
        <f t="shared" si="13"/>
        <v>1.4530629570361928</v>
      </c>
      <c r="H123">
        <v>180</v>
      </c>
      <c r="L123" s="1" t="s">
        <v>134</v>
      </c>
      <c r="M123" s="1">
        <v>1582258</v>
      </c>
      <c r="N123" s="1">
        <f t="shared" si="14"/>
        <v>6.2596041012179997</v>
      </c>
      <c r="O123" s="1">
        <v>1849</v>
      </c>
      <c r="P123">
        <v>960</v>
      </c>
      <c r="Q123">
        <f t="shared" si="15"/>
        <v>1.4699354408384173</v>
      </c>
      <c r="S123">
        <v>214</v>
      </c>
      <c r="W123" s="1">
        <v>798118</v>
      </c>
      <c r="X123">
        <v>1301</v>
      </c>
    </row>
    <row r="124" spans="1:29" x14ac:dyDescent="0.3">
      <c r="A124" s="1" t="s">
        <v>114</v>
      </c>
      <c r="B124" s="1">
        <v>1243882</v>
      </c>
      <c r="C124" s="1">
        <f t="shared" si="12"/>
        <v>4.9209477017219996</v>
      </c>
      <c r="D124" s="1">
        <v>1645</v>
      </c>
      <c r="E124">
        <v>851</v>
      </c>
      <c r="F124">
        <f t="shared" si="13"/>
        <v>1.4749466460397287</v>
      </c>
      <c r="H124">
        <v>178</v>
      </c>
      <c r="L124" s="1" t="s">
        <v>135</v>
      </c>
      <c r="M124" s="1">
        <v>1385004</v>
      </c>
      <c r="N124" s="1">
        <f t="shared" si="14"/>
        <v>5.4792434094840008</v>
      </c>
      <c r="O124" s="1">
        <v>1713</v>
      </c>
      <c r="P124">
        <v>905</v>
      </c>
      <c r="Q124">
        <f t="shared" si="15"/>
        <v>1.4555658210577263</v>
      </c>
      <c r="S124">
        <v>199</v>
      </c>
      <c r="W124" s="1">
        <v>837990</v>
      </c>
      <c r="X124">
        <v>1324</v>
      </c>
      <c r="Y124" s="2"/>
      <c r="Z124" s="2"/>
      <c r="AA124" s="2"/>
    </row>
    <row r="125" spans="1:29" x14ac:dyDescent="0.3">
      <c r="A125" s="1" t="s">
        <v>115</v>
      </c>
      <c r="B125" s="1">
        <v>1478960</v>
      </c>
      <c r="C125" s="1">
        <f t="shared" si="12"/>
        <v>5.8509447141599997</v>
      </c>
      <c r="D125" s="1">
        <v>1815</v>
      </c>
      <c r="E125">
        <v>894</v>
      </c>
      <c r="F125">
        <f t="shared" si="13"/>
        <v>1.4924452746120731</v>
      </c>
      <c r="H125">
        <v>200</v>
      </c>
      <c r="L125" s="1" t="s">
        <v>136</v>
      </c>
      <c r="M125" s="1">
        <v>1340283</v>
      </c>
      <c r="N125" s="1">
        <f t="shared" si="14"/>
        <v>5.3023217222430006</v>
      </c>
      <c r="O125" s="1">
        <v>1715</v>
      </c>
      <c r="P125">
        <v>892</v>
      </c>
      <c r="Q125">
        <f t="shared" si="15"/>
        <v>1.4813779290430997</v>
      </c>
      <c r="S125">
        <v>185</v>
      </c>
      <c r="W125" s="1">
        <v>826692</v>
      </c>
      <c r="X125">
        <v>1317</v>
      </c>
      <c r="Z125" s="1"/>
      <c r="AA125" s="1"/>
    </row>
    <row r="126" spans="1:29" x14ac:dyDescent="0.3">
      <c r="A126" s="1" t="s">
        <v>116</v>
      </c>
      <c r="B126" s="1">
        <v>1231851</v>
      </c>
      <c r="C126" s="1">
        <f t="shared" si="12"/>
        <v>4.8733516099709995</v>
      </c>
      <c r="D126" s="1"/>
      <c r="L126" s="1" t="s">
        <v>137</v>
      </c>
      <c r="M126" s="1">
        <v>1399878</v>
      </c>
      <c r="N126" s="1">
        <f t="shared" si="14"/>
        <v>5.5380867532380007</v>
      </c>
      <c r="O126" s="1">
        <v>1799</v>
      </c>
      <c r="P126">
        <v>890</v>
      </c>
      <c r="Q126">
        <f t="shared" si="15"/>
        <v>1.5204987560029144</v>
      </c>
      <c r="S126">
        <v>194</v>
      </c>
      <c r="W126">
        <v>1206467</v>
      </c>
      <c r="X126">
        <v>1622</v>
      </c>
      <c r="Y126" s="1"/>
      <c r="Z126" s="1"/>
      <c r="AA126" s="1"/>
    </row>
    <row r="127" spans="1:29" x14ac:dyDescent="0.3">
      <c r="A127" s="1" t="s">
        <v>117</v>
      </c>
      <c r="B127" s="1">
        <v>1199946</v>
      </c>
      <c r="C127" s="1">
        <f t="shared" si="12"/>
        <v>4.7471315694660001</v>
      </c>
      <c r="D127" s="1"/>
      <c r="L127" s="1" t="s">
        <v>138</v>
      </c>
      <c r="M127" s="1">
        <v>1411642</v>
      </c>
      <c r="N127" s="1">
        <f t="shared" si="14"/>
        <v>5.5846265606820005</v>
      </c>
      <c r="O127" s="1">
        <v>1756</v>
      </c>
      <c r="P127">
        <v>892</v>
      </c>
      <c r="Q127">
        <f t="shared" si="15"/>
        <v>1.4779584536538324</v>
      </c>
      <c r="S127">
        <v>201</v>
      </c>
      <c r="W127">
        <v>1326203</v>
      </c>
      <c r="X127">
        <v>1676</v>
      </c>
      <c r="Y127" s="1"/>
      <c r="Z127" s="1"/>
      <c r="AA127" s="1"/>
    </row>
    <row r="128" spans="1:29" x14ac:dyDescent="0.3">
      <c r="A128" s="1" t="s">
        <v>118</v>
      </c>
      <c r="B128" s="1">
        <v>1391314</v>
      </c>
      <c r="C128" s="1">
        <f t="shared" si="12"/>
        <v>5.504206532994</v>
      </c>
      <c r="D128" s="1">
        <v>1774</v>
      </c>
      <c r="E128">
        <v>903</v>
      </c>
      <c r="F128">
        <f t="shared" si="13"/>
        <v>1.5039764568487415</v>
      </c>
      <c r="H128">
        <v>214</v>
      </c>
      <c r="L128" s="1" t="s">
        <v>139</v>
      </c>
      <c r="M128" s="1">
        <v>1686809</v>
      </c>
      <c r="N128" s="1">
        <f t="shared" si="14"/>
        <v>6.6732205078890008</v>
      </c>
      <c r="O128" s="1">
        <v>1907</v>
      </c>
      <c r="P128">
        <v>999</v>
      </c>
      <c r="Q128">
        <f t="shared" si="15"/>
        <v>1.4683099381050295</v>
      </c>
      <c r="S128">
        <v>216</v>
      </c>
      <c r="W128">
        <v>1395596</v>
      </c>
      <c r="X128">
        <v>1736</v>
      </c>
      <c r="Y128" s="1"/>
      <c r="Z128" s="1"/>
      <c r="AA128" s="1"/>
    </row>
    <row r="129" spans="1:27" x14ac:dyDescent="0.3">
      <c r="A129" s="1" t="s">
        <v>119</v>
      </c>
      <c r="B129" s="1">
        <v>1429594</v>
      </c>
      <c r="C129" s="1">
        <f t="shared" si="12"/>
        <v>5.655646844874</v>
      </c>
      <c r="D129" s="1">
        <v>1792</v>
      </c>
      <c r="E129">
        <v>917</v>
      </c>
      <c r="F129">
        <f t="shared" si="13"/>
        <v>1.4987584578524502</v>
      </c>
      <c r="H129">
        <v>206</v>
      </c>
      <c r="L129" s="1" t="s">
        <v>140</v>
      </c>
      <c r="M129" s="1">
        <v>1650249</v>
      </c>
      <c r="N129" s="1">
        <f t="shared" si="14"/>
        <v>6.5285847241290007</v>
      </c>
      <c r="O129" s="1">
        <v>1886</v>
      </c>
      <c r="P129">
        <v>994</v>
      </c>
      <c r="Q129">
        <f t="shared" si="15"/>
        <v>1.4681382351644587</v>
      </c>
      <c r="S129">
        <v>205</v>
      </c>
      <c r="W129">
        <v>1350290</v>
      </c>
      <c r="X129">
        <v>1708</v>
      </c>
      <c r="Y129" s="1"/>
      <c r="Z129" s="1"/>
      <c r="AA129" s="1"/>
    </row>
    <row r="130" spans="1:27" x14ac:dyDescent="0.3">
      <c r="A130" s="1" t="s">
        <v>120</v>
      </c>
      <c r="B130" s="1">
        <v>1423189</v>
      </c>
      <c r="C130" s="1">
        <f t="shared" si="12"/>
        <v>5.6303078898690009</v>
      </c>
      <c r="D130" s="1">
        <v>1811</v>
      </c>
      <c r="E130">
        <v>902</v>
      </c>
      <c r="F130">
        <f t="shared" si="13"/>
        <v>1.5180537924802757</v>
      </c>
      <c r="H130">
        <v>189</v>
      </c>
      <c r="L130" s="1" t="s">
        <v>141</v>
      </c>
      <c r="M130" s="1">
        <v>1269801</v>
      </c>
      <c r="N130" s="1">
        <f t="shared" si="14"/>
        <v>5.0234864019209997</v>
      </c>
      <c r="O130" s="1">
        <v>1682</v>
      </c>
      <c r="P130">
        <v>866</v>
      </c>
      <c r="Q130">
        <f t="shared" si="15"/>
        <v>1.4926505973047113</v>
      </c>
      <c r="S130">
        <v>177</v>
      </c>
      <c r="W130">
        <v>1349053</v>
      </c>
      <c r="X130">
        <v>1692</v>
      </c>
      <c r="Y130" s="1"/>
      <c r="Z130" s="1"/>
      <c r="AA130" s="1"/>
    </row>
    <row r="131" spans="1:27" x14ac:dyDescent="0.3">
      <c r="A131" s="1" t="s">
        <v>121</v>
      </c>
      <c r="B131" s="1">
        <v>1411942</v>
      </c>
      <c r="C131" s="1">
        <f t="shared" si="12"/>
        <v>5.585813396982001</v>
      </c>
      <c r="D131" s="1">
        <v>1804</v>
      </c>
      <c r="E131">
        <v>882</v>
      </c>
      <c r="F131">
        <f t="shared" si="13"/>
        <v>1.5181969152785744</v>
      </c>
      <c r="H131">
        <v>195</v>
      </c>
      <c r="L131" s="1" t="s">
        <v>142</v>
      </c>
      <c r="M131" s="1">
        <v>1266079</v>
      </c>
      <c r="N131" s="1">
        <f t="shared" si="14"/>
        <v>5.0087617195590006</v>
      </c>
      <c r="O131" s="1">
        <v>1700</v>
      </c>
      <c r="P131">
        <v>865</v>
      </c>
      <c r="Q131">
        <f t="shared" si="15"/>
        <v>1.5108401541024252</v>
      </c>
      <c r="S131">
        <v>186</v>
      </c>
      <c r="W131">
        <v>1293330</v>
      </c>
      <c r="X131">
        <v>1694</v>
      </c>
      <c r="Y131" s="1"/>
      <c r="Z131" s="1"/>
      <c r="AA131" s="1"/>
    </row>
    <row r="132" spans="1:27" x14ac:dyDescent="0.3">
      <c r="A132" s="1" t="s">
        <v>122</v>
      </c>
      <c r="B132" s="1">
        <v>1382448</v>
      </c>
      <c r="C132" s="1">
        <f t="shared" si="12"/>
        <v>5.4691315642080003</v>
      </c>
      <c r="D132" s="1">
        <v>1810</v>
      </c>
      <c r="E132">
        <v>883</v>
      </c>
      <c r="F132">
        <f t="shared" si="13"/>
        <v>1.5394095363294691</v>
      </c>
      <c r="H132">
        <v>202</v>
      </c>
      <c r="L132" s="1" t="s">
        <v>143</v>
      </c>
      <c r="M132" s="1">
        <v>1413881</v>
      </c>
      <c r="N132" s="1">
        <f t="shared" si="14"/>
        <v>5.5934843156010006</v>
      </c>
      <c r="O132" s="1">
        <v>1762</v>
      </c>
      <c r="P132">
        <v>914</v>
      </c>
      <c r="Q132">
        <f t="shared" si="15"/>
        <v>1.4818337257888381</v>
      </c>
      <c r="S132">
        <v>192</v>
      </c>
      <c r="W132">
        <v>1344045</v>
      </c>
      <c r="X132">
        <v>1723</v>
      </c>
      <c r="Y132" s="1"/>
      <c r="Z132" s="1"/>
      <c r="AA132" s="1"/>
    </row>
    <row r="133" spans="1:27" x14ac:dyDescent="0.3">
      <c r="A133" s="1" t="s">
        <v>123</v>
      </c>
      <c r="B133" s="1">
        <v>1409035</v>
      </c>
      <c r="C133" s="1">
        <f t="shared" si="12"/>
        <v>5.5743129532350002</v>
      </c>
      <c r="D133" s="1">
        <v>1754</v>
      </c>
      <c r="E133">
        <v>921</v>
      </c>
      <c r="F133">
        <f t="shared" si="13"/>
        <v>1.477640202477374</v>
      </c>
      <c r="H133">
        <v>205</v>
      </c>
      <c r="L133" s="1" t="s">
        <v>144</v>
      </c>
      <c r="M133" s="1">
        <v>1430723</v>
      </c>
      <c r="N133" s="1">
        <f t="shared" si="14"/>
        <v>5.6601133054829997</v>
      </c>
      <c r="O133" s="1">
        <v>1783</v>
      </c>
      <c r="P133">
        <v>908</v>
      </c>
      <c r="Q133">
        <f t="shared" si="15"/>
        <v>1.4906427211511528</v>
      </c>
      <c r="S133">
        <v>191</v>
      </c>
      <c r="W133">
        <v>1319960</v>
      </c>
      <c r="X133">
        <v>1682</v>
      </c>
      <c r="Y133" s="1"/>
      <c r="Z133" s="1"/>
      <c r="AA133" s="1"/>
    </row>
    <row r="134" spans="1:27" x14ac:dyDescent="0.3">
      <c r="A134" s="1" t="s">
        <v>124</v>
      </c>
      <c r="B134" s="1">
        <v>1421114</v>
      </c>
      <c r="C134" s="1">
        <f t="shared" si="12"/>
        <v>5.622098938794001</v>
      </c>
      <c r="D134" s="1">
        <v>1752</v>
      </c>
      <c r="E134">
        <v>909</v>
      </c>
      <c r="F134">
        <f t="shared" si="13"/>
        <v>1.4696693697700274</v>
      </c>
      <c r="H134">
        <v>202</v>
      </c>
      <c r="L134" s="1" t="s">
        <v>145</v>
      </c>
      <c r="M134" s="1">
        <v>1326601</v>
      </c>
      <c r="N134" s="1">
        <f t="shared" si="14"/>
        <v>5.2481940747209999</v>
      </c>
      <c r="O134" s="1">
        <v>1699</v>
      </c>
      <c r="P134">
        <v>894</v>
      </c>
      <c r="Q134">
        <f t="shared" si="15"/>
        <v>1.4751059632926893</v>
      </c>
      <c r="S134">
        <v>184</v>
      </c>
      <c r="W134">
        <v>1209441</v>
      </c>
      <c r="X134">
        <v>1598</v>
      </c>
      <c r="Y134" s="1"/>
      <c r="Z134" s="1"/>
      <c r="AA134" s="1"/>
    </row>
    <row r="135" spans="1:27" x14ac:dyDescent="0.3">
      <c r="A135" s="1" t="s">
        <v>125</v>
      </c>
      <c r="B135" s="1">
        <v>1047355</v>
      </c>
      <c r="C135" s="1">
        <f t="shared" si="12"/>
        <v>4.1434631099550003</v>
      </c>
      <c r="D135" s="1">
        <v>1562</v>
      </c>
      <c r="E135">
        <v>776</v>
      </c>
      <c r="F135">
        <f t="shared" si="13"/>
        <v>1.5262795115026577</v>
      </c>
      <c r="H135" s="9">
        <v>172</v>
      </c>
      <c r="L135" s="1" t="s">
        <v>146</v>
      </c>
      <c r="M135" s="1">
        <v>1414264</v>
      </c>
      <c r="N135" s="1">
        <f t="shared" si="14"/>
        <v>5.5949995099440013</v>
      </c>
      <c r="O135" s="1">
        <v>1754</v>
      </c>
      <c r="P135">
        <v>916</v>
      </c>
      <c r="Q135">
        <f t="shared" si="15"/>
        <v>1.4749060114843986</v>
      </c>
      <c r="S135">
        <v>204</v>
      </c>
      <c r="W135">
        <v>1243882</v>
      </c>
      <c r="X135">
        <v>1645</v>
      </c>
      <c r="Y135" s="1"/>
      <c r="Z135" s="1"/>
      <c r="AA135" s="1"/>
    </row>
    <row r="136" spans="1:27" x14ac:dyDescent="0.3">
      <c r="A136" s="1"/>
      <c r="B136" s="1"/>
      <c r="C136" s="1"/>
      <c r="D136" s="1"/>
      <c r="H136" s="9"/>
      <c r="L136" s="1" t="s">
        <v>147</v>
      </c>
      <c r="M136" s="1">
        <v>1453486</v>
      </c>
      <c r="N136" s="1">
        <f t="shared" si="14"/>
        <v>5.7501664878060001</v>
      </c>
      <c r="O136" s="1">
        <v>1750</v>
      </c>
      <c r="P136">
        <v>926</v>
      </c>
      <c r="Q136">
        <f t="shared" si="15"/>
        <v>1.4515520791999204</v>
      </c>
      <c r="S136">
        <v>195</v>
      </c>
      <c r="W136">
        <v>1478960</v>
      </c>
      <c r="X136">
        <v>1815</v>
      </c>
      <c r="Y136" s="1"/>
      <c r="Z136" s="1"/>
      <c r="AA136" s="1"/>
    </row>
    <row r="137" spans="1:27" x14ac:dyDescent="0.3">
      <c r="A137" s="1"/>
      <c r="B137" s="1"/>
      <c r="C137" s="1"/>
      <c r="D137" s="1"/>
      <c r="L137" s="1" t="s">
        <v>148</v>
      </c>
      <c r="M137" s="1">
        <v>1471191</v>
      </c>
      <c r="N137" s="1">
        <f t="shared" si="14"/>
        <v>5.820209610111001</v>
      </c>
      <c r="O137" s="1">
        <v>1826</v>
      </c>
      <c r="P137">
        <v>899</v>
      </c>
      <c r="Q137">
        <f t="shared" si="15"/>
        <v>1.5054496792265786</v>
      </c>
      <c r="S137">
        <v>206</v>
      </c>
      <c r="W137">
        <v>1391314</v>
      </c>
      <c r="X137">
        <v>1774</v>
      </c>
      <c r="Y137" s="1"/>
      <c r="Z137" s="1"/>
      <c r="AA137" s="1"/>
    </row>
    <row r="138" spans="1:27" x14ac:dyDescent="0.3">
      <c r="A138" s="1"/>
      <c r="B138" s="1"/>
      <c r="C138" s="1">
        <f>AVERAGE(C115:C135)</f>
        <v>5.2493986193721431</v>
      </c>
      <c r="D138" s="1"/>
      <c r="L138" s="1" t="s">
        <v>149</v>
      </c>
      <c r="M138" s="1">
        <v>1356594</v>
      </c>
      <c r="N138" s="1">
        <f t="shared" si="14"/>
        <v>5.3668500118739999</v>
      </c>
      <c r="O138" s="1">
        <v>1717</v>
      </c>
      <c r="P138">
        <v>870</v>
      </c>
      <c r="Q138">
        <f t="shared" si="15"/>
        <v>1.4741624655666798</v>
      </c>
      <c r="S138">
        <v>184</v>
      </c>
      <c r="W138">
        <v>1429594</v>
      </c>
      <c r="X138">
        <v>1792</v>
      </c>
      <c r="Y138" s="1"/>
      <c r="Z138" s="1"/>
      <c r="AA138" s="1"/>
    </row>
    <row r="139" spans="1:27" x14ac:dyDescent="0.3">
      <c r="A139" s="1"/>
      <c r="B139" s="1"/>
      <c r="C139" s="1">
        <f>STDEV(C115:C135)</f>
        <v>0.41373676012110749</v>
      </c>
      <c r="D139" s="1"/>
      <c r="L139" s="1" t="s">
        <v>150</v>
      </c>
      <c r="M139" s="1">
        <v>1356523</v>
      </c>
      <c r="N139" s="1">
        <f t="shared" si="14"/>
        <v>5.3665691272830003</v>
      </c>
      <c r="O139" s="1">
        <v>1718</v>
      </c>
      <c r="P139">
        <v>880</v>
      </c>
      <c r="Q139">
        <f t="shared" si="15"/>
        <v>1.4750596348415486</v>
      </c>
      <c r="S139">
        <v>193</v>
      </c>
      <c r="W139">
        <v>1423189</v>
      </c>
      <c r="X139">
        <v>1811</v>
      </c>
      <c r="Y139" s="1"/>
      <c r="Z139" s="1"/>
      <c r="AA139" s="1"/>
    </row>
    <row r="140" spans="1:27" x14ac:dyDescent="0.3">
      <c r="A140" s="1"/>
      <c r="B140" s="1"/>
      <c r="C140" s="1"/>
      <c r="D140" s="1"/>
      <c r="L140" s="1" t="s">
        <v>151</v>
      </c>
      <c r="M140" s="1">
        <v>1623705</v>
      </c>
      <c r="N140" s="1">
        <f t="shared" si="14"/>
        <v>6.4235734483050004</v>
      </c>
      <c r="O140" s="1">
        <v>1921</v>
      </c>
      <c r="P140">
        <v>966</v>
      </c>
      <c r="Q140">
        <f t="shared" si="15"/>
        <v>1.5075572056916489</v>
      </c>
      <c r="S140">
        <v>210</v>
      </c>
      <c r="W140">
        <v>1411942</v>
      </c>
      <c r="X140">
        <v>1804</v>
      </c>
      <c r="Y140" s="1"/>
      <c r="Z140" s="1"/>
      <c r="AA140" s="1"/>
    </row>
    <row r="141" spans="1:27" x14ac:dyDescent="0.3">
      <c r="A141" s="1"/>
      <c r="B141" s="1"/>
      <c r="C141" s="1"/>
      <c r="D141" s="1"/>
      <c r="L141" s="1" t="s">
        <v>152</v>
      </c>
      <c r="M141" s="1">
        <v>1448714</v>
      </c>
      <c r="N141" s="1">
        <f t="shared" si="14"/>
        <v>5.7312878783940002</v>
      </c>
      <c r="O141" s="1">
        <v>1820</v>
      </c>
      <c r="P141">
        <v>905</v>
      </c>
      <c r="Q141">
        <f t="shared" si="15"/>
        <v>1.5120984195154363</v>
      </c>
      <c r="S141">
        <v>195</v>
      </c>
      <c r="W141">
        <v>1382448</v>
      </c>
      <c r="X141">
        <v>1810</v>
      </c>
      <c r="Y141" s="1"/>
      <c r="Z141" s="1"/>
      <c r="AA141" s="1"/>
    </row>
    <row r="142" spans="1:27" x14ac:dyDescent="0.3">
      <c r="A142" s="1"/>
      <c r="B142" s="1"/>
      <c r="C142" s="1"/>
      <c r="D142" s="1"/>
      <c r="L142" s="1" t="s">
        <v>153</v>
      </c>
      <c r="M142" s="1">
        <v>1473605</v>
      </c>
      <c r="N142" s="1">
        <f t="shared" si="14"/>
        <v>5.8297596862050005</v>
      </c>
      <c r="O142" s="1">
        <v>1836</v>
      </c>
      <c r="P142">
        <v>906</v>
      </c>
      <c r="Q142">
        <f t="shared" si="15"/>
        <v>1.5124538565875774</v>
      </c>
      <c r="S142">
        <v>202</v>
      </c>
      <c r="W142">
        <v>1409035</v>
      </c>
      <c r="X142">
        <v>1754</v>
      </c>
      <c r="Y142" s="1"/>
      <c r="Z142" s="1"/>
      <c r="AA142" s="1"/>
    </row>
    <row r="143" spans="1:27" x14ac:dyDescent="0.3">
      <c r="W143">
        <v>1421114</v>
      </c>
      <c r="X143">
        <v>1752</v>
      </c>
      <c r="Y143" s="1"/>
      <c r="Z143" s="1"/>
      <c r="AA143" s="1"/>
    </row>
    <row r="144" spans="1:27" x14ac:dyDescent="0.3">
      <c r="W144">
        <v>1047355</v>
      </c>
      <c r="X144">
        <v>1562</v>
      </c>
      <c r="Y144" s="1"/>
      <c r="Z144" s="1"/>
      <c r="AA144" s="1"/>
    </row>
    <row r="145" spans="1:27" x14ac:dyDescent="0.3">
      <c r="W145" s="1">
        <v>1239871</v>
      </c>
      <c r="X145">
        <v>1625</v>
      </c>
      <c r="Y145" s="1"/>
      <c r="Z145" s="1"/>
      <c r="AA145" s="1"/>
    </row>
    <row r="146" spans="1:27" x14ac:dyDescent="0.3">
      <c r="W146" s="1">
        <v>1175582</v>
      </c>
      <c r="X146">
        <v>1633</v>
      </c>
      <c r="Y146" s="1"/>
      <c r="Z146" s="1"/>
      <c r="AA146" s="1"/>
    </row>
    <row r="147" spans="1:27" x14ac:dyDescent="0.3">
      <c r="W147" s="1">
        <v>1517031</v>
      </c>
      <c r="X147">
        <v>1821</v>
      </c>
      <c r="Y147" s="1"/>
      <c r="Z147" s="1"/>
      <c r="AA147" s="1"/>
    </row>
    <row r="148" spans="1:27" x14ac:dyDescent="0.3">
      <c r="A148" t="s">
        <v>240</v>
      </c>
      <c r="W148" s="1">
        <v>1500795</v>
      </c>
      <c r="X148">
        <v>1813</v>
      </c>
      <c r="Y148" s="1"/>
      <c r="Z148" s="1"/>
      <c r="AA148" s="1"/>
    </row>
    <row r="149" spans="1:27" x14ac:dyDescent="0.3">
      <c r="W149" s="1">
        <v>1367255</v>
      </c>
      <c r="X149">
        <v>1693</v>
      </c>
      <c r="Y149" s="1"/>
      <c r="Z149" s="1"/>
      <c r="AA149" s="1"/>
    </row>
    <row r="150" spans="1:27" x14ac:dyDescent="0.3">
      <c r="W150" s="1">
        <v>1361678</v>
      </c>
      <c r="X150">
        <v>1681</v>
      </c>
      <c r="Y150" s="1"/>
      <c r="Z150" s="1"/>
      <c r="AA150" s="1"/>
    </row>
    <row r="151" spans="1:27" x14ac:dyDescent="0.3">
      <c r="A151" t="s">
        <v>175</v>
      </c>
      <c r="B151" t="s">
        <v>176</v>
      </c>
      <c r="C151" t="s">
        <v>177</v>
      </c>
      <c r="D151" t="s">
        <v>178</v>
      </c>
      <c r="E151" t="s">
        <v>167</v>
      </c>
      <c r="F151" t="s">
        <v>168</v>
      </c>
      <c r="G151" t="s">
        <v>169</v>
      </c>
      <c r="H151" t="s">
        <v>170</v>
      </c>
      <c r="W151" s="1">
        <v>1490959</v>
      </c>
      <c r="X151">
        <v>1830</v>
      </c>
      <c r="Y151" s="1"/>
      <c r="Z151" s="1"/>
      <c r="AA151" s="1"/>
    </row>
    <row r="152" spans="1:27" x14ac:dyDescent="0.3">
      <c r="A152">
        <v>1.4716418967748801</v>
      </c>
      <c r="B152">
        <v>1.4483243819426788</v>
      </c>
      <c r="C152">
        <v>1.438202776303146</v>
      </c>
      <c r="D152">
        <v>1.47670289472362</v>
      </c>
      <c r="E152">
        <v>1.4505177724801517</v>
      </c>
      <c r="F152">
        <v>1.4917762455281971</v>
      </c>
      <c r="G152">
        <v>1.4245123577393461</v>
      </c>
      <c r="H152">
        <v>1.4593689916677162</v>
      </c>
      <c r="W152" s="1">
        <v>1501117</v>
      </c>
      <c r="X152">
        <v>1821</v>
      </c>
      <c r="Y152" s="1"/>
      <c r="Z152" s="1"/>
      <c r="AA152" s="1"/>
    </row>
    <row r="153" spans="1:27" x14ac:dyDescent="0.3">
      <c r="A153">
        <v>1.4895009690183771</v>
      </c>
      <c r="B153">
        <v>1.4418332992388285</v>
      </c>
      <c r="C153">
        <v>1.4434350937838751</v>
      </c>
      <c r="D153">
        <v>1.4553552312789024</v>
      </c>
      <c r="E153">
        <v>1.463434415712485</v>
      </c>
      <c r="F153">
        <v>1.4748795864686532</v>
      </c>
      <c r="G153">
        <v>1.4406387863988015</v>
      </c>
      <c r="H153">
        <v>1.5061205037258334</v>
      </c>
      <c r="W153" s="1">
        <v>1582258</v>
      </c>
      <c r="X153">
        <v>1849</v>
      </c>
      <c r="Y153" s="1"/>
      <c r="Z153" s="1"/>
      <c r="AA153" s="1"/>
    </row>
    <row r="154" spans="1:27" x14ac:dyDescent="0.3">
      <c r="A154">
        <v>1.5035129573466777</v>
      </c>
      <c r="B154">
        <v>1.4878545905436087</v>
      </c>
      <c r="C154">
        <v>1.4742564453529032</v>
      </c>
      <c r="D154">
        <v>1.4695009217787207</v>
      </c>
      <c r="E154">
        <v>1.4641043858855969</v>
      </c>
      <c r="F154">
        <v>1.464324206444038</v>
      </c>
      <c r="G154">
        <v>1.4515665438806458</v>
      </c>
      <c r="H154">
        <v>1.4784706858074448</v>
      </c>
      <c r="W154" s="1">
        <v>1385004</v>
      </c>
      <c r="X154">
        <v>1713</v>
      </c>
      <c r="Y154" s="1"/>
      <c r="Z154" s="1"/>
      <c r="AA154" s="1"/>
    </row>
    <row r="155" spans="1:27" x14ac:dyDescent="0.3">
      <c r="A155">
        <v>1.4996684400108378</v>
      </c>
      <c r="B155">
        <v>1.4843614395833389</v>
      </c>
      <c r="C155">
        <v>1.4702619201145062</v>
      </c>
      <c r="D155">
        <v>1.4698544808455851</v>
      </c>
      <c r="E155">
        <v>1.4756579288670812</v>
      </c>
      <c r="F155">
        <v>1.4539278610013633</v>
      </c>
      <c r="G155">
        <v>1.5172745677425539</v>
      </c>
      <c r="H155">
        <v>1.4799161753852812</v>
      </c>
      <c r="W155" s="1">
        <v>1340283</v>
      </c>
      <c r="X155">
        <v>1715</v>
      </c>
      <c r="Y155" s="1"/>
      <c r="Z155" s="1"/>
      <c r="AA155" s="1"/>
    </row>
    <row r="156" spans="1:27" x14ac:dyDescent="0.3">
      <c r="A156">
        <v>1.4650936103557544</v>
      </c>
      <c r="B156">
        <v>1.4609923560956357</v>
      </c>
      <c r="C156">
        <v>1.4565329063974173</v>
      </c>
      <c r="D156">
        <v>1.4567527703553644</v>
      </c>
      <c r="E156">
        <v>1.465828051768798</v>
      </c>
      <c r="F156">
        <v>1.4825808918356962</v>
      </c>
      <c r="G156">
        <v>1.4845584021258642</v>
      </c>
      <c r="H156">
        <v>1.4478787627044403</v>
      </c>
      <c r="W156" s="1">
        <v>1399878</v>
      </c>
      <c r="X156">
        <v>1799</v>
      </c>
      <c r="Y156" s="1"/>
      <c r="Z156" s="1"/>
      <c r="AA156" s="1"/>
    </row>
    <row r="157" spans="1:27" x14ac:dyDescent="0.3">
      <c r="A157">
        <v>1.4909225418650418</v>
      </c>
      <c r="B157">
        <v>1.4888123784572704</v>
      </c>
      <c r="C157">
        <v>1.4340318241496581</v>
      </c>
      <c r="D157">
        <v>1.4895624995940959</v>
      </c>
      <c r="E157">
        <v>1.4527651778714246</v>
      </c>
      <c r="F157">
        <v>1.4904360663657681</v>
      </c>
      <c r="G157">
        <v>1.4757271792806197</v>
      </c>
      <c r="H157">
        <v>1.440557185402118</v>
      </c>
      <c r="W157" s="1">
        <v>1411642</v>
      </c>
      <c r="X157">
        <v>1756</v>
      </c>
      <c r="Y157" s="1"/>
      <c r="Z157" s="1"/>
      <c r="AA157" s="1"/>
    </row>
    <row r="158" spans="1:27" x14ac:dyDescent="0.3">
      <c r="A158">
        <v>1.4764855506494732</v>
      </c>
      <c r="B158">
        <v>1.4641570475723005</v>
      </c>
      <c r="C158">
        <v>1.4707415658552827</v>
      </c>
      <c r="D158">
        <v>1.4862038179975816</v>
      </c>
      <c r="E158">
        <v>1.4452079160529208</v>
      </c>
      <c r="F158">
        <v>1.4575962763382169</v>
      </c>
      <c r="G158">
        <v>1.4543022860594432</v>
      </c>
      <c r="H158">
        <v>1.4987121884429673</v>
      </c>
      <c r="W158" s="1">
        <v>1686809</v>
      </c>
      <c r="X158">
        <v>1907</v>
      </c>
      <c r="Y158" s="1"/>
      <c r="Z158" s="1"/>
      <c r="AA158" s="1"/>
    </row>
    <row r="159" spans="1:27" x14ac:dyDescent="0.3">
      <c r="A159">
        <v>1.4552254778220026</v>
      </c>
      <c r="B159">
        <v>1.4962993967425966</v>
      </c>
      <c r="C159">
        <v>1.4497906158565383</v>
      </c>
      <c r="D159">
        <v>1.4640152688049946</v>
      </c>
      <c r="E159">
        <v>1.4614475097259032</v>
      </c>
      <c r="F159">
        <v>1.4491753360051889</v>
      </c>
      <c r="G159">
        <v>1.4342132100639462</v>
      </c>
      <c r="H159">
        <v>1.4862869826680523</v>
      </c>
      <c r="W159" s="1">
        <v>1650249</v>
      </c>
      <c r="X159">
        <v>1886</v>
      </c>
      <c r="Y159" s="1"/>
      <c r="Z159" s="1"/>
      <c r="AA159" s="1"/>
    </row>
    <row r="160" spans="1:27" x14ac:dyDescent="0.3">
      <c r="A160">
        <v>1.4898495283685591</v>
      </c>
      <c r="B160">
        <v>1.4494097723776056</v>
      </c>
      <c r="C160">
        <v>1.4317740573722693</v>
      </c>
      <c r="D160">
        <v>1.4530629570361928</v>
      </c>
      <c r="E160">
        <v>1.4730761762850491</v>
      </c>
      <c r="F160">
        <v>1.4518123112704113</v>
      </c>
      <c r="G160">
        <v>1.4800804513561383</v>
      </c>
      <c r="H160">
        <v>1.4699354408384173</v>
      </c>
      <c r="W160" s="1">
        <v>1269801</v>
      </c>
      <c r="X160">
        <v>1682</v>
      </c>
      <c r="Y160" s="1"/>
      <c r="Z160" s="1"/>
      <c r="AA160" s="1"/>
    </row>
    <row r="161" spans="1:27" x14ac:dyDescent="0.3">
      <c r="A161">
        <v>1.4761026674501156</v>
      </c>
      <c r="B161">
        <v>1.5068702987214602</v>
      </c>
      <c r="C161">
        <v>1.4906655055036693</v>
      </c>
      <c r="D161">
        <v>1.4749466460397287</v>
      </c>
      <c r="E161">
        <v>1.4665858238591014</v>
      </c>
      <c r="F161">
        <v>1.4365586820351754</v>
      </c>
      <c r="G161">
        <v>1.499688362325869</v>
      </c>
      <c r="H161">
        <v>1.4555658210577263</v>
      </c>
      <c r="W161" s="1">
        <v>1266079</v>
      </c>
      <c r="X161">
        <v>1700</v>
      </c>
      <c r="Y161" s="1"/>
      <c r="Z161" s="1"/>
      <c r="AA161" s="1"/>
    </row>
    <row r="162" spans="1:27" x14ac:dyDescent="0.3">
      <c r="A162">
        <v>1.4798625826470824</v>
      </c>
      <c r="B162">
        <v>1.4809720654356164</v>
      </c>
      <c r="C162">
        <v>1.4546468840865374</v>
      </c>
      <c r="D162">
        <v>1.4924452746120731</v>
      </c>
      <c r="E162">
        <v>1.4418757030068337</v>
      </c>
      <c r="F162">
        <v>1.4438659618243108</v>
      </c>
      <c r="G162">
        <v>1.4562761728243163</v>
      </c>
      <c r="H162">
        <v>1.4813779290430997</v>
      </c>
      <c r="W162" s="1">
        <v>1413881</v>
      </c>
      <c r="X162">
        <v>1762</v>
      </c>
      <c r="Y162" s="1"/>
      <c r="Z162" s="1"/>
      <c r="AA162" s="1"/>
    </row>
    <row r="163" spans="1:27" x14ac:dyDescent="0.3">
      <c r="A163">
        <v>1.4898199989786458</v>
      </c>
      <c r="B163">
        <v>1.5153449266339378</v>
      </c>
      <c r="C163">
        <v>1.4653592732626728</v>
      </c>
      <c r="D163">
        <v>1.5039764568487415</v>
      </c>
      <c r="E163">
        <v>1.494658573823243</v>
      </c>
      <c r="F163">
        <v>1.4597361212183364</v>
      </c>
      <c r="G163">
        <v>1.4463339049814405</v>
      </c>
      <c r="H163">
        <v>1.5204987560029144</v>
      </c>
      <c r="W163" s="1">
        <v>1430723</v>
      </c>
      <c r="X163">
        <v>1783</v>
      </c>
      <c r="Y163" s="1"/>
      <c r="Z163" s="1"/>
      <c r="AA163" s="1"/>
    </row>
    <row r="164" spans="1:27" x14ac:dyDescent="0.3">
      <c r="A164">
        <v>1.4750326419317539</v>
      </c>
      <c r="B164">
        <v>1.4765627299036836</v>
      </c>
      <c r="C164">
        <v>1.518830833945138</v>
      </c>
      <c r="D164">
        <v>1.4987584578524502</v>
      </c>
      <c r="E164">
        <v>1.4727580548821466</v>
      </c>
      <c r="F164">
        <v>1.4609976680647498</v>
      </c>
      <c r="G164">
        <v>1.4484846842700652</v>
      </c>
      <c r="H164">
        <v>1.4779584536538324</v>
      </c>
      <c r="W164" s="1">
        <v>1326601</v>
      </c>
      <c r="X164">
        <v>1699</v>
      </c>
      <c r="Y164" s="1"/>
      <c r="Z164" s="1"/>
      <c r="AA164" s="1"/>
    </row>
    <row r="165" spans="1:27" x14ac:dyDescent="0.3">
      <c r="A165">
        <v>1.4829942587142015</v>
      </c>
      <c r="B165">
        <v>1.4733403229794102</v>
      </c>
      <c r="C165">
        <v>1.4721906166860859</v>
      </c>
      <c r="D165">
        <v>1.5180537924802757</v>
      </c>
      <c r="E165">
        <v>1.4676746793407314</v>
      </c>
      <c r="F165">
        <v>1.4700335803297557</v>
      </c>
      <c r="H165">
        <v>1.4683099381050295</v>
      </c>
      <c r="W165" s="1">
        <v>1414264</v>
      </c>
      <c r="X165">
        <v>1754</v>
      </c>
      <c r="Y165" s="1"/>
      <c r="Z165" s="1"/>
      <c r="AA165" s="1"/>
    </row>
    <row r="166" spans="1:27" x14ac:dyDescent="0.3">
      <c r="A166">
        <v>1.4611541896538105</v>
      </c>
      <c r="B166">
        <v>1.4777351368345659</v>
      </c>
      <c r="C166">
        <v>1.5824469027302217</v>
      </c>
      <c r="D166">
        <v>1.5181969152785744</v>
      </c>
      <c r="E166">
        <v>1.4603727551230845</v>
      </c>
      <c r="F166">
        <v>1.4500371541499275</v>
      </c>
      <c r="H166">
        <v>1.4681382351644587</v>
      </c>
      <c r="W166" s="1">
        <v>1453486</v>
      </c>
      <c r="X166">
        <v>1750</v>
      </c>
    </row>
    <row r="167" spans="1:27" x14ac:dyDescent="0.3">
      <c r="A167">
        <v>1.4844541190112708</v>
      </c>
      <c r="B167">
        <v>1.4720515681001962</v>
      </c>
      <c r="C167">
        <v>1.463549572929856</v>
      </c>
      <c r="D167">
        <v>1.5394095363294691</v>
      </c>
      <c r="E167">
        <v>1.4604519771085711</v>
      </c>
      <c r="F167">
        <v>1.4423618960103008</v>
      </c>
      <c r="H167">
        <v>1.4926505973047113</v>
      </c>
      <c r="W167" s="1">
        <v>1471191</v>
      </c>
      <c r="X167">
        <v>1826</v>
      </c>
    </row>
    <row r="168" spans="1:27" x14ac:dyDescent="0.3">
      <c r="A168">
        <v>1.4918270459807863</v>
      </c>
      <c r="C168">
        <v>1.454911621363369</v>
      </c>
      <c r="D168">
        <v>1.477640202477374</v>
      </c>
      <c r="E168">
        <v>1.4626070127538895</v>
      </c>
      <c r="F168">
        <v>1.3810177406761928</v>
      </c>
      <c r="H168">
        <v>1.5108401541024252</v>
      </c>
      <c r="W168" s="1">
        <v>1356594</v>
      </c>
      <c r="X168">
        <v>1717</v>
      </c>
    </row>
    <row r="169" spans="1:27" x14ac:dyDescent="0.3">
      <c r="A169">
        <v>1.4618894077032754</v>
      </c>
      <c r="C169">
        <v>1.42961573528229</v>
      </c>
      <c r="D169">
        <v>1.4696693697700274</v>
      </c>
      <c r="E169">
        <v>1.4504482452288345</v>
      </c>
      <c r="F169">
        <v>1.4456189433369895</v>
      </c>
      <c r="H169">
        <v>1.4818337257888381</v>
      </c>
      <c r="W169" s="1">
        <v>1356523</v>
      </c>
      <c r="X169">
        <v>1718</v>
      </c>
    </row>
    <row r="170" spans="1:27" x14ac:dyDescent="0.3">
      <c r="A170">
        <v>1.4692063033656413</v>
      </c>
      <c r="C170">
        <v>1.4542737906027434</v>
      </c>
      <c r="D170">
        <v>1.5262795115026577</v>
      </c>
      <c r="E170">
        <v>1.4621036267847423</v>
      </c>
      <c r="F170">
        <v>1.4686107345087254</v>
      </c>
      <c r="H170">
        <v>1.4906427211511528</v>
      </c>
      <c r="W170" s="1">
        <v>1623705</v>
      </c>
      <c r="X170">
        <v>1921</v>
      </c>
    </row>
    <row r="171" spans="1:27" x14ac:dyDescent="0.3">
      <c r="A171">
        <v>1.4709542722806142</v>
      </c>
      <c r="E171">
        <v>1.4469631543630268</v>
      </c>
      <c r="F171">
        <v>1.4591952179657282</v>
      </c>
      <c r="H171">
        <v>1.4751059632926893</v>
      </c>
      <c r="W171" s="1">
        <v>1448714</v>
      </c>
      <c r="X171">
        <v>1820</v>
      </c>
    </row>
    <row r="172" spans="1:27" x14ac:dyDescent="0.3">
      <c r="A172">
        <v>1.4814509254578425</v>
      </c>
      <c r="E172">
        <v>1.4518824805694253</v>
      </c>
      <c r="F172">
        <v>1.4884357101940755</v>
      </c>
      <c r="H172">
        <v>1.4749060114843986</v>
      </c>
      <c r="W172" s="1">
        <v>1473605</v>
      </c>
      <c r="X172">
        <v>1836</v>
      </c>
    </row>
    <row r="173" spans="1:27" x14ac:dyDescent="0.3">
      <c r="A173">
        <v>1.4704803415703656</v>
      </c>
      <c r="E173">
        <v>1.4596484275873665</v>
      </c>
      <c r="F173">
        <v>1.4669583316356136</v>
      </c>
      <c r="H173">
        <v>1.4515520791999204</v>
      </c>
    </row>
    <row r="174" spans="1:27" x14ac:dyDescent="0.3">
      <c r="E174">
        <v>1.4611762383931086</v>
      </c>
      <c r="F174">
        <v>1.4606347034568878</v>
      </c>
      <c r="H174">
        <v>1.5054496792265786</v>
      </c>
    </row>
    <row r="175" spans="1:27" x14ac:dyDescent="0.3">
      <c r="E175">
        <v>1.4746187175832655</v>
      </c>
      <c r="F175">
        <v>1.4628723906342738</v>
      </c>
      <c r="H175">
        <v>1.4741624655666798</v>
      </c>
    </row>
    <row r="176" spans="1:27" x14ac:dyDescent="0.3">
      <c r="E176">
        <v>1.459905112331995</v>
      </c>
      <c r="F176">
        <v>1.4629650881438043</v>
      </c>
      <c r="H176">
        <v>1.4750596348415486</v>
      </c>
    </row>
    <row r="177" spans="1:8" x14ac:dyDescent="0.3">
      <c r="E177">
        <v>1.4876415842572837</v>
      </c>
      <c r="H177">
        <v>1.5075572056916489</v>
      </c>
    </row>
    <row r="178" spans="1:8" x14ac:dyDescent="0.3">
      <c r="H178">
        <v>1.5120984195154363</v>
      </c>
    </row>
    <row r="179" spans="1:8" x14ac:dyDescent="0.3">
      <c r="H179">
        <v>1.5124538565875774</v>
      </c>
    </row>
    <row r="183" spans="1:8" x14ac:dyDescent="0.3">
      <c r="A183">
        <f>AVERAGE(A152:A180)</f>
        <v>1.4789604421344096</v>
      </c>
      <c r="B183">
        <f t="shared" ref="B183:H183" si="16">AVERAGE(B152:B180)</f>
        <v>1.4765576069476707</v>
      </c>
      <c r="C183">
        <f t="shared" si="16"/>
        <v>1.4660798916620095</v>
      </c>
      <c r="D183">
        <f t="shared" si="16"/>
        <v>1.486336158189812</v>
      </c>
      <c r="E183">
        <f t="shared" si="16"/>
        <v>1.4628235192940795</v>
      </c>
      <c r="F183">
        <f t="shared" si="16"/>
        <v>1.4590563482176953</v>
      </c>
      <c r="G183">
        <f t="shared" si="16"/>
        <v>1.4625889930037734</v>
      </c>
      <c r="H183">
        <f t="shared" si="16"/>
        <v>1.4822645915508195</v>
      </c>
    </row>
    <row r="184" spans="1:8" x14ac:dyDescent="0.3">
      <c r="A184">
        <f>STDEV(A152:A179)</f>
        <v>1.2761394681699364E-2</v>
      </c>
      <c r="B184">
        <f t="shared" ref="B184:H184" si="17">STDEV(B152:B179)</f>
        <v>2.0557614161004708E-2</v>
      </c>
      <c r="C184">
        <f t="shared" si="17"/>
        <v>3.547579171213322E-2</v>
      </c>
      <c r="D184">
        <f t="shared" si="17"/>
        <v>2.5295946824296419E-2</v>
      </c>
      <c r="E184">
        <f t="shared" si="17"/>
        <v>1.2243080271190919E-2</v>
      </c>
      <c r="F184">
        <f t="shared" si="17"/>
        <v>2.1991322956185708E-2</v>
      </c>
      <c r="G184">
        <f t="shared" si="17"/>
        <v>2.7015574315213141E-2</v>
      </c>
      <c r="H184">
        <f t="shared" si="17"/>
        <v>2.1258418741301847E-2</v>
      </c>
    </row>
  </sheetData>
  <sortState xmlns:xlrd2="http://schemas.microsoft.com/office/spreadsheetml/2017/richdata2" ref="M43:M59">
    <sortCondition ref="M43:M59"/>
  </sortState>
  <mergeCells count="12">
    <mergeCell ref="A112:C112"/>
    <mergeCell ref="L112:N112"/>
    <mergeCell ref="A1:F1"/>
    <mergeCell ref="A38:F38"/>
    <mergeCell ref="A75:F75"/>
    <mergeCell ref="A110:F110"/>
    <mergeCell ref="A3:C3"/>
    <mergeCell ref="L3:N3"/>
    <mergeCell ref="A40:C40"/>
    <mergeCell ref="L38:N38"/>
    <mergeCell ref="A77:C77"/>
    <mergeCell ref="L75:N7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AreaAnalysis</vt:lpstr>
      <vt:lpstr>Long axis analysis male</vt:lpstr>
      <vt:lpstr>Long axis female</vt:lpstr>
      <vt:lpstr>Intervein analysis male</vt:lpstr>
      <vt:lpstr>Intervein Analysis Female</vt:lpstr>
      <vt:lpstr>dpp male</vt:lpstr>
      <vt:lpstr>dpp female</vt:lpstr>
      <vt:lpstr>patterning of interveins</vt:lpstr>
      <vt:lpstr>Sheet2</vt:lpstr>
      <vt:lpstr>phenomes</vt:lpstr>
      <vt:lpstr>interveincorrrelation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Nilay</dc:creator>
  <cp:lastModifiedBy>Nilay</cp:lastModifiedBy>
  <dcterms:created xsi:type="dcterms:W3CDTF">2015-06-05T18:17:20Z</dcterms:created>
  <dcterms:modified xsi:type="dcterms:W3CDTF">2021-04-13T03:28:29Z</dcterms:modified>
</cp:coreProperties>
</file>