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lti\Documents\PlatformIO\GartenBesasserung\lib\"/>
    </mc:Choice>
  </mc:AlternateContent>
  <xr:revisionPtr revIDLastSave="0" documentId="13_ncr:1_{7F6A426C-7CC4-4084-BF25-BB7A0A4C46B7}" xr6:coauthVersionLast="47" xr6:coauthVersionMax="47" xr10:uidLastSave="{00000000-0000-0000-0000-000000000000}"/>
  <bookViews>
    <workbookView xWindow="-28920" yWindow="-120" windowWidth="29040" windowHeight="15840" xr2:uid="{A19D5248-DE36-4E2B-B272-B29F3B2BAFC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4" i="1" l="1"/>
  <c r="B44" i="1"/>
  <c r="E44" i="1" s="1"/>
  <c r="S44" i="1"/>
  <c r="R44" i="1"/>
  <c r="N44" i="1"/>
  <c r="J44" i="1"/>
  <c r="K44" i="1" s="1"/>
  <c r="I44" i="1"/>
  <c r="AJ20" i="1"/>
  <c r="AK43" i="1" s="1"/>
  <c r="AI20" i="1"/>
  <c r="AH20" i="1"/>
  <c r="AG20" i="1"/>
  <c r="W20" i="1"/>
  <c r="AF20" i="1"/>
  <c r="AE20" i="1"/>
  <c r="AC20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R20" i="1" s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K28" i="1" s="1"/>
  <c r="L28" i="1" s="1"/>
  <c r="I27" i="1"/>
  <c r="I26" i="1"/>
  <c r="I25" i="1"/>
  <c r="I24" i="1"/>
  <c r="I23" i="1"/>
  <c r="I22" i="1"/>
  <c r="K22" i="1" s="1"/>
  <c r="L22" i="1" s="1"/>
  <c r="I21" i="1"/>
  <c r="I20" i="1"/>
  <c r="J43" i="1"/>
  <c r="J42" i="1"/>
  <c r="J41" i="1"/>
  <c r="J40" i="1"/>
  <c r="J39" i="1"/>
  <c r="K39" i="1" s="1"/>
  <c r="L39" i="1" s="1"/>
  <c r="J38" i="1"/>
  <c r="J37" i="1"/>
  <c r="J36" i="1"/>
  <c r="J35" i="1"/>
  <c r="J34" i="1"/>
  <c r="J33" i="1"/>
  <c r="J32" i="1"/>
  <c r="J31" i="1"/>
  <c r="K31" i="1" s="1"/>
  <c r="L31" i="1" s="1"/>
  <c r="J30" i="1"/>
  <c r="J29" i="1"/>
  <c r="J28" i="1"/>
  <c r="J27" i="1"/>
  <c r="J26" i="1"/>
  <c r="J25" i="1"/>
  <c r="J24" i="1"/>
  <c r="K24" i="1" s="1"/>
  <c r="L24" i="1" s="1"/>
  <c r="J23" i="1"/>
  <c r="J22" i="1"/>
  <c r="J21" i="1"/>
  <c r="J20" i="1"/>
  <c r="K33" i="1"/>
  <c r="L33" i="1" s="1"/>
  <c r="K30" i="1"/>
  <c r="L30" i="1" s="1"/>
  <c r="K42" i="1"/>
  <c r="L42" i="1" s="1"/>
  <c r="K34" i="1"/>
  <c r="L34" i="1" s="1"/>
  <c r="K26" i="1"/>
  <c r="L26" i="1" s="1"/>
  <c r="K41" i="1"/>
  <c r="L41" i="1" s="1"/>
  <c r="B41" i="1"/>
  <c r="E41" i="1" s="1"/>
  <c r="K25" i="1"/>
  <c r="L25" i="1" s="1"/>
  <c r="O11" i="1"/>
  <c r="P11" i="1" s="1"/>
  <c r="P12" i="1"/>
  <c r="K23" i="1"/>
  <c r="L23" i="1" s="1"/>
  <c r="K20" i="1"/>
  <c r="L20" i="1" s="1"/>
  <c r="K40" i="1"/>
  <c r="L40" i="1" s="1"/>
  <c r="K32" i="1"/>
  <c r="L32" i="1" s="1"/>
  <c r="E12" i="1"/>
  <c r="G12" i="1" s="1"/>
  <c r="B40" i="1"/>
  <c r="E40" i="1" s="1"/>
  <c r="B38" i="1"/>
  <c r="E38" i="1" s="1"/>
  <c r="B25" i="1"/>
  <c r="E25" i="1" s="1"/>
  <c r="B24" i="1"/>
  <c r="E24" i="1" s="1"/>
  <c r="E23" i="1"/>
  <c r="F23" i="1" s="1"/>
  <c r="H23" i="1" s="1"/>
  <c r="B23" i="1"/>
  <c r="B22" i="1"/>
  <c r="E22" i="1" s="1"/>
  <c r="G22" i="1" s="1"/>
  <c r="E21" i="1"/>
  <c r="F21" i="1" s="1"/>
  <c r="H21" i="1" s="1"/>
  <c r="E20" i="1"/>
  <c r="G20" i="1" s="1"/>
  <c r="G11" i="1"/>
  <c r="F11" i="1"/>
  <c r="H11" i="1" s="1"/>
  <c r="J11" i="1" s="1"/>
  <c r="L11" i="1" s="1"/>
  <c r="E11" i="1"/>
  <c r="F44" i="1" l="1"/>
  <c r="H44" i="1" s="1"/>
  <c r="O44" i="1" s="1"/>
  <c r="P44" i="1" s="1"/>
  <c r="T44" i="1" s="1"/>
  <c r="U44" i="1" s="1"/>
  <c r="V44" i="1" s="1"/>
  <c r="W44" i="1" s="1"/>
  <c r="X44" i="1" s="1"/>
  <c r="AA44" i="1" s="1"/>
  <c r="G44" i="1"/>
  <c r="AK20" i="1"/>
  <c r="AK28" i="1"/>
  <c r="AK36" i="1"/>
  <c r="AK21" i="1"/>
  <c r="AK29" i="1"/>
  <c r="AK37" i="1"/>
  <c r="AK22" i="1"/>
  <c r="AK30" i="1"/>
  <c r="AK38" i="1"/>
  <c r="AK23" i="1"/>
  <c r="AK31" i="1"/>
  <c r="AK39" i="1"/>
  <c r="AK24" i="1"/>
  <c r="AK32" i="1"/>
  <c r="AK40" i="1"/>
  <c r="AK25" i="1"/>
  <c r="AK33" i="1"/>
  <c r="AK41" i="1"/>
  <c r="AK26" i="1"/>
  <c r="AK34" i="1"/>
  <c r="AK42" i="1"/>
  <c r="AK27" i="1"/>
  <c r="AK35" i="1"/>
  <c r="R38" i="1"/>
  <c r="R43" i="1"/>
  <c r="R39" i="1"/>
  <c r="R34" i="1"/>
  <c r="R25" i="1"/>
  <c r="R29" i="1"/>
  <c r="R42" i="1"/>
  <c r="R33" i="1"/>
  <c r="R24" i="1"/>
  <c r="R37" i="1"/>
  <c r="R40" i="1"/>
  <c r="R35" i="1"/>
  <c r="R31" i="1"/>
  <c r="R26" i="1"/>
  <c r="R21" i="1"/>
  <c r="R41" i="1"/>
  <c r="U41" i="1" s="1"/>
  <c r="V41" i="1" s="1"/>
  <c r="W41" i="1" s="1"/>
  <c r="X41" i="1" s="1"/>
  <c r="AA41" i="1" s="1"/>
  <c r="R32" i="1"/>
  <c r="R27" i="1"/>
  <c r="R23" i="1"/>
  <c r="R28" i="1"/>
  <c r="R36" i="1"/>
  <c r="R22" i="1"/>
  <c r="U22" i="1" s="1"/>
  <c r="V22" i="1" s="1"/>
  <c r="W22" i="1" s="1"/>
  <c r="X22" i="1" s="1"/>
  <c r="AA22" i="1" s="1"/>
  <c r="R30" i="1"/>
  <c r="K21" i="1"/>
  <c r="L21" i="1" s="1"/>
  <c r="K29" i="1"/>
  <c r="L29" i="1" s="1"/>
  <c r="K37" i="1"/>
  <c r="L37" i="1" s="1"/>
  <c r="K36" i="1"/>
  <c r="L36" i="1" s="1"/>
  <c r="K38" i="1"/>
  <c r="L38" i="1" s="1"/>
  <c r="K27" i="1"/>
  <c r="L27" i="1" s="1"/>
  <c r="K35" i="1"/>
  <c r="L35" i="1" s="1"/>
  <c r="K43" i="1"/>
  <c r="L43" i="1" s="1"/>
  <c r="O20" i="1"/>
  <c r="P20" i="1" s="1"/>
  <c r="T20" i="1" s="1"/>
  <c r="U20" i="1" s="1"/>
  <c r="V20" i="1" s="1"/>
  <c r="X20" i="1" s="1"/>
  <c r="AA20" i="1" s="1"/>
  <c r="G41" i="1"/>
  <c r="F41" i="1"/>
  <c r="H41" i="1" s="1"/>
  <c r="O41" i="1" s="1"/>
  <c r="P41" i="1" s="1"/>
  <c r="T41" i="1" s="1"/>
  <c r="B42" i="1"/>
  <c r="O23" i="1"/>
  <c r="P23" i="1" s="1"/>
  <c r="T23" i="1" s="1"/>
  <c r="U23" i="1" s="1"/>
  <c r="V23" i="1" s="1"/>
  <c r="W23" i="1" s="1"/>
  <c r="X23" i="1" s="1"/>
  <c r="AA23" i="1" s="1"/>
  <c r="O21" i="1"/>
  <c r="P21" i="1" s="1"/>
  <c r="T21" i="1" s="1"/>
  <c r="F12" i="1"/>
  <c r="J12" i="1" s="1"/>
  <c r="L12" i="1" s="1"/>
  <c r="G40" i="1"/>
  <c r="F40" i="1"/>
  <c r="H40" i="1" s="1"/>
  <c r="O40" i="1" s="1"/>
  <c r="P40" i="1" s="1"/>
  <c r="T40" i="1" s="1"/>
  <c r="U40" i="1" s="1"/>
  <c r="V40" i="1" s="1"/>
  <c r="W40" i="1" s="1"/>
  <c r="X40" i="1" s="1"/>
  <c r="AA40" i="1" s="1"/>
  <c r="G38" i="1"/>
  <c r="F38" i="1"/>
  <c r="H38" i="1" s="1"/>
  <c r="O38" i="1" s="1"/>
  <c r="P38" i="1" s="1"/>
  <c r="T38" i="1" s="1"/>
  <c r="U38" i="1" s="1"/>
  <c r="V38" i="1" s="1"/>
  <c r="W38" i="1" s="1"/>
  <c r="X38" i="1" s="1"/>
  <c r="AA38" i="1" s="1"/>
  <c r="B39" i="1"/>
  <c r="E39" i="1" s="1"/>
  <c r="F24" i="1"/>
  <c r="H24" i="1" s="1"/>
  <c r="O24" i="1" s="1"/>
  <c r="P24" i="1" s="1"/>
  <c r="T24" i="1" s="1"/>
  <c r="U24" i="1" s="1"/>
  <c r="V24" i="1" s="1"/>
  <c r="W24" i="1" s="1"/>
  <c r="X24" i="1" s="1"/>
  <c r="AA24" i="1" s="1"/>
  <c r="G24" i="1"/>
  <c r="F25" i="1"/>
  <c r="H25" i="1" s="1"/>
  <c r="O25" i="1" s="1"/>
  <c r="P25" i="1" s="1"/>
  <c r="T25" i="1" s="1"/>
  <c r="U25" i="1" s="1"/>
  <c r="V25" i="1" s="1"/>
  <c r="W25" i="1" s="1"/>
  <c r="X25" i="1" s="1"/>
  <c r="AA25" i="1" s="1"/>
  <c r="G25" i="1"/>
  <c r="B26" i="1"/>
  <c r="G23" i="1"/>
  <c r="F22" i="1"/>
  <c r="H22" i="1" s="1"/>
  <c r="O22" i="1" s="1"/>
  <c r="P22" i="1" s="1"/>
  <c r="T22" i="1" s="1"/>
  <c r="G21" i="1"/>
  <c r="F20" i="1"/>
  <c r="H20" i="1" s="1"/>
  <c r="U21" i="1" l="1"/>
  <c r="V21" i="1" s="1"/>
  <c r="W21" i="1" s="1"/>
  <c r="X21" i="1" s="1"/>
  <c r="AA21" i="1" s="1"/>
  <c r="E42" i="1"/>
  <c r="B43" i="1"/>
  <c r="F39" i="1"/>
  <c r="H39" i="1" s="1"/>
  <c r="O39" i="1" s="1"/>
  <c r="P39" i="1" s="1"/>
  <c r="T39" i="1" s="1"/>
  <c r="U39" i="1" s="1"/>
  <c r="V39" i="1" s="1"/>
  <c r="W39" i="1" s="1"/>
  <c r="X39" i="1" s="1"/>
  <c r="AA39" i="1" s="1"/>
  <c r="G39" i="1"/>
  <c r="E26" i="1"/>
  <c r="B27" i="1"/>
  <c r="E43" i="1" l="1"/>
  <c r="G42" i="1"/>
  <c r="F42" i="1"/>
  <c r="H42" i="1" s="1"/>
  <c r="O42" i="1" s="1"/>
  <c r="P42" i="1" s="1"/>
  <c r="T42" i="1" s="1"/>
  <c r="U42" i="1" s="1"/>
  <c r="V42" i="1" s="1"/>
  <c r="W42" i="1" s="1"/>
  <c r="X42" i="1" s="1"/>
  <c r="AA42" i="1" s="1"/>
  <c r="E27" i="1"/>
  <c r="B28" i="1"/>
  <c r="G26" i="1"/>
  <c r="F26" i="1"/>
  <c r="H26" i="1" s="1"/>
  <c r="O26" i="1" s="1"/>
  <c r="P26" i="1" s="1"/>
  <c r="T26" i="1" s="1"/>
  <c r="U26" i="1" s="1"/>
  <c r="V26" i="1" s="1"/>
  <c r="W26" i="1" s="1"/>
  <c r="X26" i="1" s="1"/>
  <c r="AA26" i="1" s="1"/>
  <c r="G43" i="1" l="1"/>
  <c r="F43" i="1"/>
  <c r="H43" i="1" s="1"/>
  <c r="O43" i="1" s="1"/>
  <c r="P43" i="1" s="1"/>
  <c r="T43" i="1" s="1"/>
  <c r="U43" i="1" s="1"/>
  <c r="V43" i="1" s="1"/>
  <c r="W43" i="1" s="1"/>
  <c r="X43" i="1" s="1"/>
  <c r="AA43" i="1" s="1"/>
  <c r="B29" i="1"/>
  <c r="E28" i="1"/>
  <c r="F27" i="1"/>
  <c r="H27" i="1" s="1"/>
  <c r="O27" i="1" s="1"/>
  <c r="P27" i="1" s="1"/>
  <c r="T27" i="1" s="1"/>
  <c r="U27" i="1" s="1"/>
  <c r="V27" i="1" s="1"/>
  <c r="W27" i="1" s="1"/>
  <c r="X27" i="1" s="1"/>
  <c r="AA27" i="1" s="1"/>
  <c r="G27" i="1"/>
  <c r="G28" i="1" l="1"/>
  <c r="F28" i="1"/>
  <c r="H28" i="1" s="1"/>
  <c r="O28" i="1" s="1"/>
  <c r="P28" i="1" s="1"/>
  <c r="T28" i="1" s="1"/>
  <c r="U28" i="1" s="1"/>
  <c r="V28" i="1" s="1"/>
  <c r="W28" i="1" s="1"/>
  <c r="X28" i="1" s="1"/>
  <c r="AA28" i="1" s="1"/>
  <c r="E29" i="1"/>
  <c r="B30" i="1"/>
  <c r="B31" i="1" l="1"/>
  <c r="E30" i="1"/>
  <c r="G29" i="1"/>
  <c r="F29" i="1"/>
  <c r="H29" i="1" s="1"/>
  <c r="O29" i="1" s="1"/>
  <c r="P29" i="1" s="1"/>
  <c r="T29" i="1" s="1"/>
  <c r="U29" i="1" s="1"/>
  <c r="V29" i="1" s="1"/>
  <c r="W29" i="1" s="1"/>
  <c r="X29" i="1" s="1"/>
  <c r="AA29" i="1" s="1"/>
  <c r="G30" i="1" l="1"/>
  <c r="F30" i="1"/>
  <c r="H30" i="1" s="1"/>
  <c r="O30" i="1" s="1"/>
  <c r="P30" i="1" s="1"/>
  <c r="T30" i="1" s="1"/>
  <c r="U30" i="1" s="1"/>
  <c r="V30" i="1" s="1"/>
  <c r="W30" i="1" s="1"/>
  <c r="X30" i="1" s="1"/>
  <c r="AA30" i="1" s="1"/>
  <c r="E31" i="1"/>
  <c r="B32" i="1"/>
  <c r="E32" i="1" l="1"/>
  <c r="B33" i="1"/>
  <c r="F31" i="1"/>
  <c r="H31" i="1" s="1"/>
  <c r="O31" i="1" s="1"/>
  <c r="P31" i="1" s="1"/>
  <c r="T31" i="1" s="1"/>
  <c r="U31" i="1" s="1"/>
  <c r="V31" i="1" s="1"/>
  <c r="W31" i="1" s="1"/>
  <c r="X31" i="1" s="1"/>
  <c r="AA31" i="1" s="1"/>
  <c r="G31" i="1"/>
  <c r="E33" i="1" l="1"/>
  <c r="B34" i="1"/>
  <c r="G32" i="1"/>
  <c r="F32" i="1"/>
  <c r="H32" i="1" s="1"/>
  <c r="O32" i="1" s="1"/>
  <c r="P32" i="1" s="1"/>
  <c r="T32" i="1" s="1"/>
  <c r="U32" i="1" s="1"/>
  <c r="V32" i="1" s="1"/>
  <c r="W32" i="1" s="1"/>
  <c r="X32" i="1" s="1"/>
  <c r="AA32" i="1" s="1"/>
  <c r="E34" i="1" l="1"/>
  <c r="B35" i="1"/>
  <c r="F33" i="1"/>
  <c r="H33" i="1" s="1"/>
  <c r="O33" i="1" s="1"/>
  <c r="P33" i="1" s="1"/>
  <c r="T33" i="1" s="1"/>
  <c r="U33" i="1" s="1"/>
  <c r="V33" i="1" s="1"/>
  <c r="W33" i="1" s="1"/>
  <c r="X33" i="1" s="1"/>
  <c r="AA33" i="1" s="1"/>
  <c r="G33" i="1"/>
  <c r="E35" i="1" l="1"/>
  <c r="B36" i="1"/>
  <c r="G34" i="1"/>
  <c r="F34" i="1"/>
  <c r="H34" i="1" s="1"/>
  <c r="O34" i="1" s="1"/>
  <c r="P34" i="1" s="1"/>
  <c r="T34" i="1" s="1"/>
  <c r="U34" i="1" s="1"/>
  <c r="V34" i="1" s="1"/>
  <c r="W34" i="1" s="1"/>
  <c r="X34" i="1" s="1"/>
  <c r="AA34" i="1" s="1"/>
  <c r="B37" i="1" l="1"/>
  <c r="E37" i="1" s="1"/>
  <c r="E36" i="1"/>
  <c r="G35" i="1"/>
  <c r="F35" i="1"/>
  <c r="H35" i="1" s="1"/>
  <c r="O35" i="1" s="1"/>
  <c r="P35" i="1" s="1"/>
  <c r="T35" i="1" s="1"/>
  <c r="U35" i="1" s="1"/>
  <c r="V35" i="1" s="1"/>
  <c r="W35" i="1" s="1"/>
  <c r="X35" i="1" s="1"/>
  <c r="AA35" i="1" s="1"/>
  <c r="G36" i="1" l="1"/>
  <c r="F36" i="1"/>
  <c r="H36" i="1" s="1"/>
  <c r="O36" i="1" s="1"/>
  <c r="P36" i="1" s="1"/>
  <c r="T36" i="1" s="1"/>
  <c r="U36" i="1" s="1"/>
  <c r="V36" i="1" s="1"/>
  <c r="W36" i="1" s="1"/>
  <c r="X36" i="1" s="1"/>
  <c r="AA36" i="1" s="1"/>
  <c r="G37" i="1"/>
  <c r="F37" i="1"/>
  <c r="H37" i="1" s="1"/>
  <c r="O37" i="1" s="1"/>
  <c r="P37" i="1" s="1"/>
  <c r="T37" i="1" s="1"/>
  <c r="U37" i="1" s="1"/>
  <c r="V37" i="1" s="1"/>
  <c r="W37" i="1" s="1"/>
  <c r="X37" i="1" s="1"/>
  <c r="AA37" i="1" s="1"/>
</calcChain>
</file>

<file path=xl/sharedStrings.xml><?xml version="1.0" encoding="utf-8"?>
<sst xmlns="http://schemas.openxmlformats.org/spreadsheetml/2006/main" count="71" uniqueCount="28">
  <si>
    <t>Höhe</t>
  </si>
  <si>
    <t>m</t>
  </si>
  <si>
    <t>Dichte</t>
  </si>
  <si>
    <t>g</t>
  </si>
  <si>
    <t>kg/m³</t>
  </si>
  <si>
    <t>m/s²</t>
  </si>
  <si>
    <t>Druck</t>
  </si>
  <si>
    <t>PA</t>
  </si>
  <si>
    <t>PSI</t>
  </si>
  <si>
    <t>BAR</t>
  </si>
  <si>
    <t>Spannung Sensor</t>
  </si>
  <si>
    <t>V</t>
  </si>
  <si>
    <t>Spannung OPV</t>
  </si>
  <si>
    <t>Verstärkung</t>
  </si>
  <si>
    <t>Ohm</t>
  </si>
  <si>
    <t>OPV-R1</t>
  </si>
  <si>
    <t>OPV-R2</t>
  </si>
  <si>
    <t>Teiler-R1</t>
  </si>
  <si>
    <t>Teiler-R2</t>
  </si>
  <si>
    <t>Teilerspannung</t>
  </si>
  <si>
    <t>Spannung ADC</t>
  </si>
  <si>
    <t>ADC Wert</t>
  </si>
  <si>
    <t>Teiler Verstärkung</t>
  </si>
  <si>
    <t>OPV Verstärkung</t>
  </si>
  <si>
    <t>rel</t>
  </si>
  <si>
    <t>Teiler Spannung</t>
  </si>
  <si>
    <t>Sensor Spannung</t>
  </si>
  <si>
    <t>Opv-Spannung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</si>
</sst>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4" fontId="0" fillId="0" borderId="0" xfId="0" applyNumberFormat="1"/>
    <xf numFmtId="4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9D38-4E69-461B-B66F-CA12CAB413DE}">
  <dimension ref="B9:AK44"/>
  <sheetViews>
    <sheetView tabSelected="1" topLeftCell="A8" workbookViewId="0">
      <selection activeCell="B44" sqref="B44"/>
    </sheetView>
  </sheetViews>
  <sheetFormatPr baseColWidth="10" defaultRowHeight="15" x14ac:dyDescent="0.25"/>
  <cols>
    <col min="1" max="7" width="11.42578125" style="2"/>
    <col min="8" max="8" width="14" style="2" customWidth="1"/>
    <col min="9" max="9" width="15.28515625" style="2" customWidth="1"/>
    <col min="10" max="16" width="11.42578125" style="2"/>
    <col min="17" max="17" width="3.5703125" style="3" customWidth="1"/>
    <col min="18" max="16384" width="11.42578125" style="2"/>
  </cols>
  <sheetData>
    <row r="9" spans="2:16" x14ac:dyDescent="0.25">
      <c r="B9" s="2" t="s">
        <v>0</v>
      </c>
      <c r="C9" s="2" t="s">
        <v>2</v>
      </c>
      <c r="D9" s="2" t="s">
        <v>3</v>
      </c>
      <c r="E9" s="2" t="s">
        <v>6</v>
      </c>
      <c r="H9" s="2" t="s">
        <v>10</v>
      </c>
      <c r="I9" s="2" t="s">
        <v>12</v>
      </c>
      <c r="J9" s="2" t="s">
        <v>13</v>
      </c>
      <c r="K9" s="2" t="s">
        <v>15</v>
      </c>
      <c r="L9" s="2" t="s">
        <v>16</v>
      </c>
      <c r="M9" s="2" t="s">
        <v>19</v>
      </c>
      <c r="N9" s="2" t="s">
        <v>17</v>
      </c>
      <c r="O9" s="2" t="s">
        <v>18</v>
      </c>
      <c r="P9" s="2" t="s">
        <v>20</v>
      </c>
    </row>
    <row r="10" spans="2:16" x14ac:dyDescent="0.25">
      <c r="B10" s="2" t="s">
        <v>1</v>
      </c>
      <c r="C10" s="2" t="s">
        <v>4</v>
      </c>
      <c r="D10" s="2" t="s">
        <v>5</v>
      </c>
      <c r="E10" s="2" t="s">
        <v>7</v>
      </c>
      <c r="F10" s="2" t="s">
        <v>8</v>
      </c>
      <c r="G10" s="2" t="s">
        <v>9</v>
      </c>
      <c r="H10" s="2" t="s">
        <v>11</v>
      </c>
      <c r="I10" s="2" t="s">
        <v>11</v>
      </c>
      <c r="K10" s="2" t="s">
        <v>14</v>
      </c>
      <c r="L10" s="2" t="s">
        <v>14</v>
      </c>
      <c r="M10" s="2" t="s">
        <v>11</v>
      </c>
      <c r="N10" s="2" t="s">
        <v>14</v>
      </c>
      <c r="O10" s="2" t="s">
        <v>14</v>
      </c>
    </row>
    <row r="11" spans="2:16" x14ac:dyDescent="0.25">
      <c r="B11" s="2">
        <v>2</v>
      </c>
      <c r="C11" s="2">
        <v>1000</v>
      </c>
      <c r="D11" s="2">
        <v>9.81</v>
      </c>
      <c r="E11" s="2">
        <f>D11*C11*B11</f>
        <v>19620</v>
      </c>
      <c r="F11" s="2">
        <f>E11*0.000145038</f>
        <v>2.8456455599999999</v>
      </c>
      <c r="G11" s="2">
        <f>E11*0.00001</f>
        <v>0.19620000000000001</v>
      </c>
      <c r="H11" s="2">
        <f>F11/10*5</f>
        <v>1.4228227799999997</v>
      </c>
      <c r="I11" s="2">
        <v>4.5</v>
      </c>
      <c r="J11" s="2">
        <f>I11/H11</f>
        <v>3.1627269841715639</v>
      </c>
      <c r="K11" s="2">
        <v>10000</v>
      </c>
      <c r="L11" s="2">
        <f>(J11-1)*K11</f>
        <v>21627.269841715639</v>
      </c>
      <c r="M11" s="2">
        <v>3</v>
      </c>
      <c r="N11" s="2">
        <v>1000</v>
      </c>
      <c r="O11" s="2">
        <f>ROUND(I11/M11*N11/100,0)*100</f>
        <v>1500</v>
      </c>
      <c r="P11" s="2">
        <f>I11*N11/O11</f>
        <v>3</v>
      </c>
    </row>
    <row r="12" spans="2:16" x14ac:dyDescent="0.25">
      <c r="B12" s="2">
        <v>2</v>
      </c>
      <c r="C12" s="2">
        <v>1000</v>
      </c>
      <c r="D12" s="2">
        <v>9.81</v>
      </c>
      <c r="E12" s="2">
        <f>D12*C12*B12</f>
        <v>19620</v>
      </c>
      <c r="F12" s="2">
        <f>E12*0.000145038</f>
        <v>2.8456455599999999</v>
      </c>
      <c r="G12" s="2">
        <f>E12*0.00001</f>
        <v>0.19620000000000001</v>
      </c>
      <c r="H12" s="2">
        <v>1.5</v>
      </c>
      <c r="I12" s="2">
        <v>4.5</v>
      </c>
      <c r="J12" s="2">
        <f>I12/H12</f>
        <v>3</v>
      </c>
      <c r="K12" s="2">
        <v>15000</v>
      </c>
      <c r="L12" s="2">
        <f>(J12-1)*K12</f>
        <v>30000</v>
      </c>
      <c r="M12" s="2">
        <v>3</v>
      </c>
      <c r="N12" s="2">
        <v>1000</v>
      </c>
      <c r="O12" s="2">
        <v>1600</v>
      </c>
      <c r="P12" s="2">
        <f>I12*N12/O12</f>
        <v>2.8125</v>
      </c>
    </row>
    <row r="18" spans="2:37" x14ac:dyDescent="0.25">
      <c r="B18" s="2" t="s">
        <v>0</v>
      </c>
      <c r="C18" s="2" t="s">
        <v>2</v>
      </c>
      <c r="D18" s="2" t="s">
        <v>3</v>
      </c>
      <c r="E18" s="2" t="s">
        <v>6</v>
      </c>
      <c r="H18" s="2" t="s">
        <v>10</v>
      </c>
      <c r="I18" s="2" t="s">
        <v>15</v>
      </c>
      <c r="J18" s="2" t="s">
        <v>16</v>
      </c>
      <c r="K18" s="2" t="s">
        <v>13</v>
      </c>
      <c r="L18" s="2" t="s">
        <v>12</v>
      </c>
      <c r="M18" s="2" t="s">
        <v>17</v>
      </c>
      <c r="N18" s="2" t="s">
        <v>18</v>
      </c>
      <c r="O18" s="2" t="s">
        <v>20</v>
      </c>
      <c r="P18" s="2" t="s">
        <v>21</v>
      </c>
      <c r="R18" s="2" t="s">
        <v>22</v>
      </c>
      <c r="S18" s="2" t="s">
        <v>23</v>
      </c>
      <c r="T18" s="2" t="s">
        <v>25</v>
      </c>
      <c r="U18" s="2" t="s">
        <v>27</v>
      </c>
      <c r="V18" s="2" t="s">
        <v>26</v>
      </c>
      <c r="W18" s="2" t="s">
        <v>6</v>
      </c>
      <c r="Y18" s="2" t="s">
        <v>2</v>
      </c>
      <c r="Z18" s="2" t="s">
        <v>3</v>
      </c>
      <c r="AA18" s="2" t="s">
        <v>0</v>
      </c>
    </row>
    <row r="19" spans="2:37" x14ac:dyDescent="0.25">
      <c r="B19" s="2" t="s">
        <v>1</v>
      </c>
      <c r="C19" s="2" t="s">
        <v>4</v>
      </c>
      <c r="D19" s="2" t="s">
        <v>5</v>
      </c>
      <c r="E19" s="2" t="s">
        <v>7</v>
      </c>
      <c r="F19" s="2" t="s">
        <v>8</v>
      </c>
      <c r="G19" s="2" t="s">
        <v>9</v>
      </c>
      <c r="H19" s="2" t="s">
        <v>11</v>
      </c>
      <c r="I19" s="2" t="s">
        <v>14</v>
      </c>
      <c r="J19" s="2" t="s">
        <v>14</v>
      </c>
      <c r="L19" s="2" t="s">
        <v>11</v>
      </c>
      <c r="M19" s="2" t="s">
        <v>14</v>
      </c>
      <c r="N19" s="2" t="s">
        <v>14</v>
      </c>
      <c r="O19" s="2" t="s">
        <v>11</v>
      </c>
      <c r="R19" s="2" t="s">
        <v>24</v>
      </c>
      <c r="S19" s="2" t="s">
        <v>24</v>
      </c>
      <c r="T19" s="2" t="s">
        <v>11</v>
      </c>
      <c r="U19" s="2" t="s">
        <v>11</v>
      </c>
      <c r="V19" s="2" t="s">
        <v>11</v>
      </c>
      <c r="W19" s="2" t="s">
        <v>8</v>
      </c>
      <c r="X19" s="2" t="s">
        <v>7</v>
      </c>
      <c r="Y19" s="2" t="s">
        <v>4</v>
      </c>
      <c r="Z19" s="2" t="s">
        <v>5</v>
      </c>
      <c r="AA19" s="2" t="s">
        <v>1</v>
      </c>
    </row>
    <row r="20" spans="2:37" x14ac:dyDescent="0.25">
      <c r="B20" s="2">
        <v>1E-3</v>
      </c>
      <c r="C20" s="2">
        <v>1000</v>
      </c>
      <c r="D20" s="2">
        <v>9.81</v>
      </c>
      <c r="E20" s="2">
        <f>D20*C20*B20</f>
        <v>9.81</v>
      </c>
      <c r="F20" s="2">
        <f>E20*0.000145038</f>
        <v>1.4228227800000002E-3</v>
      </c>
      <c r="G20" s="2">
        <f>E20*0.00001</f>
        <v>9.8100000000000013E-5</v>
      </c>
      <c r="H20" s="2">
        <f>F20/10*5</f>
        <v>7.1141139000000008E-4</v>
      </c>
      <c r="I20" s="2">
        <f>$K$12</f>
        <v>15000</v>
      </c>
      <c r="J20" s="2">
        <f>$L$12</f>
        <v>30000</v>
      </c>
      <c r="K20" s="2">
        <f>1+J20/I20</f>
        <v>3</v>
      </c>
      <c r="L20" s="2">
        <f>MIN(H20*K20,5)</f>
        <v>2.1342341700000002E-3</v>
      </c>
      <c r="M20" s="2">
        <v>1000</v>
      </c>
      <c r="N20" s="2">
        <f>$O$12</f>
        <v>1600</v>
      </c>
      <c r="O20" s="2">
        <f>L20*M20/N20</f>
        <v>1.33389635625E-3</v>
      </c>
      <c r="P20" s="2">
        <f>O20/3.3*4095</f>
        <v>1.6552441148011363</v>
      </c>
      <c r="R20" s="2">
        <f>M20/N20</f>
        <v>0.625</v>
      </c>
      <c r="S20" s="2">
        <f>K20</f>
        <v>3</v>
      </c>
      <c r="T20" s="2">
        <f>P20/4095*3.3</f>
        <v>1.33389635625E-3</v>
      </c>
      <c r="U20" s="2">
        <f>T20*1/R20</f>
        <v>2.1342341699999998E-3</v>
      </c>
      <c r="V20" s="2">
        <f>U20*1/S20</f>
        <v>7.1141138999999997E-4</v>
      </c>
      <c r="W20" s="2">
        <f>V20/5*10</f>
        <v>1.4228227800000002E-3</v>
      </c>
      <c r="X20" s="2">
        <f>W20*6894.76</f>
        <v>9.8100215906328021</v>
      </c>
      <c r="Y20" s="2">
        <v>1000</v>
      </c>
      <c r="Z20" s="2">
        <v>9.81</v>
      </c>
      <c r="AA20" s="2">
        <f>X20/(Y20*Z20)</f>
        <v>1.0000022008800002E-3</v>
      </c>
      <c r="AC20" s="1">
        <f>1/4095</f>
        <v>2.442002442002442E-4</v>
      </c>
      <c r="AD20" s="1">
        <v>3.3</v>
      </c>
      <c r="AE20" s="1">
        <f>1/R20</f>
        <v>1.6</v>
      </c>
      <c r="AF20" s="1">
        <f>1/S20</f>
        <v>0.33333333333333331</v>
      </c>
      <c r="AG20" s="1">
        <f>1/5*10</f>
        <v>2</v>
      </c>
      <c r="AH20" s="1">
        <f>6894.76</f>
        <v>6894.76</v>
      </c>
      <c r="AI20" s="1">
        <f>1/(Y20*Z20)</f>
        <v>1.0193679918450561E-4</v>
      </c>
      <c r="AJ20" s="1">
        <f>ROUND(AC20*AD20*AE20*AF20*AG20*AH20*AI20,6)</f>
        <v>6.0400000000000004E-4</v>
      </c>
      <c r="AK20" s="2">
        <f>P20*$AJ$20</f>
        <v>9.9976744533988643E-4</v>
      </c>
    </row>
    <row r="21" spans="2:37" x14ac:dyDescent="0.25">
      <c r="B21" s="2">
        <v>0.1</v>
      </c>
      <c r="C21" s="2">
        <v>1000</v>
      </c>
      <c r="D21" s="2">
        <v>9.81</v>
      </c>
      <c r="E21" s="2">
        <f>D21*C21*B21</f>
        <v>981</v>
      </c>
      <c r="F21" s="2">
        <f>E21*0.000145038</f>
        <v>0.14228227800000001</v>
      </c>
      <c r="G21" s="2">
        <f>E21*0.00001</f>
        <v>9.810000000000001E-3</v>
      </c>
      <c r="H21" s="2">
        <f>F21/10*5</f>
        <v>7.1141139000000006E-2</v>
      </c>
      <c r="I21" s="2">
        <f t="shared" ref="I21:I84" si="0">$K$12</f>
        <v>15000</v>
      </c>
      <c r="J21" s="2">
        <f t="shared" ref="J21:J84" si="1">$L$12</f>
        <v>30000</v>
      </c>
      <c r="K21" s="2">
        <f t="shared" ref="K21:K41" si="2">1+J21/I21</f>
        <v>3</v>
      </c>
      <c r="L21" s="2">
        <f t="shared" ref="L21:L84" si="3">MIN(H21*K21,5)</f>
        <v>0.213423417</v>
      </c>
      <c r="M21" s="2">
        <v>1000</v>
      </c>
      <c r="N21" s="2">
        <f t="shared" ref="N21:N44" si="4">$O$12</f>
        <v>1600</v>
      </c>
      <c r="O21" s="2">
        <f>L21*M21/N21</f>
        <v>0.133389635625</v>
      </c>
      <c r="P21" s="2">
        <f t="shared" ref="P21:P84" si="5">O21/3.3*4095</f>
        <v>165.52441148011366</v>
      </c>
      <c r="R21" s="2">
        <f>R$20</f>
        <v>0.625</v>
      </c>
      <c r="S21" s="2">
        <f>S$20</f>
        <v>3</v>
      </c>
      <c r="T21" s="2">
        <f>P21/4095*3.3</f>
        <v>0.133389635625</v>
      </c>
      <c r="U21" s="2">
        <f t="shared" ref="U21:U79" si="6">T21*1/R21</f>
        <v>0.213423417</v>
      </c>
      <c r="V21" s="2">
        <f t="shared" ref="V21:V79" si="7">U21*1/S21</f>
        <v>7.1141139000000006E-2</v>
      </c>
      <c r="W21" s="2">
        <f t="shared" ref="W21:W79" si="8">V21/5*10</f>
        <v>0.14228227800000001</v>
      </c>
      <c r="X21" s="2">
        <f t="shared" ref="X21:X44" si="9">W21*6894.76</f>
        <v>981.00215906328015</v>
      </c>
      <c r="Y21" s="2">
        <v>1000</v>
      </c>
      <c r="Z21" s="2">
        <v>9.81</v>
      </c>
      <c r="AA21" s="2">
        <f t="shared" ref="AA21:AA43" si="10">X21/(Y21*Z21)</f>
        <v>0.10000022008800001</v>
      </c>
      <c r="AK21" s="2">
        <f t="shared" ref="AK21:AK43" si="11">P21*$AJ$20</f>
        <v>9.9976744533988651E-2</v>
      </c>
    </row>
    <row r="22" spans="2:37" x14ac:dyDescent="0.25">
      <c r="B22" s="2">
        <f>B21+0.1</f>
        <v>0.2</v>
      </c>
      <c r="C22" s="2">
        <v>1000</v>
      </c>
      <c r="D22" s="2">
        <v>9.81</v>
      </c>
      <c r="E22" s="2">
        <f>D22*C22*B22</f>
        <v>1962</v>
      </c>
      <c r="F22" s="2">
        <f>E22*0.000145038</f>
        <v>0.28456455600000002</v>
      </c>
      <c r="G22" s="2">
        <f>E22*0.00001</f>
        <v>1.9620000000000002E-2</v>
      </c>
      <c r="H22" s="2">
        <f>F22/10*5</f>
        <v>0.14228227800000001</v>
      </c>
      <c r="I22" s="2">
        <f t="shared" si="0"/>
        <v>15000</v>
      </c>
      <c r="J22" s="2">
        <f t="shared" si="1"/>
        <v>30000</v>
      </c>
      <c r="K22" s="2">
        <f t="shared" si="2"/>
        <v>3</v>
      </c>
      <c r="L22" s="2">
        <f t="shared" si="3"/>
        <v>0.42684683400000001</v>
      </c>
      <c r="M22" s="2">
        <v>1000</v>
      </c>
      <c r="N22" s="2">
        <f t="shared" si="4"/>
        <v>1600</v>
      </c>
      <c r="O22" s="2">
        <f>L22*M22/N22</f>
        <v>0.26677927125000001</v>
      </c>
      <c r="P22" s="2">
        <f t="shared" si="5"/>
        <v>331.04882296022731</v>
      </c>
      <c r="R22" s="2">
        <f t="shared" ref="R22:S53" si="12">R$20</f>
        <v>0.625</v>
      </c>
      <c r="S22" s="2">
        <f t="shared" si="12"/>
        <v>3</v>
      </c>
      <c r="T22" s="2">
        <f t="shared" ref="T22:T79" si="13">P22/4095*3.3</f>
        <v>0.26677927125000001</v>
      </c>
      <c r="U22" s="2">
        <f t="shared" si="6"/>
        <v>0.42684683400000001</v>
      </c>
      <c r="V22" s="2">
        <f t="shared" si="7"/>
        <v>0.14228227800000001</v>
      </c>
      <c r="W22" s="2">
        <f t="shared" si="8"/>
        <v>0.28456455600000002</v>
      </c>
      <c r="X22" s="2">
        <f t="shared" si="9"/>
        <v>1962.0043181265603</v>
      </c>
      <c r="Y22" s="2">
        <v>1000</v>
      </c>
      <c r="Z22" s="2">
        <v>9.81</v>
      </c>
      <c r="AA22" s="2">
        <f t="shared" si="10"/>
        <v>0.20000044017600002</v>
      </c>
      <c r="AK22" s="2">
        <f t="shared" si="11"/>
        <v>0.1999534890679773</v>
      </c>
    </row>
    <row r="23" spans="2:37" x14ac:dyDescent="0.25">
      <c r="B23" s="2">
        <f t="shared" ref="B23:B39" si="14">B22+0.1</f>
        <v>0.30000000000000004</v>
      </c>
      <c r="C23" s="2">
        <v>1000</v>
      </c>
      <c r="D23" s="2">
        <v>9.81</v>
      </c>
      <c r="E23" s="2">
        <f t="shared" ref="E23:E39" si="15">D23*C23*B23</f>
        <v>2943.0000000000005</v>
      </c>
      <c r="F23" s="2">
        <f t="shared" ref="F23:F39" si="16">E23*0.000145038</f>
        <v>0.42684683400000006</v>
      </c>
      <c r="G23" s="2">
        <f t="shared" ref="G23:G39" si="17">E23*0.00001</f>
        <v>2.9430000000000008E-2</v>
      </c>
      <c r="H23" s="2">
        <f t="shared" ref="H23:H39" si="18">F23/10*5</f>
        <v>0.21342341700000003</v>
      </c>
      <c r="I23" s="2">
        <f t="shared" si="0"/>
        <v>15000</v>
      </c>
      <c r="J23" s="2">
        <f t="shared" si="1"/>
        <v>30000</v>
      </c>
      <c r="K23" s="2">
        <f t="shared" si="2"/>
        <v>3</v>
      </c>
      <c r="L23" s="2">
        <f t="shared" si="3"/>
        <v>0.64027025100000012</v>
      </c>
      <c r="M23" s="2">
        <v>1000</v>
      </c>
      <c r="N23" s="2">
        <f t="shared" si="4"/>
        <v>1600</v>
      </c>
      <c r="O23" s="2">
        <f t="shared" ref="O23:O39" si="19">L23*M23/N23</f>
        <v>0.40016890687500006</v>
      </c>
      <c r="P23" s="2">
        <f t="shared" si="5"/>
        <v>496.57323444034103</v>
      </c>
      <c r="R23" s="2">
        <f t="shared" si="12"/>
        <v>0.625</v>
      </c>
      <c r="S23" s="2">
        <f t="shared" si="12"/>
        <v>3</v>
      </c>
      <c r="T23" s="2">
        <f t="shared" si="13"/>
        <v>0.40016890687500006</v>
      </c>
      <c r="U23" s="2">
        <f t="shared" si="6"/>
        <v>0.64027025100000012</v>
      </c>
      <c r="V23" s="2">
        <f t="shared" si="7"/>
        <v>0.21342341700000003</v>
      </c>
      <c r="W23" s="2">
        <f t="shared" si="8"/>
        <v>0.42684683400000006</v>
      </c>
      <c r="X23" s="2">
        <f t="shared" si="9"/>
        <v>2943.0064771898406</v>
      </c>
      <c r="Y23" s="2">
        <v>1000</v>
      </c>
      <c r="Z23" s="2">
        <v>9.81</v>
      </c>
      <c r="AA23" s="2">
        <f t="shared" si="10"/>
        <v>0.30000066026400007</v>
      </c>
      <c r="AK23" s="2">
        <f t="shared" si="11"/>
        <v>0.29993023360196602</v>
      </c>
    </row>
    <row r="24" spans="2:37" x14ac:dyDescent="0.25">
      <c r="B24" s="2">
        <f t="shared" si="14"/>
        <v>0.4</v>
      </c>
      <c r="C24" s="2">
        <v>1000</v>
      </c>
      <c r="D24" s="2">
        <v>9.81</v>
      </c>
      <c r="E24" s="2">
        <f t="shared" si="15"/>
        <v>3924</v>
      </c>
      <c r="F24" s="2">
        <f t="shared" si="16"/>
        <v>0.56912911200000005</v>
      </c>
      <c r="G24" s="2">
        <f t="shared" si="17"/>
        <v>3.9240000000000004E-2</v>
      </c>
      <c r="H24" s="2">
        <f t="shared" si="18"/>
        <v>0.28456455600000002</v>
      </c>
      <c r="I24" s="2">
        <f t="shared" si="0"/>
        <v>15000</v>
      </c>
      <c r="J24" s="2">
        <f t="shared" si="1"/>
        <v>30000</v>
      </c>
      <c r="K24" s="2">
        <f t="shared" si="2"/>
        <v>3</v>
      </c>
      <c r="L24" s="2">
        <f t="shared" si="3"/>
        <v>0.85369366800000002</v>
      </c>
      <c r="M24" s="2">
        <v>1000</v>
      </c>
      <c r="N24" s="2">
        <f t="shared" si="4"/>
        <v>1600</v>
      </c>
      <c r="O24" s="2">
        <f t="shared" si="19"/>
        <v>0.53355854250000001</v>
      </c>
      <c r="P24" s="2">
        <f t="shared" si="5"/>
        <v>662.09764592045462</v>
      </c>
      <c r="R24" s="2">
        <f t="shared" si="12"/>
        <v>0.625</v>
      </c>
      <c r="S24" s="2">
        <f t="shared" si="12"/>
        <v>3</v>
      </c>
      <c r="T24" s="2">
        <f t="shared" si="13"/>
        <v>0.53355854250000001</v>
      </c>
      <c r="U24" s="2">
        <f t="shared" si="6"/>
        <v>0.85369366800000002</v>
      </c>
      <c r="V24" s="2">
        <f t="shared" si="7"/>
        <v>0.28456455600000002</v>
      </c>
      <c r="W24" s="2">
        <f t="shared" si="8"/>
        <v>0.56912911200000005</v>
      </c>
      <c r="X24" s="2">
        <f t="shared" si="9"/>
        <v>3924.0086362531206</v>
      </c>
      <c r="Y24" s="2">
        <v>1000</v>
      </c>
      <c r="Z24" s="2">
        <v>9.81</v>
      </c>
      <c r="AA24" s="2">
        <f t="shared" si="10"/>
        <v>0.40000088035200004</v>
      </c>
      <c r="AK24" s="2">
        <f t="shared" si="11"/>
        <v>0.3999069781359546</v>
      </c>
    </row>
    <row r="25" spans="2:37" x14ac:dyDescent="0.25">
      <c r="B25" s="2">
        <f t="shared" si="14"/>
        <v>0.5</v>
      </c>
      <c r="C25" s="2">
        <v>1000</v>
      </c>
      <c r="D25" s="2">
        <v>9.81</v>
      </c>
      <c r="E25" s="2">
        <f t="shared" si="15"/>
        <v>4905</v>
      </c>
      <c r="F25" s="2">
        <f t="shared" si="16"/>
        <v>0.71141138999999998</v>
      </c>
      <c r="G25" s="2">
        <f t="shared" si="17"/>
        <v>4.9050000000000003E-2</v>
      </c>
      <c r="H25" s="2">
        <f t="shared" si="18"/>
        <v>0.35570569499999993</v>
      </c>
      <c r="I25" s="2">
        <f t="shared" si="0"/>
        <v>15000</v>
      </c>
      <c r="J25" s="2">
        <f t="shared" si="1"/>
        <v>30000</v>
      </c>
      <c r="K25" s="2">
        <f t="shared" si="2"/>
        <v>3</v>
      </c>
      <c r="L25" s="2">
        <f t="shared" si="3"/>
        <v>1.0671170849999998</v>
      </c>
      <c r="M25" s="2">
        <v>1000</v>
      </c>
      <c r="N25" s="2">
        <f t="shared" si="4"/>
        <v>1600</v>
      </c>
      <c r="O25" s="2">
        <f t="shared" si="19"/>
        <v>0.66694817812499996</v>
      </c>
      <c r="P25" s="2">
        <f t="shared" si="5"/>
        <v>827.62205740056811</v>
      </c>
      <c r="R25" s="2">
        <f t="shared" si="12"/>
        <v>0.625</v>
      </c>
      <c r="S25" s="2">
        <f t="shared" si="12"/>
        <v>3</v>
      </c>
      <c r="T25" s="2">
        <f t="shared" si="13"/>
        <v>0.66694817812499996</v>
      </c>
      <c r="U25" s="2">
        <f t="shared" si="6"/>
        <v>1.067117085</v>
      </c>
      <c r="V25" s="2">
        <f t="shared" si="7"/>
        <v>0.35570569499999999</v>
      </c>
      <c r="W25" s="2">
        <f t="shared" si="8"/>
        <v>0.71141138999999987</v>
      </c>
      <c r="X25" s="2">
        <f t="shared" si="9"/>
        <v>4905.0107953163988</v>
      </c>
      <c r="Y25" s="2">
        <v>1000</v>
      </c>
      <c r="Z25" s="2">
        <v>9.81</v>
      </c>
      <c r="AA25" s="2">
        <f t="shared" si="10"/>
        <v>0.5000011004399999</v>
      </c>
      <c r="AK25" s="2">
        <f t="shared" si="11"/>
        <v>0.49988372266994319</v>
      </c>
    </row>
    <row r="26" spans="2:37" x14ac:dyDescent="0.25">
      <c r="B26" s="2">
        <f t="shared" si="14"/>
        <v>0.6</v>
      </c>
      <c r="C26" s="2">
        <v>1000</v>
      </c>
      <c r="D26" s="2">
        <v>9.81</v>
      </c>
      <c r="E26" s="2">
        <f t="shared" si="15"/>
        <v>5886</v>
      </c>
      <c r="F26" s="2">
        <f t="shared" si="16"/>
        <v>0.85369366800000002</v>
      </c>
      <c r="G26" s="2">
        <f t="shared" si="17"/>
        <v>5.8860000000000003E-2</v>
      </c>
      <c r="H26" s="2">
        <f t="shared" si="18"/>
        <v>0.42684683400000001</v>
      </c>
      <c r="I26" s="2">
        <f t="shared" si="0"/>
        <v>15000</v>
      </c>
      <c r="J26" s="2">
        <f t="shared" si="1"/>
        <v>30000</v>
      </c>
      <c r="K26" s="2">
        <f t="shared" si="2"/>
        <v>3</v>
      </c>
      <c r="L26" s="2">
        <f t="shared" si="3"/>
        <v>1.280540502</v>
      </c>
      <c r="M26" s="2">
        <v>1000</v>
      </c>
      <c r="N26" s="2">
        <f t="shared" si="4"/>
        <v>1600</v>
      </c>
      <c r="O26" s="2">
        <f t="shared" si="19"/>
        <v>0.80033781375000002</v>
      </c>
      <c r="P26" s="2">
        <f t="shared" si="5"/>
        <v>993.14646888068182</v>
      </c>
      <c r="R26" s="2">
        <f t="shared" si="12"/>
        <v>0.625</v>
      </c>
      <c r="S26" s="2">
        <f t="shared" si="12"/>
        <v>3</v>
      </c>
      <c r="T26" s="2">
        <f t="shared" si="13"/>
        <v>0.80033781375000002</v>
      </c>
      <c r="U26" s="2">
        <f t="shared" si="6"/>
        <v>1.280540502</v>
      </c>
      <c r="V26" s="2">
        <f t="shared" si="7"/>
        <v>0.42684683400000001</v>
      </c>
      <c r="W26" s="2">
        <f t="shared" si="8"/>
        <v>0.85369366800000002</v>
      </c>
      <c r="X26" s="2">
        <f t="shared" si="9"/>
        <v>5886.0129543796802</v>
      </c>
      <c r="Y26" s="2">
        <v>1000</v>
      </c>
      <c r="Z26" s="2">
        <v>9.81</v>
      </c>
      <c r="AA26" s="2">
        <f t="shared" si="10"/>
        <v>0.60000132052800004</v>
      </c>
      <c r="AK26" s="2">
        <f t="shared" si="11"/>
        <v>0.59986046720393182</v>
      </c>
    </row>
    <row r="27" spans="2:37" x14ac:dyDescent="0.25">
      <c r="B27" s="2">
        <f t="shared" si="14"/>
        <v>0.7</v>
      </c>
      <c r="C27" s="2">
        <v>1000</v>
      </c>
      <c r="D27" s="2">
        <v>9.81</v>
      </c>
      <c r="E27" s="2">
        <f t="shared" si="15"/>
        <v>6867</v>
      </c>
      <c r="F27" s="2">
        <f t="shared" si="16"/>
        <v>0.99597594600000006</v>
      </c>
      <c r="G27" s="2">
        <f t="shared" si="17"/>
        <v>6.8670000000000009E-2</v>
      </c>
      <c r="H27" s="2">
        <f t="shared" si="18"/>
        <v>0.49798797300000003</v>
      </c>
      <c r="I27" s="2">
        <f t="shared" si="0"/>
        <v>15000</v>
      </c>
      <c r="J27" s="2">
        <f t="shared" si="1"/>
        <v>30000</v>
      </c>
      <c r="K27" s="2">
        <f t="shared" si="2"/>
        <v>3</v>
      </c>
      <c r="L27" s="2">
        <f t="shared" si="3"/>
        <v>1.493963919</v>
      </c>
      <c r="M27" s="2">
        <v>1000</v>
      </c>
      <c r="N27" s="2">
        <f t="shared" si="4"/>
        <v>1600</v>
      </c>
      <c r="O27" s="2">
        <f t="shared" si="19"/>
        <v>0.93372744937500007</v>
      </c>
      <c r="P27" s="2">
        <f t="shared" si="5"/>
        <v>1158.6708803607955</v>
      </c>
      <c r="R27" s="2">
        <f t="shared" si="12"/>
        <v>0.625</v>
      </c>
      <c r="S27" s="2">
        <f t="shared" si="12"/>
        <v>3</v>
      </c>
      <c r="T27" s="2">
        <f t="shared" si="13"/>
        <v>0.93372744937500007</v>
      </c>
      <c r="U27" s="2">
        <f t="shared" si="6"/>
        <v>1.493963919</v>
      </c>
      <c r="V27" s="2">
        <f t="shared" si="7"/>
        <v>0.49798797300000003</v>
      </c>
      <c r="W27" s="2">
        <f t="shared" si="8"/>
        <v>0.99597594600000006</v>
      </c>
      <c r="X27" s="2">
        <f t="shared" si="9"/>
        <v>6867.0151134429607</v>
      </c>
      <c r="Y27" s="2">
        <v>1000</v>
      </c>
      <c r="Z27" s="2">
        <v>9.81</v>
      </c>
      <c r="AA27" s="2">
        <f t="shared" si="10"/>
        <v>0.70000154061600006</v>
      </c>
      <c r="AK27" s="2">
        <f t="shared" si="11"/>
        <v>0.69983721173792057</v>
      </c>
    </row>
    <row r="28" spans="2:37" x14ac:dyDescent="0.25">
      <c r="B28" s="2">
        <f t="shared" si="14"/>
        <v>0.79999999999999993</v>
      </c>
      <c r="C28" s="2">
        <v>1000</v>
      </c>
      <c r="D28" s="2">
        <v>9.81</v>
      </c>
      <c r="E28" s="2">
        <f t="shared" si="15"/>
        <v>7847.9999999999991</v>
      </c>
      <c r="F28" s="2">
        <f t="shared" si="16"/>
        <v>1.1382582239999999</v>
      </c>
      <c r="G28" s="2">
        <f t="shared" si="17"/>
        <v>7.8479999999999994E-2</v>
      </c>
      <c r="H28" s="2">
        <f t="shared" si="18"/>
        <v>0.56912911199999994</v>
      </c>
      <c r="I28" s="2">
        <f t="shared" si="0"/>
        <v>15000</v>
      </c>
      <c r="J28" s="2">
        <f t="shared" si="1"/>
        <v>30000</v>
      </c>
      <c r="K28" s="2">
        <f t="shared" si="2"/>
        <v>3</v>
      </c>
      <c r="L28" s="2">
        <f t="shared" si="3"/>
        <v>1.7073873359999998</v>
      </c>
      <c r="M28" s="2">
        <v>1000</v>
      </c>
      <c r="N28" s="2">
        <f t="shared" si="4"/>
        <v>1600</v>
      </c>
      <c r="O28" s="2">
        <f t="shared" si="19"/>
        <v>1.0671170849999998</v>
      </c>
      <c r="P28" s="2">
        <f t="shared" si="5"/>
        <v>1324.195291840909</v>
      </c>
      <c r="R28" s="2">
        <f t="shared" si="12"/>
        <v>0.625</v>
      </c>
      <c r="S28" s="2">
        <f t="shared" si="12"/>
        <v>3</v>
      </c>
      <c r="T28" s="2">
        <f t="shared" si="13"/>
        <v>1.0671170849999998</v>
      </c>
      <c r="U28" s="2">
        <f t="shared" si="6"/>
        <v>1.7073873359999996</v>
      </c>
      <c r="V28" s="2">
        <f t="shared" si="7"/>
        <v>0.56912911199999983</v>
      </c>
      <c r="W28" s="2">
        <f t="shared" si="8"/>
        <v>1.1382582239999997</v>
      </c>
      <c r="X28" s="2">
        <f t="shared" si="9"/>
        <v>7848.0172725062375</v>
      </c>
      <c r="Y28" s="2">
        <v>1000</v>
      </c>
      <c r="Z28" s="2">
        <v>9.81</v>
      </c>
      <c r="AA28" s="2">
        <f t="shared" si="10"/>
        <v>0.80000176070399975</v>
      </c>
      <c r="AK28" s="2">
        <f t="shared" si="11"/>
        <v>0.7998139562719091</v>
      </c>
    </row>
    <row r="29" spans="2:37" x14ac:dyDescent="0.25">
      <c r="B29" s="2">
        <f t="shared" si="14"/>
        <v>0.89999999999999991</v>
      </c>
      <c r="C29" s="2">
        <v>1000</v>
      </c>
      <c r="D29" s="2">
        <v>9.81</v>
      </c>
      <c r="E29" s="2">
        <f t="shared" si="15"/>
        <v>8829</v>
      </c>
      <c r="F29" s="2">
        <f t="shared" si="16"/>
        <v>1.280540502</v>
      </c>
      <c r="G29" s="2">
        <f t="shared" si="17"/>
        <v>8.8290000000000007E-2</v>
      </c>
      <c r="H29" s="2">
        <f t="shared" si="18"/>
        <v>0.64027025100000001</v>
      </c>
      <c r="I29" s="2">
        <f t="shared" si="0"/>
        <v>15000</v>
      </c>
      <c r="J29" s="2">
        <f t="shared" si="1"/>
        <v>30000</v>
      </c>
      <c r="K29" s="2">
        <f t="shared" si="2"/>
        <v>3</v>
      </c>
      <c r="L29" s="2">
        <f t="shared" si="3"/>
        <v>1.920810753</v>
      </c>
      <c r="M29" s="2">
        <v>1000</v>
      </c>
      <c r="N29" s="2">
        <f t="shared" si="4"/>
        <v>1600</v>
      </c>
      <c r="O29" s="2">
        <f t="shared" si="19"/>
        <v>1.200506720625</v>
      </c>
      <c r="P29" s="2">
        <f t="shared" si="5"/>
        <v>1489.7197033210227</v>
      </c>
      <c r="R29" s="2">
        <f t="shared" si="12"/>
        <v>0.625</v>
      </c>
      <c r="S29" s="2">
        <f t="shared" si="12"/>
        <v>3</v>
      </c>
      <c r="T29" s="2">
        <f t="shared" si="13"/>
        <v>1.200506720625</v>
      </c>
      <c r="U29" s="2">
        <f t="shared" si="6"/>
        <v>1.920810753</v>
      </c>
      <c r="V29" s="2">
        <f t="shared" si="7"/>
        <v>0.64027025100000001</v>
      </c>
      <c r="W29" s="2">
        <f t="shared" si="8"/>
        <v>1.280540502</v>
      </c>
      <c r="X29" s="2">
        <f t="shared" si="9"/>
        <v>8829.0194315695207</v>
      </c>
      <c r="Y29" s="2">
        <v>1000</v>
      </c>
      <c r="Z29" s="2">
        <v>9.81</v>
      </c>
      <c r="AA29" s="2">
        <f t="shared" si="10"/>
        <v>0.90000198079200011</v>
      </c>
      <c r="AK29" s="2">
        <f t="shared" si="11"/>
        <v>0.89979070080589785</v>
      </c>
    </row>
    <row r="30" spans="2:37" x14ac:dyDescent="0.25">
      <c r="B30" s="2">
        <f t="shared" si="14"/>
        <v>0.99999999999999989</v>
      </c>
      <c r="C30" s="2">
        <v>1000</v>
      </c>
      <c r="D30" s="2">
        <v>9.81</v>
      </c>
      <c r="E30" s="2">
        <f t="shared" si="15"/>
        <v>9809.9999999999982</v>
      </c>
      <c r="F30" s="2">
        <f t="shared" si="16"/>
        <v>1.4228227799999997</v>
      </c>
      <c r="G30" s="2">
        <f t="shared" si="17"/>
        <v>9.8099999999999993E-2</v>
      </c>
      <c r="H30" s="2">
        <f t="shared" si="18"/>
        <v>0.71141138999999987</v>
      </c>
      <c r="I30" s="2">
        <f t="shared" si="0"/>
        <v>15000</v>
      </c>
      <c r="J30" s="2">
        <f t="shared" si="1"/>
        <v>30000</v>
      </c>
      <c r="K30" s="2">
        <f t="shared" si="2"/>
        <v>3</v>
      </c>
      <c r="L30" s="2">
        <f t="shared" si="3"/>
        <v>2.1342341699999996</v>
      </c>
      <c r="M30" s="2">
        <v>1000</v>
      </c>
      <c r="N30" s="2">
        <f t="shared" si="4"/>
        <v>1600</v>
      </c>
      <c r="O30" s="2">
        <f t="shared" si="19"/>
        <v>1.3338963562499999</v>
      </c>
      <c r="P30" s="2">
        <f t="shared" si="5"/>
        <v>1655.2441148011362</v>
      </c>
      <c r="R30" s="2">
        <f t="shared" si="12"/>
        <v>0.625</v>
      </c>
      <c r="S30" s="2">
        <f t="shared" si="12"/>
        <v>3</v>
      </c>
      <c r="T30" s="2">
        <f t="shared" si="13"/>
        <v>1.3338963562499999</v>
      </c>
      <c r="U30" s="2">
        <f t="shared" si="6"/>
        <v>2.13423417</v>
      </c>
      <c r="V30" s="2">
        <f t="shared" si="7"/>
        <v>0.71141138999999998</v>
      </c>
      <c r="W30" s="2">
        <f t="shared" si="8"/>
        <v>1.4228227799999997</v>
      </c>
      <c r="X30" s="2">
        <f t="shared" si="9"/>
        <v>9810.0215906327976</v>
      </c>
      <c r="Y30" s="2">
        <v>1000</v>
      </c>
      <c r="Z30" s="2">
        <v>9.81</v>
      </c>
      <c r="AA30" s="2">
        <f t="shared" si="10"/>
        <v>1.0000022008799998</v>
      </c>
      <c r="AK30" s="2">
        <f t="shared" si="11"/>
        <v>0.99976744533988637</v>
      </c>
    </row>
    <row r="31" spans="2:37" x14ac:dyDescent="0.25">
      <c r="B31" s="2">
        <f t="shared" si="14"/>
        <v>1.0999999999999999</v>
      </c>
      <c r="C31" s="2">
        <v>1000</v>
      </c>
      <c r="D31" s="2">
        <v>9.81</v>
      </c>
      <c r="E31" s="2">
        <f t="shared" si="15"/>
        <v>10790.999999999998</v>
      </c>
      <c r="F31" s="2">
        <f t="shared" si="16"/>
        <v>1.5651050579999997</v>
      </c>
      <c r="G31" s="2">
        <f t="shared" si="17"/>
        <v>0.10790999999999999</v>
      </c>
      <c r="H31" s="2">
        <f t="shared" si="18"/>
        <v>0.78255252899999994</v>
      </c>
      <c r="I31" s="2">
        <f t="shared" si="0"/>
        <v>15000</v>
      </c>
      <c r="J31" s="2">
        <f t="shared" si="1"/>
        <v>30000</v>
      </c>
      <c r="K31" s="2">
        <f t="shared" si="2"/>
        <v>3</v>
      </c>
      <c r="L31" s="2">
        <f t="shared" si="3"/>
        <v>2.3476575869999996</v>
      </c>
      <c r="M31" s="2">
        <v>1000</v>
      </c>
      <c r="N31" s="2">
        <f t="shared" si="4"/>
        <v>1600</v>
      </c>
      <c r="O31" s="2">
        <f t="shared" si="19"/>
        <v>1.4672859918749999</v>
      </c>
      <c r="P31" s="2">
        <f t="shared" si="5"/>
        <v>1820.7685262812499</v>
      </c>
      <c r="R31" s="2">
        <f t="shared" si="12"/>
        <v>0.625</v>
      </c>
      <c r="S31" s="2">
        <f t="shared" si="12"/>
        <v>3</v>
      </c>
      <c r="T31" s="2">
        <f t="shared" si="13"/>
        <v>1.4672859918749999</v>
      </c>
      <c r="U31" s="2">
        <f t="shared" si="6"/>
        <v>2.3476575869999996</v>
      </c>
      <c r="V31" s="2">
        <f t="shared" si="7"/>
        <v>0.78255252899999983</v>
      </c>
      <c r="W31" s="2">
        <f t="shared" si="8"/>
        <v>1.5651050579999999</v>
      </c>
      <c r="X31" s="2">
        <f t="shared" si="9"/>
        <v>10791.02374969608</v>
      </c>
      <c r="Y31" s="2">
        <v>1000</v>
      </c>
      <c r="Z31" s="2">
        <v>9.81</v>
      </c>
      <c r="AA31" s="2">
        <f t="shared" si="10"/>
        <v>1.1000024209679999</v>
      </c>
      <c r="AK31" s="2">
        <f t="shared" si="11"/>
        <v>1.0997441898738751</v>
      </c>
    </row>
    <row r="32" spans="2:37" x14ac:dyDescent="0.25">
      <c r="B32" s="2">
        <f t="shared" si="14"/>
        <v>1.2</v>
      </c>
      <c r="C32" s="2">
        <v>1000</v>
      </c>
      <c r="D32" s="2">
        <v>9.81</v>
      </c>
      <c r="E32" s="2">
        <f t="shared" si="15"/>
        <v>11772</v>
      </c>
      <c r="F32" s="2">
        <f t="shared" si="16"/>
        <v>1.707387336</v>
      </c>
      <c r="G32" s="2">
        <f t="shared" si="17"/>
        <v>0.11772000000000001</v>
      </c>
      <c r="H32" s="2">
        <f t="shared" si="18"/>
        <v>0.85369366800000002</v>
      </c>
      <c r="I32" s="2">
        <f t="shared" si="0"/>
        <v>15000</v>
      </c>
      <c r="J32" s="2">
        <f t="shared" si="1"/>
        <v>30000</v>
      </c>
      <c r="K32" s="2">
        <f t="shared" si="2"/>
        <v>3</v>
      </c>
      <c r="L32" s="2">
        <f t="shared" si="3"/>
        <v>2.561081004</v>
      </c>
      <c r="M32" s="2">
        <v>1000</v>
      </c>
      <c r="N32" s="2">
        <f t="shared" si="4"/>
        <v>1600</v>
      </c>
      <c r="O32" s="2">
        <f t="shared" si="19"/>
        <v>1.6006756275</v>
      </c>
      <c r="P32" s="2">
        <f t="shared" si="5"/>
        <v>1986.2929377613636</v>
      </c>
      <c r="R32" s="2">
        <f t="shared" si="12"/>
        <v>0.625</v>
      </c>
      <c r="S32" s="2">
        <f t="shared" si="12"/>
        <v>3</v>
      </c>
      <c r="T32" s="2">
        <f t="shared" si="13"/>
        <v>1.6006756275</v>
      </c>
      <c r="U32" s="2">
        <f t="shared" si="6"/>
        <v>2.561081004</v>
      </c>
      <c r="V32" s="2">
        <f t="shared" si="7"/>
        <v>0.85369366800000002</v>
      </c>
      <c r="W32" s="2">
        <f t="shared" si="8"/>
        <v>1.707387336</v>
      </c>
      <c r="X32" s="2">
        <f t="shared" si="9"/>
        <v>11772.02590875936</v>
      </c>
      <c r="Y32" s="2">
        <v>1000</v>
      </c>
      <c r="Z32" s="2">
        <v>9.81</v>
      </c>
      <c r="AA32" s="2">
        <f t="shared" si="10"/>
        <v>1.2000026410560001</v>
      </c>
      <c r="AK32" s="2">
        <f t="shared" si="11"/>
        <v>1.1997209344078636</v>
      </c>
    </row>
    <row r="33" spans="2:37" x14ac:dyDescent="0.25">
      <c r="B33" s="2">
        <f t="shared" si="14"/>
        <v>1.3</v>
      </c>
      <c r="C33" s="2">
        <v>1000</v>
      </c>
      <c r="D33" s="2">
        <v>9.81</v>
      </c>
      <c r="E33" s="2">
        <f t="shared" si="15"/>
        <v>12753</v>
      </c>
      <c r="F33" s="2">
        <f t="shared" si="16"/>
        <v>1.849669614</v>
      </c>
      <c r="G33" s="2">
        <f t="shared" si="17"/>
        <v>0.12753</v>
      </c>
      <c r="H33" s="2">
        <f t="shared" si="18"/>
        <v>0.92483480699999998</v>
      </c>
      <c r="I33" s="2">
        <f t="shared" si="0"/>
        <v>15000</v>
      </c>
      <c r="J33" s="2">
        <f t="shared" si="1"/>
        <v>30000</v>
      </c>
      <c r="K33" s="2">
        <f t="shared" si="2"/>
        <v>3</v>
      </c>
      <c r="L33" s="2">
        <f t="shared" si="3"/>
        <v>2.7745044210000001</v>
      </c>
      <c r="M33" s="2">
        <v>1000</v>
      </c>
      <c r="N33" s="2">
        <f t="shared" si="4"/>
        <v>1600</v>
      </c>
      <c r="O33" s="2">
        <f t="shared" si="19"/>
        <v>1.734065263125</v>
      </c>
      <c r="P33" s="2">
        <f t="shared" si="5"/>
        <v>2151.8173492414776</v>
      </c>
      <c r="R33" s="2">
        <f t="shared" si="12"/>
        <v>0.625</v>
      </c>
      <c r="S33" s="2">
        <f t="shared" si="12"/>
        <v>3</v>
      </c>
      <c r="T33" s="2">
        <f t="shared" si="13"/>
        <v>1.734065263125</v>
      </c>
      <c r="U33" s="2">
        <f t="shared" si="6"/>
        <v>2.7745044210000001</v>
      </c>
      <c r="V33" s="2">
        <f t="shared" si="7"/>
        <v>0.92483480699999998</v>
      </c>
      <c r="W33" s="2">
        <f t="shared" si="8"/>
        <v>1.849669614</v>
      </c>
      <c r="X33" s="2">
        <f t="shared" si="9"/>
        <v>12753.028067822641</v>
      </c>
      <c r="Y33" s="2">
        <v>1000</v>
      </c>
      <c r="Z33" s="2">
        <v>9.81</v>
      </c>
      <c r="AA33" s="2">
        <f t="shared" si="10"/>
        <v>1.300002861144</v>
      </c>
      <c r="AK33" s="2">
        <f t="shared" si="11"/>
        <v>1.2996976789418526</v>
      </c>
    </row>
    <row r="34" spans="2:37" x14ac:dyDescent="0.25">
      <c r="B34" s="2">
        <f t="shared" si="14"/>
        <v>1.4000000000000001</v>
      </c>
      <c r="C34" s="2">
        <v>1000</v>
      </c>
      <c r="D34" s="2">
        <v>9.81</v>
      </c>
      <c r="E34" s="2">
        <f t="shared" si="15"/>
        <v>13734.000000000002</v>
      </c>
      <c r="F34" s="2">
        <f t="shared" si="16"/>
        <v>1.9919518920000003</v>
      </c>
      <c r="G34" s="2">
        <f t="shared" si="17"/>
        <v>0.13734000000000002</v>
      </c>
      <c r="H34" s="2">
        <f t="shared" si="18"/>
        <v>0.99597594600000017</v>
      </c>
      <c r="I34" s="2">
        <f t="shared" si="0"/>
        <v>15000</v>
      </c>
      <c r="J34" s="2">
        <f t="shared" si="1"/>
        <v>30000</v>
      </c>
      <c r="K34" s="2">
        <f t="shared" si="2"/>
        <v>3</v>
      </c>
      <c r="L34" s="2">
        <f t="shared" si="3"/>
        <v>2.9879278380000005</v>
      </c>
      <c r="M34" s="2">
        <v>1000</v>
      </c>
      <c r="N34" s="2">
        <f t="shared" si="4"/>
        <v>1600</v>
      </c>
      <c r="O34" s="2">
        <f t="shared" si="19"/>
        <v>1.8674548987500004</v>
      </c>
      <c r="P34" s="2">
        <f t="shared" si="5"/>
        <v>2317.3417607215915</v>
      </c>
      <c r="R34" s="2">
        <f t="shared" si="12"/>
        <v>0.625</v>
      </c>
      <c r="S34" s="2">
        <f t="shared" si="12"/>
        <v>3</v>
      </c>
      <c r="T34" s="2">
        <f t="shared" si="13"/>
        <v>1.8674548987500006</v>
      </c>
      <c r="U34" s="2">
        <f t="shared" si="6"/>
        <v>2.9879278380000009</v>
      </c>
      <c r="V34" s="2">
        <f t="shared" si="7"/>
        <v>0.99597594600000028</v>
      </c>
      <c r="W34" s="2">
        <f t="shared" si="8"/>
        <v>1.9919518920000008</v>
      </c>
      <c r="X34" s="2">
        <f t="shared" si="9"/>
        <v>13734.030226885925</v>
      </c>
      <c r="Y34" s="2">
        <v>1000</v>
      </c>
      <c r="Z34" s="2">
        <v>9.81</v>
      </c>
      <c r="AA34" s="2">
        <f t="shared" si="10"/>
        <v>1.4000030812320006</v>
      </c>
      <c r="AK34" s="2">
        <f t="shared" si="11"/>
        <v>1.3996744234758414</v>
      </c>
    </row>
    <row r="35" spans="2:37" x14ac:dyDescent="0.25">
      <c r="B35" s="2">
        <f t="shared" si="14"/>
        <v>1.5000000000000002</v>
      </c>
      <c r="C35" s="2">
        <v>1000</v>
      </c>
      <c r="D35" s="2">
        <v>9.81</v>
      </c>
      <c r="E35" s="2">
        <f t="shared" si="15"/>
        <v>14715.000000000002</v>
      </c>
      <c r="F35" s="2">
        <f t="shared" si="16"/>
        <v>2.1342341700000005</v>
      </c>
      <c r="G35" s="2">
        <f t="shared" si="17"/>
        <v>0.14715000000000003</v>
      </c>
      <c r="H35" s="2">
        <f t="shared" si="18"/>
        <v>1.0671170850000002</v>
      </c>
      <c r="I35" s="2">
        <f t="shared" si="0"/>
        <v>15000</v>
      </c>
      <c r="J35" s="2">
        <f t="shared" si="1"/>
        <v>30000</v>
      </c>
      <c r="K35" s="2">
        <f t="shared" si="2"/>
        <v>3</v>
      </c>
      <c r="L35" s="2">
        <f t="shared" si="3"/>
        <v>3.2013512550000005</v>
      </c>
      <c r="M35" s="2">
        <v>1000</v>
      </c>
      <c r="N35" s="2">
        <f t="shared" si="4"/>
        <v>1600</v>
      </c>
      <c r="O35" s="2">
        <f t="shared" si="19"/>
        <v>2.0008445343750001</v>
      </c>
      <c r="P35" s="2">
        <f t="shared" si="5"/>
        <v>2482.8661722017046</v>
      </c>
      <c r="R35" s="2">
        <f t="shared" si="12"/>
        <v>0.625</v>
      </c>
      <c r="S35" s="2">
        <f t="shared" si="12"/>
        <v>3</v>
      </c>
      <c r="T35" s="2">
        <f t="shared" si="13"/>
        <v>2.0008445343750001</v>
      </c>
      <c r="U35" s="2">
        <f t="shared" si="6"/>
        <v>3.2013512550000001</v>
      </c>
      <c r="V35" s="2">
        <f t="shared" si="7"/>
        <v>1.067117085</v>
      </c>
      <c r="W35" s="2">
        <f t="shared" si="8"/>
        <v>2.13423417</v>
      </c>
      <c r="X35" s="2">
        <f t="shared" si="9"/>
        <v>14715.0323859492</v>
      </c>
      <c r="Y35" s="2">
        <v>1000</v>
      </c>
      <c r="Z35" s="2">
        <v>9.81</v>
      </c>
      <c r="AA35" s="2">
        <f t="shared" si="10"/>
        <v>1.50000330132</v>
      </c>
      <c r="AK35" s="2">
        <f t="shared" si="11"/>
        <v>1.4996511680098297</v>
      </c>
    </row>
    <row r="36" spans="2:37" x14ac:dyDescent="0.25">
      <c r="B36" s="2">
        <f t="shared" si="14"/>
        <v>1.6000000000000003</v>
      </c>
      <c r="C36" s="2">
        <v>1000</v>
      </c>
      <c r="D36" s="2">
        <v>9.81</v>
      </c>
      <c r="E36" s="2">
        <f t="shared" si="15"/>
        <v>15696.000000000004</v>
      </c>
      <c r="F36" s="2">
        <f t="shared" si="16"/>
        <v>2.2765164480000006</v>
      </c>
      <c r="G36" s="2">
        <f t="shared" si="17"/>
        <v>0.15696000000000004</v>
      </c>
      <c r="H36" s="2">
        <f t="shared" si="18"/>
        <v>1.1382582240000003</v>
      </c>
      <c r="I36" s="2">
        <f t="shared" si="0"/>
        <v>15000</v>
      </c>
      <c r="J36" s="2">
        <f t="shared" si="1"/>
        <v>30000</v>
      </c>
      <c r="K36" s="2">
        <f t="shared" si="2"/>
        <v>3</v>
      </c>
      <c r="L36" s="2">
        <f t="shared" si="3"/>
        <v>3.414774672000001</v>
      </c>
      <c r="M36" s="2">
        <v>1000</v>
      </c>
      <c r="N36" s="2">
        <f t="shared" si="4"/>
        <v>1600</v>
      </c>
      <c r="O36" s="2">
        <f t="shared" si="19"/>
        <v>2.1342341700000005</v>
      </c>
      <c r="P36" s="2">
        <f t="shared" si="5"/>
        <v>2648.390583681819</v>
      </c>
      <c r="R36" s="2">
        <f t="shared" si="12"/>
        <v>0.625</v>
      </c>
      <c r="S36" s="2">
        <f t="shared" si="12"/>
        <v>3</v>
      </c>
      <c r="T36" s="2">
        <f t="shared" si="13"/>
        <v>2.1342341700000005</v>
      </c>
      <c r="U36" s="2">
        <f t="shared" si="6"/>
        <v>3.414774672000001</v>
      </c>
      <c r="V36" s="2">
        <f t="shared" si="7"/>
        <v>1.1382582240000003</v>
      </c>
      <c r="W36" s="2">
        <f t="shared" si="8"/>
        <v>2.2765164480000006</v>
      </c>
      <c r="X36" s="2">
        <f t="shared" si="9"/>
        <v>15696.034545012484</v>
      </c>
      <c r="Y36" s="2">
        <v>1000</v>
      </c>
      <c r="Z36" s="2">
        <v>9.81</v>
      </c>
      <c r="AA36" s="2">
        <f t="shared" si="10"/>
        <v>1.6000035214080004</v>
      </c>
      <c r="AK36" s="2">
        <f t="shared" si="11"/>
        <v>1.5996279125438189</v>
      </c>
    </row>
    <row r="37" spans="2:37" x14ac:dyDescent="0.25">
      <c r="B37" s="2">
        <f t="shared" si="14"/>
        <v>1.7000000000000004</v>
      </c>
      <c r="C37" s="2">
        <v>1000</v>
      </c>
      <c r="D37" s="2">
        <v>9.81</v>
      </c>
      <c r="E37" s="2">
        <f t="shared" si="15"/>
        <v>16677.000000000004</v>
      </c>
      <c r="F37" s="2">
        <f t="shared" si="16"/>
        <v>2.4187987260000008</v>
      </c>
      <c r="G37" s="2">
        <f t="shared" si="17"/>
        <v>0.16677000000000006</v>
      </c>
      <c r="H37" s="2">
        <f t="shared" si="18"/>
        <v>1.2093993630000004</v>
      </c>
      <c r="I37" s="2">
        <f t="shared" si="0"/>
        <v>15000</v>
      </c>
      <c r="J37" s="2">
        <f t="shared" si="1"/>
        <v>30000</v>
      </c>
      <c r="K37" s="2">
        <f t="shared" si="2"/>
        <v>3</v>
      </c>
      <c r="L37" s="2">
        <f t="shared" si="3"/>
        <v>3.6281980890000014</v>
      </c>
      <c r="M37" s="2">
        <v>1000</v>
      </c>
      <c r="N37" s="2">
        <f t="shared" si="4"/>
        <v>1600</v>
      </c>
      <c r="O37" s="2">
        <f t="shared" si="19"/>
        <v>2.2676238056250009</v>
      </c>
      <c r="P37" s="2">
        <f t="shared" si="5"/>
        <v>2813.9149951619329</v>
      </c>
      <c r="R37" s="2">
        <f t="shared" si="12"/>
        <v>0.625</v>
      </c>
      <c r="S37" s="2">
        <f t="shared" si="12"/>
        <v>3</v>
      </c>
      <c r="T37" s="2">
        <f t="shared" si="13"/>
        <v>2.2676238056250009</v>
      </c>
      <c r="U37" s="2">
        <f t="shared" si="6"/>
        <v>3.6281980890000014</v>
      </c>
      <c r="V37" s="2">
        <f t="shared" si="7"/>
        <v>1.2093993630000004</v>
      </c>
      <c r="W37" s="2">
        <f t="shared" si="8"/>
        <v>2.4187987260000008</v>
      </c>
      <c r="X37" s="2">
        <f t="shared" si="9"/>
        <v>16677.036704075766</v>
      </c>
      <c r="Y37" s="2">
        <v>1000</v>
      </c>
      <c r="Z37" s="2">
        <v>9.81</v>
      </c>
      <c r="AA37" s="2">
        <f t="shared" si="10"/>
        <v>1.7000037414960008</v>
      </c>
      <c r="AK37" s="2">
        <f t="shared" si="11"/>
        <v>1.6996046570778076</v>
      </c>
    </row>
    <row r="38" spans="2:37" x14ac:dyDescent="0.25">
      <c r="B38" s="2">
        <f t="shared" si="14"/>
        <v>1.8000000000000005</v>
      </c>
      <c r="C38" s="2">
        <v>1000</v>
      </c>
      <c r="D38" s="2">
        <v>9.81</v>
      </c>
      <c r="E38" s="2">
        <f t="shared" si="15"/>
        <v>17658.000000000004</v>
      </c>
      <c r="F38" s="2">
        <f t="shared" si="16"/>
        <v>2.5610810040000005</v>
      </c>
      <c r="G38" s="2">
        <f t="shared" si="17"/>
        <v>0.17658000000000004</v>
      </c>
      <c r="H38" s="2">
        <f t="shared" si="18"/>
        <v>1.2805405020000002</v>
      </c>
      <c r="I38" s="2">
        <f t="shared" si="0"/>
        <v>15000</v>
      </c>
      <c r="J38" s="2">
        <f t="shared" si="1"/>
        <v>30000</v>
      </c>
      <c r="K38" s="2">
        <f t="shared" si="2"/>
        <v>3</v>
      </c>
      <c r="L38" s="2">
        <f t="shared" si="3"/>
        <v>3.841621506000001</v>
      </c>
      <c r="M38" s="2">
        <v>1000</v>
      </c>
      <c r="N38" s="2">
        <f t="shared" si="4"/>
        <v>1600</v>
      </c>
      <c r="O38" s="2">
        <f t="shared" si="19"/>
        <v>2.4010134412500004</v>
      </c>
      <c r="P38" s="2">
        <f t="shared" si="5"/>
        <v>2979.4394066420459</v>
      </c>
      <c r="R38" s="2">
        <f t="shared" si="12"/>
        <v>0.625</v>
      </c>
      <c r="S38" s="2">
        <f t="shared" si="12"/>
        <v>3</v>
      </c>
      <c r="T38" s="2">
        <f t="shared" si="13"/>
        <v>2.4010134412500004</v>
      </c>
      <c r="U38" s="2">
        <f t="shared" si="6"/>
        <v>3.8416215060000005</v>
      </c>
      <c r="V38" s="2">
        <f t="shared" si="7"/>
        <v>1.2805405020000002</v>
      </c>
      <c r="W38" s="2">
        <f t="shared" si="8"/>
        <v>2.5610810040000005</v>
      </c>
      <c r="X38" s="2">
        <f t="shared" si="9"/>
        <v>17658.038863139045</v>
      </c>
      <c r="Y38" s="2">
        <v>1000</v>
      </c>
      <c r="Z38" s="2">
        <v>9.81</v>
      </c>
      <c r="AA38" s="2">
        <f t="shared" si="10"/>
        <v>1.8000039615840004</v>
      </c>
      <c r="AK38" s="2">
        <f t="shared" si="11"/>
        <v>1.7995814016117959</v>
      </c>
    </row>
    <row r="39" spans="2:37" x14ac:dyDescent="0.25">
      <c r="B39" s="2">
        <f t="shared" si="14"/>
        <v>1.9000000000000006</v>
      </c>
      <c r="C39" s="2">
        <v>1000</v>
      </c>
      <c r="D39" s="2">
        <v>9.81</v>
      </c>
      <c r="E39" s="2">
        <f t="shared" si="15"/>
        <v>18639.000000000007</v>
      </c>
      <c r="F39" s="2">
        <f t="shared" si="16"/>
        <v>2.7033632820000011</v>
      </c>
      <c r="G39" s="2">
        <f t="shared" si="17"/>
        <v>0.18639000000000008</v>
      </c>
      <c r="H39" s="2">
        <f t="shared" si="18"/>
        <v>1.3516816410000003</v>
      </c>
      <c r="I39" s="2">
        <f t="shared" si="0"/>
        <v>15000</v>
      </c>
      <c r="J39" s="2">
        <f t="shared" si="1"/>
        <v>30000</v>
      </c>
      <c r="K39" s="2">
        <f t="shared" si="2"/>
        <v>3</v>
      </c>
      <c r="L39" s="2">
        <f t="shared" si="3"/>
        <v>4.0550449230000005</v>
      </c>
      <c r="M39" s="2">
        <v>1000</v>
      </c>
      <c r="N39" s="2">
        <f t="shared" si="4"/>
        <v>1600</v>
      </c>
      <c r="O39" s="2">
        <f t="shared" si="19"/>
        <v>2.5344030768750003</v>
      </c>
      <c r="P39" s="2">
        <f t="shared" si="5"/>
        <v>3144.9638181221599</v>
      </c>
      <c r="R39" s="2">
        <f t="shared" si="12"/>
        <v>0.625</v>
      </c>
      <c r="S39" s="2">
        <f t="shared" si="12"/>
        <v>3</v>
      </c>
      <c r="T39" s="2">
        <f t="shared" si="13"/>
        <v>2.5344030768750003</v>
      </c>
      <c r="U39" s="2">
        <f t="shared" si="6"/>
        <v>4.0550449230000005</v>
      </c>
      <c r="V39" s="2">
        <f t="shared" si="7"/>
        <v>1.3516816410000001</v>
      </c>
      <c r="W39" s="2">
        <f t="shared" si="8"/>
        <v>2.7033632820000002</v>
      </c>
      <c r="X39" s="2">
        <f t="shared" si="9"/>
        <v>18639.04102220232</v>
      </c>
      <c r="Y39" s="2">
        <v>1000</v>
      </c>
      <c r="Z39" s="2">
        <v>9.81</v>
      </c>
      <c r="AA39" s="2">
        <f t="shared" si="10"/>
        <v>1.9000041816719999</v>
      </c>
      <c r="AK39" s="2">
        <f t="shared" si="11"/>
        <v>1.8995581461457847</v>
      </c>
    </row>
    <row r="40" spans="2:37" x14ac:dyDescent="0.25">
      <c r="B40" s="2">
        <f>B39+0.1</f>
        <v>2.0000000000000004</v>
      </c>
      <c r="C40" s="2">
        <v>1000</v>
      </c>
      <c r="D40" s="2">
        <v>9.81</v>
      </c>
      <c r="E40" s="2">
        <f>D40*C40*B40</f>
        <v>19620.000000000004</v>
      </c>
      <c r="F40" s="2">
        <f>E40*0.000145038</f>
        <v>2.8456455600000008</v>
      </c>
      <c r="G40" s="2">
        <f>E40*0.00001</f>
        <v>0.19620000000000004</v>
      </c>
      <c r="H40" s="2">
        <f>F40/10*5</f>
        <v>1.4228227800000004</v>
      </c>
      <c r="I40" s="2">
        <f t="shared" si="0"/>
        <v>15000</v>
      </c>
      <c r="J40" s="2">
        <f t="shared" si="1"/>
        <v>30000</v>
      </c>
      <c r="K40" s="2">
        <f t="shared" si="2"/>
        <v>3</v>
      </c>
      <c r="L40" s="2">
        <f t="shared" si="3"/>
        <v>4.268468340000001</v>
      </c>
      <c r="M40" s="2">
        <v>1000</v>
      </c>
      <c r="N40" s="2">
        <f t="shared" si="4"/>
        <v>1600</v>
      </c>
      <c r="O40" s="2">
        <f>L40*M40/N40</f>
        <v>2.6677927125000007</v>
      </c>
      <c r="P40" s="2">
        <f t="shared" si="5"/>
        <v>3310.4882296022738</v>
      </c>
      <c r="R40" s="2">
        <f t="shared" si="12"/>
        <v>0.625</v>
      </c>
      <c r="S40" s="2">
        <f t="shared" si="12"/>
        <v>3</v>
      </c>
      <c r="T40" s="2">
        <f t="shared" si="13"/>
        <v>2.6677927125000007</v>
      </c>
      <c r="U40" s="2">
        <f t="shared" si="6"/>
        <v>4.268468340000001</v>
      </c>
      <c r="V40" s="2">
        <f t="shared" si="7"/>
        <v>1.4228227800000004</v>
      </c>
      <c r="W40" s="2">
        <f t="shared" si="8"/>
        <v>2.8456455600000008</v>
      </c>
      <c r="X40" s="2">
        <f t="shared" si="9"/>
        <v>19620.043181265606</v>
      </c>
      <c r="Y40" s="2">
        <v>1000</v>
      </c>
      <c r="Z40" s="2">
        <v>9.81</v>
      </c>
      <c r="AA40" s="2">
        <f t="shared" si="10"/>
        <v>2.0000044017600005</v>
      </c>
      <c r="AK40" s="2">
        <f t="shared" si="11"/>
        <v>1.9995348906797736</v>
      </c>
    </row>
    <row r="41" spans="2:37" x14ac:dyDescent="0.25">
      <c r="B41" s="2">
        <f t="shared" ref="B41:B93" si="20">B40+0.1</f>
        <v>2.1000000000000005</v>
      </c>
      <c r="C41" s="2">
        <v>1000</v>
      </c>
      <c r="D41" s="2">
        <v>9.81</v>
      </c>
      <c r="E41" s="2">
        <f t="shared" ref="E41:E93" si="21">D41*C41*B41</f>
        <v>20601.000000000004</v>
      </c>
      <c r="F41" s="2">
        <f t="shared" ref="F41:F93" si="22">E41*0.000145038</f>
        <v>2.9879278380000005</v>
      </c>
      <c r="G41" s="2">
        <f t="shared" ref="G41:G93" si="23">E41*0.00001</f>
        <v>0.20601000000000005</v>
      </c>
      <c r="H41" s="2">
        <f t="shared" ref="H41:H93" si="24">F41/10*5</f>
        <v>1.4939639190000005</v>
      </c>
      <c r="I41" s="2">
        <f t="shared" si="0"/>
        <v>15000</v>
      </c>
      <c r="J41" s="2">
        <f t="shared" si="1"/>
        <v>30000</v>
      </c>
      <c r="K41" s="2">
        <f t="shared" ref="K41:K93" si="25">1+J41/I41</f>
        <v>3</v>
      </c>
      <c r="L41" s="2">
        <f t="shared" si="3"/>
        <v>4.4818917570000014</v>
      </c>
      <c r="M41" s="2">
        <v>1000</v>
      </c>
      <c r="N41" s="2">
        <f t="shared" si="4"/>
        <v>1600</v>
      </c>
      <c r="O41" s="2">
        <f t="shared" ref="O41:O93" si="26">L41*M41/N41</f>
        <v>2.8011823481250007</v>
      </c>
      <c r="P41" s="2">
        <f t="shared" si="5"/>
        <v>3476.0126410823873</v>
      </c>
      <c r="R41" s="2">
        <f t="shared" si="12"/>
        <v>0.625</v>
      </c>
      <c r="S41" s="2">
        <f t="shared" si="12"/>
        <v>3</v>
      </c>
      <c r="T41" s="2">
        <f t="shared" si="13"/>
        <v>2.8011823481250007</v>
      </c>
      <c r="U41" s="2">
        <f t="shared" si="6"/>
        <v>4.4818917570000014</v>
      </c>
      <c r="V41" s="2">
        <f t="shared" si="7"/>
        <v>1.4939639190000005</v>
      </c>
      <c r="W41" s="2">
        <f t="shared" si="8"/>
        <v>2.9879278380000009</v>
      </c>
      <c r="X41" s="2">
        <f t="shared" si="9"/>
        <v>20601.045340328888</v>
      </c>
      <c r="Y41" s="2">
        <v>1000</v>
      </c>
      <c r="Z41" s="2">
        <v>9.81</v>
      </c>
      <c r="AA41" s="2">
        <f t="shared" si="10"/>
        <v>2.1000046218480009</v>
      </c>
      <c r="AK41" s="2">
        <f t="shared" si="11"/>
        <v>2.0995116352137622</v>
      </c>
    </row>
    <row r="42" spans="2:37" x14ac:dyDescent="0.25">
      <c r="B42" s="2">
        <f t="shared" si="20"/>
        <v>2.2000000000000006</v>
      </c>
      <c r="C42" s="2">
        <v>1000</v>
      </c>
      <c r="D42" s="2">
        <v>9.81</v>
      </c>
      <c r="E42" s="2">
        <f t="shared" si="21"/>
        <v>21582.000000000007</v>
      </c>
      <c r="F42" s="2">
        <f t="shared" si="22"/>
        <v>3.1302101160000011</v>
      </c>
      <c r="G42" s="2">
        <f t="shared" si="23"/>
        <v>0.2158200000000001</v>
      </c>
      <c r="H42" s="2">
        <f t="shared" si="24"/>
        <v>1.5651050580000005</v>
      </c>
      <c r="I42" s="2">
        <f t="shared" si="0"/>
        <v>15000</v>
      </c>
      <c r="J42" s="2">
        <f t="shared" si="1"/>
        <v>30000</v>
      </c>
      <c r="K42" s="2">
        <f t="shared" si="25"/>
        <v>3</v>
      </c>
      <c r="L42" s="2">
        <f t="shared" si="3"/>
        <v>4.6953151740000019</v>
      </c>
      <c r="M42" s="2">
        <v>1000</v>
      </c>
      <c r="N42" s="2">
        <f t="shared" si="4"/>
        <v>1600</v>
      </c>
      <c r="O42" s="2">
        <f t="shared" si="26"/>
        <v>2.9345719837500015</v>
      </c>
      <c r="P42" s="2">
        <f t="shared" si="5"/>
        <v>3641.5370525625021</v>
      </c>
      <c r="R42" s="2">
        <f t="shared" si="12"/>
        <v>0.625</v>
      </c>
      <c r="S42" s="2">
        <f t="shared" si="12"/>
        <v>3</v>
      </c>
      <c r="T42" s="2">
        <f t="shared" si="13"/>
        <v>2.9345719837500015</v>
      </c>
      <c r="U42" s="2">
        <f t="shared" si="6"/>
        <v>4.6953151740000028</v>
      </c>
      <c r="V42" s="2">
        <f t="shared" si="7"/>
        <v>1.565105058000001</v>
      </c>
      <c r="W42" s="2">
        <f t="shared" si="8"/>
        <v>3.1302101160000015</v>
      </c>
      <c r="X42" s="2">
        <f t="shared" si="9"/>
        <v>21582.047499392171</v>
      </c>
      <c r="Y42" s="2">
        <v>1000</v>
      </c>
      <c r="Z42" s="2">
        <v>9.81</v>
      </c>
      <c r="AA42" s="2">
        <f t="shared" si="10"/>
        <v>2.2000048419360012</v>
      </c>
      <c r="AK42" s="2">
        <f t="shared" si="11"/>
        <v>2.1994883797477516</v>
      </c>
    </row>
    <row r="43" spans="2:37" x14ac:dyDescent="0.25">
      <c r="B43" s="2">
        <f t="shared" si="20"/>
        <v>2.3000000000000007</v>
      </c>
      <c r="C43" s="2">
        <v>1000</v>
      </c>
      <c r="D43" s="2">
        <v>9.81</v>
      </c>
      <c r="E43" s="2">
        <f t="shared" si="21"/>
        <v>22563.000000000007</v>
      </c>
      <c r="F43" s="2">
        <f t="shared" si="22"/>
        <v>3.2724923940000012</v>
      </c>
      <c r="G43" s="2">
        <f t="shared" si="23"/>
        <v>0.22563000000000008</v>
      </c>
      <c r="H43" s="2">
        <f t="shared" si="24"/>
        <v>1.6362461970000006</v>
      </c>
      <c r="I43" s="2">
        <f t="shared" si="0"/>
        <v>15000</v>
      </c>
      <c r="J43" s="2">
        <f t="shared" si="1"/>
        <v>30000</v>
      </c>
      <c r="K43" s="2">
        <f t="shared" si="25"/>
        <v>3</v>
      </c>
      <c r="L43" s="2">
        <f t="shared" si="3"/>
        <v>4.9087385910000023</v>
      </c>
      <c r="M43" s="2">
        <v>1000</v>
      </c>
      <c r="N43" s="2">
        <f t="shared" si="4"/>
        <v>1600</v>
      </c>
      <c r="O43" s="2">
        <f t="shared" si="26"/>
        <v>3.0679616193750014</v>
      </c>
      <c r="P43" s="2">
        <f t="shared" si="5"/>
        <v>3807.0614640426156</v>
      </c>
      <c r="R43" s="2">
        <f t="shared" si="12"/>
        <v>0.625</v>
      </c>
      <c r="S43" s="2">
        <f t="shared" si="12"/>
        <v>3</v>
      </c>
      <c r="T43" s="2">
        <f t="shared" si="13"/>
        <v>3.0679616193750014</v>
      </c>
      <c r="U43" s="2">
        <f t="shared" si="6"/>
        <v>4.9087385910000023</v>
      </c>
      <c r="V43" s="2">
        <f t="shared" si="7"/>
        <v>1.6362461970000008</v>
      </c>
      <c r="W43" s="2">
        <f t="shared" si="8"/>
        <v>3.2724923940000017</v>
      </c>
      <c r="X43" s="2">
        <f t="shared" si="9"/>
        <v>22563.049658455453</v>
      </c>
      <c r="Y43" s="2">
        <v>1000</v>
      </c>
      <c r="Z43" s="2">
        <v>9.81</v>
      </c>
      <c r="AA43" s="2">
        <f t="shared" si="10"/>
        <v>2.3000050620240011</v>
      </c>
      <c r="AK43" s="2">
        <f t="shared" si="11"/>
        <v>2.2994651242817401</v>
      </c>
    </row>
    <row r="44" spans="2:37" x14ac:dyDescent="0.25">
      <c r="B44" s="2">
        <f>B43+0.05</f>
        <v>2.3500000000000005</v>
      </c>
      <c r="C44" s="2">
        <v>1000</v>
      </c>
      <c r="D44" s="2">
        <v>9.81</v>
      </c>
      <c r="E44" s="2">
        <f t="shared" ref="E44" si="27">D44*C44*B44</f>
        <v>23053.500000000004</v>
      </c>
      <c r="F44" s="2">
        <f t="shared" si="22"/>
        <v>3.3436335330000007</v>
      </c>
      <c r="G44" s="2">
        <f t="shared" ref="G44" si="28">E44*0.00001</f>
        <v>0.23053500000000005</v>
      </c>
      <c r="H44" s="2">
        <f t="shared" ref="H44" si="29">F44/10*5</f>
        <v>1.6718167665000003</v>
      </c>
      <c r="I44" s="2">
        <f t="shared" si="0"/>
        <v>15000</v>
      </c>
      <c r="J44" s="2">
        <f t="shared" si="1"/>
        <v>30000</v>
      </c>
      <c r="K44" s="2">
        <f t="shared" ref="K44" si="30">1+J44/I44</f>
        <v>3</v>
      </c>
      <c r="L44" s="2">
        <f>(H44*K44)</f>
        <v>5.0154502995000012</v>
      </c>
      <c r="M44" s="2">
        <v>1000</v>
      </c>
      <c r="N44" s="2">
        <f t="shared" si="4"/>
        <v>1600</v>
      </c>
      <c r="O44" s="2">
        <f t="shared" ref="O44" si="31">L44*M44/N44</f>
        <v>3.1346564371875005</v>
      </c>
      <c r="P44" s="2">
        <f t="shared" si="5"/>
        <v>3889.8236697826715</v>
      </c>
      <c r="R44" s="2">
        <f t="shared" si="12"/>
        <v>0.625</v>
      </c>
      <c r="S44" s="2">
        <f t="shared" si="12"/>
        <v>3</v>
      </c>
      <c r="T44" s="2">
        <f t="shared" ref="T44" si="32">P44/4095*3.3</f>
        <v>3.1346564371875005</v>
      </c>
      <c r="U44" s="2">
        <f t="shared" ref="U44" si="33">T44*1/R44</f>
        <v>5.0154502995000012</v>
      </c>
      <c r="V44" s="2">
        <f t="shared" ref="V44" si="34">U44*1/S44</f>
        <v>1.6718167665000003</v>
      </c>
      <c r="W44" s="2">
        <f t="shared" si="8"/>
        <v>3.3436335330000007</v>
      </c>
      <c r="X44" s="2">
        <f t="shared" si="9"/>
        <v>23053.550737987087</v>
      </c>
      <c r="Y44" s="2">
        <v>1000</v>
      </c>
      <c r="Z44" s="2">
        <v>9.81</v>
      </c>
      <c r="AA44" s="2">
        <f t="shared" ref="AA44" si="35">X44/(Y44*Z44)</f>
        <v>2.3500051720680006</v>
      </c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Multie 9000</dc:creator>
  <cp:lastModifiedBy>Multie 9000</cp:lastModifiedBy>
  <dcterms:created xsi:type="dcterms:W3CDTF">2021-08-24T20:59:10Z</dcterms:created>
  <dcterms:modified xsi:type="dcterms:W3CDTF">2021-08-24T23:19:26Z</dcterms:modified>
</cp:coreProperties>
</file>