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ormats - 2016-17\LSD\"/>
    </mc:Choice>
  </mc:AlternateContent>
  <bookViews>
    <workbookView xWindow="0" yWindow="0" windowWidth="24000" windowHeight="9735" tabRatio="633"/>
  </bookViews>
  <sheets>
    <sheet name="Overview" sheetId="7" r:id="rId1"/>
    <sheet name="Youth Profile Tracker" sheetId="1" r:id="rId2"/>
    <sheet name="Attendance" sheetId="6" r:id="rId3"/>
    <sheet name="Session Report" sheetId="5" r:id="rId4"/>
    <sheet name="LSA" sheetId="9" r:id="rId5"/>
    <sheet name="PFL" sheetId="8" r:id="rId6"/>
    <sheet name="DELL" sheetId="10" r:id="rId7"/>
    <sheet name="CKE" sheetId="11" r:id="rId8"/>
    <sheet name="Commets and Feeback" sheetId="12" r:id="rId9"/>
  </sheets>
  <definedNames>
    <definedName name="_xlnm._FilterDatabase" localSheetId="2" hidden="1">Attendance!$A$1:$Q$51</definedName>
    <definedName name="_xlnm._FilterDatabase" localSheetId="1" hidden="1">'Youth Profile Tracker'!$A$1:$U$35</definedName>
    <definedName name="Gender">'Youth Profile Tracker'!$G$68:$G$69</definedName>
  </definedNames>
  <calcPr calcId="152511" iterateDelta="1E-4"/>
</workbook>
</file>

<file path=xl/calcChain.xml><?xml version="1.0" encoding="utf-8"?>
<calcChain xmlns="http://schemas.openxmlformats.org/spreadsheetml/2006/main"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4" i="11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6" i="10"/>
  <c r="H7" i="10" l="1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6" i="10"/>
  <c r="H5" i="11" l="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4" i="11"/>
  <c r="AQ4" i="8"/>
  <c r="AQ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P4" i="8"/>
  <c r="AP5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O4" i="8"/>
  <c r="AO5" i="8"/>
  <c r="AO6" i="8"/>
  <c r="AP6" i="8" s="1"/>
  <c r="AO7" i="8"/>
  <c r="AO8" i="8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N4" i="8"/>
  <c r="AN5" i="8"/>
  <c r="AN6" i="8"/>
  <c r="AN7" i="8"/>
  <c r="AN8" i="8"/>
  <c r="AN9" i="8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3" i="8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3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H4" i="8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3" i="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3" i="9"/>
  <c r="G10" i="7"/>
  <c r="I3" i="9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G23" i="7" l="1"/>
  <c r="G22" i="7"/>
  <c r="G20" i="7"/>
  <c r="G21" i="7"/>
  <c r="G19" i="7"/>
  <c r="G18" i="7"/>
  <c r="G17" i="7"/>
  <c r="G16" i="7"/>
  <c r="G15" i="7"/>
  <c r="AO3" i="8"/>
  <c r="AN3" i="8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E53" i="6"/>
  <c r="E54" i="6"/>
  <c r="G24" i="7" l="1"/>
  <c r="AP3" i="8"/>
  <c r="AQ3" i="8" s="1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6" i="10"/>
  <c r="G76" i="10" l="1"/>
  <c r="G77" i="10"/>
  <c r="G78" i="10"/>
  <c r="G79" i="10"/>
  <c r="G75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6" i="10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3" i="8"/>
  <c r="F4" i="9" l="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3" i="9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4" i="1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4" i="8"/>
  <c r="E5" i="8"/>
  <c r="E6" i="8"/>
  <c r="E7" i="8"/>
  <c r="E8" i="8"/>
  <c r="E9" i="8"/>
  <c r="E10" i="8"/>
  <c r="E11" i="8"/>
  <c r="E12" i="8"/>
  <c r="E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4" i="8"/>
  <c r="D5" i="8"/>
  <c r="D6" i="8"/>
  <c r="D7" i="8"/>
  <c r="D8" i="8"/>
  <c r="D9" i="8"/>
  <c r="D10" i="8"/>
  <c r="D11" i="8"/>
  <c r="D12" i="8"/>
  <c r="D1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D3" i="8"/>
  <c r="F3" i="8" l="1"/>
  <c r="E3" i="9" l="1"/>
  <c r="E4" i="11"/>
  <c r="R13" i="11"/>
  <c r="R33" i="11"/>
  <c r="R45" i="11"/>
  <c r="Q5" i="11"/>
  <c r="R5" i="11" s="1"/>
  <c r="Q6" i="11"/>
  <c r="R6" i="11" s="1"/>
  <c r="Q7" i="11"/>
  <c r="R7" i="11" s="1"/>
  <c r="Q8" i="11"/>
  <c r="R8" i="11" s="1"/>
  <c r="Q9" i="11"/>
  <c r="R9" i="11" s="1"/>
  <c r="Q10" i="11"/>
  <c r="R10" i="11" s="1"/>
  <c r="Q11" i="11"/>
  <c r="R11" i="11" s="1"/>
  <c r="Q12" i="11"/>
  <c r="R12" i="11" s="1"/>
  <c r="Q13" i="1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24" i="11"/>
  <c r="R24" i="11" s="1"/>
  <c r="Q25" i="11"/>
  <c r="R25" i="11" s="1"/>
  <c r="Q26" i="11"/>
  <c r="R26" i="11" s="1"/>
  <c r="Q27" i="11"/>
  <c r="R27" i="11" s="1"/>
  <c r="Q28" i="11"/>
  <c r="R28" i="11" s="1"/>
  <c r="Q29" i="11"/>
  <c r="R29" i="11" s="1"/>
  <c r="Q30" i="11"/>
  <c r="R30" i="11" s="1"/>
  <c r="Q31" i="11"/>
  <c r="R31" i="11" s="1"/>
  <c r="Q32" i="11"/>
  <c r="R32" i="11" s="1"/>
  <c r="Q33" i="11"/>
  <c r="Q34" i="11"/>
  <c r="R34" i="11" s="1"/>
  <c r="Q35" i="11"/>
  <c r="R35" i="11" s="1"/>
  <c r="Q36" i="11"/>
  <c r="R36" i="11" s="1"/>
  <c r="Q37" i="11"/>
  <c r="R37" i="11" s="1"/>
  <c r="Q38" i="11"/>
  <c r="R38" i="11" s="1"/>
  <c r="Q39" i="11"/>
  <c r="R39" i="11" s="1"/>
  <c r="Q40" i="11"/>
  <c r="R40" i="11" s="1"/>
  <c r="Q41" i="11"/>
  <c r="R41" i="11" s="1"/>
  <c r="Q42" i="11"/>
  <c r="R42" i="11" s="1"/>
  <c r="Q43" i="11"/>
  <c r="R43" i="11" s="1"/>
  <c r="Q44" i="11"/>
  <c r="R44" i="11" s="1"/>
  <c r="Q45" i="11"/>
  <c r="Q46" i="11"/>
  <c r="R46" i="11" s="1"/>
  <c r="Q47" i="11"/>
  <c r="R47" i="11" s="1"/>
  <c r="Q48" i="11"/>
  <c r="R48" i="11" s="1"/>
  <c r="Q49" i="11"/>
  <c r="R49" i="11" s="1"/>
  <c r="Q50" i="11"/>
  <c r="R50" i="11" s="1"/>
  <c r="Q51" i="11"/>
  <c r="R51" i="11" s="1"/>
  <c r="Q52" i="11"/>
  <c r="R52" i="11" s="1"/>
  <c r="Q53" i="11"/>
  <c r="R53" i="11" s="1"/>
  <c r="Q4" i="11"/>
  <c r="R4" i="11" s="1"/>
  <c r="C3" i="8"/>
  <c r="N3" i="9" l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N56" i="9"/>
  <c r="M56" i="9"/>
  <c r="K56" i="9"/>
  <c r="J56" i="9"/>
  <c r="G56" i="9"/>
  <c r="F56" i="9"/>
  <c r="D56" i="9"/>
  <c r="C56" i="9"/>
  <c r="Z3" i="9"/>
  <c r="W3" i="9"/>
  <c r="T3" i="9"/>
  <c r="Q3" i="9"/>
  <c r="I56" i="9" l="1"/>
  <c r="AA50" i="9"/>
  <c r="AB46" i="9"/>
  <c r="AB42" i="9"/>
  <c r="AB38" i="9"/>
  <c r="AB34" i="9"/>
  <c r="AA30" i="9"/>
  <c r="AA26" i="9"/>
  <c r="AA22" i="9"/>
  <c r="AA18" i="9"/>
  <c r="AB14" i="9"/>
  <c r="AB10" i="9"/>
  <c r="AB6" i="9"/>
  <c r="AB50" i="9"/>
  <c r="AA46" i="9"/>
  <c r="AA42" i="9"/>
  <c r="AA38" i="9"/>
  <c r="AA34" i="9"/>
  <c r="AB30" i="9"/>
  <c r="AB26" i="9"/>
  <c r="AB22" i="9"/>
  <c r="AB18" i="9"/>
  <c r="AA14" i="9"/>
  <c r="AA10" i="9"/>
  <c r="AA6" i="9"/>
  <c r="AB47" i="9"/>
  <c r="AB31" i="9"/>
  <c r="AB15" i="9"/>
  <c r="AA48" i="9"/>
  <c r="AA43" i="9"/>
  <c r="AA41" i="9"/>
  <c r="AA33" i="9"/>
  <c r="AA28" i="9"/>
  <c r="AA20" i="9"/>
  <c r="AA13" i="9"/>
  <c r="AA5" i="9"/>
  <c r="AA40" i="9"/>
  <c r="AA32" i="9"/>
  <c r="AA27" i="9"/>
  <c r="AA25" i="9"/>
  <c r="AA17" i="9"/>
  <c r="AA12" i="9"/>
  <c r="AA52" i="9"/>
  <c r="AA45" i="9"/>
  <c r="AA37" i="9"/>
  <c r="AA24" i="9"/>
  <c r="AA16" i="9"/>
  <c r="AA11" i="9"/>
  <c r="AA9" i="9"/>
  <c r="AA4" i="9"/>
  <c r="AA49" i="9"/>
  <c r="AA44" i="9"/>
  <c r="AA36" i="9"/>
  <c r="AA29" i="9"/>
  <c r="AA21" i="9"/>
  <c r="AA8" i="9"/>
  <c r="AB51" i="9"/>
  <c r="AB43" i="9"/>
  <c r="AB39" i="9"/>
  <c r="AB35" i="9"/>
  <c r="AB27" i="9"/>
  <c r="AB23" i="9"/>
  <c r="AB19" i="9"/>
  <c r="AB11" i="9"/>
  <c r="AB7" i="9"/>
  <c r="AB4" i="9"/>
  <c r="AB3" i="9"/>
  <c r="AA47" i="9"/>
  <c r="AA31" i="9"/>
  <c r="AA15" i="9"/>
  <c r="E56" i="9"/>
  <c r="AA51" i="9"/>
  <c r="AA35" i="9"/>
  <c r="AA19" i="9"/>
  <c r="AA39" i="9"/>
  <c r="AA23" i="9"/>
  <c r="AA7" i="9"/>
  <c r="AB52" i="9"/>
  <c r="AB48" i="9"/>
  <c r="AB44" i="9"/>
  <c r="AB40" i="9"/>
  <c r="AB36" i="9"/>
  <c r="AB32" i="9"/>
  <c r="AB28" i="9"/>
  <c r="AB24" i="9"/>
  <c r="AB20" i="9"/>
  <c r="AB16" i="9"/>
  <c r="AB12" i="9"/>
  <c r="AB8" i="9"/>
  <c r="AB49" i="9"/>
  <c r="AB45" i="9"/>
  <c r="AB41" i="9"/>
  <c r="AB37" i="9"/>
  <c r="AB33" i="9"/>
  <c r="AB29" i="9"/>
  <c r="AB25" i="9"/>
  <c r="AB21" i="9"/>
  <c r="AB17" i="9"/>
  <c r="AB13" i="9"/>
  <c r="AB9" i="9"/>
  <c r="AB5" i="9"/>
  <c r="O56" i="9"/>
  <c r="L56" i="9"/>
  <c r="AA3" i="9"/>
  <c r="H56" i="9"/>
  <c r="AG51" i="6" l="1"/>
  <c r="AH51" i="6"/>
  <c r="AG54" i="6"/>
  <c r="G11" i="7" s="1"/>
  <c r="AG53" i="6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B3" i="5"/>
  <c r="G9" i="7"/>
  <c r="G8" i="7"/>
  <c r="G7" i="7"/>
  <c r="G12" i="7" l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AH2" i="6"/>
  <c r="V2" i="1" s="1"/>
  <c r="AH48" i="6"/>
  <c r="AH49" i="6"/>
  <c r="AH50" i="6"/>
  <c r="AG48" i="6"/>
  <c r="AG49" i="6"/>
  <c r="AG50" i="6"/>
  <c r="AF48" i="6"/>
  <c r="AF49" i="6"/>
  <c r="AF50" i="6"/>
  <c r="V3" i="1"/>
  <c r="AH35" i="6" l="1"/>
  <c r="AH36" i="6"/>
  <c r="AH37" i="6"/>
  <c r="AH38" i="6"/>
  <c r="AH39" i="6"/>
  <c r="AH40" i="6"/>
  <c r="AH41" i="6"/>
  <c r="AG35" i="6"/>
  <c r="AG36" i="6"/>
  <c r="AG37" i="6"/>
  <c r="AG38" i="6"/>
  <c r="AG39" i="6"/>
  <c r="AG40" i="6"/>
  <c r="AG41" i="6"/>
  <c r="AF35" i="6"/>
  <c r="AF36" i="6"/>
  <c r="AF37" i="6"/>
  <c r="AF38" i="6"/>
  <c r="AF39" i="6"/>
  <c r="AF40" i="6"/>
  <c r="AF4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F52" i="6"/>
  <c r="B8" i="5" l="1"/>
  <c r="E3" i="8"/>
  <c r="G6" i="7" l="1"/>
  <c r="B2" i="6"/>
  <c r="E2" i="6" s="1"/>
  <c r="E52" i="6" s="1"/>
  <c r="D2" i="6"/>
  <c r="C2" i="6"/>
  <c r="AF28" i="6"/>
  <c r="AG28" i="6" s="1"/>
  <c r="AH28" i="6" s="1"/>
  <c r="AF29" i="6"/>
  <c r="AG29" i="6" s="1"/>
  <c r="AH29" i="6" s="1"/>
  <c r="AF30" i="6"/>
  <c r="AG30" i="6" s="1"/>
  <c r="AH30" i="6" s="1"/>
  <c r="AF31" i="6"/>
  <c r="AG31" i="6" s="1"/>
  <c r="AH31" i="6" s="1"/>
  <c r="AF32" i="6"/>
  <c r="AG32" i="6" s="1"/>
  <c r="AH32" i="6" s="1"/>
  <c r="AF33" i="6"/>
  <c r="AG33" i="6" s="1"/>
  <c r="AH33" i="6" s="1"/>
  <c r="AF34" i="6"/>
  <c r="AG34" i="6" s="1"/>
  <c r="AH34" i="6" s="1"/>
  <c r="AF42" i="6"/>
  <c r="AG42" i="6" s="1"/>
  <c r="AH42" i="6" s="1"/>
  <c r="AF43" i="6"/>
  <c r="AG43" i="6" s="1"/>
  <c r="AH43" i="6" s="1"/>
  <c r="AF44" i="6"/>
  <c r="AG44" i="6" s="1"/>
  <c r="AH44" i="6" s="1"/>
  <c r="AF45" i="6"/>
  <c r="AG45" i="6" s="1"/>
  <c r="AH45" i="6" s="1"/>
  <c r="AF46" i="6"/>
  <c r="AG46" i="6" s="1"/>
  <c r="AH46" i="6" s="1"/>
  <c r="AF47" i="6"/>
  <c r="AG47" i="6" s="1"/>
  <c r="AH47" i="6" s="1"/>
  <c r="AF51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" i="6"/>
  <c r="AG2" i="6" s="1"/>
  <c r="G52" i="6" l="1"/>
  <c r="C8" i="5" s="1"/>
  <c r="H52" i="6"/>
  <c r="D8" i="5" s="1"/>
  <c r="I52" i="6"/>
  <c r="E8" i="5" s="1"/>
  <c r="J52" i="6"/>
  <c r="F8" i="5" s="1"/>
  <c r="K52" i="6"/>
  <c r="G8" i="5" s="1"/>
  <c r="L52" i="6"/>
  <c r="H8" i="5" s="1"/>
  <c r="M52" i="6"/>
  <c r="I8" i="5" s="1"/>
  <c r="N52" i="6"/>
  <c r="J8" i="5" s="1"/>
  <c r="O52" i="6"/>
  <c r="K8" i="5" s="1"/>
  <c r="P52" i="6"/>
  <c r="L8" i="5" s="1"/>
  <c r="Q52" i="6"/>
  <c r="M8" i="5" s="1"/>
  <c r="R52" i="6"/>
  <c r="N8" i="5" s="1"/>
  <c r="S52" i="6"/>
  <c r="O8" i="5" s="1"/>
  <c r="T52" i="6"/>
  <c r="P8" i="5" s="1"/>
  <c r="U52" i="6"/>
  <c r="Q8" i="5" s="1"/>
  <c r="V52" i="6"/>
  <c r="R8" i="5" s="1"/>
  <c r="W52" i="6"/>
  <c r="S8" i="5" s="1"/>
  <c r="X52" i="6"/>
  <c r="T8" i="5" s="1"/>
  <c r="Y52" i="6"/>
  <c r="U8" i="5" s="1"/>
  <c r="Z52" i="6"/>
  <c r="V8" i="5" s="1"/>
  <c r="AA52" i="6"/>
  <c r="W8" i="5" s="1"/>
  <c r="AB52" i="6"/>
  <c r="X8" i="5" s="1"/>
  <c r="AC52" i="6"/>
  <c r="Y8" i="5" s="1"/>
  <c r="AD52" i="6"/>
  <c r="Z8" i="5" s="1"/>
  <c r="AG7" i="6" l="1"/>
  <c r="AH7" i="6" s="1"/>
  <c r="AG8" i="6"/>
  <c r="AH8" i="6" s="1"/>
  <c r="AG9" i="6"/>
  <c r="AH9" i="6" s="1"/>
  <c r="AG10" i="6"/>
  <c r="AH10" i="6" s="1"/>
  <c r="AG11" i="6"/>
  <c r="AH11" i="6" s="1"/>
  <c r="AG12" i="6"/>
  <c r="AH12" i="6" s="1"/>
  <c r="AG13" i="6"/>
  <c r="AH13" i="6" s="1"/>
  <c r="AG14" i="6"/>
  <c r="AH14" i="6" s="1"/>
  <c r="AG15" i="6"/>
  <c r="AH15" i="6" s="1"/>
  <c r="AG16" i="6"/>
  <c r="AH16" i="6" s="1"/>
  <c r="AG17" i="6"/>
  <c r="AH17" i="6" s="1"/>
  <c r="AG18" i="6"/>
  <c r="AH18" i="6" s="1"/>
  <c r="AG19" i="6"/>
  <c r="AH19" i="6" s="1"/>
  <c r="AG20" i="6"/>
  <c r="AH20" i="6" s="1"/>
  <c r="AG21" i="6"/>
  <c r="AH21" i="6" s="1"/>
  <c r="AG22" i="6"/>
  <c r="AH22" i="6" s="1"/>
  <c r="AG23" i="6"/>
  <c r="AH23" i="6" s="1"/>
  <c r="AG24" i="6"/>
  <c r="AH24" i="6" s="1"/>
  <c r="AG25" i="6"/>
  <c r="AH25" i="6" s="1"/>
  <c r="AG26" i="6"/>
  <c r="AH26" i="6" s="1"/>
  <c r="AG27" i="6"/>
  <c r="AH27" i="6" s="1"/>
  <c r="AG4" i="6"/>
  <c r="AH4" i="6" s="1"/>
  <c r="AG5" i="6"/>
  <c r="AH5" i="6" s="1"/>
  <c r="AG6" i="6"/>
  <c r="AH6" i="6" s="1"/>
  <c r="AG3" i="6" l="1"/>
  <c r="AH3" i="6" l="1"/>
</calcChain>
</file>

<file path=xl/sharedStrings.xml><?xml version="1.0" encoding="utf-8"?>
<sst xmlns="http://schemas.openxmlformats.org/spreadsheetml/2006/main" count="488" uniqueCount="241">
  <si>
    <t>First Name</t>
  </si>
  <si>
    <t>Last Name</t>
  </si>
  <si>
    <t>Age</t>
  </si>
  <si>
    <t>Gender</t>
  </si>
  <si>
    <t>School/College</t>
  </si>
  <si>
    <t>Date</t>
  </si>
  <si>
    <t>Venue</t>
  </si>
  <si>
    <t>Time of session</t>
  </si>
  <si>
    <t>Summary Attendance</t>
  </si>
  <si>
    <t>Issues and challenges  &amp; Areas for improvement</t>
  </si>
  <si>
    <t>Sl.No</t>
  </si>
  <si>
    <t>Any interesting Quotes/Comments/Feedback - from volunteers/young people</t>
  </si>
  <si>
    <t>Total No of session held</t>
  </si>
  <si>
    <t>No of days present</t>
  </si>
  <si>
    <t>Average Attendance %</t>
  </si>
  <si>
    <t>Programme completed( Y/N)</t>
  </si>
  <si>
    <t>Inventory check (Yes or No)</t>
  </si>
  <si>
    <t>Average Attendance</t>
  </si>
  <si>
    <t>Father's Name</t>
  </si>
  <si>
    <t>Mother's Name</t>
  </si>
  <si>
    <t>Completed Basic Computer Program?</t>
  </si>
  <si>
    <t>Completed Spoken English Program?</t>
  </si>
  <si>
    <t>Unique ID</t>
  </si>
  <si>
    <t>Volunteers</t>
  </si>
  <si>
    <t>No of Days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</si>
  <si>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</si>
  <si>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</si>
  <si>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</si>
  <si>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</si>
  <si>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</si>
  <si>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</si>
  <si>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</si>
  <si>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</si>
  <si>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</si>
  <si>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</si>
  <si>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</si>
  <si>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</si>
  <si>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</si>
  <si>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</si>
  <si>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</si>
  <si>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</si>
  <si>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</si>
  <si>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</si>
  <si>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</si>
  <si>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</si>
  <si>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</si>
  <si>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</si>
  <si>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</si>
  <si>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</si>
  <si>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</si>
  <si>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 xml:space="preserve"> Session Report - Basic Computer</t>
  </si>
  <si>
    <t>Session Report - Basic Computer</t>
  </si>
  <si>
    <t>Father's Occupation</t>
  </si>
  <si>
    <t>Mother's Occupation</t>
  </si>
  <si>
    <t>Mobile No 1</t>
  </si>
  <si>
    <t>Mobile No 2</t>
  </si>
  <si>
    <t>D O B</t>
  </si>
  <si>
    <t xml:space="preserve">How did they hear about us? </t>
  </si>
  <si>
    <t>Total No of Present</t>
  </si>
  <si>
    <t>Testimonials</t>
  </si>
  <si>
    <t>Retention Rate</t>
  </si>
  <si>
    <t>Average Attendance Rate</t>
  </si>
  <si>
    <t>Male</t>
  </si>
  <si>
    <t>Female</t>
  </si>
  <si>
    <t>Total</t>
  </si>
  <si>
    <t>No of young People Completed</t>
  </si>
  <si>
    <t>CCC Outreach</t>
  </si>
  <si>
    <t>Re-Engagement</t>
  </si>
  <si>
    <t>Friends</t>
  </si>
  <si>
    <t>Career Awareness Programme</t>
  </si>
  <si>
    <t>M</t>
  </si>
  <si>
    <t>F</t>
  </si>
  <si>
    <t>Kannada</t>
  </si>
  <si>
    <t>English</t>
  </si>
  <si>
    <t>Hindi</t>
  </si>
  <si>
    <t>Others</t>
  </si>
  <si>
    <t>00-00-2016</t>
  </si>
  <si>
    <t>First name</t>
  </si>
  <si>
    <t>Last name</t>
  </si>
  <si>
    <t>Facilitator</t>
  </si>
  <si>
    <t>A</t>
  </si>
  <si>
    <t>B</t>
  </si>
  <si>
    <t>C</t>
  </si>
  <si>
    <t>D</t>
  </si>
  <si>
    <t>E</t>
  </si>
  <si>
    <t>Overall Individual Improvement</t>
  </si>
  <si>
    <t>Significant Imporvement?</t>
  </si>
  <si>
    <t>Baseline</t>
  </si>
  <si>
    <t>Endline</t>
  </si>
  <si>
    <t>Improvement</t>
  </si>
  <si>
    <t>Interacting with others</t>
  </si>
  <si>
    <t>Over coming difficulties and solving problems/age- appropriate independence</t>
  </si>
  <si>
    <t>Batch A</t>
  </si>
  <si>
    <t>Average Response</t>
  </si>
  <si>
    <t>00-00-2000</t>
  </si>
  <si>
    <t>BASIC INFORMATION</t>
  </si>
  <si>
    <t>Comuter Knowledge Test Score (Out 5 score)</t>
  </si>
  <si>
    <t>Has operated a computer before?</t>
  </si>
  <si>
    <t>MS Word</t>
  </si>
  <si>
    <t>MS Excel</t>
  </si>
  <si>
    <t>MS power  point</t>
  </si>
  <si>
    <t>Internet</t>
  </si>
  <si>
    <t>Typing</t>
  </si>
  <si>
    <t>Total score</t>
  </si>
  <si>
    <t>Overall Individual Improvement(%)</t>
  </si>
  <si>
    <t>Sl No</t>
  </si>
  <si>
    <t xml:space="preserve">First Name </t>
  </si>
  <si>
    <t xml:space="preserve">Date </t>
  </si>
  <si>
    <t>Questions</t>
  </si>
  <si>
    <t>Options</t>
  </si>
  <si>
    <t>I can usually get along with other people (friends, family, etc)</t>
  </si>
  <si>
    <t>Really really disagree</t>
  </si>
  <si>
    <t>I have things I want to achieve in my life</t>
  </si>
  <si>
    <t>Disagree</t>
  </si>
  <si>
    <t>There are a lot of things I can do when I get older</t>
  </si>
  <si>
    <t>Disagree a little</t>
  </si>
  <si>
    <t>I have a future job in mind</t>
  </si>
  <si>
    <t>Agree a little</t>
  </si>
  <si>
    <t>I can show how I feel</t>
  </si>
  <si>
    <t>Agree</t>
  </si>
  <si>
    <t>I want to continue learning and gain new skills</t>
  </si>
  <si>
    <t>Really really agree</t>
  </si>
  <si>
    <t>I'm OK at making friends</t>
  </si>
  <si>
    <t>I can say " No" when I need to or if I don’t like something</t>
  </si>
  <si>
    <t>One day I will find someone special (girlfriend, boyfriend, husband, wife, close friend)</t>
  </si>
  <si>
    <t>I can ask for help when I need to</t>
  </si>
  <si>
    <t>One day I will have a nice place to stay/live</t>
  </si>
  <si>
    <t xml:space="preserve">I can overcome problems in my life and find solutions </t>
  </si>
  <si>
    <t>I feel OK about myself</t>
  </si>
  <si>
    <t>I'm looking forward to my future</t>
  </si>
  <si>
    <t>CCC 1</t>
  </si>
  <si>
    <t>CCC 2</t>
  </si>
  <si>
    <t>Batch Type</t>
  </si>
  <si>
    <t>Basic Computer</t>
  </si>
  <si>
    <t>Program Impact Survey</t>
  </si>
  <si>
    <t>Sl.No.</t>
  </si>
  <si>
    <t>This is the first time I have participated in Career Connect Computer Program</t>
  </si>
  <si>
    <t xml:space="preserve"> No of first time participants who used a computer for the first time</t>
  </si>
  <si>
    <t xml:space="preserve"> No of students who shared technology with friend/family</t>
  </si>
  <si>
    <t>No of students who used technology for school assignment</t>
  </si>
  <si>
    <t xml:space="preserve"> No of students now more comfortable working on a project with others</t>
  </si>
  <si>
    <t xml:space="preserve"> No of students now more confident to share ideas with others</t>
  </si>
  <si>
    <t xml:space="preserve"> No of students thinking about staying in school longer</t>
  </si>
  <si>
    <t xml:space="preserve"> No of students  interested in  learning about jobs that use technology</t>
  </si>
  <si>
    <t>1a)</t>
  </si>
  <si>
    <t>4a)</t>
  </si>
  <si>
    <t>4b)</t>
  </si>
  <si>
    <t>4c)</t>
  </si>
  <si>
    <t>4d)</t>
  </si>
  <si>
    <t>Spoken English</t>
  </si>
  <si>
    <t xml:space="preserve">What was the planned session? (summary/bullet points) </t>
  </si>
  <si>
    <t>Name of the Batch</t>
  </si>
  <si>
    <t>Observations and highlights:</t>
  </si>
  <si>
    <t>What part of session/content could not be covered as per the plan?</t>
  </si>
  <si>
    <t>O</t>
  </si>
  <si>
    <t>Month of joining LSD Program</t>
  </si>
  <si>
    <t>Locality
(Area)</t>
  </si>
  <si>
    <t>Current
Educational Status at the time of Joining LSD</t>
  </si>
  <si>
    <t>Currently Pursuing Course</t>
  </si>
  <si>
    <t>Facilitator's Name</t>
  </si>
  <si>
    <t>Retention No</t>
  </si>
  <si>
    <t>Location
(Centre)</t>
  </si>
  <si>
    <t>Life Skills Assessment Parameters</t>
  </si>
  <si>
    <t>Statement 1</t>
  </si>
  <si>
    <t>Statement 2</t>
  </si>
  <si>
    <t>Statement 3</t>
  </si>
  <si>
    <t>Statement 4</t>
  </si>
  <si>
    <t>Statement 5</t>
  </si>
  <si>
    <t>Statement 6</t>
  </si>
  <si>
    <t>Statement 7</t>
  </si>
  <si>
    <t>Statement 8</t>
  </si>
  <si>
    <t>Statement 9</t>
  </si>
  <si>
    <t>Statement 10</t>
  </si>
  <si>
    <t>Statement 11</t>
  </si>
  <si>
    <t>Statement 12</t>
  </si>
  <si>
    <t>Statement 13</t>
  </si>
  <si>
    <t>Statement 14</t>
  </si>
  <si>
    <t>Significant Improvement</t>
  </si>
  <si>
    <t>Endline Score</t>
  </si>
  <si>
    <t>Baseline Score</t>
  </si>
  <si>
    <t>After completing the Career Connect Program</t>
  </si>
  <si>
    <t>Date
(Evaluationn conducted)</t>
  </si>
  <si>
    <t>Date
(Evaluation Conducted)</t>
  </si>
  <si>
    <t>Batch_01_001</t>
  </si>
  <si>
    <t>PUC/Commerce/1</t>
  </si>
  <si>
    <t>PUC/Commerce/2</t>
  </si>
  <si>
    <t>PUC/Arts/1</t>
  </si>
  <si>
    <t>PUC/Arts/2</t>
  </si>
  <si>
    <t>Medium of Education</t>
  </si>
  <si>
    <t>Typing Speed</t>
  </si>
  <si>
    <t>Facilitator Name</t>
  </si>
  <si>
    <t>17 Years</t>
  </si>
  <si>
    <t>Gangambike</t>
  </si>
  <si>
    <t>Mahesh KC</t>
  </si>
  <si>
    <t>Mahesh M</t>
  </si>
  <si>
    <t>Nandini</t>
  </si>
  <si>
    <t>Hemalatha</t>
  </si>
  <si>
    <t>Mahendra</t>
  </si>
  <si>
    <t>Shiva</t>
  </si>
  <si>
    <t>Melvin</t>
  </si>
  <si>
    <t>Age Break-Up</t>
  </si>
  <si>
    <t>Below 13 Years Old</t>
  </si>
  <si>
    <t>May,2016</t>
  </si>
  <si>
    <t>April,2016</t>
  </si>
  <si>
    <t>June,2016</t>
  </si>
  <si>
    <t>July,2016</t>
  </si>
  <si>
    <t>August,2016</t>
  </si>
  <si>
    <t>September,2016</t>
  </si>
  <si>
    <t>October,2016</t>
  </si>
  <si>
    <t>November,2016</t>
  </si>
  <si>
    <t>December,2016</t>
  </si>
  <si>
    <t>January,2017</t>
  </si>
  <si>
    <t>February,2017</t>
  </si>
  <si>
    <t>March,2017</t>
  </si>
  <si>
    <t xml:space="preserve">Month </t>
  </si>
  <si>
    <t>PUC/Science/1</t>
  </si>
  <si>
    <t>PUC/Science/2</t>
  </si>
  <si>
    <t>Degree/Bcom/1</t>
  </si>
  <si>
    <t>Degree/Bcom/2</t>
  </si>
  <si>
    <t>Degree/Bcom/3</t>
  </si>
  <si>
    <t>Degree/BA/1</t>
  </si>
  <si>
    <t>Degree/BA/2</t>
  </si>
  <si>
    <t>Degree/BA/3</t>
  </si>
  <si>
    <t>Degree/Bsc/1</t>
  </si>
  <si>
    <t>Degree/Bsc/2</t>
  </si>
  <si>
    <t>Degree/Bsc/3</t>
  </si>
  <si>
    <t>Diploma/1</t>
  </si>
  <si>
    <t>Diploma/2</t>
  </si>
  <si>
    <t>Diploma/3</t>
  </si>
  <si>
    <t>Dropout</t>
  </si>
  <si>
    <t>Comments/Feedback</t>
  </si>
  <si>
    <t>Taking Initatve</t>
  </si>
  <si>
    <t>Managing Conflict</t>
  </si>
  <si>
    <t>Understanding and follwing instructions</t>
  </si>
  <si>
    <t>16 Years</t>
  </si>
  <si>
    <t>15 Years</t>
  </si>
  <si>
    <t>14 years</t>
  </si>
  <si>
    <t>18 Years</t>
  </si>
  <si>
    <t>19 Years</t>
  </si>
  <si>
    <t>20 Years</t>
  </si>
  <si>
    <t>21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</si>
</sst>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Dosis"/>
    </font>
    <font>
      <b/>
      <sz val="14"/>
      <color rgb="FF000000"/>
      <name val="Dosis"/>
    </font>
    <font>
      <b/>
      <sz val="16"/>
      <color theme="1"/>
      <name val="Dosis"/>
    </font>
    <font>
      <sz val="12"/>
      <color theme="1"/>
      <name val="Dosis"/>
    </font>
    <font>
      <b/>
      <sz val="12"/>
      <color theme="1"/>
      <name val="Dosis"/>
    </font>
    <font>
      <sz val="11"/>
      <color rgb="FF000000"/>
      <name val="Dosis"/>
      <family val="3"/>
    </font>
    <font>
      <b/>
      <sz val="11"/>
      <color rgb="FF000000"/>
      <name val="Dosis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7" fillId="3" borderId="2" applyNumberFormat="0" applyAlignment="0" applyProtection="0"/>
    <xf numFmtId="0" fontId="8" fillId="0" borderId="0"/>
    <xf numFmtId="0" fontId="5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5" borderId="0" applyNumberFormat="0" applyBorder="0" applyAlignment="0" applyProtection="0"/>
    <xf numFmtId="0" fontId="3" fillId="7" borderId="0" applyNumberFormat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7" borderId="0" applyNumberFormat="0" applyBorder="0" applyAlignment="0" applyProtection="0"/>
  </cellStyleXfs>
  <cellXfs count="180">
    <xf numFmtId="0" fontId="0" fillId="0" borderId="0" xfId="0"/>
    <xf numFmtId="0" fontId="0" fillId="0" borderId="1" xfId="0" applyBorder="1"/>
    <xf numFmtId="0" fontId="10" fillId="3" borderId="2" xfId="1" applyFont="1" applyAlignment="1">
      <alignment horizontal="center" vertical="center"/>
    </xf>
    <xf numFmtId="0" fontId="0" fillId="0" borderId="0" xfId="0"/>
    <xf numFmtId="0" fontId="11" fillId="0" borderId="0" xfId="0" applyFont="1" applyAlignment="1">
      <alignment horizontal="center" vertical="center"/>
    </xf>
    <xf numFmtId="0" fontId="0" fillId="0" borderId="0" xfId="0" applyAlignment="1"/>
    <xf numFmtId="0" fontId="0" fillId="0" borderId="1" xfId="0" applyBorder="1" applyAlignment="1"/>
    <xf numFmtId="0" fontId="12" fillId="0" borderId="1" xfId="0" applyFont="1" applyBorder="1" applyAlignment="1">
      <alignment horizontal="left" vertical="top" wrapText="1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6" applyFill="1" applyBorder="1" applyAlignment="1">
      <alignment horizontal="center" vertical="center"/>
    </xf>
    <xf numFmtId="0" fontId="0" fillId="0" borderId="1" xfId="6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4" fontId="3" fillId="0" borderId="1" xfId="6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6" borderId="3" xfId="5" applyFont="1" applyFill="1" applyBorder="1" applyAlignment="1">
      <alignment horizontal="center" vertical="center"/>
    </xf>
    <xf numFmtId="0" fontId="10" fillId="6" borderId="3" xfId="5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0" fillId="11" borderId="3" xfId="5" applyFont="1" applyFill="1" applyBorder="1" applyAlignment="1">
      <alignment horizontal="center" vertical="center"/>
    </xf>
    <xf numFmtId="0" fontId="10" fillId="10" borderId="3" xfId="5" applyFont="1" applyFill="1" applyBorder="1" applyAlignment="1">
      <alignment horizontal="center" vertical="center"/>
    </xf>
    <xf numFmtId="0" fontId="10" fillId="10" borderId="3" xfId="5" applyFont="1" applyFill="1" applyBorder="1" applyAlignment="1">
      <alignment horizontal="center" vertical="center" wrapText="1"/>
    </xf>
    <xf numFmtId="0" fontId="10" fillId="10" borderId="7" xfId="5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17" fontId="0" fillId="0" borderId="0" xfId="0" applyNumberFormat="1"/>
    <xf numFmtId="0" fontId="0" fillId="12" borderId="1" xfId="0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7" fillId="12" borderId="1" xfId="0" applyNumberFormat="1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0" fillId="12" borderId="1" xfId="0" applyNumberFormat="1" applyFill="1" applyBorder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0" fillId="6" borderId="1" xfId="5" applyFont="1" applyFill="1" applyBorder="1" applyAlignment="1" applyProtection="1">
      <alignment horizontal="center" vertical="center"/>
      <protection locked="0"/>
    </xf>
    <xf numFmtId="0" fontId="10" fillId="6" borderId="17" xfId="5" applyFont="1" applyFill="1" applyBorder="1" applyAlignment="1" applyProtection="1">
      <alignment horizontal="center" vertical="center"/>
      <protection locked="0"/>
    </xf>
    <xf numFmtId="0" fontId="3" fillId="10" borderId="1" xfId="6" applyFill="1" applyBorder="1" applyAlignment="1" applyProtection="1">
      <alignment horizontal="center" vertical="center"/>
      <protection locked="0"/>
    </xf>
    <xf numFmtId="0" fontId="0" fillId="10" borderId="1" xfId="6" applyFont="1" applyFill="1" applyBorder="1" applyAlignment="1" applyProtection="1">
      <alignment horizontal="left" vertical="center"/>
      <protection locked="0"/>
    </xf>
    <xf numFmtId="0" fontId="3" fillId="0" borderId="1" xfId="6" applyFill="1" applyBorder="1" applyAlignment="1" applyProtection="1">
      <alignment horizontal="center" vertical="center"/>
      <protection locked="0"/>
    </xf>
    <xf numFmtId="0" fontId="3" fillId="0" borderId="4" xfId="6" applyFill="1" applyBorder="1" applyAlignment="1" applyProtection="1">
      <alignment horizontal="center" vertical="center"/>
      <protection locked="0"/>
    </xf>
    <xf numFmtId="14" fontId="0" fillId="0" borderId="4" xfId="6" applyNumberFormat="1" applyFont="1" applyFill="1" applyBorder="1" applyAlignment="1" applyProtection="1">
      <alignment horizontal="center" vertical="center"/>
      <protection locked="0"/>
    </xf>
    <xf numFmtId="0" fontId="0" fillId="0" borderId="1" xfId="6" applyFont="1" applyFill="1" applyBorder="1" applyAlignment="1" applyProtection="1">
      <alignment horizontal="center" vertical="center"/>
      <protection locked="0"/>
    </xf>
    <xf numFmtId="0" fontId="0" fillId="0" borderId="1" xfId="6" applyNumberFormat="1" applyFont="1" applyFill="1" applyBorder="1" applyAlignment="1" applyProtection="1">
      <alignment horizontal="center" vertical="center"/>
      <protection locked="0"/>
    </xf>
    <xf numFmtId="0" fontId="3" fillId="0" borderId="1" xfId="6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2" fillId="10" borderId="1" xfId="6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10" fillId="6" borderId="5" xfId="5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4" xfId="6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1" fontId="0" fillId="0" borderId="4" xfId="6" applyNumberFormat="1" applyFont="1" applyFill="1" applyBorder="1" applyAlignment="1" applyProtection="1">
      <alignment horizontal="center" vertical="center"/>
      <protection locked="0"/>
    </xf>
    <xf numFmtId="1" fontId="0" fillId="0" borderId="1" xfId="6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12" borderId="4" xfId="6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0" fillId="6" borderId="4" xfId="5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6" borderId="3" xfId="5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18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protection locked="0"/>
    </xf>
    <xf numFmtId="43" fontId="0" fillId="0" borderId="1" xfId="7" applyFont="1" applyBorder="1" applyAlignment="1" applyProtection="1"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protection locked="0"/>
    </xf>
    <xf numFmtId="0" fontId="0" fillId="12" borderId="1" xfId="0" applyFill="1" applyBorder="1" applyAlignment="1" applyProtection="1">
      <alignment horizontal="center"/>
    </xf>
    <xf numFmtId="0" fontId="0" fillId="12" borderId="1" xfId="0" applyFill="1" applyBorder="1" applyAlignment="1" applyProtection="1">
      <alignment horizontal="center" vertical="center"/>
    </xf>
    <xf numFmtId="0" fontId="14" fillId="9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22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2" fillId="0" borderId="31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top" wrapText="1"/>
    </xf>
    <xf numFmtId="0" fontId="13" fillId="6" borderId="6" xfId="0" applyFont="1" applyFill="1" applyBorder="1" applyAlignment="1">
      <alignment horizontal="center" vertical="top" wrapText="1"/>
    </xf>
    <xf numFmtId="0" fontId="13" fillId="6" borderId="5" xfId="0" applyFont="1" applyFill="1" applyBorder="1" applyAlignment="1">
      <alignment horizontal="center" vertical="top" wrapText="1"/>
    </xf>
    <xf numFmtId="0" fontId="0" fillId="0" borderId="20" xfId="6" applyFont="1" applyFill="1" applyBorder="1" applyAlignment="1" applyProtection="1">
      <alignment horizontal="center" vertical="center"/>
      <protection locked="0"/>
    </xf>
    <xf numFmtId="0" fontId="0" fillId="0" borderId="21" xfId="6" applyFont="1" applyFill="1" applyBorder="1" applyAlignment="1" applyProtection="1">
      <alignment horizontal="center" vertical="center"/>
      <protection locked="0"/>
    </xf>
    <xf numFmtId="0" fontId="0" fillId="0" borderId="18" xfId="6" applyFont="1" applyFill="1" applyBorder="1" applyAlignment="1" applyProtection="1">
      <alignment horizontal="center" vertical="center"/>
      <protection locked="0"/>
    </xf>
    <xf numFmtId="0" fontId="0" fillId="0" borderId="22" xfId="6" applyFont="1" applyFill="1" applyBorder="1" applyAlignment="1" applyProtection="1">
      <alignment horizontal="center" vertical="center"/>
      <protection locked="0"/>
    </xf>
    <xf numFmtId="0" fontId="10" fillId="6" borderId="16" xfId="5" applyFont="1" applyFill="1" applyBorder="1" applyAlignment="1" applyProtection="1">
      <alignment horizontal="center" vertical="center" wrapText="1"/>
      <protection locked="0"/>
    </xf>
    <xf numFmtId="0" fontId="10" fillId="6" borderId="18" xfId="5" applyFont="1" applyFill="1" applyBorder="1" applyAlignment="1" applyProtection="1">
      <alignment horizontal="center" vertical="center" wrapText="1"/>
      <protection locked="0"/>
    </xf>
    <xf numFmtId="0" fontId="10" fillId="10" borderId="4" xfId="5" applyFont="1" applyFill="1" applyBorder="1" applyAlignment="1" applyProtection="1">
      <alignment horizontal="center" vertical="center" wrapText="1"/>
      <protection locked="0"/>
    </xf>
    <xf numFmtId="0" fontId="10" fillId="10" borderId="5" xfId="5" applyFont="1" applyFill="1" applyBorder="1" applyAlignment="1" applyProtection="1">
      <alignment horizontal="center" vertical="center" wrapText="1"/>
      <protection locked="0"/>
    </xf>
    <xf numFmtId="0" fontId="10" fillId="6" borderId="16" xfId="5" applyFont="1" applyFill="1" applyBorder="1" applyAlignment="1" applyProtection="1">
      <alignment horizontal="center" vertical="center"/>
      <protection locked="0"/>
    </xf>
    <xf numFmtId="0" fontId="10" fillId="6" borderId="19" xfId="5" applyFont="1" applyFill="1" applyBorder="1" applyAlignment="1" applyProtection="1">
      <alignment horizontal="center" vertical="center"/>
      <protection locked="0"/>
    </xf>
    <xf numFmtId="0" fontId="10" fillId="6" borderId="4" xfId="5" applyFont="1" applyFill="1" applyBorder="1" applyAlignment="1" applyProtection="1">
      <alignment horizontal="center" vertical="center" wrapText="1"/>
      <protection locked="0"/>
    </xf>
    <xf numFmtId="0" fontId="10" fillId="6" borderId="6" xfId="5" applyFont="1" applyFill="1" applyBorder="1" applyAlignment="1" applyProtection="1">
      <alignment horizontal="center" vertical="center" wrapText="1"/>
      <protection locked="0"/>
    </xf>
    <xf numFmtId="0" fontId="10" fillId="6" borderId="5" xfId="5" applyFont="1" applyFill="1" applyBorder="1" applyAlignment="1" applyProtection="1">
      <alignment horizontal="center" vertical="center" wrapText="1"/>
      <protection locked="0"/>
    </xf>
    <xf numFmtId="0" fontId="10" fillId="6" borderId="4" xfId="5" applyFont="1" applyFill="1" applyBorder="1" applyAlignment="1" applyProtection="1">
      <alignment horizontal="center" vertical="center"/>
      <protection locked="0"/>
    </xf>
    <xf numFmtId="0" fontId="10" fillId="6" borderId="6" xfId="5" applyFont="1" applyFill="1" applyBorder="1" applyAlignment="1" applyProtection="1">
      <alignment horizontal="center" vertical="center"/>
      <protection locked="0"/>
    </xf>
    <xf numFmtId="0" fontId="10" fillId="6" borderId="5" xfId="5" applyFont="1" applyFill="1" applyBorder="1" applyAlignment="1" applyProtection="1">
      <alignment horizontal="center" vertical="center"/>
      <protection locked="0"/>
    </xf>
    <xf numFmtId="0" fontId="10" fillId="6" borderId="1" xfId="5" applyFont="1" applyFill="1" applyBorder="1" applyAlignment="1" applyProtection="1">
      <alignment horizontal="center" vertical="center" wrapText="1"/>
      <protection locked="0"/>
    </xf>
    <xf numFmtId="0" fontId="10" fillId="6" borderId="3" xfId="5" applyFont="1" applyFill="1" applyBorder="1" applyAlignment="1" applyProtection="1">
      <alignment horizontal="center" vertical="center" wrapText="1"/>
      <protection locked="0"/>
    </xf>
    <xf numFmtId="0" fontId="10" fillId="6" borderId="17" xfId="5" applyFont="1" applyFill="1" applyBorder="1" applyAlignment="1" applyProtection="1">
      <alignment horizontal="center" vertical="center"/>
      <protection locked="0"/>
    </xf>
    <xf numFmtId="0" fontId="10" fillId="6" borderId="3" xfId="5" applyFont="1" applyFill="1" applyBorder="1" applyAlignment="1" applyProtection="1">
      <alignment horizontal="center" vertical="center"/>
      <protection locked="0"/>
    </xf>
    <xf numFmtId="0" fontId="10" fillId="6" borderId="17" xfId="5" applyFont="1" applyFill="1" applyBorder="1" applyAlignment="1" applyProtection="1">
      <alignment horizontal="center" vertical="center" wrapText="1"/>
      <protection locked="0"/>
    </xf>
    <xf numFmtId="0" fontId="14" fillId="9" borderId="1" xfId="0" applyFont="1" applyFill="1" applyBorder="1" applyAlignment="1" applyProtection="1">
      <alignment horizontal="center" vertical="center" wrapText="1"/>
      <protection locked="0"/>
    </xf>
    <xf numFmtId="0" fontId="14" fillId="9" borderId="1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 wrapText="1"/>
      <protection locked="0"/>
    </xf>
    <xf numFmtId="0" fontId="14" fillId="9" borderId="17" xfId="0" applyFont="1" applyFill="1" applyBorder="1" applyAlignment="1" applyProtection="1">
      <alignment horizontal="center" vertical="center" wrapText="1"/>
      <protection locked="0"/>
    </xf>
    <xf numFmtId="0" fontId="14" fillId="0" borderId="18" xfId="0" applyFont="1" applyBorder="1" applyAlignment="1" applyProtection="1">
      <alignment horizontal="center" vertical="center"/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4" fillId="0" borderId="6" xfId="0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7" xfId="0" applyFont="1" applyFill="1" applyBorder="1" applyAlignment="1" applyProtection="1">
      <alignment horizontal="center" vertical="center"/>
      <protection locked="0"/>
    </xf>
    <xf numFmtId="0" fontId="14" fillId="9" borderId="17" xfId="0" applyFont="1" applyFill="1" applyBorder="1" applyAlignment="1" applyProtection="1">
      <alignment horizontal="center" vertical="center"/>
      <protection locked="0"/>
    </xf>
    <xf numFmtId="0" fontId="10" fillId="6" borderId="1" xfId="5" applyFont="1" applyFill="1" applyBorder="1" applyAlignment="1">
      <alignment horizontal="center" vertical="center" wrapText="1"/>
    </xf>
    <xf numFmtId="0" fontId="15" fillId="8" borderId="18" xfId="0" applyFont="1" applyFill="1" applyBorder="1" applyAlignment="1">
      <alignment horizontal="center" vertical="center"/>
    </xf>
    <xf numFmtId="0" fontId="15" fillId="8" borderId="23" xfId="0" applyFont="1" applyFill="1" applyBorder="1" applyAlignment="1">
      <alignment horizontal="center" vertical="center"/>
    </xf>
    <xf numFmtId="0" fontId="15" fillId="8" borderId="22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6" borderId="1" xfId="5" applyFont="1" applyFill="1" applyBorder="1" applyAlignment="1">
      <alignment horizontal="center" vertical="center"/>
    </xf>
    <xf numFmtId="0" fontId="10" fillId="6" borderId="3" xfId="5" applyFont="1" applyFill="1" applyBorder="1" applyAlignment="1">
      <alignment horizontal="center" vertical="center" wrapText="1"/>
    </xf>
    <xf numFmtId="0" fontId="10" fillId="6" borderId="17" xfId="5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2" fillId="12" borderId="11" xfId="0" applyFont="1" applyFill="1" applyBorder="1" applyAlignment="1">
      <alignment horizontal="center" vertical="center"/>
    </xf>
    <xf numFmtId="0" fontId="22" fillId="12" borderId="1" xfId="0" applyFont="1" applyFill="1" applyBorder="1" applyAlignment="1">
      <alignment horizontal="center" vertical="center"/>
    </xf>
    <xf numFmtId="0" fontId="28" fillId="12" borderId="29" xfId="0" applyFont="1" applyFill="1" applyBorder="1" applyAlignment="1">
      <alignment horizontal="center" vertical="center"/>
    </xf>
    <xf numFmtId="0" fontId="22" fillId="12" borderId="12" xfId="0" applyFont="1" applyFill="1" applyBorder="1" applyAlignment="1">
      <alignment horizontal="center" vertical="center"/>
    </xf>
    <xf numFmtId="0" fontId="22" fillId="12" borderId="13" xfId="0" applyFont="1" applyFill="1" applyBorder="1" applyAlignment="1">
      <alignment horizontal="center" vertical="center"/>
    </xf>
    <xf numFmtId="0" fontId="28" fillId="12" borderId="33" xfId="0" applyFont="1" applyFill="1" applyBorder="1" applyAlignment="1">
      <alignment horizontal="center" vertical="center"/>
    </xf>
    <xf numFmtId="0" fontId="25" fillId="12" borderId="34" xfId="0" applyFont="1" applyFill="1" applyBorder="1" applyAlignment="1">
      <alignment horizontal="center"/>
    </xf>
    <xf numFmtId="0" fontId="25" fillId="12" borderId="6" xfId="0" applyFont="1" applyFill="1" applyBorder="1" applyAlignment="1">
      <alignment horizontal="center"/>
    </xf>
    <xf numFmtId="0" fontId="25" fillId="12" borderId="5" xfId="0" applyFont="1" applyFill="1" applyBorder="1" applyAlignment="1">
      <alignment horizontal="center"/>
    </xf>
    <xf numFmtId="0" fontId="24" fillId="12" borderId="8" xfId="0" applyFont="1" applyFill="1" applyBorder="1" applyAlignment="1">
      <alignment horizontal="center" vertical="center"/>
    </xf>
    <xf numFmtId="0" fontId="24" fillId="12" borderId="9" xfId="0" applyFont="1" applyFill="1" applyBorder="1" applyAlignment="1">
      <alignment horizontal="center" vertical="center"/>
    </xf>
    <xf numFmtId="0" fontId="24" fillId="12" borderId="10" xfId="0" applyFont="1" applyFill="1" applyBorder="1" applyAlignment="1">
      <alignment horizontal="center" vertical="center"/>
    </xf>
    <xf numFmtId="0" fontId="26" fillId="12" borderId="8" xfId="0" applyFont="1" applyFill="1" applyBorder="1" applyAlignment="1">
      <alignment horizontal="center"/>
    </xf>
    <xf numFmtId="0" fontId="26" fillId="12" borderId="9" xfId="0" applyFont="1" applyFill="1" applyBorder="1" applyAlignment="1">
      <alignment horizontal="center"/>
    </xf>
    <xf numFmtId="0" fontId="26" fillId="12" borderId="35" xfId="0" applyFont="1" applyFill="1" applyBorder="1" applyAlignment="1">
      <alignment horizontal="center"/>
    </xf>
    <xf numFmtId="0" fontId="22" fillId="12" borderId="14" xfId="0" applyFont="1" applyFill="1" applyBorder="1" applyAlignment="1">
      <alignment horizontal="center" vertical="center"/>
    </xf>
    <xf numFmtId="0" fontId="22" fillId="12" borderId="15" xfId="0" applyFont="1" applyFill="1" applyBorder="1" applyAlignment="1">
      <alignment horizontal="center" vertical="center"/>
    </xf>
    <xf numFmtId="0" fontId="22" fillId="12" borderId="27" xfId="0" applyFont="1" applyFill="1" applyBorder="1" applyAlignment="1">
      <alignment horizontal="center" vertical="center"/>
    </xf>
    <xf numFmtId="0" fontId="28" fillId="12" borderId="28" xfId="0" applyFont="1" applyFill="1" applyBorder="1" applyAlignment="1">
      <alignment horizontal="center" vertical="center"/>
    </xf>
    <xf numFmtId="0" fontId="26" fillId="12" borderId="36" xfId="0" applyFont="1" applyFill="1" applyBorder="1" applyAlignment="1">
      <alignment horizontal="center" vertical="center"/>
    </xf>
    <xf numFmtId="0" fontId="26" fillId="12" borderId="1" xfId="0" applyFont="1" applyFill="1" applyBorder="1"/>
    <xf numFmtId="0" fontId="25" fillId="12" borderId="37" xfId="0" applyFont="1" applyFill="1" applyBorder="1" applyAlignment="1">
      <alignment horizontal="center"/>
    </xf>
    <xf numFmtId="0" fontId="25" fillId="12" borderId="23" xfId="0" applyFont="1" applyFill="1" applyBorder="1" applyAlignment="1">
      <alignment horizontal="center"/>
    </xf>
    <xf numFmtId="0" fontId="25" fillId="12" borderId="22" xfId="0" applyFont="1" applyFill="1" applyBorder="1" applyAlignment="1">
      <alignment horizontal="center"/>
    </xf>
    <xf numFmtId="0" fontId="26" fillId="12" borderId="17" xfId="0" applyFont="1" applyFill="1" applyBorder="1"/>
    <xf numFmtId="0" fontId="22" fillId="12" borderId="38" xfId="0" applyFont="1" applyFill="1" applyBorder="1" applyAlignment="1">
      <alignment horizontal="center" vertical="center"/>
    </xf>
    <xf numFmtId="0" fontId="22" fillId="12" borderId="17" xfId="0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</cellXfs>
  <cellStyles count="10">
    <cellStyle name="20% - Accent5 2" xfId="3"/>
    <cellStyle name="20% - Accent5 3" xfId="4"/>
    <cellStyle name="40% - Accent4" xfId="6" builtinId="43"/>
    <cellStyle name="40% - Accent4 2" xfId="9"/>
    <cellStyle name="Accent4" xfId="5" builtinId="41"/>
    <cellStyle name="Check Cell" xfId="1" builtinId="23"/>
    <cellStyle name="Comma" xfId="7" builtinId="3"/>
    <cellStyle name="Normal" xfId="0" builtinId="0"/>
    <cellStyle name="Normal 2" xfId="2"/>
    <cellStyle name="Normal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EB4E3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  <a:r>
              <a:rPr lang="en-IN" baseline="0"/>
              <a:t> Breakup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Overview!$D$15:$D$22</c:f>
              <c:strCache>
                <c:ptCount val="8"/>
                <c:pt idx="0">
                  <c:v>Below 13 Years Old</c:v>
                </c:pt>
                <c:pt idx="1">
                  <c:v>14 years</c:v>
                </c:pt>
                <c:pt idx="2">
                  <c:v>15 Years</c:v>
                </c:pt>
                <c:pt idx="3">
                  <c:v>16 Years</c:v>
                </c:pt>
                <c:pt idx="4">
                  <c:v>17 Years</c:v>
                </c:pt>
                <c:pt idx="5">
                  <c:v>18 Years</c:v>
                </c:pt>
                <c:pt idx="6">
                  <c:v>19 Years</c:v>
                </c:pt>
                <c:pt idx="7">
                  <c:v>20 Years</c:v>
                </c:pt>
              </c:strCache>
            </c:strRef>
          </c:cat>
          <c:val>
            <c:numRef>
              <c:f>Overview!$E$15:$E$22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Overview!$D$15:$D$22</c:f>
              <c:strCache>
                <c:ptCount val="8"/>
                <c:pt idx="0">
                  <c:v>Below 13 Years Old</c:v>
                </c:pt>
                <c:pt idx="1">
                  <c:v>14 years</c:v>
                </c:pt>
                <c:pt idx="2">
                  <c:v>15 Years</c:v>
                </c:pt>
                <c:pt idx="3">
                  <c:v>16 Years</c:v>
                </c:pt>
                <c:pt idx="4">
                  <c:v>17 Years</c:v>
                </c:pt>
                <c:pt idx="5">
                  <c:v>18 Years</c:v>
                </c:pt>
                <c:pt idx="6">
                  <c:v>19 Years</c:v>
                </c:pt>
                <c:pt idx="7">
                  <c:v>20 Years</c:v>
                </c:pt>
              </c:strCache>
            </c:strRef>
          </c:cat>
          <c:val>
            <c:numRef>
              <c:f>Overview!$F$15:$F$22</c:f>
              <c:numCache>
                <c:formatCode>General</c:formatCode>
                <c:ptCount val="8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Overview!$D$15:$D$22</c:f>
              <c:strCache>
                <c:ptCount val="8"/>
                <c:pt idx="0">
                  <c:v>Below 13 Years Old</c:v>
                </c:pt>
                <c:pt idx="1">
                  <c:v>14 years</c:v>
                </c:pt>
                <c:pt idx="2">
                  <c:v>15 Years</c:v>
                </c:pt>
                <c:pt idx="3">
                  <c:v>16 Years</c:v>
                </c:pt>
                <c:pt idx="4">
                  <c:v>17 Years</c:v>
                </c:pt>
                <c:pt idx="5">
                  <c:v>18 Years</c:v>
                </c:pt>
                <c:pt idx="6">
                  <c:v>19 Years</c:v>
                </c:pt>
                <c:pt idx="7">
                  <c:v>20 Years</c:v>
                </c:pt>
              </c:strCache>
            </c:strRef>
          </c:cat>
          <c:val>
            <c:numRef>
              <c:f>Overview!$G$15:$G$22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53328"/>
        <c:axId val="222666384"/>
      </c:barChart>
      <c:catAx>
        <c:axId val="345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66384"/>
        <c:crosses val="autoZero"/>
        <c:auto val="1"/>
        <c:lblAlgn val="ctr"/>
        <c:lblOffset val="100"/>
        <c:noMultiLvlLbl val="0"/>
      </c:catAx>
      <c:valAx>
        <c:axId val="2226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332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Gender Breakup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Overview!$D$8:$D$10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Others</c:v>
                </c:pt>
              </c:strCache>
            </c:strRef>
          </c:cat>
          <c:val>
            <c:numRef>
              <c:f>Overview!$G$8:$G$10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670304"/>
        <c:axId val="222670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Overview!$D$8:$D$10</c15:sqref>
                        </c15:formulaRef>
                      </c:ext>
                    </c:extLst>
                    <c:strCache>
                      <c:ptCount val="3"/>
                      <c:pt idx="0">
                        <c:v>Male</c:v>
                      </c:pt>
                      <c:pt idx="1">
                        <c:v>Female</c:v>
                      </c:pt>
                      <c:pt idx="2">
                        <c:v>Others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Overview!$E$8:$E$10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Overview!$D$8:$D$10</c15:sqref>
                        </c15:formulaRef>
                      </c:ext>
                    </c:extLst>
                    <c:strCache>
                      <c:ptCount val="3"/>
                      <c:pt idx="0">
                        <c:v>Male</c:v>
                      </c:pt>
                      <c:pt idx="1">
                        <c:v>Female</c:v>
                      </c:pt>
                      <c:pt idx="2">
                        <c:v>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Overview!$F$8:$F$10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2226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70864"/>
        <c:crosses val="autoZero"/>
        <c:auto val="1"/>
        <c:lblAlgn val="ctr"/>
        <c:lblOffset val="100"/>
        <c:noMultiLvlLbl val="0"/>
      </c:catAx>
      <c:valAx>
        <c:axId val="2226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7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327024</xdr:colOff>
      <xdr:row>0</xdr:row>
      <xdr:rowOff>141287</xdr:rowOff>
    </xdr:from>
    <xdr:to>
      <xdr:col>25</xdr:col>
      <xdr:colOff>609599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595312</xdr:colOff>
      <xdr:row>0</xdr:row>
      <xdr:rowOff>119062</xdr:rowOff>
    </xdr:from>
    <xdr:to>
      <xdr:col>15</xdr:col>
      <xdr:colOff>90487</xdr:colOff>
      <xdr:row>13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zoomScaleNormal="100" workbookViewId="0">
      <selection activeCell="C4" sqref="C4"/>
    </sheetView>
  </sheetViews>
  <sheetFormatPr defaultRowHeight="15" x14ac:dyDescent="0.25"/>
  <cols>
    <col min="2" max="2" width="12.28515625" bestFit="1" customWidth="1"/>
    <col min="4" max="4" width="18.42578125" customWidth="1"/>
    <col min="6" max="6" width="9.5703125" customWidth="1"/>
    <col min="7" max="7" width="18" bestFit="1" customWidth="1"/>
    <col min="9" max="9" width="12.140625" customWidth="1"/>
  </cols>
  <sheetData>
    <row r="1" spans="4:7" ht="15.75" thickBot="1" x14ac:dyDescent="0.3"/>
    <row r="2" spans="4:7" ht="17.25" thickBot="1" x14ac:dyDescent="0.3">
      <c r="D2" s="177" t="s">
        <v>183</v>
      </c>
      <c r="E2" s="178"/>
      <c r="F2" s="178"/>
      <c r="G2" s="179"/>
    </row>
    <row r="3" spans="4:7" s="3" customFormat="1" ht="16.5" x14ac:dyDescent="0.25">
      <c r="D3" s="33" t="s">
        <v>132</v>
      </c>
      <c r="E3" s="93"/>
      <c r="F3" s="93"/>
      <c r="G3" s="94"/>
    </row>
    <row r="4" spans="4:7" s="3" customFormat="1" ht="16.5" x14ac:dyDescent="0.25">
      <c r="D4" s="85" t="s">
        <v>190</v>
      </c>
      <c r="E4" s="95"/>
      <c r="F4" s="95"/>
      <c r="G4" s="96"/>
    </row>
    <row r="5" spans="4:7" s="3" customFormat="1" ht="17.25" thickBot="1" x14ac:dyDescent="0.3">
      <c r="D5" s="174" t="s">
        <v>214</v>
      </c>
      <c r="E5" s="175"/>
      <c r="F5" s="175"/>
      <c r="G5" s="176"/>
    </row>
    <row r="6" spans="4:7" ht="16.5" x14ac:dyDescent="0.25">
      <c r="D6" s="171" t="s">
        <v>60</v>
      </c>
      <c r="E6" s="172"/>
      <c r="F6" s="172"/>
      <c r="G6" s="173" t="str">
        <f>IFERROR($G$12/$G$11*100,"0")</f>
        <v>0</v>
      </c>
    </row>
    <row r="7" spans="4:7" ht="16.5" x14ac:dyDescent="0.25">
      <c r="D7" s="146" t="s">
        <v>61</v>
      </c>
      <c r="E7" s="147"/>
      <c r="F7" s="147"/>
      <c r="G7" s="148">
        <f>Attendance!$AG$53</f>
        <v>0</v>
      </c>
    </row>
    <row r="8" spans="4:7" ht="16.5" x14ac:dyDescent="0.25">
      <c r="D8" s="146" t="s">
        <v>62</v>
      </c>
      <c r="E8" s="147"/>
      <c r="F8" s="147"/>
      <c r="G8" s="148">
        <f>COUNTIF('Youth Profile Tracker'!$G$2:$G$51,"M")</f>
        <v>0</v>
      </c>
    </row>
    <row r="9" spans="4:7" ht="16.5" x14ac:dyDescent="0.25">
      <c r="D9" s="146" t="s">
        <v>63</v>
      </c>
      <c r="E9" s="147"/>
      <c r="F9" s="147"/>
      <c r="G9" s="148">
        <f>COUNTIF('Youth Profile Tracker'!$G$2:$G$51,"F")</f>
        <v>0</v>
      </c>
    </row>
    <row r="10" spans="4:7" s="3" customFormat="1" ht="16.5" x14ac:dyDescent="0.25">
      <c r="D10" s="146" t="s">
        <v>75</v>
      </c>
      <c r="E10" s="147"/>
      <c r="F10" s="147"/>
      <c r="G10" s="148">
        <f>COUNTIF('Youth Profile Tracker'!$G$2:$G$51,"O")</f>
        <v>0</v>
      </c>
    </row>
    <row r="11" spans="4:7" s="3" customFormat="1" ht="17.25" thickBot="1" x14ac:dyDescent="0.3">
      <c r="D11" s="149" t="s">
        <v>65</v>
      </c>
      <c r="E11" s="150"/>
      <c r="F11" s="150"/>
      <c r="G11" s="151">
        <f>Attendance!$AG$54</f>
        <v>0</v>
      </c>
    </row>
    <row r="12" spans="4:7" ht="17.25" thickBot="1" x14ac:dyDescent="0.3">
      <c r="D12" s="161" t="s">
        <v>64</v>
      </c>
      <c r="E12" s="162"/>
      <c r="F12" s="163"/>
      <c r="G12" s="164">
        <f>$G$8+$G$9+$G$10</f>
        <v>0</v>
      </c>
    </row>
    <row r="13" spans="4:7" s="3" customFormat="1" ht="15.75" thickBot="1" x14ac:dyDescent="0.3">
      <c r="D13" s="32"/>
      <c r="E13" s="32"/>
      <c r="F13" s="32"/>
      <c r="G13" s="32"/>
    </row>
    <row r="14" spans="4:7" ht="22.5" thickBot="1" x14ac:dyDescent="0.3">
      <c r="D14" s="155" t="s">
        <v>200</v>
      </c>
      <c r="E14" s="156"/>
      <c r="F14" s="156"/>
      <c r="G14" s="157"/>
    </row>
    <row r="15" spans="4:7" ht="17.25" x14ac:dyDescent="0.3">
      <c r="D15" s="167" t="s">
        <v>201</v>
      </c>
      <c r="E15" s="168"/>
      <c r="F15" s="169"/>
      <c r="G15" s="170">
        <f ca="1">COUNTIF('Youth Profile Tracker'!$F$2:$F$51,"13")</f>
        <v>0</v>
      </c>
    </row>
    <row r="16" spans="4:7" s="3" customFormat="1" ht="17.25" x14ac:dyDescent="0.3">
      <c r="D16" s="152" t="s">
        <v>236</v>
      </c>
      <c r="E16" s="153"/>
      <c r="F16" s="154"/>
      <c r="G16" s="166">
        <f ca="1">COUNTIF('Youth Profile Tracker'!$F$2:$F$51,"14")</f>
        <v>0</v>
      </c>
    </row>
    <row r="17" spans="1:13" ht="17.25" x14ac:dyDescent="0.3">
      <c r="D17" s="152" t="s">
        <v>235</v>
      </c>
      <c r="E17" s="153"/>
      <c r="F17" s="154"/>
      <c r="G17" s="166">
        <f ca="1">COUNTIF('Youth Profile Tracker'!$F$2:F51,"15")</f>
        <v>0</v>
      </c>
    </row>
    <row r="18" spans="1:13" ht="17.25" x14ac:dyDescent="0.3">
      <c r="D18" s="152" t="s">
        <v>234</v>
      </c>
      <c r="E18" s="153"/>
      <c r="F18" s="154"/>
      <c r="G18" s="166">
        <f ca="1">COUNTIF('Youth Profile Tracker'!$F$2:$F$51,"16")</f>
        <v>0</v>
      </c>
    </row>
    <row r="19" spans="1:13" s="3" customFormat="1" ht="17.25" x14ac:dyDescent="0.3">
      <c r="D19" s="152" t="s">
        <v>191</v>
      </c>
      <c r="E19" s="153"/>
      <c r="F19" s="154"/>
      <c r="G19" s="166">
        <f ca="1">COUNTIF('Youth Profile Tracker'!$F$2:F51,"17")</f>
        <v>0</v>
      </c>
    </row>
    <row r="20" spans="1:13" s="3" customFormat="1" ht="17.25" x14ac:dyDescent="0.3">
      <c r="D20" s="152" t="s">
        <v>237</v>
      </c>
      <c r="E20" s="153"/>
      <c r="F20" s="154"/>
      <c r="G20" s="166">
        <f ca="1">COUNTIF('Youth Profile Tracker'!$F$2:$F$51,"18")</f>
        <v>0</v>
      </c>
    </row>
    <row r="21" spans="1:13" s="3" customFormat="1" ht="17.25" x14ac:dyDescent="0.3">
      <c r="D21" s="152" t="s">
        <v>238</v>
      </c>
      <c r="E21" s="153"/>
      <c r="F21" s="154"/>
      <c r="G21" s="166">
        <f ca="1">COUNTIF('Youth Profile Tracker'!$F$2:$F$51,"19")</f>
        <v>0</v>
      </c>
    </row>
    <row r="22" spans="1:13" ht="17.25" x14ac:dyDescent="0.3">
      <c r="D22" s="152" t="s">
        <v>239</v>
      </c>
      <c r="E22" s="153"/>
      <c r="F22" s="154"/>
      <c r="G22" s="166">
        <f ca="1">COUNTIF('Youth Profile Tracker'!$F$2:$F$51,"20")</f>
        <v>0</v>
      </c>
    </row>
    <row r="23" spans="1:13" s="3" customFormat="1" ht="18" thickBot="1" x14ac:dyDescent="0.35">
      <c r="D23" s="152" t="s">
        <v>240</v>
      </c>
      <c r="E23" s="153"/>
      <c r="F23" s="154"/>
      <c r="G23" s="166">
        <f ca="1">COUNTIF('Youth Profile Tracker'!$F$2:$F$51,"21")</f>
        <v>0</v>
      </c>
    </row>
    <row r="24" spans="1:13" s="3" customFormat="1" ht="18" thickBot="1" x14ac:dyDescent="0.35">
      <c r="D24" s="158" t="s">
        <v>64</v>
      </c>
      <c r="E24" s="159"/>
      <c r="F24" s="160"/>
      <c r="G24" s="165">
        <f ca="1">G15+G16+G17+G18+G19+G22</f>
        <v>0</v>
      </c>
    </row>
    <row r="25" spans="1:13" ht="15.75" thickBot="1" x14ac:dyDescent="0.3"/>
    <row r="26" spans="1:13" ht="21" thickBot="1" x14ac:dyDescent="0.4">
      <c r="B26" s="90" t="s">
        <v>59</v>
      </c>
      <c r="C26" s="91"/>
      <c r="D26" s="91"/>
      <c r="E26" s="91"/>
      <c r="F26" s="91"/>
      <c r="G26" s="91"/>
      <c r="H26" s="91"/>
      <c r="I26" s="91"/>
      <c r="J26" s="91"/>
      <c r="K26" s="91"/>
      <c r="L26" s="92"/>
    </row>
    <row r="28" spans="1:13" ht="60.75" customHeight="1" x14ac:dyDescent="0.25">
      <c r="A28" s="9">
        <v>1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</row>
    <row r="29" spans="1:13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3" ht="60.75" customHeight="1" x14ac:dyDescent="0.25">
      <c r="A30" s="9">
        <v>2</v>
      </c>
      <c r="B30" s="87"/>
      <c r="C30" s="88"/>
      <c r="D30" s="88"/>
      <c r="E30" s="88"/>
      <c r="F30" s="88"/>
      <c r="G30" s="88"/>
      <c r="H30" s="88"/>
      <c r="I30" s="88"/>
      <c r="J30" s="88"/>
      <c r="K30" s="88"/>
      <c r="L30" s="89"/>
      <c r="M30" s="3"/>
    </row>
    <row r="31" spans="1:13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1:13" ht="60.75" customHeight="1" x14ac:dyDescent="0.25">
      <c r="A32" s="9">
        <v>3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</row>
    <row r="33" spans="1:12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2" ht="60.75" customHeight="1" x14ac:dyDescent="0.25">
      <c r="A34" s="9">
        <v>4</v>
      </c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</row>
    <row r="35" spans="1:12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 ht="60.75" customHeight="1" x14ac:dyDescent="0.25">
      <c r="A36" s="9">
        <v>5</v>
      </c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</row>
    <row r="65" spans="7:9" x14ac:dyDescent="0.25">
      <c r="I65" s="13"/>
    </row>
    <row r="66" spans="7:9" x14ac:dyDescent="0.25">
      <c r="I66" s="13"/>
    </row>
    <row r="67" spans="7:9" x14ac:dyDescent="0.25">
      <c r="I67" s="13"/>
    </row>
    <row r="68" spans="7:9" x14ac:dyDescent="0.25">
      <c r="I68" s="13"/>
    </row>
    <row r="69" spans="7:9" x14ac:dyDescent="0.25">
      <c r="I69" s="13"/>
    </row>
    <row r="71" spans="7:9" x14ac:dyDescent="0.25">
      <c r="G71" t="s">
        <v>133</v>
      </c>
    </row>
    <row r="72" spans="7:9" x14ac:dyDescent="0.25">
      <c r="G72" t="s">
        <v>149</v>
      </c>
      <c r="I72" s="3"/>
    </row>
    <row r="75" spans="7:9" x14ac:dyDescent="0.25">
      <c r="G75" t="s">
        <v>192</v>
      </c>
    </row>
    <row r="76" spans="7:9" x14ac:dyDescent="0.25">
      <c r="G76" t="s">
        <v>193</v>
      </c>
    </row>
    <row r="77" spans="7:9" x14ac:dyDescent="0.25">
      <c r="G77" t="s">
        <v>194</v>
      </c>
    </row>
    <row r="78" spans="7:9" x14ac:dyDescent="0.25">
      <c r="G78" t="s">
        <v>195</v>
      </c>
    </row>
    <row r="79" spans="7:9" x14ac:dyDescent="0.25">
      <c r="G79" t="s">
        <v>196</v>
      </c>
    </row>
    <row r="80" spans="7:9" x14ac:dyDescent="0.25">
      <c r="G80" t="s">
        <v>197</v>
      </c>
    </row>
    <row r="81" spans="7:7" x14ac:dyDescent="0.25">
      <c r="G81" t="s">
        <v>198</v>
      </c>
    </row>
    <row r="82" spans="7:7" x14ac:dyDescent="0.25">
      <c r="G82" t="s">
        <v>199</v>
      </c>
    </row>
    <row r="85" spans="7:7" x14ac:dyDescent="0.25">
      <c r="G85" s="35" t="s">
        <v>203</v>
      </c>
    </row>
    <row r="86" spans="7:7" x14ac:dyDescent="0.25">
      <c r="G86" s="35" t="s">
        <v>202</v>
      </c>
    </row>
    <row r="87" spans="7:7" x14ac:dyDescent="0.25">
      <c r="G87" s="35" t="s">
        <v>204</v>
      </c>
    </row>
    <row r="88" spans="7:7" x14ac:dyDescent="0.25">
      <c r="G88" s="35" t="s">
        <v>205</v>
      </c>
    </row>
    <row r="89" spans="7:7" x14ac:dyDescent="0.25">
      <c r="G89" s="35" t="s">
        <v>206</v>
      </c>
    </row>
    <row r="90" spans="7:7" x14ac:dyDescent="0.25">
      <c r="G90" s="35" t="s">
        <v>207</v>
      </c>
    </row>
    <row r="91" spans="7:7" x14ac:dyDescent="0.25">
      <c r="G91" s="35" t="s">
        <v>208</v>
      </c>
    </row>
    <row r="92" spans="7:7" x14ac:dyDescent="0.25">
      <c r="G92" s="35" t="s">
        <v>209</v>
      </c>
    </row>
    <row r="93" spans="7:7" x14ac:dyDescent="0.25">
      <c r="G93" s="35" t="s">
        <v>210</v>
      </c>
    </row>
    <row r="94" spans="7:7" x14ac:dyDescent="0.25">
      <c r="G94" s="35" t="s">
        <v>211</v>
      </c>
    </row>
    <row r="95" spans="7:7" x14ac:dyDescent="0.25">
      <c r="G95" s="35" t="s">
        <v>212</v>
      </c>
    </row>
    <row r="96" spans="7:7" x14ac:dyDescent="0.25">
      <c r="G96" s="35" t="s">
        <v>213</v>
      </c>
    </row>
    <row r="97" spans="7:7" x14ac:dyDescent="0.25">
      <c r="G97" s="35"/>
    </row>
  </sheetData>
  <mergeCells count="28">
    <mergeCell ref="D14:G14"/>
    <mergeCell ref="D15:F15"/>
    <mergeCell ref="D16:F16"/>
    <mergeCell ref="D17:F17"/>
    <mergeCell ref="B32:L32"/>
    <mergeCell ref="D19:F19"/>
    <mergeCell ref="D22:F22"/>
    <mergeCell ref="D24:F24"/>
    <mergeCell ref="B28:L28"/>
    <mergeCell ref="D20:F20"/>
    <mergeCell ref="D21:F21"/>
    <mergeCell ref="D23:F23"/>
    <mergeCell ref="B34:L34"/>
    <mergeCell ref="B36:L36"/>
    <mergeCell ref="B30:L30"/>
    <mergeCell ref="D2:G2"/>
    <mergeCell ref="D11:F11"/>
    <mergeCell ref="B26:L26"/>
    <mergeCell ref="D6:F6"/>
    <mergeCell ref="D7:F7"/>
    <mergeCell ref="D8:F8"/>
    <mergeCell ref="D9:F9"/>
    <mergeCell ref="D12:F12"/>
    <mergeCell ref="E3:G3"/>
    <mergeCell ref="D10:F10"/>
    <mergeCell ref="E4:G4"/>
    <mergeCell ref="E5:G5"/>
    <mergeCell ref="D18:F18"/>
  </mergeCells>
  <dataValidations count="3">
    <dataValidation type="list" allowBlank="1" showInputMessage="1" showErrorMessage="1" sqref="E3:G3">
      <formula1>$G$71:$G$72</formula1>
    </dataValidation>
    <dataValidation type="list" allowBlank="1" showInputMessage="1" showErrorMessage="1" sqref="E4:G4">
      <formula1>$G$75:$G$82</formula1>
    </dataValidation>
    <dataValidation type="list" allowBlank="1" showInputMessage="1" showErrorMessage="1" sqref="E5:G5">
      <formula1>$G$85:$G$96</formula1>
    </dataValidation>
  </dataValidation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zoomScale="80" zoomScaleNormal="80" workbookViewId="0">
      <selection activeCell="G8" sqref="G8"/>
    </sheetView>
  </sheetViews>
  <sheetFormatPr defaultColWidth="9.140625" defaultRowHeight="15" x14ac:dyDescent="0.25"/>
  <cols>
    <col min="1" max="1" width="8.7109375" style="13"/>
    <col min="2" max="2" width="23.5703125" style="13" customWidth="1"/>
    <col min="3" max="3" width="18.85546875" style="13"/>
    <col min="4" max="4" width="19.28515625" style="13"/>
    <col min="5" max="5" width="22.7109375" style="13"/>
    <col min="6" max="6" width="17.42578125" style="13"/>
    <col min="7" max="8" width="13" style="13" customWidth="1"/>
    <col min="9" max="9" width="13.140625" style="13" bestFit="1" customWidth="1"/>
    <col min="10" max="10" width="14.5703125" style="13" bestFit="1" customWidth="1"/>
    <col min="11" max="11" width="19.85546875" style="13" bestFit="1" customWidth="1"/>
    <col min="12" max="12" width="15.5703125" style="13" bestFit="1" customWidth="1"/>
    <col min="13" max="13" width="20.85546875" style="13" bestFit="1" customWidth="1"/>
    <col min="14" max="14" width="22.140625" style="13" customWidth="1"/>
    <col min="15" max="15" width="20.5703125" style="13"/>
    <col min="16" max="16" width="16.42578125" style="13"/>
    <col min="17" max="17" width="14.7109375" style="13" customWidth="1"/>
    <col min="18" max="18" width="35" style="13" customWidth="1"/>
    <col min="19" max="20" width="31.140625" style="13" customWidth="1"/>
    <col min="21" max="21" width="19.5703125" style="13"/>
    <col min="22" max="22" width="21.85546875" style="13" customWidth="1"/>
    <col min="23" max="23" width="22.28515625" style="13" customWidth="1"/>
    <col min="24" max="24" width="28.28515625" style="13" bestFit="1" customWidth="1"/>
    <col min="25" max="1028" width="8.7109375" style="13"/>
    <col min="1029" max="16384" width="9.140625" style="13"/>
  </cols>
  <sheetData>
    <row r="1" spans="1:24" ht="47.25" x14ac:dyDescent="0.25">
      <c r="A1" s="28" t="s">
        <v>10</v>
      </c>
      <c r="B1" s="28" t="s">
        <v>22</v>
      </c>
      <c r="C1" s="28" t="s">
        <v>0</v>
      </c>
      <c r="D1" s="28" t="s">
        <v>1</v>
      </c>
      <c r="E1" s="28" t="s">
        <v>56</v>
      </c>
      <c r="F1" s="28" t="s">
        <v>2</v>
      </c>
      <c r="G1" s="28" t="s">
        <v>3</v>
      </c>
      <c r="H1" s="28" t="s">
        <v>54</v>
      </c>
      <c r="I1" s="28" t="s">
        <v>55</v>
      </c>
      <c r="J1" s="28" t="s">
        <v>18</v>
      </c>
      <c r="K1" s="28" t="s">
        <v>52</v>
      </c>
      <c r="L1" s="28" t="s">
        <v>19</v>
      </c>
      <c r="M1" s="28" t="s">
        <v>53</v>
      </c>
      <c r="N1" s="29" t="s">
        <v>159</v>
      </c>
      <c r="O1" s="30" t="s">
        <v>155</v>
      </c>
      <c r="P1" s="30" t="s">
        <v>156</v>
      </c>
      <c r="Q1" s="30" t="s">
        <v>161</v>
      </c>
      <c r="R1" s="29" t="s">
        <v>4</v>
      </c>
      <c r="S1" s="30" t="s">
        <v>157</v>
      </c>
      <c r="T1" s="29" t="s">
        <v>158</v>
      </c>
      <c r="U1" s="30" t="s">
        <v>188</v>
      </c>
      <c r="V1" s="30" t="s">
        <v>20</v>
      </c>
      <c r="W1" s="30" t="s">
        <v>21</v>
      </c>
      <c r="X1" s="31" t="s">
        <v>57</v>
      </c>
    </row>
    <row r="2" spans="1:24" x14ac:dyDescent="0.25">
      <c r="A2" s="10">
        <v>1</v>
      </c>
      <c r="B2" s="10"/>
      <c r="C2" s="10"/>
      <c r="D2" s="10"/>
      <c r="E2" s="21"/>
      <c r="F2" s="15">
        <f ca="1">DATEDIF(E2,TODAY(),"Y")</f>
        <v>116</v>
      </c>
      <c r="G2" s="10"/>
      <c r="H2" s="10"/>
      <c r="I2" s="10"/>
      <c r="J2" s="10"/>
      <c r="K2" s="10"/>
      <c r="L2" s="10"/>
      <c r="M2" s="10"/>
      <c r="N2" s="10">
        <f>Overview!$E$4</f>
        <v>0</v>
      </c>
      <c r="O2" s="10">
        <f>Overview!$E$5</f>
        <v>0</v>
      </c>
      <c r="P2" s="10"/>
      <c r="Q2" s="10"/>
      <c r="R2" s="10"/>
      <c r="S2" s="10"/>
      <c r="T2" s="10"/>
      <c r="U2" s="10"/>
      <c r="V2" s="10" t="str">
        <f>Attendance!$AH$2</f>
        <v>N</v>
      </c>
      <c r="W2" s="10"/>
      <c r="X2" s="10"/>
    </row>
    <row r="3" spans="1:24" ht="15" customHeight="1" x14ac:dyDescent="0.25">
      <c r="A3" s="10">
        <v>2</v>
      </c>
      <c r="B3" s="10"/>
      <c r="C3" s="10"/>
      <c r="D3" s="10"/>
      <c r="E3" s="10"/>
      <c r="F3" s="15">
        <f t="shared" ref="F3:F51" ca="1" si="0">DATEDIF(E3,TODAY(),"Y")</f>
        <v>116</v>
      </c>
      <c r="G3" s="10"/>
      <c r="H3" s="10"/>
      <c r="I3" s="10"/>
      <c r="J3" s="10"/>
      <c r="K3" s="10"/>
      <c r="L3" s="10"/>
      <c r="M3" s="10"/>
      <c r="N3" s="10">
        <f>Overview!$E$4</f>
        <v>0</v>
      </c>
      <c r="O3" s="10">
        <f>Overview!$E$5</f>
        <v>0</v>
      </c>
      <c r="P3" s="10"/>
      <c r="Q3" s="10"/>
      <c r="R3" s="10"/>
      <c r="S3" s="10"/>
      <c r="T3" s="10"/>
      <c r="U3" s="10"/>
      <c r="V3" s="10" t="str">
        <f>Attendance!$AH$3</f>
        <v>N</v>
      </c>
      <c r="W3" s="10"/>
      <c r="X3" s="12"/>
    </row>
    <row r="4" spans="1:24" ht="15" customHeight="1" x14ac:dyDescent="0.25">
      <c r="A4" s="10">
        <v>3</v>
      </c>
      <c r="B4" s="10"/>
      <c r="C4" s="10"/>
      <c r="D4" s="10"/>
      <c r="E4" s="10"/>
      <c r="F4" s="15">
        <f t="shared" ca="1" si="0"/>
        <v>116</v>
      </c>
      <c r="G4" s="10"/>
      <c r="H4" s="10"/>
      <c r="I4" s="10"/>
      <c r="J4" s="10"/>
      <c r="K4" s="10"/>
      <c r="L4" s="10"/>
      <c r="M4" s="10"/>
      <c r="N4" s="10">
        <f>Overview!$E$4</f>
        <v>0</v>
      </c>
      <c r="O4" s="10">
        <f>Overview!$E$5</f>
        <v>0</v>
      </c>
      <c r="P4" s="10"/>
      <c r="Q4" s="10"/>
      <c r="R4" s="10"/>
      <c r="S4" s="10"/>
      <c r="T4" s="10"/>
      <c r="U4" s="10"/>
      <c r="V4" s="10" t="str">
        <f>Attendance!$AH$4</f>
        <v>N</v>
      </c>
      <c r="W4" s="10"/>
      <c r="X4" s="12"/>
    </row>
    <row r="5" spans="1:24" ht="15" customHeight="1" x14ac:dyDescent="0.25">
      <c r="A5" s="10">
        <v>4</v>
      </c>
      <c r="B5" s="10"/>
      <c r="C5" s="10"/>
      <c r="D5" s="10"/>
      <c r="E5" s="21"/>
      <c r="F5" s="15">
        <f t="shared" ca="1" si="0"/>
        <v>116</v>
      </c>
      <c r="G5" s="10"/>
      <c r="H5" s="10"/>
      <c r="I5" s="10"/>
      <c r="J5" s="10"/>
      <c r="K5" s="10"/>
      <c r="L5" s="10"/>
      <c r="M5" s="10"/>
      <c r="N5" s="10">
        <f>Overview!$E$4</f>
        <v>0</v>
      </c>
      <c r="O5" s="10">
        <f>Overview!$E$5</f>
        <v>0</v>
      </c>
      <c r="P5" s="10"/>
      <c r="Q5" s="10"/>
      <c r="R5" s="10"/>
      <c r="S5" s="10"/>
      <c r="T5" s="10"/>
      <c r="U5" s="10"/>
      <c r="V5" s="10" t="str">
        <f>Attendance!$AH$5</f>
        <v>N</v>
      </c>
      <c r="W5" s="10"/>
      <c r="X5" s="12"/>
    </row>
    <row r="6" spans="1:24" ht="15" customHeight="1" x14ac:dyDescent="0.25">
      <c r="A6" s="10">
        <v>5</v>
      </c>
      <c r="B6" s="10"/>
      <c r="C6" s="10"/>
      <c r="D6" s="10"/>
      <c r="E6" s="10"/>
      <c r="F6" s="15">
        <f t="shared" ca="1" si="0"/>
        <v>116</v>
      </c>
      <c r="G6" s="10"/>
      <c r="H6" s="10"/>
      <c r="I6" s="10"/>
      <c r="J6" s="10"/>
      <c r="K6" s="10"/>
      <c r="L6" s="10"/>
      <c r="M6" s="10"/>
      <c r="N6" s="10">
        <f>Overview!$E$4</f>
        <v>0</v>
      </c>
      <c r="O6" s="10">
        <f>Overview!$E$5</f>
        <v>0</v>
      </c>
      <c r="P6" s="10"/>
      <c r="Q6" s="10"/>
      <c r="R6" s="10"/>
      <c r="S6" s="10"/>
      <c r="T6" s="10"/>
      <c r="U6" s="10"/>
      <c r="V6" s="10" t="str">
        <f>Attendance!$AH$6</f>
        <v>N</v>
      </c>
      <c r="W6" s="10"/>
      <c r="X6" s="12"/>
    </row>
    <row r="7" spans="1:24" ht="15" customHeight="1" x14ac:dyDescent="0.25">
      <c r="A7" s="10">
        <v>6</v>
      </c>
      <c r="B7" s="10"/>
      <c r="C7" s="10"/>
      <c r="D7" s="10"/>
      <c r="E7" s="10"/>
      <c r="F7" s="15">
        <f t="shared" ca="1" si="0"/>
        <v>116</v>
      </c>
      <c r="G7" s="10"/>
      <c r="H7" s="10"/>
      <c r="I7" s="10"/>
      <c r="J7" s="10"/>
      <c r="K7" s="10"/>
      <c r="L7" s="10"/>
      <c r="M7" s="10"/>
      <c r="N7" s="10">
        <f>Overview!$E$4</f>
        <v>0</v>
      </c>
      <c r="O7" s="10">
        <f>Overview!$E$5</f>
        <v>0</v>
      </c>
      <c r="P7" s="10"/>
      <c r="Q7" s="10"/>
      <c r="R7" s="10"/>
      <c r="S7" s="10"/>
      <c r="T7" s="10"/>
      <c r="U7" s="10"/>
      <c r="V7" s="10" t="str">
        <f>Attendance!$AH$7</f>
        <v>N</v>
      </c>
      <c r="W7" s="10"/>
      <c r="X7" s="12"/>
    </row>
    <row r="8" spans="1:24" ht="15" customHeight="1" x14ac:dyDescent="0.25">
      <c r="A8" s="10">
        <v>7</v>
      </c>
      <c r="B8" s="10"/>
      <c r="C8" s="10"/>
      <c r="D8" s="10"/>
      <c r="E8" s="21"/>
      <c r="F8" s="15">
        <f t="shared" ca="1" si="0"/>
        <v>116</v>
      </c>
      <c r="G8" s="10"/>
      <c r="H8" s="10"/>
      <c r="I8" s="10"/>
      <c r="J8" s="10"/>
      <c r="K8" s="10"/>
      <c r="L8" s="10"/>
      <c r="M8" s="10"/>
      <c r="N8" s="10">
        <f>Overview!$E$4</f>
        <v>0</v>
      </c>
      <c r="O8" s="10">
        <f>Overview!$E$5</f>
        <v>0</v>
      </c>
      <c r="P8" s="10"/>
      <c r="Q8" s="10"/>
      <c r="R8" s="10"/>
      <c r="S8" s="10"/>
      <c r="T8" s="10"/>
      <c r="U8" s="10"/>
      <c r="V8" s="10" t="str">
        <f>Attendance!$AH$8</f>
        <v>N</v>
      </c>
      <c r="W8" s="10"/>
      <c r="X8" s="12"/>
    </row>
    <row r="9" spans="1:24" ht="15" customHeight="1" x14ac:dyDescent="0.25">
      <c r="A9" s="10">
        <v>8</v>
      </c>
      <c r="B9" s="10"/>
      <c r="C9" s="10"/>
      <c r="D9" s="10"/>
      <c r="E9" s="10"/>
      <c r="F9" s="15">
        <f t="shared" ca="1" si="0"/>
        <v>116</v>
      </c>
      <c r="G9" s="10"/>
      <c r="H9" s="10"/>
      <c r="I9" s="10"/>
      <c r="J9" s="10"/>
      <c r="K9" s="10"/>
      <c r="L9" s="10"/>
      <c r="M9" s="10"/>
      <c r="N9" s="10">
        <f>Overview!$E$4</f>
        <v>0</v>
      </c>
      <c r="O9" s="10">
        <f>Overview!$E$5</f>
        <v>0</v>
      </c>
      <c r="P9" s="10"/>
      <c r="Q9" s="10"/>
      <c r="R9" s="10"/>
      <c r="S9" s="10"/>
      <c r="T9" s="10"/>
      <c r="U9" s="10"/>
      <c r="V9" s="10" t="str">
        <f>Attendance!$AH$9</f>
        <v>N</v>
      </c>
      <c r="W9" s="10"/>
      <c r="X9" s="12"/>
    </row>
    <row r="10" spans="1:24" ht="15" customHeight="1" x14ac:dyDescent="0.25">
      <c r="A10" s="10">
        <v>9</v>
      </c>
      <c r="B10" s="10"/>
      <c r="C10" s="10"/>
      <c r="D10" s="10"/>
      <c r="E10" s="10"/>
      <c r="F10" s="15">
        <f t="shared" ca="1" si="0"/>
        <v>116</v>
      </c>
      <c r="G10" s="10"/>
      <c r="H10" s="10"/>
      <c r="I10" s="10"/>
      <c r="J10" s="10"/>
      <c r="K10" s="10"/>
      <c r="L10" s="10"/>
      <c r="M10" s="10"/>
      <c r="N10" s="10">
        <f>Overview!$E$4</f>
        <v>0</v>
      </c>
      <c r="O10" s="10">
        <f>Overview!$E$5</f>
        <v>0</v>
      </c>
      <c r="P10" s="10"/>
      <c r="Q10" s="10"/>
      <c r="R10" s="10"/>
      <c r="S10" s="10"/>
      <c r="T10" s="10"/>
      <c r="U10" s="10"/>
      <c r="V10" s="10" t="str">
        <f>Attendance!$AH$10</f>
        <v>N</v>
      </c>
      <c r="W10" s="10"/>
      <c r="X10" s="12"/>
    </row>
    <row r="11" spans="1:24" ht="15" customHeight="1" x14ac:dyDescent="0.25">
      <c r="A11" s="10">
        <v>10</v>
      </c>
      <c r="B11" s="10"/>
      <c r="C11" s="10"/>
      <c r="D11" s="10"/>
      <c r="E11" s="10"/>
      <c r="F11" s="15">
        <f t="shared" ca="1" si="0"/>
        <v>116</v>
      </c>
      <c r="G11" s="10"/>
      <c r="H11" s="10"/>
      <c r="I11" s="10"/>
      <c r="J11" s="10"/>
      <c r="K11" s="10"/>
      <c r="L11" s="10"/>
      <c r="M11" s="10"/>
      <c r="N11" s="10">
        <f>Overview!$E$4</f>
        <v>0</v>
      </c>
      <c r="O11" s="10">
        <f>Overview!$E$5</f>
        <v>0</v>
      </c>
      <c r="P11" s="10"/>
      <c r="Q11" s="10"/>
      <c r="R11" s="10"/>
      <c r="S11" s="10"/>
      <c r="T11" s="10"/>
      <c r="U11" s="10"/>
      <c r="V11" s="10" t="str">
        <f>Attendance!$AH$11</f>
        <v>N</v>
      </c>
      <c r="W11" s="10"/>
      <c r="X11" s="12"/>
    </row>
    <row r="12" spans="1:24" ht="15" customHeight="1" x14ac:dyDescent="0.25">
      <c r="A12" s="10">
        <v>11</v>
      </c>
      <c r="B12" s="10"/>
      <c r="C12" s="10"/>
      <c r="D12" s="10"/>
      <c r="E12" s="10"/>
      <c r="F12" s="15">
        <f t="shared" ca="1" si="0"/>
        <v>116</v>
      </c>
      <c r="G12" s="10"/>
      <c r="H12" s="10"/>
      <c r="I12" s="10"/>
      <c r="J12" s="10"/>
      <c r="K12" s="10"/>
      <c r="L12" s="10"/>
      <c r="M12" s="10"/>
      <c r="N12" s="10">
        <f>Overview!$E$4</f>
        <v>0</v>
      </c>
      <c r="O12" s="10">
        <f>Overview!$E$5</f>
        <v>0</v>
      </c>
      <c r="P12" s="10"/>
      <c r="Q12" s="10"/>
      <c r="R12" s="10"/>
      <c r="S12" s="10"/>
      <c r="T12" s="10"/>
      <c r="U12" s="10"/>
      <c r="V12" s="10" t="str">
        <f>Attendance!$AH$12</f>
        <v>N</v>
      </c>
      <c r="W12" s="10"/>
      <c r="X12" s="12"/>
    </row>
    <row r="13" spans="1:24" ht="15" customHeight="1" x14ac:dyDescent="0.25">
      <c r="A13" s="10">
        <v>12</v>
      </c>
      <c r="B13" s="10"/>
      <c r="C13" s="10"/>
      <c r="D13" s="10"/>
      <c r="E13" s="10"/>
      <c r="F13" s="15">
        <f t="shared" ca="1" si="0"/>
        <v>116</v>
      </c>
      <c r="G13" s="10"/>
      <c r="H13" s="10"/>
      <c r="I13" s="10"/>
      <c r="J13" s="10"/>
      <c r="K13" s="10"/>
      <c r="L13" s="10"/>
      <c r="M13" s="10"/>
      <c r="N13" s="10">
        <f>Overview!$E$4</f>
        <v>0</v>
      </c>
      <c r="O13" s="10">
        <f>Overview!$E$5</f>
        <v>0</v>
      </c>
      <c r="P13" s="10"/>
      <c r="Q13" s="10"/>
      <c r="R13" s="10"/>
      <c r="S13" s="10"/>
      <c r="T13" s="10"/>
      <c r="U13" s="10"/>
      <c r="V13" s="10" t="str">
        <f>Attendance!$AH$13</f>
        <v>N</v>
      </c>
      <c r="W13" s="10"/>
      <c r="X13" s="12"/>
    </row>
    <row r="14" spans="1:24" ht="15" customHeight="1" x14ac:dyDescent="0.25">
      <c r="A14" s="10">
        <v>13</v>
      </c>
      <c r="B14" s="10"/>
      <c r="C14" s="10"/>
      <c r="D14" s="10"/>
      <c r="E14" s="10"/>
      <c r="F14" s="15">
        <f t="shared" ca="1" si="0"/>
        <v>116</v>
      </c>
      <c r="G14" s="10"/>
      <c r="H14" s="10"/>
      <c r="I14" s="10"/>
      <c r="J14" s="10"/>
      <c r="K14" s="10"/>
      <c r="L14" s="10"/>
      <c r="M14" s="10"/>
      <c r="N14" s="10">
        <f>Overview!$E$4</f>
        <v>0</v>
      </c>
      <c r="O14" s="10">
        <f>Overview!$E$5</f>
        <v>0</v>
      </c>
      <c r="P14" s="10"/>
      <c r="Q14" s="10"/>
      <c r="R14" s="10"/>
      <c r="S14" s="10"/>
      <c r="T14" s="10"/>
      <c r="U14" s="10"/>
      <c r="V14" s="10" t="str">
        <f>Attendance!$AH$14</f>
        <v>N</v>
      </c>
      <c r="W14" s="10"/>
      <c r="X14" s="12"/>
    </row>
    <row r="15" spans="1:24" ht="15" customHeight="1" x14ac:dyDescent="0.25">
      <c r="A15" s="10">
        <v>14</v>
      </c>
      <c r="B15" s="10"/>
      <c r="C15" s="10"/>
      <c r="D15" s="10"/>
      <c r="E15" s="10"/>
      <c r="F15" s="15">
        <f t="shared" ca="1" si="0"/>
        <v>116</v>
      </c>
      <c r="G15" s="10"/>
      <c r="H15" s="10"/>
      <c r="I15" s="10"/>
      <c r="J15" s="10"/>
      <c r="K15" s="10"/>
      <c r="L15" s="10"/>
      <c r="M15" s="10"/>
      <c r="N15" s="10">
        <f>Overview!$E$4</f>
        <v>0</v>
      </c>
      <c r="O15" s="10">
        <f>Overview!$E$5</f>
        <v>0</v>
      </c>
      <c r="P15" s="10"/>
      <c r="Q15" s="10"/>
      <c r="R15" s="10"/>
      <c r="S15" s="10"/>
      <c r="T15" s="10"/>
      <c r="U15" s="10"/>
      <c r="V15" s="10" t="str">
        <f>Attendance!$AH$15</f>
        <v>N</v>
      </c>
      <c r="W15" s="10"/>
      <c r="X15" s="12"/>
    </row>
    <row r="16" spans="1:24" ht="15" customHeight="1" x14ac:dyDescent="0.25">
      <c r="A16" s="10">
        <v>15</v>
      </c>
      <c r="B16" s="10"/>
      <c r="C16" s="10"/>
      <c r="D16" s="10"/>
      <c r="E16" s="10"/>
      <c r="F16" s="15">
        <f t="shared" ca="1" si="0"/>
        <v>116</v>
      </c>
      <c r="G16" s="10"/>
      <c r="H16" s="10"/>
      <c r="I16" s="10"/>
      <c r="J16" s="10"/>
      <c r="K16" s="10"/>
      <c r="L16" s="10"/>
      <c r="M16" s="10"/>
      <c r="N16" s="10">
        <f>Overview!$E$4</f>
        <v>0</v>
      </c>
      <c r="O16" s="10">
        <f>Overview!$E$5</f>
        <v>0</v>
      </c>
      <c r="P16" s="10"/>
      <c r="Q16" s="10"/>
      <c r="R16" s="10"/>
      <c r="S16" s="10"/>
      <c r="T16" s="10"/>
      <c r="U16" s="10"/>
      <c r="V16" s="10" t="str">
        <f>Attendance!$AH$16</f>
        <v>N</v>
      </c>
      <c r="W16" s="10"/>
      <c r="X16" s="12"/>
    </row>
    <row r="17" spans="1:24" ht="15" customHeight="1" x14ac:dyDescent="0.25">
      <c r="A17" s="10">
        <v>16</v>
      </c>
      <c r="B17" s="10"/>
      <c r="C17" s="10"/>
      <c r="D17" s="10"/>
      <c r="E17" s="10"/>
      <c r="F17" s="15">
        <f t="shared" ca="1" si="0"/>
        <v>116</v>
      </c>
      <c r="G17" s="10"/>
      <c r="H17" s="10"/>
      <c r="I17" s="10"/>
      <c r="J17" s="10"/>
      <c r="K17" s="10"/>
      <c r="L17" s="10"/>
      <c r="M17" s="10"/>
      <c r="N17" s="10">
        <f>Overview!$E$4</f>
        <v>0</v>
      </c>
      <c r="O17" s="10">
        <f>Overview!$E$5</f>
        <v>0</v>
      </c>
      <c r="P17" s="10"/>
      <c r="Q17" s="10"/>
      <c r="R17" s="10"/>
      <c r="S17" s="10"/>
      <c r="T17" s="10"/>
      <c r="U17" s="10"/>
      <c r="V17" s="10" t="str">
        <f>Attendance!$AH$17</f>
        <v>N</v>
      </c>
      <c r="W17" s="10"/>
      <c r="X17" s="12"/>
    </row>
    <row r="18" spans="1:24" ht="15" customHeight="1" x14ac:dyDescent="0.25">
      <c r="A18" s="10">
        <v>17</v>
      </c>
      <c r="B18" s="10"/>
      <c r="C18" s="10"/>
      <c r="D18" s="10"/>
      <c r="E18" s="10"/>
      <c r="F18" s="15">
        <f t="shared" ca="1" si="0"/>
        <v>116</v>
      </c>
      <c r="G18" s="10"/>
      <c r="H18" s="10"/>
      <c r="I18" s="10"/>
      <c r="J18" s="10"/>
      <c r="K18" s="10"/>
      <c r="L18" s="10"/>
      <c r="M18" s="10"/>
      <c r="N18" s="10">
        <f>Overview!$E$4</f>
        <v>0</v>
      </c>
      <c r="O18" s="10">
        <f>Overview!$E$5</f>
        <v>0</v>
      </c>
      <c r="P18" s="10"/>
      <c r="Q18" s="10"/>
      <c r="R18" s="10"/>
      <c r="S18" s="10"/>
      <c r="T18" s="10"/>
      <c r="U18" s="10"/>
      <c r="V18" s="10" t="str">
        <f>Attendance!$AH$18</f>
        <v>N</v>
      </c>
      <c r="W18" s="10"/>
      <c r="X18" s="12"/>
    </row>
    <row r="19" spans="1:24" ht="15" customHeight="1" x14ac:dyDescent="0.25">
      <c r="A19" s="10">
        <v>18</v>
      </c>
      <c r="B19" s="10"/>
      <c r="C19" s="10"/>
      <c r="D19" s="10"/>
      <c r="E19" s="10"/>
      <c r="F19" s="15">
        <f t="shared" ca="1" si="0"/>
        <v>116</v>
      </c>
      <c r="G19" s="10"/>
      <c r="H19" s="10"/>
      <c r="I19" s="10"/>
      <c r="J19" s="10"/>
      <c r="K19" s="10"/>
      <c r="L19" s="10"/>
      <c r="M19" s="10"/>
      <c r="N19" s="10">
        <f>Overview!$E$4</f>
        <v>0</v>
      </c>
      <c r="O19" s="10">
        <f>Overview!$E$5</f>
        <v>0</v>
      </c>
      <c r="P19" s="10"/>
      <c r="Q19" s="10"/>
      <c r="R19" s="10"/>
      <c r="S19" s="10"/>
      <c r="T19" s="10"/>
      <c r="U19" s="10"/>
      <c r="V19" s="10" t="str">
        <f>Attendance!$AH$19</f>
        <v>N</v>
      </c>
      <c r="W19" s="10"/>
      <c r="X19" s="12"/>
    </row>
    <row r="20" spans="1:24" ht="15" customHeight="1" x14ac:dyDescent="0.25">
      <c r="A20" s="10">
        <v>19</v>
      </c>
      <c r="B20" s="10"/>
      <c r="C20" s="10"/>
      <c r="D20" s="10"/>
      <c r="E20" s="10"/>
      <c r="F20" s="15">
        <f t="shared" ca="1" si="0"/>
        <v>116</v>
      </c>
      <c r="G20" s="10"/>
      <c r="H20" s="10"/>
      <c r="I20" s="10"/>
      <c r="J20" s="10"/>
      <c r="K20" s="10"/>
      <c r="L20" s="10"/>
      <c r="M20" s="10"/>
      <c r="N20" s="10">
        <f>Overview!$E$4</f>
        <v>0</v>
      </c>
      <c r="O20" s="10">
        <f>Overview!$E$5</f>
        <v>0</v>
      </c>
      <c r="P20" s="10"/>
      <c r="Q20" s="10"/>
      <c r="R20" s="10"/>
      <c r="S20" s="10"/>
      <c r="T20" s="10"/>
      <c r="U20" s="10"/>
      <c r="V20" s="10" t="str">
        <f>Attendance!$AH$20</f>
        <v>N</v>
      </c>
      <c r="W20" s="10"/>
      <c r="X20" s="12"/>
    </row>
    <row r="21" spans="1:24" ht="15" customHeight="1" x14ac:dyDescent="0.25">
      <c r="A21" s="10">
        <v>20</v>
      </c>
      <c r="B21" s="10"/>
      <c r="C21" s="10"/>
      <c r="D21" s="10"/>
      <c r="E21" s="10"/>
      <c r="F21" s="15">
        <f t="shared" ca="1" si="0"/>
        <v>116</v>
      </c>
      <c r="G21" s="10"/>
      <c r="H21" s="10"/>
      <c r="I21" s="10"/>
      <c r="J21" s="10"/>
      <c r="K21" s="10"/>
      <c r="L21" s="10"/>
      <c r="M21" s="10"/>
      <c r="N21" s="10">
        <f>Overview!$E$4</f>
        <v>0</v>
      </c>
      <c r="O21" s="10">
        <f>Overview!$E$5</f>
        <v>0</v>
      </c>
      <c r="P21" s="10"/>
      <c r="Q21" s="10"/>
      <c r="R21" s="10"/>
      <c r="S21" s="10"/>
      <c r="T21" s="10"/>
      <c r="U21" s="10"/>
      <c r="V21" s="10" t="str">
        <f>Attendance!$AH$21</f>
        <v>N</v>
      </c>
      <c r="W21" s="10"/>
      <c r="X21" s="12"/>
    </row>
    <row r="22" spans="1:24" s="16" customFormat="1" ht="15" customHeight="1" x14ac:dyDescent="0.25">
      <c r="A22" s="10">
        <v>21</v>
      </c>
      <c r="B22" s="10"/>
      <c r="C22" s="10"/>
      <c r="D22" s="10"/>
      <c r="E22" s="10"/>
      <c r="F22" s="15">
        <f t="shared" ca="1" si="0"/>
        <v>116</v>
      </c>
      <c r="G22" s="10"/>
      <c r="H22" s="10"/>
      <c r="I22" s="10"/>
      <c r="J22" s="10"/>
      <c r="K22" s="10"/>
      <c r="L22" s="10"/>
      <c r="M22" s="10"/>
      <c r="N22" s="10">
        <f>Overview!$E$4</f>
        <v>0</v>
      </c>
      <c r="O22" s="10">
        <f>Overview!$E$5</f>
        <v>0</v>
      </c>
      <c r="P22" s="10"/>
      <c r="Q22" s="10"/>
      <c r="R22" s="10"/>
      <c r="S22" s="10"/>
      <c r="T22" s="10"/>
      <c r="U22" s="10"/>
      <c r="V22" s="10" t="str">
        <f>Attendance!$AH$22</f>
        <v>N</v>
      </c>
      <c r="W22" s="15"/>
      <c r="X22" s="12"/>
    </row>
    <row r="23" spans="1:24" s="16" customFormat="1" ht="15" customHeight="1" x14ac:dyDescent="0.25">
      <c r="A23" s="10">
        <v>22</v>
      </c>
      <c r="B23" s="10"/>
      <c r="C23" s="10"/>
      <c r="D23" s="10"/>
      <c r="E23" s="10"/>
      <c r="F23" s="15">
        <f t="shared" ca="1" si="0"/>
        <v>116</v>
      </c>
      <c r="G23" s="10"/>
      <c r="H23" s="10"/>
      <c r="I23" s="10"/>
      <c r="J23" s="10"/>
      <c r="K23" s="10"/>
      <c r="L23" s="10"/>
      <c r="M23" s="10"/>
      <c r="N23" s="10">
        <f>Overview!$E$4</f>
        <v>0</v>
      </c>
      <c r="O23" s="10">
        <f>Overview!$E$5</f>
        <v>0</v>
      </c>
      <c r="P23" s="10"/>
      <c r="Q23" s="10"/>
      <c r="R23" s="10"/>
      <c r="S23" s="10"/>
      <c r="T23" s="10"/>
      <c r="U23" s="10"/>
      <c r="V23" s="10" t="str">
        <f>Attendance!$AH$23</f>
        <v>N</v>
      </c>
      <c r="W23" s="15"/>
      <c r="X23" s="12"/>
    </row>
    <row r="24" spans="1:24" ht="15" customHeight="1" x14ac:dyDescent="0.25">
      <c r="A24" s="10">
        <v>23</v>
      </c>
      <c r="B24" s="10"/>
      <c r="C24" s="10"/>
      <c r="D24" s="10"/>
      <c r="E24" s="10"/>
      <c r="F24" s="15">
        <f t="shared" ca="1" si="0"/>
        <v>116</v>
      </c>
      <c r="G24" s="10"/>
      <c r="H24" s="10"/>
      <c r="I24" s="10"/>
      <c r="J24" s="10"/>
      <c r="K24" s="10"/>
      <c r="L24" s="10"/>
      <c r="M24" s="10"/>
      <c r="N24" s="10">
        <f>Overview!$E$4</f>
        <v>0</v>
      </c>
      <c r="O24" s="10">
        <f>Overview!$E$5</f>
        <v>0</v>
      </c>
      <c r="P24" s="10"/>
      <c r="Q24" s="10"/>
      <c r="R24" s="10"/>
      <c r="S24" s="10"/>
      <c r="T24" s="10"/>
      <c r="U24" s="10"/>
      <c r="V24" s="10" t="str">
        <f>Attendance!$AH$24</f>
        <v>N</v>
      </c>
      <c r="W24" s="10"/>
      <c r="X24" s="12"/>
    </row>
    <row r="25" spans="1:24" ht="15" customHeight="1" x14ac:dyDescent="0.25">
      <c r="A25" s="10">
        <v>24</v>
      </c>
      <c r="B25" s="10"/>
      <c r="C25" s="10"/>
      <c r="D25" s="10"/>
      <c r="E25" s="10"/>
      <c r="F25" s="15">
        <f t="shared" ca="1" si="0"/>
        <v>116</v>
      </c>
      <c r="G25" s="10"/>
      <c r="H25" s="10"/>
      <c r="I25" s="10"/>
      <c r="J25" s="10"/>
      <c r="K25" s="10"/>
      <c r="L25" s="10"/>
      <c r="M25" s="10"/>
      <c r="N25" s="10">
        <f>Overview!$E$4</f>
        <v>0</v>
      </c>
      <c r="O25" s="10">
        <f>Overview!$E$5</f>
        <v>0</v>
      </c>
      <c r="P25" s="10"/>
      <c r="Q25" s="10"/>
      <c r="R25" s="10"/>
      <c r="S25" s="10"/>
      <c r="T25" s="10"/>
      <c r="U25" s="10"/>
      <c r="V25" s="10" t="str">
        <f>Attendance!$AH$25</f>
        <v>N</v>
      </c>
      <c r="W25" s="10"/>
      <c r="X25" s="12"/>
    </row>
    <row r="26" spans="1:24" ht="15" customHeight="1" x14ac:dyDescent="0.25">
      <c r="A26" s="10">
        <v>25</v>
      </c>
      <c r="B26" s="10"/>
      <c r="C26" s="10"/>
      <c r="D26" s="10"/>
      <c r="E26" s="10"/>
      <c r="F26" s="15">
        <f t="shared" ca="1" si="0"/>
        <v>116</v>
      </c>
      <c r="G26" s="10"/>
      <c r="H26" s="10"/>
      <c r="I26" s="10"/>
      <c r="J26" s="10"/>
      <c r="K26" s="10"/>
      <c r="L26" s="10"/>
      <c r="M26" s="10"/>
      <c r="N26" s="10">
        <f>Overview!$E$4</f>
        <v>0</v>
      </c>
      <c r="O26" s="10">
        <f>Overview!$E$5</f>
        <v>0</v>
      </c>
      <c r="P26" s="10"/>
      <c r="Q26" s="10"/>
      <c r="R26" s="10"/>
      <c r="S26" s="10"/>
      <c r="T26" s="10"/>
      <c r="U26" s="10"/>
      <c r="V26" s="10" t="str">
        <f>Attendance!$AH$26</f>
        <v>N</v>
      </c>
      <c r="W26" s="10"/>
      <c r="X26" s="12"/>
    </row>
    <row r="27" spans="1:24" ht="15" customHeight="1" x14ac:dyDescent="0.25">
      <c r="A27" s="10">
        <v>26</v>
      </c>
      <c r="B27" s="10"/>
      <c r="C27" s="10"/>
      <c r="D27" s="10"/>
      <c r="E27" s="10"/>
      <c r="F27" s="15">
        <f t="shared" ca="1" si="0"/>
        <v>116</v>
      </c>
      <c r="G27" s="10"/>
      <c r="H27" s="10"/>
      <c r="I27" s="10"/>
      <c r="J27" s="10"/>
      <c r="K27" s="10"/>
      <c r="L27" s="10"/>
      <c r="M27" s="10"/>
      <c r="N27" s="10">
        <f>Overview!$E$4</f>
        <v>0</v>
      </c>
      <c r="O27" s="10">
        <f>Overview!$E$5</f>
        <v>0</v>
      </c>
      <c r="P27" s="10"/>
      <c r="Q27" s="10"/>
      <c r="R27" s="10"/>
      <c r="S27" s="10"/>
      <c r="T27" s="10"/>
      <c r="U27" s="10"/>
      <c r="V27" s="10" t="str">
        <f>Attendance!$AH$27</f>
        <v>N</v>
      </c>
      <c r="W27" s="10"/>
      <c r="X27" s="12"/>
    </row>
    <row r="28" spans="1:24" ht="15" customHeight="1" x14ac:dyDescent="0.25">
      <c r="A28" s="10">
        <v>27</v>
      </c>
      <c r="B28" s="10"/>
      <c r="C28" s="10"/>
      <c r="D28" s="10"/>
      <c r="E28" s="10"/>
      <c r="F28" s="15">
        <f t="shared" ca="1" si="0"/>
        <v>116</v>
      </c>
      <c r="G28" s="10"/>
      <c r="H28" s="10"/>
      <c r="I28" s="10"/>
      <c r="J28" s="10"/>
      <c r="K28" s="10"/>
      <c r="L28" s="10"/>
      <c r="M28" s="10"/>
      <c r="N28" s="10">
        <f>Overview!$E$4</f>
        <v>0</v>
      </c>
      <c r="O28" s="10">
        <f>Overview!$E$5</f>
        <v>0</v>
      </c>
      <c r="P28" s="10"/>
      <c r="Q28" s="10"/>
      <c r="R28" s="10"/>
      <c r="S28" s="10"/>
      <c r="T28" s="10"/>
      <c r="U28" s="10"/>
      <c r="V28" s="10" t="str">
        <f>Attendance!$AH$28</f>
        <v>N</v>
      </c>
      <c r="W28" s="10"/>
      <c r="X28" s="12"/>
    </row>
    <row r="29" spans="1:24" ht="15" customHeight="1" x14ac:dyDescent="0.25">
      <c r="A29" s="10">
        <v>28</v>
      </c>
      <c r="B29" s="10"/>
      <c r="C29" s="10"/>
      <c r="D29" s="10"/>
      <c r="E29" s="10"/>
      <c r="F29" s="15">
        <f t="shared" ca="1" si="0"/>
        <v>116</v>
      </c>
      <c r="G29" s="10"/>
      <c r="H29" s="10"/>
      <c r="I29" s="10"/>
      <c r="J29" s="10"/>
      <c r="K29" s="10"/>
      <c r="L29" s="10"/>
      <c r="M29" s="10"/>
      <c r="N29" s="10">
        <f>Overview!$E$4</f>
        <v>0</v>
      </c>
      <c r="O29" s="10">
        <f>Overview!$E$5</f>
        <v>0</v>
      </c>
      <c r="P29" s="10"/>
      <c r="Q29" s="10"/>
      <c r="R29" s="10"/>
      <c r="S29" s="10"/>
      <c r="T29" s="10"/>
      <c r="U29" s="10"/>
      <c r="V29" s="10" t="str">
        <f>Attendance!$AH$29</f>
        <v>N</v>
      </c>
      <c r="W29" s="10"/>
      <c r="X29" s="12"/>
    </row>
    <row r="30" spans="1:24" ht="15" customHeight="1" x14ac:dyDescent="0.25">
      <c r="A30" s="10">
        <v>29</v>
      </c>
      <c r="B30" s="10"/>
      <c r="C30" s="10"/>
      <c r="D30" s="10"/>
      <c r="E30" s="10"/>
      <c r="F30" s="15">
        <f t="shared" ca="1" si="0"/>
        <v>116</v>
      </c>
      <c r="G30" s="10"/>
      <c r="H30" s="10"/>
      <c r="I30" s="10"/>
      <c r="J30" s="10"/>
      <c r="K30" s="10"/>
      <c r="L30" s="10"/>
      <c r="M30" s="10"/>
      <c r="N30" s="10">
        <f>Overview!$E$4</f>
        <v>0</v>
      </c>
      <c r="O30" s="10">
        <f>Overview!$E$5</f>
        <v>0</v>
      </c>
      <c r="P30" s="10"/>
      <c r="Q30" s="10"/>
      <c r="R30" s="10"/>
      <c r="S30" s="10"/>
      <c r="T30" s="10"/>
      <c r="U30" s="10"/>
      <c r="V30" s="10" t="str">
        <f>Attendance!$AH$30</f>
        <v>N</v>
      </c>
      <c r="W30" s="10"/>
      <c r="X30" s="12"/>
    </row>
    <row r="31" spans="1:24" ht="15" customHeight="1" x14ac:dyDescent="0.25">
      <c r="A31" s="10">
        <v>30</v>
      </c>
      <c r="B31" s="10"/>
      <c r="C31" s="10"/>
      <c r="D31" s="10"/>
      <c r="E31" s="10"/>
      <c r="F31" s="15">
        <f t="shared" ca="1" si="0"/>
        <v>116</v>
      </c>
      <c r="G31" s="10"/>
      <c r="H31" s="10"/>
      <c r="I31" s="10"/>
      <c r="J31" s="10"/>
      <c r="K31" s="10"/>
      <c r="L31" s="10"/>
      <c r="M31" s="10"/>
      <c r="N31" s="10">
        <f>Overview!$E$4</f>
        <v>0</v>
      </c>
      <c r="O31" s="10">
        <f>Overview!$E$5</f>
        <v>0</v>
      </c>
      <c r="P31" s="10"/>
      <c r="Q31" s="10"/>
      <c r="R31" s="10"/>
      <c r="S31" s="10"/>
      <c r="T31" s="10"/>
      <c r="U31" s="10"/>
      <c r="V31" s="10" t="str">
        <f>Attendance!$AH$31</f>
        <v>N</v>
      </c>
      <c r="W31" s="10"/>
      <c r="X31" s="12"/>
    </row>
    <row r="32" spans="1:24" ht="15" customHeight="1" x14ac:dyDescent="0.25">
      <c r="A32" s="10">
        <v>31</v>
      </c>
      <c r="B32" s="10"/>
      <c r="C32" s="10"/>
      <c r="D32" s="10"/>
      <c r="E32" s="10"/>
      <c r="F32" s="15">
        <f t="shared" ca="1" si="0"/>
        <v>116</v>
      </c>
      <c r="G32" s="10"/>
      <c r="H32" s="10"/>
      <c r="I32" s="10"/>
      <c r="J32" s="10"/>
      <c r="K32" s="10"/>
      <c r="L32" s="10"/>
      <c r="M32" s="10"/>
      <c r="N32" s="10">
        <f>Overview!$E$4</f>
        <v>0</v>
      </c>
      <c r="O32" s="10">
        <f>Overview!$E$5</f>
        <v>0</v>
      </c>
      <c r="P32" s="10"/>
      <c r="Q32" s="10"/>
      <c r="R32" s="10"/>
      <c r="S32" s="10"/>
      <c r="T32" s="10"/>
      <c r="U32" s="10"/>
      <c r="V32" s="10" t="str">
        <f>Attendance!$AH$32</f>
        <v>N</v>
      </c>
      <c r="W32" s="10"/>
      <c r="X32" s="12"/>
    </row>
    <row r="33" spans="1:24" ht="15" customHeight="1" x14ac:dyDescent="0.25">
      <c r="A33" s="10">
        <v>32</v>
      </c>
      <c r="B33" s="10"/>
      <c r="C33" s="10"/>
      <c r="D33" s="10"/>
      <c r="E33" s="10"/>
      <c r="F33" s="15">
        <f t="shared" ca="1" si="0"/>
        <v>116</v>
      </c>
      <c r="G33" s="10"/>
      <c r="H33" s="10"/>
      <c r="I33" s="10"/>
      <c r="J33" s="10"/>
      <c r="K33" s="10"/>
      <c r="L33" s="10"/>
      <c r="M33" s="10"/>
      <c r="N33" s="10">
        <f>Overview!$E$4</f>
        <v>0</v>
      </c>
      <c r="O33" s="10">
        <f>Overview!$E$5</f>
        <v>0</v>
      </c>
      <c r="P33" s="10"/>
      <c r="Q33" s="10"/>
      <c r="R33" s="10"/>
      <c r="S33" s="10"/>
      <c r="T33" s="10"/>
      <c r="U33" s="10"/>
      <c r="V33" s="10" t="str">
        <f>Attendance!$AH$33</f>
        <v>N</v>
      </c>
      <c r="W33" s="10"/>
      <c r="X33" s="12"/>
    </row>
    <row r="34" spans="1:24" ht="15" customHeight="1" x14ac:dyDescent="0.25">
      <c r="A34" s="10">
        <v>33</v>
      </c>
      <c r="B34" s="10"/>
      <c r="C34" s="10"/>
      <c r="D34" s="10"/>
      <c r="E34" s="10"/>
      <c r="F34" s="15">
        <f t="shared" ca="1" si="0"/>
        <v>116</v>
      </c>
      <c r="G34" s="10"/>
      <c r="H34" s="10"/>
      <c r="I34" s="10"/>
      <c r="J34" s="10"/>
      <c r="K34" s="10"/>
      <c r="L34" s="10"/>
      <c r="M34" s="10"/>
      <c r="N34" s="10">
        <f>Overview!$E$4</f>
        <v>0</v>
      </c>
      <c r="O34" s="10">
        <f>Overview!$E$5</f>
        <v>0</v>
      </c>
      <c r="P34" s="10"/>
      <c r="Q34" s="10"/>
      <c r="R34" s="10"/>
      <c r="S34" s="10"/>
      <c r="T34" s="10"/>
      <c r="U34" s="10"/>
      <c r="V34" s="10" t="str">
        <f>Attendance!$AH$34</f>
        <v>N</v>
      </c>
      <c r="W34" s="10"/>
      <c r="X34" s="12"/>
    </row>
    <row r="35" spans="1:24" ht="15" customHeight="1" x14ac:dyDescent="0.25">
      <c r="A35" s="10">
        <v>34</v>
      </c>
      <c r="B35" s="10"/>
      <c r="C35" s="10"/>
      <c r="D35" s="10"/>
      <c r="E35" s="10"/>
      <c r="F35" s="15">
        <f t="shared" ca="1" si="0"/>
        <v>116</v>
      </c>
      <c r="G35" s="10"/>
      <c r="H35" s="10"/>
      <c r="I35" s="10"/>
      <c r="J35" s="10"/>
      <c r="K35" s="10"/>
      <c r="L35" s="10"/>
      <c r="M35" s="10"/>
      <c r="N35" s="10">
        <f>Overview!$E$4</f>
        <v>0</v>
      </c>
      <c r="O35" s="10">
        <f>Overview!$E$5</f>
        <v>0</v>
      </c>
      <c r="P35" s="10"/>
      <c r="Q35" s="10"/>
      <c r="R35" s="10"/>
      <c r="S35" s="10"/>
      <c r="T35" s="10"/>
      <c r="U35" s="10"/>
      <c r="V35" s="10" t="str">
        <f>Attendance!$AH$35</f>
        <v>N</v>
      </c>
      <c r="W35" s="10"/>
      <c r="X35" s="12"/>
    </row>
    <row r="36" spans="1:24" ht="15" customHeight="1" x14ac:dyDescent="0.25">
      <c r="A36" s="10">
        <v>35</v>
      </c>
      <c r="B36" s="10"/>
      <c r="C36" s="10"/>
      <c r="D36" s="10"/>
      <c r="E36" s="10"/>
      <c r="F36" s="15">
        <f t="shared" ca="1" si="0"/>
        <v>116</v>
      </c>
      <c r="G36" s="10"/>
      <c r="H36" s="10"/>
      <c r="I36" s="10"/>
      <c r="J36" s="10"/>
      <c r="K36" s="10"/>
      <c r="L36" s="10"/>
      <c r="M36" s="10"/>
      <c r="N36" s="10">
        <f>Overview!$E$4</f>
        <v>0</v>
      </c>
      <c r="O36" s="10">
        <f>Overview!$E$5</f>
        <v>0</v>
      </c>
      <c r="P36" s="10"/>
      <c r="Q36" s="10"/>
      <c r="R36" s="10"/>
      <c r="S36" s="10"/>
      <c r="T36" s="10"/>
      <c r="U36" s="10"/>
      <c r="V36" s="10" t="str">
        <f>Attendance!$AH$36</f>
        <v>N</v>
      </c>
      <c r="W36" s="10"/>
      <c r="X36" s="12"/>
    </row>
    <row r="37" spans="1:24" ht="15" customHeight="1" x14ac:dyDescent="0.25">
      <c r="A37" s="10">
        <v>36</v>
      </c>
      <c r="B37" s="12"/>
      <c r="C37" s="12"/>
      <c r="D37" s="12"/>
      <c r="E37" s="12"/>
      <c r="F37" s="15">
        <f t="shared" ca="1" si="0"/>
        <v>116</v>
      </c>
      <c r="G37" s="12"/>
      <c r="H37" s="24"/>
      <c r="I37" s="24"/>
      <c r="J37" s="24"/>
      <c r="K37" s="24"/>
      <c r="L37" s="24"/>
      <c r="M37" s="24"/>
      <c r="N37" s="10">
        <f>Overview!$E$4</f>
        <v>0</v>
      </c>
      <c r="O37" s="10">
        <f>Overview!$E$5</f>
        <v>0</v>
      </c>
      <c r="P37" s="10"/>
      <c r="Q37" s="10"/>
      <c r="R37" s="10"/>
      <c r="S37" s="10"/>
      <c r="T37" s="10"/>
      <c r="U37" s="12"/>
      <c r="V37" s="10" t="str">
        <f>Attendance!$AH$37</f>
        <v>N</v>
      </c>
      <c r="W37" s="12"/>
      <c r="X37" s="12"/>
    </row>
    <row r="38" spans="1:24" x14ac:dyDescent="0.25">
      <c r="A38" s="10">
        <v>37</v>
      </c>
      <c r="B38" s="12"/>
      <c r="C38" s="12"/>
      <c r="D38" s="12"/>
      <c r="E38" s="12"/>
      <c r="F38" s="15">
        <f t="shared" ca="1" si="0"/>
        <v>116</v>
      </c>
      <c r="G38" s="12"/>
      <c r="H38" s="24"/>
      <c r="I38" s="24"/>
      <c r="J38" s="24"/>
      <c r="K38" s="24"/>
      <c r="L38" s="24"/>
      <c r="M38" s="24"/>
      <c r="N38" s="10">
        <f>Overview!$E$4</f>
        <v>0</v>
      </c>
      <c r="O38" s="10">
        <f>Overview!$E$5</f>
        <v>0</v>
      </c>
      <c r="P38" s="10"/>
      <c r="Q38" s="10"/>
      <c r="R38" s="10"/>
      <c r="S38" s="10"/>
      <c r="T38" s="10"/>
      <c r="U38" s="12"/>
      <c r="V38" s="10" t="str">
        <f>Attendance!$AH$38</f>
        <v>N</v>
      </c>
      <c r="W38" s="12"/>
      <c r="X38" s="12"/>
    </row>
    <row r="39" spans="1:24" x14ac:dyDescent="0.25">
      <c r="A39" s="10">
        <v>38</v>
      </c>
      <c r="B39" s="12"/>
      <c r="C39" s="12"/>
      <c r="D39" s="12"/>
      <c r="E39" s="12"/>
      <c r="F39" s="15">
        <f t="shared" ca="1" si="0"/>
        <v>116</v>
      </c>
      <c r="G39" s="17"/>
      <c r="H39" s="24"/>
      <c r="I39" s="24"/>
      <c r="J39" s="24"/>
      <c r="K39" s="24"/>
      <c r="L39" s="24"/>
      <c r="M39" s="24"/>
      <c r="N39" s="10">
        <f>Overview!$E$4</f>
        <v>0</v>
      </c>
      <c r="O39" s="10">
        <f>Overview!$E$5</f>
        <v>0</v>
      </c>
      <c r="P39" s="10"/>
      <c r="Q39" s="10"/>
      <c r="R39" s="10"/>
      <c r="S39" s="10"/>
      <c r="T39" s="10"/>
      <c r="U39" s="12"/>
      <c r="V39" s="10" t="str">
        <f>Attendance!$AH$39</f>
        <v>N</v>
      </c>
      <c r="W39" s="12"/>
      <c r="X39" s="12"/>
    </row>
    <row r="40" spans="1:24" x14ac:dyDescent="0.25">
      <c r="A40" s="10">
        <v>39</v>
      </c>
      <c r="B40" s="12"/>
      <c r="C40" s="12"/>
      <c r="D40" s="12"/>
      <c r="E40" s="12"/>
      <c r="F40" s="15">
        <f t="shared" ca="1" si="0"/>
        <v>116</v>
      </c>
      <c r="G40" s="17"/>
      <c r="H40" s="24"/>
      <c r="I40" s="24"/>
      <c r="J40" s="24"/>
      <c r="K40" s="24"/>
      <c r="L40" s="24"/>
      <c r="M40" s="24"/>
      <c r="N40" s="10">
        <f>Overview!$E$4</f>
        <v>0</v>
      </c>
      <c r="O40" s="10">
        <f>Overview!$E$5</f>
        <v>0</v>
      </c>
      <c r="P40" s="10"/>
      <c r="Q40" s="10"/>
      <c r="R40" s="10"/>
      <c r="S40" s="10"/>
      <c r="T40" s="10"/>
      <c r="U40" s="12"/>
      <c r="V40" s="10" t="str">
        <f>Attendance!$AH$40</f>
        <v>N</v>
      </c>
      <c r="W40" s="12"/>
      <c r="X40" s="12"/>
    </row>
    <row r="41" spans="1:24" x14ac:dyDescent="0.25">
      <c r="A41" s="10">
        <v>40</v>
      </c>
      <c r="B41" s="12"/>
      <c r="C41" s="12"/>
      <c r="D41" s="12"/>
      <c r="E41" s="12"/>
      <c r="F41" s="15">
        <f t="shared" ca="1" si="0"/>
        <v>116</v>
      </c>
      <c r="G41" s="12"/>
      <c r="H41" s="24"/>
      <c r="I41" s="24"/>
      <c r="J41" s="24"/>
      <c r="K41" s="24"/>
      <c r="L41" s="24"/>
      <c r="M41" s="24"/>
      <c r="N41" s="10">
        <f>Overview!$E$4</f>
        <v>0</v>
      </c>
      <c r="O41" s="10">
        <f>Overview!$E$5</f>
        <v>0</v>
      </c>
      <c r="P41" s="10"/>
      <c r="Q41" s="10"/>
      <c r="R41" s="10"/>
      <c r="S41" s="10"/>
      <c r="T41" s="10"/>
      <c r="U41" s="12"/>
      <c r="V41" s="10" t="str">
        <f>Attendance!$AH$41</f>
        <v>N</v>
      </c>
      <c r="W41" s="12"/>
      <c r="X41" s="12"/>
    </row>
    <row r="42" spans="1:24" x14ac:dyDescent="0.25">
      <c r="A42" s="10">
        <v>41</v>
      </c>
      <c r="B42" s="12"/>
      <c r="C42" s="12"/>
      <c r="D42" s="12"/>
      <c r="E42" s="12"/>
      <c r="F42" s="15">
        <f t="shared" ca="1" si="0"/>
        <v>116</v>
      </c>
      <c r="G42" s="17"/>
      <c r="H42" s="24"/>
      <c r="I42" s="24"/>
      <c r="J42" s="24"/>
      <c r="K42" s="24"/>
      <c r="L42" s="24"/>
      <c r="M42" s="24"/>
      <c r="N42" s="10">
        <f>Overview!$E$4</f>
        <v>0</v>
      </c>
      <c r="O42" s="10">
        <f>Overview!$E$5</f>
        <v>0</v>
      </c>
      <c r="P42" s="10"/>
      <c r="Q42" s="10"/>
      <c r="R42" s="10"/>
      <c r="S42" s="10"/>
      <c r="T42" s="10"/>
      <c r="U42" s="12"/>
      <c r="V42" s="10" t="str">
        <f>Attendance!$AH$42</f>
        <v>N</v>
      </c>
      <c r="W42" s="12"/>
      <c r="X42" s="12"/>
    </row>
    <row r="43" spans="1:24" x14ac:dyDescent="0.25">
      <c r="A43" s="10">
        <v>42</v>
      </c>
      <c r="B43" s="12"/>
      <c r="C43" s="12"/>
      <c r="D43" s="12"/>
      <c r="E43" s="12"/>
      <c r="F43" s="15">
        <f t="shared" ca="1" si="0"/>
        <v>116</v>
      </c>
      <c r="G43" s="17"/>
      <c r="H43" s="24"/>
      <c r="I43" s="24"/>
      <c r="J43" s="24"/>
      <c r="K43" s="24"/>
      <c r="L43" s="24"/>
      <c r="M43" s="24"/>
      <c r="N43" s="10">
        <f>Overview!$E$4</f>
        <v>0</v>
      </c>
      <c r="O43" s="10">
        <f>Overview!$E$5</f>
        <v>0</v>
      </c>
      <c r="P43" s="10"/>
      <c r="Q43" s="10"/>
      <c r="R43" s="10"/>
      <c r="S43" s="10"/>
      <c r="T43" s="10"/>
      <c r="U43" s="12"/>
      <c r="V43" s="10" t="str">
        <f>Attendance!$AH$43</f>
        <v>N</v>
      </c>
      <c r="W43" s="12"/>
      <c r="X43" s="12"/>
    </row>
    <row r="44" spans="1:24" x14ac:dyDescent="0.25">
      <c r="A44" s="10">
        <v>43</v>
      </c>
      <c r="B44" s="12"/>
      <c r="C44" s="12"/>
      <c r="D44" s="12"/>
      <c r="E44" s="12"/>
      <c r="F44" s="15">
        <f t="shared" ca="1" si="0"/>
        <v>116</v>
      </c>
      <c r="G44" s="17"/>
      <c r="H44" s="24"/>
      <c r="I44" s="24"/>
      <c r="J44" s="24"/>
      <c r="K44" s="24"/>
      <c r="L44" s="24"/>
      <c r="M44" s="24"/>
      <c r="N44" s="10">
        <f>Overview!$E$4</f>
        <v>0</v>
      </c>
      <c r="O44" s="10">
        <f>Overview!$E$5</f>
        <v>0</v>
      </c>
      <c r="P44" s="10"/>
      <c r="Q44" s="10"/>
      <c r="R44" s="10"/>
      <c r="S44" s="10"/>
      <c r="T44" s="10"/>
      <c r="U44" s="12"/>
      <c r="V44" s="10" t="str">
        <f>Attendance!$AH$44</f>
        <v>N</v>
      </c>
      <c r="W44" s="12"/>
      <c r="X44" s="12"/>
    </row>
    <row r="45" spans="1:24" x14ac:dyDescent="0.25">
      <c r="A45" s="10">
        <v>44</v>
      </c>
      <c r="B45" s="12"/>
      <c r="C45" s="12"/>
      <c r="D45" s="12"/>
      <c r="E45" s="12"/>
      <c r="F45" s="15">
        <f t="shared" ca="1" si="0"/>
        <v>116</v>
      </c>
      <c r="G45" s="17"/>
      <c r="H45" s="24"/>
      <c r="I45" s="24"/>
      <c r="J45" s="24"/>
      <c r="K45" s="24"/>
      <c r="L45" s="24"/>
      <c r="M45" s="24"/>
      <c r="N45" s="10">
        <f>Overview!$E$4</f>
        <v>0</v>
      </c>
      <c r="O45" s="10">
        <f>Overview!$E$5</f>
        <v>0</v>
      </c>
      <c r="P45" s="10"/>
      <c r="Q45" s="10"/>
      <c r="R45" s="10"/>
      <c r="S45" s="10"/>
      <c r="T45" s="10"/>
      <c r="U45" s="12"/>
      <c r="V45" s="10" t="str">
        <f>Attendance!$AH$45</f>
        <v>N</v>
      </c>
      <c r="W45" s="12"/>
      <c r="X45" s="12"/>
    </row>
    <row r="46" spans="1:24" x14ac:dyDescent="0.25">
      <c r="A46" s="10">
        <v>45</v>
      </c>
      <c r="B46" s="12"/>
      <c r="C46" s="12"/>
      <c r="D46" s="12"/>
      <c r="E46" s="12"/>
      <c r="F46" s="15">
        <f t="shared" ca="1" si="0"/>
        <v>116</v>
      </c>
      <c r="G46" s="12"/>
      <c r="H46" s="24"/>
      <c r="I46" s="24"/>
      <c r="J46" s="24"/>
      <c r="K46" s="24"/>
      <c r="L46" s="24"/>
      <c r="M46" s="24"/>
      <c r="N46" s="10">
        <f>Overview!$E$4</f>
        <v>0</v>
      </c>
      <c r="O46" s="10">
        <f>Overview!$E$5</f>
        <v>0</v>
      </c>
      <c r="P46" s="10"/>
      <c r="Q46" s="10"/>
      <c r="R46" s="10"/>
      <c r="S46" s="10"/>
      <c r="T46" s="10"/>
      <c r="U46" s="12"/>
      <c r="V46" s="10" t="str">
        <f>Attendance!$AH$46</f>
        <v>N</v>
      </c>
      <c r="W46" s="12"/>
      <c r="X46" s="12"/>
    </row>
    <row r="47" spans="1:24" x14ac:dyDescent="0.25">
      <c r="A47" s="10">
        <v>46</v>
      </c>
      <c r="B47" s="12"/>
      <c r="C47" s="12"/>
      <c r="D47" s="12"/>
      <c r="E47" s="12"/>
      <c r="F47" s="15">
        <f t="shared" ca="1" si="0"/>
        <v>116</v>
      </c>
      <c r="G47" s="12"/>
      <c r="H47" s="24"/>
      <c r="I47" s="24"/>
      <c r="J47" s="24"/>
      <c r="K47" s="24"/>
      <c r="L47" s="24"/>
      <c r="M47" s="24"/>
      <c r="N47" s="10">
        <f>Overview!$E$4</f>
        <v>0</v>
      </c>
      <c r="O47" s="10">
        <f>Overview!$E$5</f>
        <v>0</v>
      </c>
      <c r="P47" s="10"/>
      <c r="Q47" s="10"/>
      <c r="R47" s="10"/>
      <c r="S47" s="10"/>
      <c r="T47" s="10"/>
      <c r="U47" s="12"/>
      <c r="V47" s="10" t="str">
        <f>Attendance!$AH$47</f>
        <v>N</v>
      </c>
      <c r="W47" s="12"/>
      <c r="X47" s="12"/>
    </row>
    <row r="48" spans="1:24" x14ac:dyDescent="0.25">
      <c r="A48" s="10">
        <v>47</v>
      </c>
      <c r="B48" s="12"/>
      <c r="C48" s="12"/>
      <c r="D48" s="12"/>
      <c r="E48" s="12"/>
      <c r="F48" s="15">
        <f t="shared" ca="1" si="0"/>
        <v>116</v>
      </c>
      <c r="G48" s="12"/>
      <c r="H48" s="24"/>
      <c r="I48" s="24"/>
      <c r="J48" s="24"/>
      <c r="K48" s="24"/>
      <c r="L48" s="24"/>
      <c r="M48" s="24"/>
      <c r="N48" s="10">
        <f>Overview!$E$4</f>
        <v>0</v>
      </c>
      <c r="O48" s="10">
        <f>Overview!$E$5</f>
        <v>0</v>
      </c>
      <c r="P48" s="10"/>
      <c r="Q48" s="10"/>
      <c r="R48" s="10"/>
      <c r="S48" s="10"/>
      <c r="T48" s="10"/>
      <c r="U48" s="12"/>
      <c r="V48" s="10" t="str">
        <f>Attendance!$AH$48</f>
        <v>N</v>
      </c>
      <c r="W48" s="12"/>
      <c r="X48" s="12"/>
    </row>
    <row r="49" spans="1:24" x14ac:dyDescent="0.25">
      <c r="A49" s="10">
        <v>48</v>
      </c>
      <c r="B49" s="12"/>
      <c r="C49" s="12"/>
      <c r="D49" s="12"/>
      <c r="E49" s="12"/>
      <c r="F49" s="15">
        <f t="shared" ca="1" si="0"/>
        <v>116</v>
      </c>
      <c r="G49" s="12"/>
      <c r="H49" s="24"/>
      <c r="I49" s="24"/>
      <c r="J49" s="24"/>
      <c r="K49" s="24"/>
      <c r="L49" s="24"/>
      <c r="M49" s="24"/>
      <c r="N49" s="10">
        <f>Overview!$E$4</f>
        <v>0</v>
      </c>
      <c r="O49" s="10">
        <f>Overview!$E$5</f>
        <v>0</v>
      </c>
      <c r="P49" s="10"/>
      <c r="Q49" s="10"/>
      <c r="R49" s="10"/>
      <c r="S49" s="10"/>
      <c r="T49" s="10"/>
      <c r="U49" s="12"/>
      <c r="V49" s="10" t="str">
        <f>Attendance!$AH49</f>
        <v>N</v>
      </c>
      <c r="W49" s="12"/>
      <c r="X49" s="12"/>
    </row>
    <row r="50" spans="1:24" x14ac:dyDescent="0.25">
      <c r="A50" s="10">
        <v>49</v>
      </c>
      <c r="B50" s="12"/>
      <c r="C50" s="12"/>
      <c r="D50" s="12"/>
      <c r="E50" s="12"/>
      <c r="F50" s="15">
        <f t="shared" ca="1" si="0"/>
        <v>116</v>
      </c>
      <c r="G50" s="12"/>
      <c r="H50" s="24"/>
      <c r="I50" s="24"/>
      <c r="J50" s="24"/>
      <c r="K50" s="24"/>
      <c r="L50" s="24"/>
      <c r="M50" s="24"/>
      <c r="N50" s="10">
        <f>Overview!$E$4</f>
        <v>0</v>
      </c>
      <c r="O50" s="10">
        <f>Overview!$E$5</f>
        <v>0</v>
      </c>
      <c r="P50" s="10"/>
      <c r="Q50" s="10"/>
      <c r="R50" s="10"/>
      <c r="S50" s="10"/>
      <c r="T50" s="10"/>
      <c r="U50" s="12"/>
      <c r="V50" s="10" t="str">
        <f>Attendance!$AH$50</f>
        <v>N</v>
      </c>
      <c r="W50" s="12"/>
      <c r="X50" s="12"/>
    </row>
    <row r="51" spans="1:24" x14ac:dyDescent="0.25">
      <c r="A51" s="10">
        <v>50</v>
      </c>
      <c r="B51" s="12"/>
      <c r="C51" s="12"/>
      <c r="D51" s="12"/>
      <c r="E51" s="12"/>
      <c r="F51" s="15">
        <f t="shared" ca="1" si="0"/>
        <v>116</v>
      </c>
      <c r="G51" s="12"/>
      <c r="H51" s="24"/>
      <c r="I51" s="24"/>
      <c r="J51" s="24"/>
      <c r="K51" s="24"/>
      <c r="L51" s="24"/>
      <c r="M51" s="24"/>
      <c r="N51" s="10">
        <f>Overview!$E$4</f>
        <v>0</v>
      </c>
      <c r="O51" s="10">
        <f>Overview!$E$5</f>
        <v>0</v>
      </c>
      <c r="P51" s="10"/>
      <c r="Q51" s="10"/>
      <c r="R51" s="10"/>
      <c r="S51" s="10"/>
      <c r="T51" s="10"/>
      <c r="U51" s="12"/>
      <c r="V51" s="10" t="str">
        <f>Attendance!$AH$51</f>
        <v>N</v>
      </c>
      <c r="W51" s="12"/>
      <c r="X51" s="12"/>
    </row>
    <row r="68" spans="7:24" x14ac:dyDescent="0.25">
      <c r="G68" s="13" t="s">
        <v>70</v>
      </c>
      <c r="O68" s="14"/>
      <c r="T68" s="13" t="s">
        <v>184</v>
      </c>
      <c r="U68" s="13" t="s">
        <v>72</v>
      </c>
      <c r="X68" s="13" t="s">
        <v>66</v>
      </c>
    </row>
    <row r="69" spans="7:24" x14ac:dyDescent="0.25">
      <c r="G69" s="13" t="s">
        <v>71</v>
      </c>
      <c r="O69" s="14"/>
      <c r="T69" s="13" t="s">
        <v>185</v>
      </c>
      <c r="U69" s="13" t="s">
        <v>73</v>
      </c>
      <c r="X69" s="13" t="s">
        <v>67</v>
      </c>
    </row>
    <row r="70" spans="7:24" x14ac:dyDescent="0.25">
      <c r="G70" s="13" t="s">
        <v>154</v>
      </c>
      <c r="O70" s="14"/>
      <c r="T70" s="13" t="s">
        <v>186</v>
      </c>
      <c r="U70" s="13" t="s">
        <v>74</v>
      </c>
      <c r="X70" s="13" t="s">
        <v>68</v>
      </c>
    </row>
    <row r="71" spans="7:24" x14ac:dyDescent="0.25">
      <c r="O71" s="14"/>
      <c r="T71" s="13" t="s">
        <v>187</v>
      </c>
      <c r="U71" s="13" t="s">
        <v>75</v>
      </c>
      <c r="X71" s="13" t="s">
        <v>69</v>
      </c>
    </row>
    <row r="72" spans="7:24" x14ac:dyDescent="0.25">
      <c r="O72" s="14"/>
      <c r="T72" s="13" t="s">
        <v>215</v>
      </c>
    </row>
    <row r="73" spans="7:24" x14ac:dyDescent="0.25">
      <c r="O73" s="14"/>
      <c r="T73" s="13" t="s">
        <v>216</v>
      </c>
    </row>
    <row r="74" spans="7:24" x14ac:dyDescent="0.25">
      <c r="O74" s="14"/>
      <c r="T74" s="13" t="s">
        <v>217</v>
      </c>
    </row>
    <row r="75" spans="7:24" x14ac:dyDescent="0.25">
      <c r="O75" s="14"/>
      <c r="T75" s="13" t="s">
        <v>218</v>
      </c>
    </row>
    <row r="76" spans="7:24" x14ac:dyDescent="0.25">
      <c r="O76" s="14"/>
      <c r="T76" s="13" t="s">
        <v>219</v>
      </c>
    </row>
    <row r="77" spans="7:24" x14ac:dyDescent="0.25">
      <c r="O77" s="14"/>
      <c r="T77" s="13" t="s">
        <v>220</v>
      </c>
    </row>
    <row r="78" spans="7:24" x14ac:dyDescent="0.25">
      <c r="O78" s="14"/>
      <c r="T78" s="13" t="s">
        <v>221</v>
      </c>
    </row>
    <row r="79" spans="7:24" x14ac:dyDescent="0.25">
      <c r="O79" s="14"/>
      <c r="T79" s="13" t="s">
        <v>222</v>
      </c>
    </row>
    <row r="80" spans="7:24" x14ac:dyDescent="0.25">
      <c r="O80" s="14"/>
      <c r="T80" s="13" t="s">
        <v>223</v>
      </c>
    </row>
    <row r="81" spans="20:20" x14ac:dyDescent="0.25">
      <c r="T81" s="13" t="s">
        <v>224</v>
      </c>
    </row>
    <row r="82" spans="20:20" x14ac:dyDescent="0.25">
      <c r="T82" s="13" t="s">
        <v>225</v>
      </c>
    </row>
    <row r="83" spans="20:20" x14ac:dyDescent="0.25">
      <c r="T83" s="13" t="s">
        <v>226</v>
      </c>
    </row>
    <row r="84" spans="20:20" x14ac:dyDescent="0.25">
      <c r="T84" s="13" t="s">
        <v>227</v>
      </c>
    </row>
    <row r="85" spans="20:20" x14ac:dyDescent="0.25">
      <c r="T85" s="13" t="s">
        <v>228</v>
      </c>
    </row>
    <row r="86" spans="20:20" x14ac:dyDescent="0.25">
      <c r="T86" s="13" t="s">
        <v>229</v>
      </c>
    </row>
  </sheetData>
  <dataValidations count="7">
    <dataValidation type="list" allowBlank="1" showInputMessage="1" showErrorMessage="1" sqref="P2:Q51">
      <formula1>"Hosur road,Koramangala, Madiwala,Others"</formula1>
    </dataValidation>
    <dataValidation allowBlank="1" showInputMessage="1" showErrorMessage="1" promptTitle="Secondary/School, Senior Seconda" sqref="S1:T1"/>
    <dataValidation type="list" allowBlank="1" showInputMessage="1" showErrorMessage="1" sqref="S2:S51">
      <formula1>"Senior Secondary/PUC, Secondary/School, Vocational Training, Diploma, Emplolyed, Dropout, Graduate/Degree"</formula1>
    </dataValidation>
    <dataValidation type="list" allowBlank="1" showInputMessage="1" showErrorMessage="1" sqref="G2:G51">
      <formula1>$G$68:$G$70</formula1>
    </dataValidation>
    <dataValidation type="list" allowBlank="1" showInputMessage="1" showErrorMessage="1" sqref="U2:U51">
      <formula1>$U$68:$U$71</formula1>
    </dataValidation>
    <dataValidation type="list" allowBlank="1" showInputMessage="1" showErrorMessage="1" sqref="X2:X51">
      <formula1>$X$68:$X$71</formula1>
    </dataValidation>
    <dataValidation type="textLength" allowBlank="1" showInputMessage="1" showErrorMessage="1" sqref="H2:I51">
      <formula1>10</formula1>
      <formula2>10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54"/>
  <sheetViews>
    <sheetView workbookViewId="0">
      <pane ySplit="1" topLeftCell="A2" activePane="bottomLeft" state="frozen"/>
      <selection activeCell="A2" sqref="A2"/>
      <selection pane="bottomLeft" activeCell="E48" sqref="E48"/>
    </sheetView>
  </sheetViews>
  <sheetFormatPr defaultColWidth="9.140625" defaultRowHeight="15" x14ac:dyDescent="0.25"/>
  <cols>
    <col min="1" max="1" width="5.7109375" style="3" bestFit="1" customWidth="1"/>
    <col min="2" max="2" width="22.140625" style="3" customWidth="1"/>
    <col min="3" max="3" width="20.42578125" style="3" customWidth="1"/>
    <col min="4" max="5" width="20.28515625" style="3" customWidth="1"/>
    <col min="6" max="20" width="11.5703125" style="3" customWidth="1"/>
    <col min="21" max="24" width="11.5703125" style="3" bestFit="1" customWidth="1"/>
    <col min="25" max="25" width="10.42578125" style="3" bestFit="1" customWidth="1"/>
    <col min="26" max="30" width="11.5703125" style="3" bestFit="1" customWidth="1"/>
    <col min="31" max="31" width="24.7109375" style="3" bestFit="1" customWidth="1"/>
    <col min="32" max="32" width="21.42578125" style="3" customWidth="1"/>
    <col min="33" max="33" width="18.7109375" style="3" customWidth="1"/>
    <col min="34" max="34" width="19.140625" style="3" customWidth="1"/>
    <col min="35" max="16384" width="9.140625" style="3"/>
  </cols>
  <sheetData>
    <row r="1" spans="1:173" s="2" customFormat="1" ht="33" thickTop="1" thickBot="1" x14ac:dyDescent="0.3">
      <c r="A1" s="25" t="s">
        <v>10</v>
      </c>
      <c r="B1" s="25" t="s">
        <v>22</v>
      </c>
      <c r="C1" s="25" t="s">
        <v>0</v>
      </c>
      <c r="D1" s="25" t="s">
        <v>1</v>
      </c>
      <c r="E1" s="25" t="s">
        <v>3</v>
      </c>
      <c r="F1" s="25" t="s">
        <v>76</v>
      </c>
      <c r="G1" s="25" t="s">
        <v>76</v>
      </c>
      <c r="H1" s="25" t="s">
        <v>76</v>
      </c>
      <c r="I1" s="25" t="s">
        <v>76</v>
      </c>
      <c r="J1" s="25" t="s">
        <v>76</v>
      </c>
      <c r="K1" s="25" t="s">
        <v>76</v>
      </c>
      <c r="L1" s="25" t="s">
        <v>76</v>
      </c>
      <c r="M1" s="25" t="s">
        <v>76</v>
      </c>
      <c r="N1" s="25" t="s">
        <v>76</v>
      </c>
      <c r="O1" s="25" t="s">
        <v>76</v>
      </c>
      <c r="P1" s="25" t="s">
        <v>76</v>
      </c>
      <c r="Q1" s="25" t="s">
        <v>76</v>
      </c>
      <c r="R1" s="25" t="s">
        <v>76</v>
      </c>
      <c r="S1" s="25" t="s">
        <v>76</v>
      </c>
      <c r="T1" s="25" t="s">
        <v>76</v>
      </c>
      <c r="U1" s="25" t="s">
        <v>76</v>
      </c>
      <c r="V1" s="25" t="s">
        <v>76</v>
      </c>
      <c r="W1" s="25" t="s">
        <v>76</v>
      </c>
      <c r="X1" s="25" t="s">
        <v>76</v>
      </c>
      <c r="Y1" s="25" t="s">
        <v>76</v>
      </c>
      <c r="Z1" s="25" t="s">
        <v>76</v>
      </c>
      <c r="AA1" s="25" t="s">
        <v>76</v>
      </c>
      <c r="AB1" s="25" t="s">
        <v>76</v>
      </c>
      <c r="AC1" s="25" t="s">
        <v>76</v>
      </c>
      <c r="AD1" s="25" t="s">
        <v>76</v>
      </c>
      <c r="AE1" s="26" t="s">
        <v>12</v>
      </c>
      <c r="AF1" s="26" t="s">
        <v>13</v>
      </c>
      <c r="AG1" s="26" t="s">
        <v>14</v>
      </c>
      <c r="AH1" s="26" t="s">
        <v>15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</row>
    <row r="2" spans="1:173" ht="15.75" thickTop="1" x14ac:dyDescent="0.25">
      <c r="A2" s="10">
        <v>1</v>
      </c>
      <c r="B2" s="10">
        <f>'Youth Profile Tracker'!B2</f>
        <v>0</v>
      </c>
      <c r="C2" s="10">
        <f>'Youth Profile Tracker'!C2</f>
        <v>0</v>
      </c>
      <c r="D2" s="10">
        <f>'Youth Profile Tracker'!D2</f>
        <v>0</v>
      </c>
      <c r="E2" s="10" t="str">
        <f>IFERROR(VLOOKUP(B2,'Youth Profile Tracker'!B2:G51,6,FALSE),"")</f>
        <v/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>
        <v>25</v>
      </c>
      <c r="AF2" s="10">
        <f>COUNTIF(F2:AD2,"P")</f>
        <v>0</v>
      </c>
      <c r="AG2" s="10">
        <f>AF2/AE2*100</f>
        <v>0</v>
      </c>
      <c r="AH2" s="10" t="str">
        <f>IF(AG2&gt;=80,"Y","N")</f>
        <v>N</v>
      </c>
    </row>
    <row r="3" spans="1:173" x14ac:dyDescent="0.25">
      <c r="A3" s="10">
        <v>2</v>
      </c>
      <c r="B3" s="10">
        <f>'Youth Profile Tracker'!B3</f>
        <v>0</v>
      </c>
      <c r="C3" s="10">
        <f>'Youth Profile Tracker'!C3</f>
        <v>0</v>
      </c>
      <c r="D3" s="10">
        <f>'Youth Profile Tracker'!D3</f>
        <v>0</v>
      </c>
      <c r="E3" s="10" t="str">
        <f>IFERROR(VLOOKUP(B3,'Youth Profile Tracker'!B3:G52,6,FALSE),"")</f>
        <v/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>
        <v>25</v>
      </c>
      <c r="AF3" s="10">
        <f t="shared" ref="AF3:AF51" si="0">COUNTIF(F3:AD3,"P")</f>
        <v>0</v>
      </c>
      <c r="AG3" s="10">
        <f>AF3/AE3*100</f>
        <v>0</v>
      </c>
      <c r="AH3" s="10" t="str">
        <f t="shared" ref="AH3:AH50" si="1">IF(AG3&gt;=80,"Y","N")</f>
        <v>N</v>
      </c>
    </row>
    <row r="4" spans="1:173" x14ac:dyDescent="0.25">
      <c r="A4" s="10">
        <v>3</v>
      </c>
      <c r="B4" s="10">
        <f>'Youth Profile Tracker'!B4</f>
        <v>0</v>
      </c>
      <c r="C4" s="10">
        <f>'Youth Profile Tracker'!C4</f>
        <v>0</v>
      </c>
      <c r="D4" s="10">
        <f>'Youth Profile Tracker'!D4</f>
        <v>0</v>
      </c>
      <c r="E4" s="10" t="str">
        <f>IFERROR(VLOOKUP(B4,'Youth Profile Tracker'!B4:G53,6,FALSE),"")</f>
        <v/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>
        <v>25</v>
      </c>
      <c r="AF4" s="10">
        <f t="shared" si="0"/>
        <v>0</v>
      </c>
      <c r="AG4" s="10">
        <f t="shared" ref="AG4:AG50" si="2">AF4/AE4*100</f>
        <v>0</v>
      </c>
      <c r="AH4" s="10" t="str">
        <f t="shared" si="1"/>
        <v>N</v>
      </c>
    </row>
    <row r="5" spans="1:173" x14ac:dyDescent="0.25">
      <c r="A5" s="10">
        <v>4</v>
      </c>
      <c r="B5" s="10">
        <f>'Youth Profile Tracker'!B5</f>
        <v>0</v>
      </c>
      <c r="C5" s="10">
        <f>'Youth Profile Tracker'!C5</f>
        <v>0</v>
      </c>
      <c r="D5" s="10">
        <f>'Youth Profile Tracker'!D5</f>
        <v>0</v>
      </c>
      <c r="E5" s="10" t="str">
        <f>IFERROR(VLOOKUP(B5,'Youth Profile Tracker'!B5:G54,6,FALSE),"")</f>
        <v/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>
        <v>25</v>
      </c>
      <c r="AF5" s="10">
        <f t="shared" si="0"/>
        <v>0</v>
      </c>
      <c r="AG5" s="10">
        <f t="shared" si="2"/>
        <v>0</v>
      </c>
      <c r="AH5" s="10" t="str">
        <f t="shared" si="1"/>
        <v>N</v>
      </c>
    </row>
    <row r="6" spans="1:173" x14ac:dyDescent="0.25">
      <c r="A6" s="10">
        <v>5</v>
      </c>
      <c r="B6" s="10">
        <f>'Youth Profile Tracker'!B6</f>
        <v>0</v>
      </c>
      <c r="C6" s="10">
        <f>'Youth Profile Tracker'!C6</f>
        <v>0</v>
      </c>
      <c r="D6" s="10">
        <f>'Youth Profile Tracker'!D6</f>
        <v>0</v>
      </c>
      <c r="E6" s="10" t="str">
        <f>IFERROR(VLOOKUP(B6,'Youth Profile Tracker'!B6:G55,6,FALSE),"")</f>
        <v/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>
        <v>25</v>
      </c>
      <c r="AF6" s="10">
        <f t="shared" si="0"/>
        <v>0</v>
      </c>
      <c r="AG6" s="10">
        <f t="shared" si="2"/>
        <v>0</v>
      </c>
      <c r="AH6" s="10" t="str">
        <f t="shared" si="1"/>
        <v>N</v>
      </c>
    </row>
    <row r="7" spans="1:173" x14ac:dyDescent="0.25">
      <c r="A7" s="10">
        <v>6</v>
      </c>
      <c r="B7" s="10">
        <f>'Youth Profile Tracker'!B7</f>
        <v>0</v>
      </c>
      <c r="C7" s="10">
        <f>'Youth Profile Tracker'!C7</f>
        <v>0</v>
      </c>
      <c r="D7" s="10">
        <f>'Youth Profile Tracker'!D7</f>
        <v>0</v>
      </c>
      <c r="E7" s="10" t="str">
        <f>IFERROR(VLOOKUP(B7,'Youth Profile Tracker'!B7:G56,6,FALSE),"")</f>
        <v/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>
        <v>25</v>
      </c>
      <c r="AF7" s="10">
        <f t="shared" si="0"/>
        <v>0</v>
      </c>
      <c r="AG7" s="10">
        <f t="shared" si="2"/>
        <v>0</v>
      </c>
      <c r="AH7" s="10" t="str">
        <f t="shared" si="1"/>
        <v>N</v>
      </c>
    </row>
    <row r="8" spans="1:173" x14ac:dyDescent="0.25">
      <c r="A8" s="10">
        <v>7</v>
      </c>
      <c r="B8" s="10">
        <f>'Youth Profile Tracker'!B8</f>
        <v>0</v>
      </c>
      <c r="C8" s="10">
        <f>'Youth Profile Tracker'!C8</f>
        <v>0</v>
      </c>
      <c r="D8" s="10">
        <f>'Youth Profile Tracker'!D8</f>
        <v>0</v>
      </c>
      <c r="E8" s="10" t="str">
        <f>IFERROR(VLOOKUP(B8,'Youth Profile Tracker'!B8:G57,6,FALSE),"")</f>
        <v/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>
        <v>25</v>
      </c>
      <c r="AF8" s="10">
        <f t="shared" si="0"/>
        <v>0</v>
      </c>
      <c r="AG8" s="10">
        <f t="shared" si="2"/>
        <v>0</v>
      </c>
      <c r="AH8" s="10" t="str">
        <f t="shared" si="1"/>
        <v>N</v>
      </c>
    </row>
    <row r="9" spans="1:173" x14ac:dyDescent="0.25">
      <c r="A9" s="10">
        <v>8</v>
      </c>
      <c r="B9" s="10">
        <f>'Youth Profile Tracker'!B9</f>
        <v>0</v>
      </c>
      <c r="C9" s="10">
        <f>'Youth Profile Tracker'!C9</f>
        <v>0</v>
      </c>
      <c r="D9" s="10">
        <f>'Youth Profile Tracker'!D9</f>
        <v>0</v>
      </c>
      <c r="E9" s="10" t="str">
        <f>IFERROR(VLOOKUP(B9,'Youth Profile Tracker'!B9:G58,6,FALSE),"")</f>
        <v/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>
        <v>25</v>
      </c>
      <c r="AF9" s="10">
        <f t="shared" si="0"/>
        <v>0</v>
      </c>
      <c r="AG9" s="10">
        <f t="shared" si="2"/>
        <v>0</v>
      </c>
      <c r="AH9" s="10" t="str">
        <f t="shared" si="1"/>
        <v>N</v>
      </c>
    </row>
    <row r="10" spans="1:173" x14ac:dyDescent="0.25">
      <c r="A10" s="10">
        <v>9</v>
      </c>
      <c r="B10" s="10">
        <f>'Youth Profile Tracker'!B10</f>
        <v>0</v>
      </c>
      <c r="C10" s="10">
        <f>'Youth Profile Tracker'!C10</f>
        <v>0</v>
      </c>
      <c r="D10" s="10">
        <f>'Youth Profile Tracker'!D10</f>
        <v>0</v>
      </c>
      <c r="E10" s="10" t="str">
        <f>IFERROR(VLOOKUP(B10,'Youth Profile Tracker'!B10:G59,6,FALSE),"")</f>
        <v/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>
        <v>25</v>
      </c>
      <c r="AF10" s="10">
        <f t="shared" si="0"/>
        <v>0</v>
      </c>
      <c r="AG10" s="10">
        <f t="shared" si="2"/>
        <v>0</v>
      </c>
      <c r="AH10" s="10" t="str">
        <f t="shared" si="1"/>
        <v>N</v>
      </c>
    </row>
    <row r="11" spans="1:173" x14ac:dyDescent="0.25">
      <c r="A11" s="10">
        <v>10</v>
      </c>
      <c r="B11" s="10">
        <f>'Youth Profile Tracker'!B11</f>
        <v>0</v>
      </c>
      <c r="C11" s="10">
        <f>'Youth Profile Tracker'!C11</f>
        <v>0</v>
      </c>
      <c r="D11" s="10">
        <f>'Youth Profile Tracker'!D11</f>
        <v>0</v>
      </c>
      <c r="E11" s="10" t="str">
        <f>IFERROR(VLOOKUP(B11,'Youth Profile Tracker'!B11:G60,6,FALSE),"")</f>
        <v/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>
        <v>25</v>
      </c>
      <c r="AF11" s="10">
        <f t="shared" si="0"/>
        <v>0</v>
      </c>
      <c r="AG11" s="10">
        <f t="shared" si="2"/>
        <v>0</v>
      </c>
      <c r="AH11" s="10" t="str">
        <f t="shared" si="1"/>
        <v>N</v>
      </c>
    </row>
    <row r="12" spans="1:173" x14ac:dyDescent="0.25">
      <c r="A12" s="10">
        <v>11</v>
      </c>
      <c r="B12" s="10">
        <f>'Youth Profile Tracker'!B12</f>
        <v>0</v>
      </c>
      <c r="C12" s="10">
        <f>'Youth Profile Tracker'!C12</f>
        <v>0</v>
      </c>
      <c r="D12" s="10">
        <f>'Youth Profile Tracker'!D12</f>
        <v>0</v>
      </c>
      <c r="E12" s="10" t="str">
        <f>IFERROR(VLOOKUP(B12,'Youth Profile Tracker'!B12:G61,6,FALSE),"")</f>
        <v/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>
        <v>25</v>
      </c>
      <c r="AF12" s="10">
        <f t="shared" si="0"/>
        <v>0</v>
      </c>
      <c r="AG12" s="10">
        <f t="shared" si="2"/>
        <v>0</v>
      </c>
      <c r="AH12" s="10" t="str">
        <f t="shared" si="1"/>
        <v>N</v>
      </c>
    </row>
    <row r="13" spans="1:173" x14ac:dyDescent="0.25">
      <c r="A13" s="10">
        <v>12</v>
      </c>
      <c r="B13" s="10">
        <f>'Youth Profile Tracker'!B13</f>
        <v>0</v>
      </c>
      <c r="C13" s="10">
        <f>'Youth Profile Tracker'!C13</f>
        <v>0</v>
      </c>
      <c r="D13" s="10">
        <f>'Youth Profile Tracker'!D13</f>
        <v>0</v>
      </c>
      <c r="E13" s="10" t="str">
        <f>IFERROR(VLOOKUP(B13,'Youth Profile Tracker'!B13:G62,6,FALSE),"")</f>
        <v/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>
        <v>25</v>
      </c>
      <c r="AF13" s="10">
        <f t="shared" si="0"/>
        <v>0</v>
      </c>
      <c r="AG13" s="10">
        <f t="shared" si="2"/>
        <v>0</v>
      </c>
      <c r="AH13" s="10" t="str">
        <f t="shared" si="1"/>
        <v>N</v>
      </c>
    </row>
    <row r="14" spans="1:173" x14ac:dyDescent="0.25">
      <c r="A14" s="10">
        <v>13</v>
      </c>
      <c r="B14" s="10">
        <f>'Youth Profile Tracker'!B14</f>
        <v>0</v>
      </c>
      <c r="C14" s="10">
        <f>'Youth Profile Tracker'!C14</f>
        <v>0</v>
      </c>
      <c r="D14" s="10">
        <f>'Youth Profile Tracker'!D14</f>
        <v>0</v>
      </c>
      <c r="E14" s="10" t="str">
        <f>IFERROR(VLOOKUP(B14,'Youth Profile Tracker'!B14:G63,6,FALSE),"")</f>
        <v/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>
        <v>25</v>
      </c>
      <c r="AF14" s="10">
        <f t="shared" si="0"/>
        <v>0</v>
      </c>
      <c r="AG14" s="10">
        <f t="shared" si="2"/>
        <v>0</v>
      </c>
      <c r="AH14" s="10" t="str">
        <f t="shared" si="1"/>
        <v>N</v>
      </c>
    </row>
    <row r="15" spans="1:173" x14ac:dyDescent="0.25">
      <c r="A15" s="10">
        <v>14</v>
      </c>
      <c r="B15" s="10">
        <f>'Youth Profile Tracker'!B15</f>
        <v>0</v>
      </c>
      <c r="C15" s="10">
        <f>'Youth Profile Tracker'!C15</f>
        <v>0</v>
      </c>
      <c r="D15" s="10">
        <f>'Youth Profile Tracker'!D15</f>
        <v>0</v>
      </c>
      <c r="E15" s="10" t="str">
        <f>IFERROR(VLOOKUP(B15,'Youth Profile Tracker'!B15:G64,6,FALSE),"")</f>
        <v/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>
        <v>25</v>
      </c>
      <c r="AF15" s="10">
        <f t="shared" si="0"/>
        <v>0</v>
      </c>
      <c r="AG15" s="10">
        <f t="shared" si="2"/>
        <v>0</v>
      </c>
      <c r="AH15" s="10" t="str">
        <f t="shared" si="1"/>
        <v>N</v>
      </c>
    </row>
    <row r="16" spans="1:173" x14ac:dyDescent="0.25">
      <c r="A16" s="10">
        <v>15</v>
      </c>
      <c r="B16" s="10">
        <f>'Youth Profile Tracker'!B16</f>
        <v>0</v>
      </c>
      <c r="C16" s="10">
        <f>'Youth Profile Tracker'!C16</f>
        <v>0</v>
      </c>
      <c r="D16" s="10">
        <f>'Youth Profile Tracker'!D16</f>
        <v>0</v>
      </c>
      <c r="E16" s="10" t="str">
        <f>IFERROR(VLOOKUP(B16,'Youth Profile Tracker'!B16:G65,6,FALSE),"")</f>
        <v/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>
        <v>25</v>
      </c>
      <c r="AF16" s="10">
        <f t="shared" si="0"/>
        <v>0</v>
      </c>
      <c r="AG16" s="10">
        <f t="shared" si="2"/>
        <v>0</v>
      </c>
      <c r="AH16" s="10" t="str">
        <f t="shared" si="1"/>
        <v>N</v>
      </c>
    </row>
    <row r="17" spans="1:34" x14ac:dyDescent="0.25">
      <c r="A17" s="10">
        <v>16</v>
      </c>
      <c r="B17" s="10">
        <f>'Youth Profile Tracker'!B17</f>
        <v>0</v>
      </c>
      <c r="C17" s="10">
        <f>'Youth Profile Tracker'!C17</f>
        <v>0</v>
      </c>
      <c r="D17" s="10">
        <f>'Youth Profile Tracker'!D17</f>
        <v>0</v>
      </c>
      <c r="E17" s="10" t="str">
        <f>IFERROR(VLOOKUP(B17,'Youth Profile Tracker'!B17:G66,6,FALSE),"")</f>
        <v/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>
        <v>25</v>
      </c>
      <c r="AF17" s="10">
        <f t="shared" si="0"/>
        <v>0</v>
      </c>
      <c r="AG17" s="10">
        <f t="shared" si="2"/>
        <v>0</v>
      </c>
      <c r="AH17" s="10" t="str">
        <f t="shared" si="1"/>
        <v>N</v>
      </c>
    </row>
    <row r="18" spans="1:34" x14ac:dyDescent="0.25">
      <c r="A18" s="10">
        <v>17</v>
      </c>
      <c r="B18" s="10">
        <f>'Youth Profile Tracker'!B18</f>
        <v>0</v>
      </c>
      <c r="C18" s="10">
        <f>'Youth Profile Tracker'!C18</f>
        <v>0</v>
      </c>
      <c r="D18" s="10">
        <f>'Youth Profile Tracker'!D18</f>
        <v>0</v>
      </c>
      <c r="E18" s="10" t="str">
        <f>IFERROR(VLOOKUP(B18,'Youth Profile Tracker'!B18:G67,6,FALSE),"")</f>
        <v/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>
        <v>25</v>
      </c>
      <c r="AF18" s="10">
        <f t="shared" si="0"/>
        <v>0</v>
      </c>
      <c r="AG18" s="10">
        <f t="shared" si="2"/>
        <v>0</v>
      </c>
      <c r="AH18" s="10" t="str">
        <f t="shared" si="1"/>
        <v>N</v>
      </c>
    </row>
    <row r="19" spans="1:34" x14ac:dyDescent="0.25">
      <c r="A19" s="10">
        <v>18</v>
      </c>
      <c r="B19" s="10">
        <f>'Youth Profile Tracker'!B19</f>
        <v>0</v>
      </c>
      <c r="C19" s="10">
        <f>'Youth Profile Tracker'!C19</f>
        <v>0</v>
      </c>
      <c r="D19" s="10">
        <f>'Youth Profile Tracker'!D19</f>
        <v>0</v>
      </c>
      <c r="E19" s="10" t="str">
        <f>IFERROR(VLOOKUP(B19,'Youth Profile Tracker'!B19:G68,6,FALSE),"")</f>
        <v/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>
        <v>25</v>
      </c>
      <c r="AF19" s="10">
        <f t="shared" si="0"/>
        <v>0</v>
      </c>
      <c r="AG19" s="10">
        <f t="shared" si="2"/>
        <v>0</v>
      </c>
      <c r="AH19" s="10" t="str">
        <f t="shared" si="1"/>
        <v>N</v>
      </c>
    </row>
    <row r="20" spans="1:34" x14ac:dyDescent="0.25">
      <c r="A20" s="10">
        <v>19</v>
      </c>
      <c r="B20" s="10">
        <f>'Youth Profile Tracker'!B20</f>
        <v>0</v>
      </c>
      <c r="C20" s="10">
        <f>'Youth Profile Tracker'!C20</f>
        <v>0</v>
      </c>
      <c r="D20" s="10">
        <f>'Youth Profile Tracker'!D20</f>
        <v>0</v>
      </c>
      <c r="E20" s="10" t="str">
        <f>IFERROR(VLOOKUP(B20,'Youth Profile Tracker'!B20:G69,6,FALSE),"")</f>
        <v/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>
        <v>25</v>
      </c>
      <c r="AF20" s="10">
        <f t="shared" si="0"/>
        <v>0</v>
      </c>
      <c r="AG20" s="10">
        <f t="shared" si="2"/>
        <v>0</v>
      </c>
      <c r="AH20" s="10" t="str">
        <f t="shared" si="1"/>
        <v>N</v>
      </c>
    </row>
    <row r="21" spans="1:34" x14ac:dyDescent="0.25">
      <c r="A21" s="10">
        <v>20</v>
      </c>
      <c r="B21" s="10">
        <f>'Youth Profile Tracker'!B21</f>
        <v>0</v>
      </c>
      <c r="C21" s="10">
        <f>'Youth Profile Tracker'!C21</f>
        <v>0</v>
      </c>
      <c r="D21" s="10">
        <f>'Youth Profile Tracker'!D21</f>
        <v>0</v>
      </c>
      <c r="E21" s="10" t="str">
        <f>IFERROR(VLOOKUP(B21,'Youth Profile Tracker'!B21:G70,6,FALSE),"")</f>
        <v/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>
        <v>25</v>
      </c>
      <c r="AF21" s="10">
        <f t="shared" si="0"/>
        <v>0</v>
      </c>
      <c r="AG21" s="10">
        <f t="shared" si="2"/>
        <v>0</v>
      </c>
      <c r="AH21" s="10" t="str">
        <f t="shared" si="1"/>
        <v>N</v>
      </c>
    </row>
    <row r="22" spans="1:34" x14ac:dyDescent="0.25">
      <c r="A22" s="10">
        <v>21</v>
      </c>
      <c r="B22" s="10">
        <f>'Youth Profile Tracker'!B22</f>
        <v>0</v>
      </c>
      <c r="C22" s="10">
        <f>'Youth Profile Tracker'!C22</f>
        <v>0</v>
      </c>
      <c r="D22" s="10">
        <f>'Youth Profile Tracker'!D22</f>
        <v>0</v>
      </c>
      <c r="E22" s="10" t="str">
        <f>IFERROR(VLOOKUP(B22,'Youth Profile Tracker'!B22:G71,6,FALSE),"")</f>
        <v/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>
        <v>25</v>
      </c>
      <c r="AF22" s="10">
        <f t="shared" si="0"/>
        <v>0</v>
      </c>
      <c r="AG22" s="10">
        <f t="shared" si="2"/>
        <v>0</v>
      </c>
      <c r="AH22" s="10" t="str">
        <f t="shared" si="1"/>
        <v>N</v>
      </c>
    </row>
    <row r="23" spans="1:34" x14ac:dyDescent="0.25">
      <c r="A23" s="10">
        <v>22</v>
      </c>
      <c r="B23" s="10">
        <f>'Youth Profile Tracker'!B23</f>
        <v>0</v>
      </c>
      <c r="C23" s="10">
        <f>'Youth Profile Tracker'!C23</f>
        <v>0</v>
      </c>
      <c r="D23" s="10">
        <f>'Youth Profile Tracker'!D23</f>
        <v>0</v>
      </c>
      <c r="E23" s="10" t="str">
        <f>IFERROR(VLOOKUP(B23,'Youth Profile Tracker'!B23:G72,6,FALSE),"")</f>
        <v/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>
        <v>25</v>
      </c>
      <c r="AF23" s="10">
        <f t="shared" si="0"/>
        <v>0</v>
      </c>
      <c r="AG23" s="10">
        <f t="shared" si="2"/>
        <v>0</v>
      </c>
      <c r="AH23" s="10" t="str">
        <f t="shared" si="1"/>
        <v>N</v>
      </c>
    </row>
    <row r="24" spans="1:34" x14ac:dyDescent="0.25">
      <c r="A24" s="10">
        <v>23</v>
      </c>
      <c r="B24" s="10">
        <f>'Youth Profile Tracker'!B24</f>
        <v>0</v>
      </c>
      <c r="C24" s="10">
        <f>'Youth Profile Tracker'!C24</f>
        <v>0</v>
      </c>
      <c r="D24" s="10">
        <f>'Youth Profile Tracker'!D24</f>
        <v>0</v>
      </c>
      <c r="E24" s="10" t="str">
        <f>IFERROR(VLOOKUP(B24,'Youth Profile Tracker'!B24:G73,6,FALSE),"")</f>
        <v/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>
        <v>25</v>
      </c>
      <c r="AF24" s="10">
        <f t="shared" si="0"/>
        <v>0</v>
      </c>
      <c r="AG24" s="10">
        <f t="shared" si="2"/>
        <v>0</v>
      </c>
      <c r="AH24" s="10" t="str">
        <f t="shared" si="1"/>
        <v>N</v>
      </c>
    </row>
    <row r="25" spans="1:34" x14ac:dyDescent="0.25">
      <c r="A25" s="10">
        <v>24</v>
      </c>
      <c r="B25" s="10">
        <f>'Youth Profile Tracker'!B25</f>
        <v>0</v>
      </c>
      <c r="C25" s="10">
        <f>'Youth Profile Tracker'!C25</f>
        <v>0</v>
      </c>
      <c r="D25" s="10">
        <f>'Youth Profile Tracker'!D25</f>
        <v>0</v>
      </c>
      <c r="E25" s="10" t="str">
        <f>IFERROR(VLOOKUP(B25,'Youth Profile Tracker'!B25:G74,6,FALSE),"")</f>
        <v/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>
        <v>25</v>
      </c>
      <c r="AF25" s="10">
        <f t="shared" si="0"/>
        <v>0</v>
      </c>
      <c r="AG25" s="10">
        <f t="shared" si="2"/>
        <v>0</v>
      </c>
      <c r="AH25" s="10" t="str">
        <f t="shared" si="1"/>
        <v>N</v>
      </c>
    </row>
    <row r="26" spans="1:34" x14ac:dyDescent="0.25">
      <c r="A26" s="10">
        <v>25</v>
      </c>
      <c r="B26" s="10">
        <f>'Youth Profile Tracker'!B26</f>
        <v>0</v>
      </c>
      <c r="C26" s="10">
        <f>'Youth Profile Tracker'!C26</f>
        <v>0</v>
      </c>
      <c r="D26" s="10">
        <f>'Youth Profile Tracker'!D26</f>
        <v>0</v>
      </c>
      <c r="E26" s="10" t="str">
        <f>IFERROR(VLOOKUP(B26,'Youth Profile Tracker'!B26:G75,6,FALSE),"")</f>
        <v/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>
        <v>25</v>
      </c>
      <c r="AF26" s="10">
        <f t="shared" si="0"/>
        <v>0</v>
      </c>
      <c r="AG26" s="10">
        <f t="shared" si="2"/>
        <v>0</v>
      </c>
      <c r="AH26" s="10" t="str">
        <f t="shared" si="1"/>
        <v>N</v>
      </c>
    </row>
    <row r="27" spans="1:34" x14ac:dyDescent="0.25">
      <c r="A27" s="10">
        <v>26</v>
      </c>
      <c r="B27" s="10">
        <f>'Youth Profile Tracker'!B27</f>
        <v>0</v>
      </c>
      <c r="C27" s="10">
        <f>'Youth Profile Tracker'!C27</f>
        <v>0</v>
      </c>
      <c r="D27" s="10">
        <f>'Youth Profile Tracker'!D27</f>
        <v>0</v>
      </c>
      <c r="E27" s="10" t="str">
        <f>IFERROR(VLOOKUP(B27,'Youth Profile Tracker'!B27:G76,6,FALSE),"")</f>
        <v/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>
        <v>25</v>
      </c>
      <c r="AF27" s="10">
        <f t="shared" si="0"/>
        <v>0</v>
      </c>
      <c r="AG27" s="10">
        <f t="shared" si="2"/>
        <v>0</v>
      </c>
      <c r="AH27" s="10" t="str">
        <f t="shared" si="1"/>
        <v>N</v>
      </c>
    </row>
    <row r="28" spans="1:34" x14ac:dyDescent="0.25">
      <c r="A28" s="10">
        <v>27</v>
      </c>
      <c r="B28" s="10">
        <f>'Youth Profile Tracker'!B28</f>
        <v>0</v>
      </c>
      <c r="C28" s="10">
        <f>'Youth Profile Tracker'!C28</f>
        <v>0</v>
      </c>
      <c r="D28" s="10">
        <f>'Youth Profile Tracker'!D28</f>
        <v>0</v>
      </c>
      <c r="E28" s="10" t="str">
        <f>IFERROR(VLOOKUP(B28,'Youth Profile Tracker'!B28:G77,6,FALSE),"")</f>
        <v/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>
        <v>25</v>
      </c>
      <c r="AF28" s="10">
        <f>COUNTIF(F28:AD28,"P")</f>
        <v>0</v>
      </c>
      <c r="AG28" s="10">
        <f t="shared" si="2"/>
        <v>0</v>
      </c>
      <c r="AH28" s="10" t="str">
        <f t="shared" si="1"/>
        <v>N</v>
      </c>
    </row>
    <row r="29" spans="1:34" x14ac:dyDescent="0.25">
      <c r="A29" s="10">
        <v>28</v>
      </c>
      <c r="B29" s="10">
        <f>'Youth Profile Tracker'!B29</f>
        <v>0</v>
      </c>
      <c r="C29" s="10">
        <f>'Youth Profile Tracker'!C29</f>
        <v>0</v>
      </c>
      <c r="D29" s="10">
        <f>'Youth Profile Tracker'!D29</f>
        <v>0</v>
      </c>
      <c r="E29" s="10" t="str">
        <f>IFERROR(VLOOKUP(B29,'Youth Profile Tracker'!B29:G78,6,FALSE),"")</f>
        <v/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>
        <v>25</v>
      </c>
      <c r="AF29" s="10">
        <f t="shared" si="0"/>
        <v>0</v>
      </c>
      <c r="AG29" s="10">
        <f t="shared" si="2"/>
        <v>0</v>
      </c>
      <c r="AH29" s="10" t="str">
        <f t="shared" si="1"/>
        <v>N</v>
      </c>
    </row>
    <row r="30" spans="1:34" x14ac:dyDescent="0.25">
      <c r="A30" s="10">
        <v>29</v>
      </c>
      <c r="B30" s="10">
        <f>'Youth Profile Tracker'!B30</f>
        <v>0</v>
      </c>
      <c r="C30" s="10">
        <f>'Youth Profile Tracker'!C30</f>
        <v>0</v>
      </c>
      <c r="D30" s="10">
        <f>'Youth Profile Tracker'!D30</f>
        <v>0</v>
      </c>
      <c r="E30" s="10" t="str">
        <f>IFERROR(VLOOKUP(B30,'Youth Profile Tracker'!B30:G79,6,FALSE),"")</f>
        <v/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>
        <v>25</v>
      </c>
      <c r="AF30" s="10">
        <f t="shared" si="0"/>
        <v>0</v>
      </c>
      <c r="AG30" s="10">
        <f t="shared" si="2"/>
        <v>0</v>
      </c>
      <c r="AH30" s="10" t="str">
        <f t="shared" si="1"/>
        <v>N</v>
      </c>
    </row>
    <row r="31" spans="1:34" x14ac:dyDescent="0.25">
      <c r="A31" s="10">
        <v>30</v>
      </c>
      <c r="B31" s="10">
        <f>'Youth Profile Tracker'!B31</f>
        <v>0</v>
      </c>
      <c r="C31" s="10">
        <f>'Youth Profile Tracker'!C31</f>
        <v>0</v>
      </c>
      <c r="D31" s="10">
        <f>'Youth Profile Tracker'!D31</f>
        <v>0</v>
      </c>
      <c r="E31" s="10" t="str">
        <f>IFERROR(VLOOKUP(B31,'Youth Profile Tracker'!B31:G80,6,FALSE),"")</f>
        <v/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>
        <v>25</v>
      </c>
      <c r="AF31" s="10">
        <f t="shared" si="0"/>
        <v>0</v>
      </c>
      <c r="AG31" s="10">
        <f t="shared" si="2"/>
        <v>0</v>
      </c>
      <c r="AH31" s="10" t="str">
        <f t="shared" si="1"/>
        <v>N</v>
      </c>
    </row>
    <row r="32" spans="1:34" x14ac:dyDescent="0.25">
      <c r="A32" s="10">
        <v>31</v>
      </c>
      <c r="B32" s="10">
        <f>'Youth Profile Tracker'!B32</f>
        <v>0</v>
      </c>
      <c r="C32" s="10">
        <f>'Youth Profile Tracker'!C32</f>
        <v>0</v>
      </c>
      <c r="D32" s="10">
        <f>'Youth Profile Tracker'!D32</f>
        <v>0</v>
      </c>
      <c r="E32" s="10" t="str">
        <f>IFERROR(VLOOKUP(B32,'Youth Profile Tracker'!B32:G81,6,FALSE),"")</f>
        <v/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>
        <v>25</v>
      </c>
      <c r="AF32" s="10">
        <f t="shared" si="0"/>
        <v>0</v>
      </c>
      <c r="AG32" s="10">
        <f t="shared" si="2"/>
        <v>0</v>
      </c>
      <c r="AH32" s="10" t="str">
        <f t="shared" si="1"/>
        <v>N</v>
      </c>
    </row>
    <row r="33" spans="1:34" x14ac:dyDescent="0.25">
      <c r="A33" s="10">
        <v>32</v>
      </c>
      <c r="B33" s="10">
        <f>'Youth Profile Tracker'!B33</f>
        <v>0</v>
      </c>
      <c r="C33" s="10">
        <f>'Youth Profile Tracker'!C33</f>
        <v>0</v>
      </c>
      <c r="D33" s="10">
        <f>'Youth Profile Tracker'!D33</f>
        <v>0</v>
      </c>
      <c r="E33" s="10" t="str">
        <f>IFERROR(VLOOKUP(B33,'Youth Profile Tracker'!B33:G82,6,FALSE),"")</f>
        <v/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>
        <v>25</v>
      </c>
      <c r="AF33" s="10">
        <f t="shared" si="0"/>
        <v>0</v>
      </c>
      <c r="AG33" s="10">
        <f t="shared" si="2"/>
        <v>0</v>
      </c>
      <c r="AH33" s="10" t="str">
        <f t="shared" si="1"/>
        <v>N</v>
      </c>
    </row>
    <row r="34" spans="1:34" x14ac:dyDescent="0.25">
      <c r="A34" s="10">
        <v>33</v>
      </c>
      <c r="B34" s="10">
        <f>'Youth Profile Tracker'!B34</f>
        <v>0</v>
      </c>
      <c r="C34" s="10">
        <f>'Youth Profile Tracker'!C34</f>
        <v>0</v>
      </c>
      <c r="D34" s="10">
        <f>'Youth Profile Tracker'!D34</f>
        <v>0</v>
      </c>
      <c r="E34" s="10" t="str">
        <f>IFERROR(VLOOKUP(B34,'Youth Profile Tracker'!B34:G83,6,FALSE),"")</f>
        <v/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>
        <v>25</v>
      </c>
      <c r="AF34" s="10">
        <f t="shared" si="0"/>
        <v>0</v>
      </c>
      <c r="AG34" s="10">
        <f t="shared" si="2"/>
        <v>0</v>
      </c>
      <c r="AH34" s="10" t="str">
        <f t="shared" si="1"/>
        <v>N</v>
      </c>
    </row>
    <row r="35" spans="1:34" x14ac:dyDescent="0.25">
      <c r="A35" s="10">
        <v>34</v>
      </c>
      <c r="B35" s="10">
        <f>'Youth Profile Tracker'!B35</f>
        <v>0</v>
      </c>
      <c r="C35" s="10">
        <f>'Youth Profile Tracker'!C35</f>
        <v>0</v>
      </c>
      <c r="D35" s="10">
        <f>'Youth Profile Tracker'!D35</f>
        <v>0</v>
      </c>
      <c r="E35" s="10" t="str">
        <f>IFERROR(VLOOKUP(B35,'Youth Profile Tracker'!B35:G84,6,FALSE),"")</f>
        <v/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>
        <v>25</v>
      </c>
      <c r="AF35" s="10">
        <f t="shared" si="0"/>
        <v>0</v>
      </c>
      <c r="AG35" s="10">
        <f t="shared" si="2"/>
        <v>0</v>
      </c>
      <c r="AH35" s="10" t="str">
        <f t="shared" si="1"/>
        <v>N</v>
      </c>
    </row>
    <row r="36" spans="1:34" x14ac:dyDescent="0.25">
      <c r="A36" s="10">
        <v>35</v>
      </c>
      <c r="B36" s="10">
        <f>'Youth Profile Tracker'!B36</f>
        <v>0</v>
      </c>
      <c r="C36" s="10">
        <f>'Youth Profile Tracker'!C36</f>
        <v>0</v>
      </c>
      <c r="D36" s="10">
        <f>'Youth Profile Tracker'!D36</f>
        <v>0</v>
      </c>
      <c r="E36" s="10" t="str">
        <f>IFERROR(VLOOKUP(B36,'Youth Profile Tracker'!B36:G85,6,FALSE),"")</f>
        <v/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>
        <v>25</v>
      </c>
      <c r="AF36" s="10">
        <f t="shared" si="0"/>
        <v>0</v>
      </c>
      <c r="AG36" s="10">
        <f t="shared" si="2"/>
        <v>0</v>
      </c>
      <c r="AH36" s="10" t="str">
        <f t="shared" si="1"/>
        <v>N</v>
      </c>
    </row>
    <row r="37" spans="1:34" x14ac:dyDescent="0.25">
      <c r="A37" s="10">
        <v>36</v>
      </c>
      <c r="B37" s="10">
        <f>'Youth Profile Tracker'!B37</f>
        <v>0</v>
      </c>
      <c r="C37" s="10">
        <f>'Youth Profile Tracker'!C37</f>
        <v>0</v>
      </c>
      <c r="D37" s="10">
        <f>'Youth Profile Tracker'!D37</f>
        <v>0</v>
      </c>
      <c r="E37" s="10" t="str">
        <f>IFERROR(VLOOKUP(B37,'Youth Profile Tracker'!B37:G86,6,FALSE),"")</f>
        <v/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>
        <v>25</v>
      </c>
      <c r="AF37" s="10">
        <f t="shared" si="0"/>
        <v>0</v>
      </c>
      <c r="AG37" s="10">
        <f t="shared" si="2"/>
        <v>0</v>
      </c>
      <c r="AH37" s="10" t="str">
        <f t="shared" si="1"/>
        <v>N</v>
      </c>
    </row>
    <row r="38" spans="1:34" x14ac:dyDescent="0.25">
      <c r="A38" s="10">
        <v>37</v>
      </c>
      <c r="B38" s="10">
        <f>'Youth Profile Tracker'!B38</f>
        <v>0</v>
      </c>
      <c r="C38" s="10">
        <f>'Youth Profile Tracker'!C38</f>
        <v>0</v>
      </c>
      <c r="D38" s="10">
        <f>'Youth Profile Tracker'!D38</f>
        <v>0</v>
      </c>
      <c r="E38" s="10" t="str">
        <f>IFERROR(VLOOKUP(B38,'Youth Profile Tracker'!B38:G87,6,FALSE),"")</f>
        <v/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>
        <v>25</v>
      </c>
      <c r="AF38" s="10">
        <f t="shared" si="0"/>
        <v>0</v>
      </c>
      <c r="AG38" s="10">
        <f t="shared" si="2"/>
        <v>0</v>
      </c>
      <c r="AH38" s="10" t="str">
        <f t="shared" si="1"/>
        <v>N</v>
      </c>
    </row>
    <row r="39" spans="1:34" x14ac:dyDescent="0.25">
      <c r="A39" s="10">
        <v>38</v>
      </c>
      <c r="B39" s="10">
        <f>'Youth Profile Tracker'!B39</f>
        <v>0</v>
      </c>
      <c r="C39" s="10">
        <f>'Youth Profile Tracker'!C39</f>
        <v>0</v>
      </c>
      <c r="D39" s="10">
        <f>'Youth Profile Tracker'!D39</f>
        <v>0</v>
      </c>
      <c r="E39" s="10" t="str">
        <f>IFERROR(VLOOKUP(B39,'Youth Profile Tracker'!B39:G88,6,FALSE),"")</f>
        <v/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>
        <v>25</v>
      </c>
      <c r="AF39" s="10">
        <f t="shared" si="0"/>
        <v>0</v>
      </c>
      <c r="AG39" s="10">
        <f t="shared" si="2"/>
        <v>0</v>
      </c>
      <c r="AH39" s="10" t="str">
        <f t="shared" si="1"/>
        <v>N</v>
      </c>
    </row>
    <row r="40" spans="1:34" x14ac:dyDescent="0.25">
      <c r="A40" s="10">
        <v>39</v>
      </c>
      <c r="B40" s="10">
        <f>'Youth Profile Tracker'!B40</f>
        <v>0</v>
      </c>
      <c r="C40" s="10">
        <f>'Youth Profile Tracker'!C40</f>
        <v>0</v>
      </c>
      <c r="D40" s="10">
        <f>'Youth Profile Tracker'!D40</f>
        <v>0</v>
      </c>
      <c r="E40" s="10" t="str">
        <f>IFERROR(VLOOKUP(B40,'Youth Profile Tracker'!B40:G89,6,FALSE),"")</f>
        <v/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>
        <v>25</v>
      </c>
      <c r="AF40" s="10">
        <f t="shared" si="0"/>
        <v>0</v>
      </c>
      <c r="AG40" s="10">
        <f t="shared" si="2"/>
        <v>0</v>
      </c>
      <c r="AH40" s="10" t="str">
        <f t="shared" si="1"/>
        <v>N</v>
      </c>
    </row>
    <row r="41" spans="1:34" x14ac:dyDescent="0.25">
      <c r="A41" s="10">
        <v>40</v>
      </c>
      <c r="B41" s="10">
        <f>'Youth Profile Tracker'!B41</f>
        <v>0</v>
      </c>
      <c r="C41" s="10">
        <f>'Youth Profile Tracker'!C41</f>
        <v>0</v>
      </c>
      <c r="D41" s="10">
        <f>'Youth Profile Tracker'!D41</f>
        <v>0</v>
      </c>
      <c r="E41" s="10" t="str">
        <f>IFERROR(VLOOKUP(B41,'Youth Profile Tracker'!B41:G90,6,FALSE),"")</f>
        <v/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>
        <v>25</v>
      </c>
      <c r="AF41" s="10">
        <f t="shared" si="0"/>
        <v>0</v>
      </c>
      <c r="AG41" s="10">
        <f t="shared" si="2"/>
        <v>0</v>
      </c>
      <c r="AH41" s="10" t="str">
        <f t="shared" si="1"/>
        <v>N</v>
      </c>
    </row>
    <row r="42" spans="1:34" x14ac:dyDescent="0.25">
      <c r="A42" s="10">
        <v>41</v>
      </c>
      <c r="B42" s="10">
        <f>'Youth Profile Tracker'!B42</f>
        <v>0</v>
      </c>
      <c r="C42" s="10">
        <f>'Youth Profile Tracker'!C42</f>
        <v>0</v>
      </c>
      <c r="D42" s="10">
        <f>'Youth Profile Tracker'!D42</f>
        <v>0</v>
      </c>
      <c r="E42" s="10" t="str">
        <f>IFERROR(VLOOKUP(B42,'Youth Profile Tracker'!B42:G91,6,FALSE),"")</f>
        <v/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>
        <v>25</v>
      </c>
      <c r="AF42" s="10">
        <f t="shared" si="0"/>
        <v>0</v>
      </c>
      <c r="AG42" s="10">
        <f t="shared" si="2"/>
        <v>0</v>
      </c>
      <c r="AH42" s="10" t="str">
        <f t="shared" si="1"/>
        <v>N</v>
      </c>
    </row>
    <row r="43" spans="1:34" x14ac:dyDescent="0.25">
      <c r="A43" s="10">
        <v>42</v>
      </c>
      <c r="B43" s="10">
        <f>'Youth Profile Tracker'!B43</f>
        <v>0</v>
      </c>
      <c r="C43" s="10">
        <f>'Youth Profile Tracker'!C43</f>
        <v>0</v>
      </c>
      <c r="D43" s="10">
        <f>'Youth Profile Tracker'!D43</f>
        <v>0</v>
      </c>
      <c r="E43" s="10" t="str">
        <f>IFERROR(VLOOKUP(B43,'Youth Profile Tracker'!B43:G92,6,FALSE),"")</f>
        <v/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>
        <v>25</v>
      </c>
      <c r="AF43" s="10">
        <f t="shared" si="0"/>
        <v>0</v>
      </c>
      <c r="AG43" s="10">
        <f t="shared" si="2"/>
        <v>0</v>
      </c>
      <c r="AH43" s="10" t="str">
        <f t="shared" si="1"/>
        <v>N</v>
      </c>
    </row>
    <row r="44" spans="1:34" x14ac:dyDescent="0.25">
      <c r="A44" s="10">
        <v>43</v>
      </c>
      <c r="B44" s="10">
        <f>'Youth Profile Tracker'!B44</f>
        <v>0</v>
      </c>
      <c r="C44" s="10">
        <f>'Youth Profile Tracker'!C44</f>
        <v>0</v>
      </c>
      <c r="D44" s="10">
        <f>'Youth Profile Tracker'!D44</f>
        <v>0</v>
      </c>
      <c r="E44" s="10" t="str">
        <f>IFERROR(VLOOKUP(B44,'Youth Profile Tracker'!B44:G93,6,FALSE),"")</f>
        <v/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>
        <v>25</v>
      </c>
      <c r="AF44" s="10">
        <f t="shared" si="0"/>
        <v>0</v>
      </c>
      <c r="AG44" s="10">
        <f t="shared" si="2"/>
        <v>0</v>
      </c>
      <c r="AH44" s="10" t="str">
        <f t="shared" si="1"/>
        <v>N</v>
      </c>
    </row>
    <row r="45" spans="1:34" x14ac:dyDescent="0.25">
      <c r="A45" s="10">
        <v>44</v>
      </c>
      <c r="B45" s="10">
        <f>'Youth Profile Tracker'!B45</f>
        <v>0</v>
      </c>
      <c r="C45" s="10">
        <f>'Youth Profile Tracker'!C45</f>
        <v>0</v>
      </c>
      <c r="D45" s="10">
        <f>'Youth Profile Tracker'!D45</f>
        <v>0</v>
      </c>
      <c r="E45" s="10" t="str">
        <f>IFERROR(VLOOKUP(B45,'Youth Profile Tracker'!B45:G94,6,FALSE),"")</f>
        <v/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>
        <v>25</v>
      </c>
      <c r="AF45" s="10">
        <f t="shared" si="0"/>
        <v>0</v>
      </c>
      <c r="AG45" s="10">
        <f t="shared" si="2"/>
        <v>0</v>
      </c>
      <c r="AH45" s="10" t="str">
        <f t="shared" si="1"/>
        <v>N</v>
      </c>
    </row>
    <row r="46" spans="1:34" x14ac:dyDescent="0.25">
      <c r="A46" s="10">
        <v>45</v>
      </c>
      <c r="B46" s="10">
        <f>'Youth Profile Tracker'!B46</f>
        <v>0</v>
      </c>
      <c r="C46" s="10">
        <f>'Youth Profile Tracker'!C46</f>
        <v>0</v>
      </c>
      <c r="D46" s="10">
        <f>'Youth Profile Tracker'!D46</f>
        <v>0</v>
      </c>
      <c r="E46" s="10" t="str">
        <f>IFERROR(VLOOKUP(B46,'Youth Profile Tracker'!B46:G95,6,FALSE),"")</f>
        <v/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>
        <v>25</v>
      </c>
      <c r="AF46" s="10">
        <f t="shared" si="0"/>
        <v>0</v>
      </c>
      <c r="AG46" s="10">
        <f t="shared" si="2"/>
        <v>0</v>
      </c>
      <c r="AH46" s="10" t="str">
        <f t="shared" si="1"/>
        <v>N</v>
      </c>
    </row>
    <row r="47" spans="1:34" x14ac:dyDescent="0.25">
      <c r="A47" s="10">
        <v>46</v>
      </c>
      <c r="B47" s="10">
        <f>'Youth Profile Tracker'!B47</f>
        <v>0</v>
      </c>
      <c r="C47" s="10">
        <f>'Youth Profile Tracker'!C47</f>
        <v>0</v>
      </c>
      <c r="D47" s="10">
        <f>'Youth Profile Tracker'!D47</f>
        <v>0</v>
      </c>
      <c r="E47" s="10" t="str">
        <f>IFERROR(VLOOKUP(B47,'Youth Profile Tracker'!B47:G96,6,FALSE),"")</f>
        <v/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>
        <v>25</v>
      </c>
      <c r="AF47" s="10">
        <f t="shared" si="0"/>
        <v>0</v>
      </c>
      <c r="AG47" s="10">
        <f t="shared" si="2"/>
        <v>0</v>
      </c>
      <c r="AH47" s="10" t="str">
        <f t="shared" si="1"/>
        <v>N</v>
      </c>
    </row>
    <row r="48" spans="1:34" x14ac:dyDescent="0.25">
      <c r="A48" s="10">
        <v>47</v>
      </c>
      <c r="B48" s="10">
        <f>'Youth Profile Tracker'!B48</f>
        <v>0</v>
      </c>
      <c r="C48" s="10">
        <f>'Youth Profile Tracker'!C48</f>
        <v>0</v>
      </c>
      <c r="D48" s="10">
        <f>'Youth Profile Tracker'!D48</f>
        <v>0</v>
      </c>
      <c r="E48" s="10" t="str">
        <f>IFERROR(VLOOKUP(B48,'Youth Profile Tracker'!B48:G97,6,FALSE),"")</f>
        <v/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>
        <v>25</v>
      </c>
      <c r="AF48" s="10">
        <f t="shared" si="0"/>
        <v>0</v>
      </c>
      <c r="AG48" s="10">
        <f t="shared" si="2"/>
        <v>0</v>
      </c>
      <c r="AH48" s="10" t="str">
        <f t="shared" si="1"/>
        <v>N</v>
      </c>
    </row>
    <row r="49" spans="1:34" x14ac:dyDescent="0.25">
      <c r="A49" s="10">
        <v>48</v>
      </c>
      <c r="B49" s="10">
        <f>'Youth Profile Tracker'!B49</f>
        <v>0</v>
      </c>
      <c r="C49" s="10">
        <f>'Youth Profile Tracker'!C49</f>
        <v>0</v>
      </c>
      <c r="D49" s="10">
        <f>'Youth Profile Tracker'!D49</f>
        <v>0</v>
      </c>
      <c r="E49" s="10" t="str">
        <f>IFERROR(VLOOKUP(B49,'Youth Profile Tracker'!B49:G98,6,FALSE),"")</f>
        <v/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>
        <v>25</v>
      </c>
      <c r="AF49" s="10">
        <f t="shared" si="0"/>
        <v>0</v>
      </c>
      <c r="AG49" s="10">
        <f t="shared" si="2"/>
        <v>0</v>
      </c>
      <c r="AH49" s="10" t="str">
        <f t="shared" si="1"/>
        <v>N</v>
      </c>
    </row>
    <row r="50" spans="1:34" x14ac:dyDescent="0.25">
      <c r="A50" s="10">
        <v>49</v>
      </c>
      <c r="B50" s="10">
        <f>'Youth Profile Tracker'!B50</f>
        <v>0</v>
      </c>
      <c r="C50" s="10">
        <f>'Youth Profile Tracker'!C50</f>
        <v>0</v>
      </c>
      <c r="D50" s="10">
        <f>'Youth Profile Tracker'!D50</f>
        <v>0</v>
      </c>
      <c r="E50" s="10" t="str">
        <f>IFERROR(VLOOKUP(B50,'Youth Profile Tracker'!B50:G99,6,FALSE),"")</f>
        <v/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>
        <v>25</v>
      </c>
      <c r="AF50" s="10">
        <f t="shared" si="0"/>
        <v>0</v>
      </c>
      <c r="AG50" s="10">
        <f t="shared" si="2"/>
        <v>0</v>
      </c>
      <c r="AH50" s="10" t="str">
        <f t="shared" si="1"/>
        <v>N</v>
      </c>
    </row>
    <row r="51" spans="1:34" x14ac:dyDescent="0.25">
      <c r="A51" s="10">
        <v>50</v>
      </c>
      <c r="B51" s="10">
        <f>'Youth Profile Tracker'!B51</f>
        <v>0</v>
      </c>
      <c r="C51" s="10">
        <f>'Youth Profile Tracker'!C51</f>
        <v>0</v>
      </c>
      <c r="D51" s="10">
        <f>'Youth Profile Tracker'!D51</f>
        <v>0</v>
      </c>
      <c r="E51" s="10" t="str">
        <f>IFERROR(VLOOKUP(B51,'Youth Profile Tracker'!B51:G100,6,FALSE),"")</f>
        <v/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>
        <v>25</v>
      </c>
      <c r="AF51" s="10">
        <f t="shared" si="0"/>
        <v>0</v>
      </c>
      <c r="AG51" s="10">
        <f>AF51/AE51*100</f>
        <v>0</v>
      </c>
      <c r="AH51" s="10" t="str">
        <f>IF(AG51&gt;=80,"Y","N")</f>
        <v>N</v>
      </c>
    </row>
    <row r="52" spans="1:34" x14ac:dyDescent="0.25">
      <c r="D52" s="27" t="s">
        <v>58</v>
      </c>
      <c r="E52" s="34">
        <f>SUM(E2:E51)</f>
        <v>0</v>
      </c>
      <c r="F52" s="27">
        <f>COUNTIF(F2:F51,"P")</f>
        <v>0</v>
      </c>
      <c r="G52" s="27">
        <f t="shared" ref="G52:AD52" si="3">COUNTIF(G2:G51,"P")</f>
        <v>0</v>
      </c>
      <c r="H52" s="27">
        <f t="shared" si="3"/>
        <v>0</v>
      </c>
      <c r="I52" s="27">
        <f t="shared" si="3"/>
        <v>0</v>
      </c>
      <c r="J52" s="27">
        <f t="shared" si="3"/>
        <v>0</v>
      </c>
      <c r="K52" s="27">
        <f t="shared" si="3"/>
        <v>0</v>
      </c>
      <c r="L52" s="27">
        <f t="shared" si="3"/>
        <v>0</v>
      </c>
      <c r="M52" s="27">
        <f t="shared" si="3"/>
        <v>0</v>
      </c>
      <c r="N52" s="27">
        <f t="shared" si="3"/>
        <v>0</v>
      </c>
      <c r="O52" s="27">
        <f t="shared" si="3"/>
        <v>0</v>
      </c>
      <c r="P52" s="27">
        <f t="shared" si="3"/>
        <v>0</v>
      </c>
      <c r="Q52" s="27">
        <f t="shared" si="3"/>
        <v>0</v>
      </c>
      <c r="R52" s="27">
        <f t="shared" si="3"/>
        <v>0</v>
      </c>
      <c r="S52" s="27">
        <f t="shared" si="3"/>
        <v>0</v>
      </c>
      <c r="T52" s="27">
        <f t="shared" si="3"/>
        <v>0</v>
      </c>
      <c r="U52" s="27">
        <f t="shared" si="3"/>
        <v>0</v>
      </c>
      <c r="V52" s="27">
        <f t="shared" si="3"/>
        <v>0</v>
      </c>
      <c r="W52" s="27">
        <f t="shared" si="3"/>
        <v>0</v>
      </c>
      <c r="X52" s="27">
        <f t="shared" si="3"/>
        <v>0</v>
      </c>
      <c r="Y52" s="27">
        <f t="shared" si="3"/>
        <v>0</v>
      </c>
      <c r="Z52" s="27">
        <f t="shared" si="3"/>
        <v>0</v>
      </c>
      <c r="AA52" s="27">
        <f t="shared" si="3"/>
        <v>0</v>
      </c>
      <c r="AB52" s="27">
        <f t="shared" si="3"/>
        <v>0</v>
      </c>
      <c r="AC52" s="27">
        <f t="shared" si="3"/>
        <v>0</v>
      </c>
      <c r="AD52" s="27">
        <f t="shared" si="3"/>
        <v>0</v>
      </c>
    </row>
    <row r="53" spans="1:34" x14ac:dyDescent="0.25">
      <c r="E53" s="3" t="str">
        <f>IFERROR(VLOOKUP(B53,'Youth Profile Tracker'!B53:G102,6,FALSE),"")</f>
        <v/>
      </c>
      <c r="AE53" s="97" t="s">
        <v>17</v>
      </c>
      <c r="AF53" s="98"/>
      <c r="AG53" s="27">
        <f>AVERAGE($AG$2:$AG$51)</f>
        <v>0</v>
      </c>
    </row>
    <row r="54" spans="1:34" x14ac:dyDescent="0.25">
      <c r="E54" s="3" t="str">
        <f>IFERROR(VLOOKUP(B54,'Youth Profile Tracker'!B54:G103,6,FALSE),"")</f>
        <v/>
      </c>
      <c r="AE54" s="97" t="s">
        <v>160</v>
      </c>
      <c r="AF54" s="98"/>
      <c r="AG54" s="27">
        <f>COUNTIF($AH$2:$AH$51,"Y")</f>
        <v>0</v>
      </c>
    </row>
  </sheetData>
  <sortState ref="A3:I36">
    <sortCondition ref="H2"/>
  </sortState>
  <mergeCells count="2">
    <mergeCell ref="AE53:AF53"/>
    <mergeCell ref="AE54:AF5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>
      <selection activeCell="A21" sqref="A21"/>
    </sheetView>
  </sheetViews>
  <sheetFormatPr defaultColWidth="9.140625" defaultRowHeight="15" x14ac:dyDescent="0.25"/>
  <cols>
    <col min="1" max="1" width="62" style="3" bestFit="1" customWidth="1"/>
    <col min="2" max="2" width="37.5703125" style="3" customWidth="1"/>
    <col min="3" max="3" width="40" style="3" customWidth="1"/>
    <col min="4" max="4" width="33.85546875" style="3" customWidth="1"/>
    <col min="5" max="5" width="31.85546875" style="3" customWidth="1"/>
    <col min="6" max="6" width="29.5703125" style="3" customWidth="1"/>
    <col min="7" max="7" width="34.42578125" style="3" customWidth="1"/>
    <col min="8" max="8" width="34" style="3" customWidth="1"/>
    <col min="9" max="9" width="31.28515625" style="3" customWidth="1"/>
    <col min="10" max="10" width="30.28515625" style="3" customWidth="1"/>
    <col min="11" max="11" width="30.85546875" style="3" customWidth="1"/>
    <col min="12" max="12" width="31.7109375" style="3" customWidth="1"/>
    <col min="13" max="13" width="32.28515625" style="3" customWidth="1"/>
    <col min="14" max="14" width="31.5703125" style="3" customWidth="1"/>
    <col min="15" max="15" width="31.7109375" style="3" customWidth="1"/>
    <col min="16" max="16" width="31.28515625" style="3" customWidth="1"/>
    <col min="17" max="17" width="35.140625" style="3" customWidth="1"/>
    <col min="18" max="18" width="32.7109375" style="3" customWidth="1"/>
    <col min="19" max="19" width="35" style="3" customWidth="1"/>
    <col min="20" max="20" width="34.140625" style="3" customWidth="1"/>
    <col min="21" max="21" width="33.140625" style="3" customWidth="1"/>
    <col min="22" max="22" width="33.85546875" style="3" customWidth="1"/>
    <col min="23" max="23" width="34.5703125" style="3" customWidth="1"/>
    <col min="24" max="24" width="35.85546875" style="3" customWidth="1"/>
    <col min="25" max="25" width="35" style="3" customWidth="1"/>
    <col min="26" max="26" width="33.140625" style="3" customWidth="1"/>
    <col min="27" max="16384" width="9.140625" style="3"/>
  </cols>
  <sheetData>
    <row r="1" spans="1:28" s="5" customFormat="1" ht="18.75" customHeight="1" x14ac:dyDescent="0.25">
      <c r="A1" s="99" t="s">
        <v>50</v>
      </c>
      <c r="B1" s="100"/>
      <c r="C1" s="100"/>
      <c r="D1" s="101"/>
      <c r="E1" s="99" t="s">
        <v>50</v>
      </c>
      <c r="F1" s="100"/>
      <c r="G1" s="100"/>
      <c r="H1" s="101"/>
      <c r="I1" s="99" t="s">
        <v>50</v>
      </c>
      <c r="J1" s="100"/>
      <c r="K1" s="100"/>
      <c r="L1" s="101"/>
      <c r="M1" s="99" t="s">
        <v>50</v>
      </c>
      <c r="N1" s="100"/>
      <c r="O1" s="100"/>
      <c r="P1" s="101"/>
      <c r="Q1" s="99" t="s">
        <v>50</v>
      </c>
      <c r="R1" s="100"/>
      <c r="S1" s="100"/>
      <c r="T1" s="101"/>
      <c r="U1" s="99" t="s">
        <v>50</v>
      </c>
      <c r="V1" s="100"/>
      <c r="W1" s="100"/>
      <c r="X1" s="101"/>
      <c r="Y1" s="99" t="s">
        <v>51</v>
      </c>
      <c r="Z1" s="100"/>
      <c r="AA1" s="8"/>
      <c r="AB1" s="8"/>
    </row>
    <row r="2" spans="1:28" s="5" customFormat="1" ht="18.75" customHeight="1" x14ac:dyDescent="0.25">
      <c r="A2" s="7" t="s">
        <v>24</v>
      </c>
      <c r="B2" s="11" t="s">
        <v>25</v>
      </c>
      <c r="C2" s="11" t="s">
        <v>26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31</v>
      </c>
      <c r="I2" s="11" t="s">
        <v>32</v>
      </c>
      <c r="J2" s="11" t="s">
        <v>33</v>
      </c>
      <c r="K2" s="11" t="s">
        <v>34</v>
      </c>
      <c r="L2" s="11" t="s">
        <v>35</v>
      </c>
      <c r="M2" s="11" t="s">
        <v>36</v>
      </c>
      <c r="N2" s="11" t="s">
        <v>37</v>
      </c>
      <c r="O2" s="11" t="s">
        <v>38</v>
      </c>
      <c r="P2" s="11" t="s">
        <v>39</v>
      </c>
      <c r="Q2" s="11" t="s">
        <v>40</v>
      </c>
      <c r="R2" s="11" t="s">
        <v>41</v>
      </c>
      <c r="S2" s="11" t="s">
        <v>42</v>
      </c>
      <c r="T2" s="11" t="s">
        <v>43</v>
      </c>
      <c r="U2" s="11" t="s">
        <v>44</v>
      </c>
      <c r="V2" s="11" t="s">
        <v>45</v>
      </c>
      <c r="W2" s="11" t="s">
        <v>46</v>
      </c>
      <c r="X2" s="11" t="s">
        <v>47</v>
      </c>
      <c r="Y2" s="11" t="s">
        <v>48</v>
      </c>
      <c r="Z2" s="11" t="s">
        <v>49</v>
      </c>
      <c r="AA2" s="8"/>
      <c r="AB2" s="8"/>
    </row>
    <row r="3" spans="1:28" ht="18.75" x14ac:dyDescent="0.25">
      <c r="A3" s="7" t="s">
        <v>5</v>
      </c>
      <c r="B3" s="17" t="str">
        <f>Attendance!F1</f>
        <v>00-00-2016</v>
      </c>
      <c r="C3" s="17" t="str">
        <f>Attendance!G1</f>
        <v>00-00-2016</v>
      </c>
      <c r="D3" s="17" t="str">
        <f>Attendance!H1</f>
        <v>00-00-2016</v>
      </c>
      <c r="E3" s="17" t="str">
        <f>Attendance!I1</f>
        <v>00-00-2016</v>
      </c>
      <c r="F3" s="17" t="str">
        <f>Attendance!J1</f>
        <v>00-00-2016</v>
      </c>
      <c r="G3" s="17" t="str">
        <f>Attendance!K1</f>
        <v>00-00-2016</v>
      </c>
      <c r="H3" s="17" t="str">
        <f>Attendance!L1</f>
        <v>00-00-2016</v>
      </c>
      <c r="I3" s="17" t="str">
        <f>Attendance!M1</f>
        <v>00-00-2016</v>
      </c>
      <c r="J3" s="17" t="str">
        <f>Attendance!N1</f>
        <v>00-00-2016</v>
      </c>
      <c r="K3" s="17" t="str">
        <f>Attendance!O1</f>
        <v>00-00-2016</v>
      </c>
      <c r="L3" s="17" t="str">
        <f>Attendance!P1</f>
        <v>00-00-2016</v>
      </c>
      <c r="M3" s="17" t="str">
        <f>Attendance!Q1</f>
        <v>00-00-2016</v>
      </c>
      <c r="N3" s="17" t="str">
        <f>Attendance!R1</f>
        <v>00-00-2016</v>
      </c>
      <c r="O3" s="17" t="str">
        <f>Attendance!S1</f>
        <v>00-00-2016</v>
      </c>
      <c r="P3" s="17" t="str">
        <f>Attendance!T1</f>
        <v>00-00-2016</v>
      </c>
      <c r="Q3" s="17" t="str">
        <f>Attendance!U1</f>
        <v>00-00-2016</v>
      </c>
      <c r="R3" s="17" t="str">
        <f>Attendance!V1</f>
        <v>00-00-2016</v>
      </c>
      <c r="S3" s="17" t="str">
        <f>Attendance!W1</f>
        <v>00-00-2016</v>
      </c>
      <c r="T3" s="17" t="str">
        <f>Attendance!X1</f>
        <v>00-00-2016</v>
      </c>
      <c r="U3" s="17" t="str">
        <f>Attendance!Y1</f>
        <v>00-00-2016</v>
      </c>
      <c r="V3" s="17" t="str">
        <f>Attendance!Z1</f>
        <v>00-00-2016</v>
      </c>
      <c r="W3" s="17" t="str">
        <f>Attendance!AA1</f>
        <v>00-00-2016</v>
      </c>
      <c r="X3" s="17" t="str">
        <f>Attendance!AB1</f>
        <v>00-00-2016</v>
      </c>
      <c r="Y3" s="17" t="str">
        <f>Attendance!AC1</f>
        <v>00-00-2016</v>
      </c>
      <c r="Z3" s="17" t="str">
        <f>Attendance!AD1</f>
        <v>00-00-2016</v>
      </c>
    </row>
    <row r="4" spans="1:28" ht="18.75" x14ac:dyDescent="0.25">
      <c r="A4" s="7" t="s">
        <v>79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8" ht="18.75" x14ac:dyDescent="0.25">
      <c r="A5" s="7" t="s">
        <v>23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8" ht="18.75" x14ac:dyDescent="0.25">
      <c r="A6" s="7" t="s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8" ht="18.75" x14ac:dyDescent="0.25">
      <c r="A7" s="7" t="s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8" ht="18.75" x14ac:dyDescent="0.25">
      <c r="A8" s="7" t="s">
        <v>8</v>
      </c>
      <c r="B8" s="9">
        <f>Attendance!F52</f>
        <v>0</v>
      </c>
      <c r="C8" s="9">
        <f>Attendance!G52</f>
        <v>0</v>
      </c>
      <c r="D8" s="9">
        <f>Attendance!H52</f>
        <v>0</v>
      </c>
      <c r="E8" s="9">
        <f>Attendance!I52</f>
        <v>0</v>
      </c>
      <c r="F8" s="9">
        <f>Attendance!J52</f>
        <v>0</v>
      </c>
      <c r="G8" s="9">
        <f>Attendance!K52</f>
        <v>0</v>
      </c>
      <c r="H8" s="9">
        <f>Attendance!L52</f>
        <v>0</v>
      </c>
      <c r="I8" s="9">
        <f>Attendance!M52</f>
        <v>0</v>
      </c>
      <c r="J8" s="9">
        <f>Attendance!N52</f>
        <v>0</v>
      </c>
      <c r="K8" s="9">
        <f>Attendance!O52</f>
        <v>0</v>
      </c>
      <c r="L8" s="9">
        <f>Attendance!P52</f>
        <v>0</v>
      </c>
      <c r="M8" s="9">
        <f>Attendance!Q52</f>
        <v>0</v>
      </c>
      <c r="N8" s="9">
        <f>Attendance!R52</f>
        <v>0</v>
      </c>
      <c r="O8" s="9">
        <f>Attendance!S52</f>
        <v>0</v>
      </c>
      <c r="P8" s="9">
        <f>Attendance!T52</f>
        <v>0</v>
      </c>
      <c r="Q8" s="9">
        <f>Attendance!U52</f>
        <v>0</v>
      </c>
      <c r="R8" s="9">
        <f>Attendance!V52</f>
        <v>0</v>
      </c>
      <c r="S8" s="9">
        <f>Attendance!W52</f>
        <v>0</v>
      </c>
      <c r="T8" s="9">
        <f>Attendance!X52</f>
        <v>0</v>
      </c>
      <c r="U8" s="9">
        <f>Attendance!Y52</f>
        <v>0</v>
      </c>
      <c r="V8" s="9">
        <f>Attendance!Z52</f>
        <v>0</v>
      </c>
      <c r="W8" s="9">
        <f>Attendance!AA52</f>
        <v>0</v>
      </c>
      <c r="X8" s="9">
        <f>Attendance!AB52</f>
        <v>0</v>
      </c>
      <c r="Y8" s="9">
        <f>Attendance!AC52</f>
        <v>0</v>
      </c>
      <c r="Z8" s="9">
        <f>Attendance!AD52</f>
        <v>0</v>
      </c>
    </row>
    <row r="9" spans="1:28" ht="18.75" x14ac:dyDescent="0.25">
      <c r="A9" s="7" t="s">
        <v>151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8" s="5" customFormat="1" ht="18.75" customHeight="1" x14ac:dyDescent="0.25">
      <c r="A10" s="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8" ht="37.5" x14ac:dyDescent="0.25">
      <c r="A11" s="7" t="s">
        <v>150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8" s="5" customFormat="1" ht="18.75" customHeight="1" x14ac:dyDescent="0.25">
      <c r="A12" s="7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8" ht="37.5" x14ac:dyDescent="0.25">
      <c r="A13" s="7" t="s">
        <v>153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8" s="5" customFormat="1" ht="18.75" customHeight="1" x14ac:dyDescent="0.25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8" ht="18.75" x14ac:dyDescent="0.25">
      <c r="A15" s="7" t="s">
        <v>152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8" s="5" customFormat="1" ht="18.75" customHeight="1" x14ac:dyDescent="0.25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8.75" x14ac:dyDescent="0.25">
      <c r="A17" s="7" t="s">
        <v>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5" customFormat="1" ht="18.75" customHeight="1" x14ac:dyDescent="0.25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37.5" x14ac:dyDescent="0.25">
      <c r="A19" s="7" t="s">
        <v>11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x14ac:dyDescent="0.25">
      <c r="A20" s="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7" t="s">
        <v>16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</sheetData>
  <mergeCells count="7">
    <mergeCell ref="U1:X1"/>
    <mergeCell ref="Y1:Z1"/>
    <mergeCell ref="A1:D1"/>
    <mergeCell ref="E1:H1"/>
    <mergeCell ref="I1:L1"/>
    <mergeCell ref="M1:P1"/>
    <mergeCell ref="Q1:T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2"/>
  <sheetViews>
    <sheetView workbookViewId="0">
      <selection activeCell="G15" sqref="G15"/>
    </sheetView>
  </sheetViews>
  <sheetFormatPr defaultColWidth="9.140625" defaultRowHeight="15" x14ac:dyDescent="0.25"/>
  <cols>
    <col min="1" max="1" width="5.85546875" style="41" bestFit="1" customWidth="1"/>
    <col min="2" max="2" width="16.42578125" style="41" customWidth="1"/>
    <col min="3" max="3" width="17" style="41" bestFit="1" customWidth="1"/>
    <col min="4" max="4" width="10.85546875" style="41" bestFit="1" customWidth="1"/>
    <col min="5" max="5" width="13.28515625" style="41" bestFit="1" customWidth="1"/>
    <col min="6" max="7" width="10.85546875" style="41" customWidth="1"/>
    <col min="8" max="8" width="13.28515625" style="41" bestFit="1" customWidth="1"/>
    <col min="9" max="9" width="33" style="41" customWidth="1"/>
    <col min="10" max="11" width="11.85546875" style="41" customWidth="1"/>
    <col min="12" max="12" width="13.28515625" style="41" bestFit="1" customWidth="1"/>
    <col min="13" max="13" width="12" style="41" bestFit="1" customWidth="1"/>
    <col min="14" max="15" width="13.28515625" style="41" bestFit="1" customWidth="1"/>
    <col min="16" max="16" width="14.42578125" style="41" bestFit="1" customWidth="1"/>
    <col min="17" max="18" width="13.28515625" style="41" bestFit="1" customWidth="1"/>
    <col min="19" max="19" width="19.42578125" style="41" customWidth="1"/>
    <col min="20" max="21" width="13.28515625" style="41" bestFit="1" customWidth="1"/>
    <col min="22" max="22" width="14.42578125" style="41" bestFit="1" customWidth="1"/>
    <col min="23" max="23" width="13.5703125" style="41" customWidth="1"/>
    <col min="24" max="24" width="13.28515625" style="41" bestFit="1" customWidth="1"/>
    <col min="25" max="25" width="14.42578125" style="41" bestFit="1" customWidth="1"/>
    <col min="26" max="26" width="14.5703125" style="41" customWidth="1"/>
    <col min="27" max="27" width="24" style="55" customWidth="1"/>
    <col min="28" max="28" width="15.42578125" style="41" customWidth="1"/>
    <col min="29" max="29" width="6" style="41" customWidth="1"/>
    <col min="30" max="30" width="9.28515625" style="41" customWidth="1"/>
    <col min="31" max="31" width="72.42578125" style="41" bestFit="1" customWidth="1"/>
    <col min="32" max="33" width="9.140625" style="41"/>
    <col min="34" max="34" width="72.42578125" style="41" bestFit="1" customWidth="1"/>
    <col min="35" max="16384" width="9.140625" style="41"/>
  </cols>
  <sheetData>
    <row r="1" spans="1:31" ht="15.75" x14ac:dyDescent="0.25">
      <c r="A1" s="121" t="s">
        <v>10</v>
      </c>
      <c r="B1" s="121" t="s">
        <v>22</v>
      </c>
      <c r="C1" s="121" t="s">
        <v>77</v>
      </c>
      <c r="D1" s="121" t="s">
        <v>78</v>
      </c>
      <c r="E1" s="121" t="s">
        <v>2</v>
      </c>
      <c r="F1" s="121" t="s">
        <v>3</v>
      </c>
      <c r="G1" s="119" t="s">
        <v>161</v>
      </c>
      <c r="H1" s="121" t="s">
        <v>79</v>
      </c>
      <c r="I1" s="119" t="s">
        <v>4</v>
      </c>
      <c r="J1" s="112" t="s">
        <v>5</v>
      </c>
      <c r="K1" s="114"/>
      <c r="L1" s="112" t="s">
        <v>80</v>
      </c>
      <c r="M1" s="113"/>
      <c r="N1" s="114"/>
      <c r="O1" s="115" t="s">
        <v>81</v>
      </c>
      <c r="P1" s="116"/>
      <c r="Q1" s="117"/>
      <c r="R1" s="115" t="s">
        <v>82</v>
      </c>
      <c r="S1" s="116"/>
      <c r="T1" s="117"/>
      <c r="U1" s="115" t="s">
        <v>83</v>
      </c>
      <c r="V1" s="116"/>
      <c r="W1" s="117"/>
      <c r="X1" s="115" t="s">
        <v>84</v>
      </c>
      <c r="Y1" s="116"/>
      <c r="Z1" s="117"/>
      <c r="AA1" s="118" t="s">
        <v>85</v>
      </c>
      <c r="AB1" s="106" t="s">
        <v>86</v>
      </c>
      <c r="AD1" s="108" t="s">
        <v>162</v>
      </c>
      <c r="AE1" s="109"/>
    </row>
    <row r="2" spans="1:31" ht="15.75" x14ac:dyDescent="0.25">
      <c r="A2" s="120"/>
      <c r="B2" s="120"/>
      <c r="C2" s="120"/>
      <c r="D2" s="120"/>
      <c r="E2" s="120"/>
      <c r="F2" s="120"/>
      <c r="G2" s="120"/>
      <c r="H2" s="120"/>
      <c r="I2" s="122"/>
      <c r="J2" s="42" t="s">
        <v>87</v>
      </c>
      <c r="K2" s="42" t="s">
        <v>88</v>
      </c>
      <c r="L2" s="42" t="s">
        <v>87</v>
      </c>
      <c r="M2" s="42" t="s">
        <v>88</v>
      </c>
      <c r="N2" s="42" t="s">
        <v>89</v>
      </c>
      <c r="O2" s="42" t="s">
        <v>87</v>
      </c>
      <c r="P2" s="42" t="s">
        <v>88</v>
      </c>
      <c r="Q2" s="42" t="s">
        <v>89</v>
      </c>
      <c r="R2" s="42" t="s">
        <v>87</v>
      </c>
      <c r="S2" s="42" t="s">
        <v>88</v>
      </c>
      <c r="T2" s="42" t="s">
        <v>89</v>
      </c>
      <c r="U2" s="42" t="s">
        <v>87</v>
      </c>
      <c r="V2" s="42" t="s">
        <v>88</v>
      </c>
      <c r="W2" s="42" t="s">
        <v>89</v>
      </c>
      <c r="X2" s="43" t="s">
        <v>87</v>
      </c>
      <c r="Y2" s="43" t="s">
        <v>88</v>
      </c>
      <c r="Z2" s="43" t="s">
        <v>89</v>
      </c>
      <c r="AA2" s="118"/>
      <c r="AB2" s="107"/>
      <c r="AD2" s="44" t="s">
        <v>80</v>
      </c>
      <c r="AE2" s="45" t="s">
        <v>90</v>
      </c>
    </row>
    <row r="3" spans="1:31" s="53" customFormat="1" ht="15" customHeight="1" x14ac:dyDescent="0.25">
      <c r="A3" s="46">
        <v>1</v>
      </c>
      <c r="B3" s="47"/>
      <c r="C3" s="64" t="str">
        <f>IFERROR(VLOOKUP(B3,'Youth Profile Tracker'!B2:C51,2,FALSE),"")</f>
        <v/>
      </c>
      <c r="D3" s="64" t="str">
        <f>IFERROR(VLOOKUP(B3,'Youth Profile Tracker'!B2:D51,3,FALSE),"")</f>
        <v/>
      </c>
      <c r="E3" s="64" t="str">
        <f>IFERROR(VLOOKUP(B3,'Youth Profile Tracker'!B2:F51,5,FALSE),"")</f>
        <v/>
      </c>
      <c r="F3" s="64" t="str">
        <f>IFERROR(VLOOKUP(B3,'Youth Profile Tracker'!B2:G51,6),"")</f>
        <v/>
      </c>
      <c r="G3" s="64">
        <f>'Youth Profile Tracker'!$Q$2</f>
        <v>0</v>
      </c>
      <c r="H3" s="64">
        <f>Overview!$E$4</f>
        <v>0</v>
      </c>
      <c r="I3" s="64" t="str">
        <f>IFERROR(VLOOKUP(B3,'Youth Profile Tracker'!B2:R51,15,FALSE),"")</f>
        <v/>
      </c>
      <c r="J3" s="48" t="s">
        <v>94</v>
      </c>
      <c r="K3" s="48" t="s">
        <v>94</v>
      </c>
      <c r="L3" s="49">
        <v>0</v>
      </c>
      <c r="M3" s="46">
        <v>0</v>
      </c>
      <c r="N3" s="50">
        <f>(M3-L3)/5*100</f>
        <v>0</v>
      </c>
      <c r="O3" s="46">
        <v>0</v>
      </c>
      <c r="P3" s="46">
        <v>0</v>
      </c>
      <c r="Q3" s="46">
        <f>(P3-O3)/5*100</f>
        <v>0</v>
      </c>
      <c r="R3" s="46">
        <v>0</v>
      </c>
      <c r="S3" s="46">
        <v>0</v>
      </c>
      <c r="T3" s="49">
        <f>(S3-R3)/5*100</f>
        <v>0</v>
      </c>
      <c r="U3" s="46">
        <v>0</v>
      </c>
      <c r="V3" s="46">
        <v>0</v>
      </c>
      <c r="W3" s="46">
        <f>(V3-U3)/5*100</f>
        <v>0</v>
      </c>
      <c r="X3" s="46">
        <v>0</v>
      </c>
      <c r="Y3" s="46">
        <v>0</v>
      </c>
      <c r="Z3" s="49">
        <f>(Y3-X3)/5*100</f>
        <v>0</v>
      </c>
      <c r="AA3" s="51">
        <f>AVERAGE(N3,Q3,T3,W3,Z3)</f>
        <v>0</v>
      </c>
      <c r="AB3" s="52" t="b">
        <f>AND(N3&gt;0,Q3&gt;0,T3&gt;0,W3&gt;0,Z3&gt;0)</f>
        <v>0</v>
      </c>
      <c r="AD3" s="44" t="s">
        <v>81</v>
      </c>
      <c r="AE3" s="45" t="s">
        <v>91</v>
      </c>
    </row>
    <row r="4" spans="1:31" s="53" customFormat="1" ht="15" customHeight="1" x14ac:dyDescent="0.25">
      <c r="A4" s="46">
        <v>2</v>
      </c>
      <c r="B4" s="47"/>
      <c r="C4" s="64" t="str">
        <f>IFERROR(VLOOKUP(B4,'Youth Profile Tracker'!B3:C52,2,FALSE),"")</f>
        <v/>
      </c>
      <c r="D4" s="64" t="str">
        <f>IFERROR(VLOOKUP(B4,'Youth Profile Tracker'!B3:D52,3,FALSE),"")</f>
        <v/>
      </c>
      <c r="E4" s="64" t="str">
        <f>IFERROR(VLOOKUP(B4,'Youth Profile Tracker'!B3:F52,5,FALSE),"")</f>
        <v/>
      </c>
      <c r="F4" s="64" t="str">
        <f>IFERROR(VLOOKUP(B4,'Youth Profile Tracker'!B3:G52,6),"")</f>
        <v/>
      </c>
      <c r="G4" s="64">
        <f>'Youth Profile Tracker'!$Q$2</f>
        <v>0</v>
      </c>
      <c r="H4" s="64">
        <f>Overview!$E$4</f>
        <v>0</v>
      </c>
      <c r="I4" s="64" t="str">
        <f>IFERROR(VLOOKUP(B4,'Youth Profile Tracker'!B3:T3,12,FALSE),"")</f>
        <v/>
      </c>
      <c r="J4" s="48" t="s">
        <v>94</v>
      </c>
      <c r="K4" s="48" t="s">
        <v>94</v>
      </c>
      <c r="L4" s="49">
        <v>0</v>
      </c>
      <c r="M4" s="46">
        <v>0</v>
      </c>
      <c r="N4" s="50">
        <f t="shared" ref="N4:N52" si="0">(M4-L4)/5*100</f>
        <v>0</v>
      </c>
      <c r="O4" s="46">
        <v>0</v>
      </c>
      <c r="P4" s="46">
        <v>0</v>
      </c>
      <c r="Q4" s="46">
        <f t="shared" ref="Q4:Q52" si="1">(P4-O4)/5*100</f>
        <v>0</v>
      </c>
      <c r="R4" s="46">
        <v>0</v>
      </c>
      <c r="S4" s="46">
        <v>0</v>
      </c>
      <c r="T4" s="49">
        <f t="shared" ref="T4:T52" si="2">(S4-R4)/5*100</f>
        <v>0</v>
      </c>
      <c r="U4" s="46">
        <v>0</v>
      </c>
      <c r="V4" s="46">
        <v>0</v>
      </c>
      <c r="W4" s="46">
        <f t="shared" ref="W4:W52" si="3">(V4-U4)/5*100</f>
        <v>0</v>
      </c>
      <c r="X4" s="46">
        <v>0</v>
      </c>
      <c r="Y4" s="46">
        <v>0</v>
      </c>
      <c r="Z4" s="49">
        <f t="shared" ref="Z4:Z52" si="4">(Y4-X4)/5*100</f>
        <v>0</v>
      </c>
      <c r="AA4" s="51">
        <f t="shared" ref="AA4:AA52" si="5">AVERAGE(N4,Q4,T4,W4,Z4)</f>
        <v>0</v>
      </c>
      <c r="AB4" s="52" t="b">
        <f t="shared" ref="AB4:AB52" si="6">AND(N4&lt;0,Q4&lt;0,T4&lt;0,W4&lt;0,Z4&lt;0)</f>
        <v>0</v>
      </c>
      <c r="AD4" s="54" t="s">
        <v>82</v>
      </c>
      <c r="AE4" s="45" t="s">
        <v>231</v>
      </c>
    </row>
    <row r="5" spans="1:31" s="53" customFormat="1" ht="15" customHeight="1" x14ac:dyDescent="0.25">
      <c r="A5" s="46">
        <v>3</v>
      </c>
      <c r="B5" s="47"/>
      <c r="C5" s="64" t="str">
        <f>IFERROR(VLOOKUP(B5,'Youth Profile Tracker'!B4:C53,2,FALSE),"")</f>
        <v/>
      </c>
      <c r="D5" s="64" t="str">
        <f>IFERROR(VLOOKUP(B5,'Youth Profile Tracker'!B4:D53,3,FALSE),"")</f>
        <v/>
      </c>
      <c r="E5" s="64" t="str">
        <f>IFERROR(VLOOKUP(B5,'Youth Profile Tracker'!B4:F53,5,FALSE),"")</f>
        <v/>
      </c>
      <c r="F5" s="64" t="str">
        <f>IFERROR(VLOOKUP(B5,'Youth Profile Tracker'!B4:G53,6),"")</f>
        <v/>
      </c>
      <c r="G5" s="64">
        <f>'Youth Profile Tracker'!$Q$2</f>
        <v>0</v>
      </c>
      <c r="H5" s="64">
        <f>Overview!$E$4</f>
        <v>0</v>
      </c>
      <c r="I5" s="64" t="str">
        <f>IFERROR(VLOOKUP(B5,'Youth Profile Tracker'!B4:T4,12,FALSE),"")</f>
        <v/>
      </c>
      <c r="J5" s="48" t="s">
        <v>94</v>
      </c>
      <c r="K5" s="48" t="s">
        <v>94</v>
      </c>
      <c r="L5" s="49">
        <v>0</v>
      </c>
      <c r="M5" s="46">
        <v>0</v>
      </c>
      <c r="N5" s="50">
        <f t="shared" si="0"/>
        <v>0</v>
      </c>
      <c r="O5" s="46">
        <v>0</v>
      </c>
      <c r="P5" s="46">
        <v>0</v>
      </c>
      <c r="Q5" s="46">
        <f t="shared" si="1"/>
        <v>0</v>
      </c>
      <c r="R5" s="46">
        <v>0</v>
      </c>
      <c r="S5" s="46">
        <v>0</v>
      </c>
      <c r="T5" s="49">
        <f t="shared" si="2"/>
        <v>0</v>
      </c>
      <c r="U5" s="46">
        <v>0</v>
      </c>
      <c r="V5" s="46">
        <v>0</v>
      </c>
      <c r="W5" s="46">
        <f t="shared" si="3"/>
        <v>0</v>
      </c>
      <c r="X5" s="46">
        <v>0</v>
      </c>
      <c r="Y5" s="46">
        <v>0</v>
      </c>
      <c r="Z5" s="49">
        <f t="shared" si="4"/>
        <v>0</v>
      </c>
      <c r="AA5" s="51">
        <f t="shared" si="5"/>
        <v>0</v>
      </c>
      <c r="AB5" s="52" t="b">
        <f t="shared" si="6"/>
        <v>0</v>
      </c>
      <c r="AD5" s="54" t="s">
        <v>83</v>
      </c>
      <c r="AE5" s="45" t="s">
        <v>232</v>
      </c>
    </row>
    <row r="6" spans="1:31" s="53" customFormat="1" ht="15" customHeight="1" x14ac:dyDescent="0.25">
      <c r="A6" s="46">
        <v>4</v>
      </c>
      <c r="B6" s="47"/>
      <c r="C6" s="64" t="str">
        <f>IFERROR(VLOOKUP(B6,'Youth Profile Tracker'!B5:C54,2,FALSE),"")</f>
        <v/>
      </c>
      <c r="D6" s="64" t="str">
        <f>IFERROR(VLOOKUP(B6,'Youth Profile Tracker'!B5:D54,3,FALSE),"")</f>
        <v/>
      </c>
      <c r="E6" s="64" t="str">
        <f>IFERROR(VLOOKUP(B6,'Youth Profile Tracker'!B5:F54,5,FALSE),"")</f>
        <v/>
      </c>
      <c r="F6" s="64" t="str">
        <f>IFERROR(VLOOKUP(B6,'Youth Profile Tracker'!B5:G54,6),"")</f>
        <v/>
      </c>
      <c r="G6" s="64">
        <f>'Youth Profile Tracker'!$Q$2</f>
        <v>0</v>
      </c>
      <c r="H6" s="64">
        <f>Overview!$E$4</f>
        <v>0</v>
      </c>
      <c r="I6" s="64" t="str">
        <f>IFERROR(VLOOKUP(B6,'Youth Profile Tracker'!B5:T5,12,FALSE),"")</f>
        <v/>
      </c>
      <c r="J6" s="48" t="s">
        <v>94</v>
      </c>
      <c r="K6" s="48" t="s">
        <v>94</v>
      </c>
      <c r="L6" s="49">
        <v>0</v>
      </c>
      <c r="M6" s="46">
        <v>0</v>
      </c>
      <c r="N6" s="50">
        <f t="shared" si="0"/>
        <v>0</v>
      </c>
      <c r="O6" s="46">
        <v>0</v>
      </c>
      <c r="P6" s="46">
        <v>0</v>
      </c>
      <c r="Q6" s="46">
        <f t="shared" si="1"/>
        <v>0</v>
      </c>
      <c r="R6" s="46">
        <v>0</v>
      </c>
      <c r="S6" s="46">
        <v>0</v>
      </c>
      <c r="T6" s="49">
        <f t="shared" si="2"/>
        <v>0</v>
      </c>
      <c r="U6" s="46">
        <v>0</v>
      </c>
      <c r="V6" s="46">
        <v>0</v>
      </c>
      <c r="W6" s="46">
        <f t="shared" si="3"/>
        <v>0</v>
      </c>
      <c r="X6" s="46">
        <v>0</v>
      </c>
      <c r="Y6" s="46">
        <v>0</v>
      </c>
      <c r="Z6" s="49">
        <f t="shared" si="4"/>
        <v>0</v>
      </c>
      <c r="AA6" s="51">
        <f t="shared" si="5"/>
        <v>0</v>
      </c>
      <c r="AB6" s="52" t="b">
        <f t="shared" si="6"/>
        <v>0</v>
      </c>
      <c r="AD6" s="54" t="s">
        <v>84</v>
      </c>
      <c r="AE6" s="45" t="s">
        <v>233</v>
      </c>
    </row>
    <row r="7" spans="1:31" s="53" customFormat="1" ht="15" customHeight="1" x14ac:dyDescent="0.25">
      <c r="A7" s="46">
        <v>5</v>
      </c>
      <c r="B7" s="47"/>
      <c r="C7" s="64" t="str">
        <f>IFERROR(VLOOKUP(B7,'Youth Profile Tracker'!B6:C55,2,FALSE),"")</f>
        <v/>
      </c>
      <c r="D7" s="64" t="str">
        <f>IFERROR(VLOOKUP(B7,'Youth Profile Tracker'!B6:D55,3,FALSE),"")</f>
        <v/>
      </c>
      <c r="E7" s="64" t="str">
        <f>IFERROR(VLOOKUP(B7,'Youth Profile Tracker'!B6:F55,5,FALSE),"")</f>
        <v/>
      </c>
      <c r="F7" s="64" t="str">
        <f>IFERROR(VLOOKUP(B7,'Youth Profile Tracker'!B6:G55,6),"")</f>
        <v/>
      </c>
      <c r="G7" s="64">
        <f>'Youth Profile Tracker'!$Q$2</f>
        <v>0</v>
      </c>
      <c r="H7" s="64">
        <f>Overview!$E$4</f>
        <v>0</v>
      </c>
      <c r="I7" s="64" t="str">
        <f>IFERROR(VLOOKUP(B7,'Youth Profile Tracker'!B6:T6,12,FALSE),"")</f>
        <v/>
      </c>
      <c r="J7" s="48" t="s">
        <v>94</v>
      </c>
      <c r="K7" s="48" t="s">
        <v>94</v>
      </c>
      <c r="L7" s="49">
        <v>0</v>
      </c>
      <c r="M7" s="46">
        <v>0</v>
      </c>
      <c r="N7" s="50">
        <f t="shared" si="0"/>
        <v>0</v>
      </c>
      <c r="O7" s="46">
        <v>0</v>
      </c>
      <c r="P7" s="46">
        <v>0</v>
      </c>
      <c r="Q7" s="46">
        <f t="shared" si="1"/>
        <v>0</v>
      </c>
      <c r="R7" s="46">
        <v>0</v>
      </c>
      <c r="S7" s="46">
        <v>0</v>
      </c>
      <c r="T7" s="49">
        <f t="shared" si="2"/>
        <v>0</v>
      </c>
      <c r="U7" s="46">
        <v>0</v>
      </c>
      <c r="V7" s="46">
        <v>0</v>
      </c>
      <c r="W7" s="46">
        <f t="shared" si="3"/>
        <v>0</v>
      </c>
      <c r="X7" s="46">
        <v>0</v>
      </c>
      <c r="Y7" s="46">
        <v>0</v>
      </c>
      <c r="Z7" s="49">
        <f t="shared" si="4"/>
        <v>0</v>
      </c>
      <c r="AA7" s="51">
        <f t="shared" si="5"/>
        <v>0</v>
      </c>
      <c r="AB7" s="52" t="b">
        <f t="shared" si="6"/>
        <v>0</v>
      </c>
    </row>
    <row r="8" spans="1:31" s="53" customFormat="1" ht="15" customHeight="1" x14ac:dyDescent="0.25">
      <c r="A8" s="46">
        <v>6</v>
      </c>
      <c r="B8" s="47"/>
      <c r="C8" s="64" t="str">
        <f>IFERROR(VLOOKUP(B8,'Youth Profile Tracker'!B7:C56,2,FALSE),"")</f>
        <v/>
      </c>
      <c r="D8" s="64" t="str">
        <f>IFERROR(VLOOKUP(B8,'Youth Profile Tracker'!B7:D56,3,FALSE),"")</f>
        <v/>
      </c>
      <c r="E8" s="64" t="str">
        <f>IFERROR(VLOOKUP(B8,'Youth Profile Tracker'!B7:F56,5,FALSE),"")</f>
        <v/>
      </c>
      <c r="F8" s="64" t="str">
        <f>IFERROR(VLOOKUP(B8,'Youth Profile Tracker'!B7:G56,6),"")</f>
        <v/>
      </c>
      <c r="G8" s="64">
        <f>'Youth Profile Tracker'!$Q$2</f>
        <v>0</v>
      </c>
      <c r="H8" s="64">
        <f>Overview!$E$4</f>
        <v>0</v>
      </c>
      <c r="I8" s="64" t="str">
        <f>IFERROR(VLOOKUP(B8,'Youth Profile Tracker'!B7:T7,12,FALSE),"")</f>
        <v/>
      </c>
      <c r="J8" s="48" t="s">
        <v>94</v>
      </c>
      <c r="K8" s="48" t="s">
        <v>94</v>
      </c>
      <c r="L8" s="49">
        <v>0</v>
      </c>
      <c r="M8" s="46">
        <v>0</v>
      </c>
      <c r="N8" s="50">
        <f t="shared" si="0"/>
        <v>0</v>
      </c>
      <c r="O8" s="46">
        <v>0</v>
      </c>
      <c r="P8" s="46">
        <v>0</v>
      </c>
      <c r="Q8" s="46">
        <f t="shared" si="1"/>
        <v>0</v>
      </c>
      <c r="R8" s="46">
        <v>0</v>
      </c>
      <c r="S8" s="46">
        <v>0</v>
      </c>
      <c r="T8" s="49">
        <f t="shared" si="2"/>
        <v>0</v>
      </c>
      <c r="U8" s="46">
        <v>0</v>
      </c>
      <c r="V8" s="46">
        <v>0</v>
      </c>
      <c r="W8" s="46">
        <f t="shared" si="3"/>
        <v>0</v>
      </c>
      <c r="X8" s="46">
        <v>0</v>
      </c>
      <c r="Y8" s="46">
        <v>0</v>
      </c>
      <c r="Z8" s="49">
        <f t="shared" si="4"/>
        <v>0</v>
      </c>
      <c r="AA8" s="51">
        <f t="shared" si="5"/>
        <v>0</v>
      </c>
      <c r="AB8" s="52" t="b">
        <f t="shared" si="6"/>
        <v>0</v>
      </c>
    </row>
    <row r="9" spans="1:31" s="53" customFormat="1" ht="15" customHeight="1" x14ac:dyDescent="0.25">
      <c r="A9" s="46">
        <v>7</v>
      </c>
      <c r="B9" s="47"/>
      <c r="C9" s="64" t="str">
        <f>IFERROR(VLOOKUP(B9,'Youth Profile Tracker'!B8:C57,2,FALSE),"")</f>
        <v/>
      </c>
      <c r="D9" s="64" t="str">
        <f>IFERROR(VLOOKUP(B9,'Youth Profile Tracker'!B8:D57,3,FALSE),"")</f>
        <v/>
      </c>
      <c r="E9" s="64" t="str">
        <f>IFERROR(VLOOKUP(B9,'Youth Profile Tracker'!B8:F57,5,FALSE),"")</f>
        <v/>
      </c>
      <c r="F9" s="64" t="str">
        <f>IFERROR(VLOOKUP(B9,'Youth Profile Tracker'!B8:G57,6),"")</f>
        <v/>
      </c>
      <c r="G9" s="64">
        <f>'Youth Profile Tracker'!$Q$2</f>
        <v>0</v>
      </c>
      <c r="H9" s="64">
        <f>Overview!$E$4</f>
        <v>0</v>
      </c>
      <c r="I9" s="64" t="str">
        <f>IFERROR(VLOOKUP(B9,'Youth Profile Tracker'!B8:T8,12,FALSE),"")</f>
        <v/>
      </c>
      <c r="J9" s="48" t="s">
        <v>94</v>
      </c>
      <c r="K9" s="48" t="s">
        <v>94</v>
      </c>
      <c r="L9" s="49">
        <v>0</v>
      </c>
      <c r="M9" s="46">
        <v>0</v>
      </c>
      <c r="N9" s="50">
        <f t="shared" si="0"/>
        <v>0</v>
      </c>
      <c r="O9" s="46">
        <v>0</v>
      </c>
      <c r="P9" s="46">
        <v>0</v>
      </c>
      <c r="Q9" s="46">
        <f t="shared" si="1"/>
        <v>0</v>
      </c>
      <c r="R9" s="46">
        <v>0</v>
      </c>
      <c r="S9" s="46">
        <v>0</v>
      </c>
      <c r="T9" s="49">
        <f t="shared" si="2"/>
        <v>0</v>
      </c>
      <c r="U9" s="46">
        <v>0</v>
      </c>
      <c r="V9" s="46">
        <v>0</v>
      </c>
      <c r="W9" s="46">
        <f t="shared" si="3"/>
        <v>0</v>
      </c>
      <c r="X9" s="46">
        <v>0</v>
      </c>
      <c r="Y9" s="46">
        <v>0</v>
      </c>
      <c r="Z9" s="49">
        <f t="shared" si="4"/>
        <v>0</v>
      </c>
      <c r="AA9" s="51">
        <f t="shared" si="5"/>
        <v>0</v>
      </c>
      <c r="AB9" s="52" t="b">
        <f t="shared" si="6"/>
        <v>0</v>
      </c>
    </row>
    <row r="10" spans="1:31" s="53" customFormat="1" ht="15" customHeight="1" x14ac:dyDescent="0.25">
      <c r="A10" s="46">
        <v>8</v>
      </c>
      <c r="B10" s="47"/>
      <c r="C10" s="64" t="str">
        <f>IFERROR(VLOOKUP(B10,'Youth Profile Tracker'!B9:C58,2,FALSE),"")</f>
        <v/>
      </c>
      <c r="D10" s="64" t="str">
        <f>IFERROR(VLOOKUP(B10,'Youth Profile Tracker'!B9:D58,3,FALSE),"")</f>
        <v/>
      </c>
      <c r="E10" s="64" t="str">
        <f>IFERROR(VLOOKUP(B10,'Youth Profile Tracker'!B9:F58,5,FALSE),"")</f>
        <v/>
      </c>
      <c r="F10" s="64" t="str">
        <f>IFERROR(VLOOKUP(B10,'Youth Profile Tracker'!B9:G58,6),"")</f>
        <v/>
      </c>
      <c r="G10" s="64">
        <f>'Youth Profile Tracker'!$Q$2</f>
        <v>0</v>
      </c>
      <c r="H10" s="64">
        <f>Overview!$E$4</f>
        <v>0</v>
      </c>
      <c r="I10" s="64" t="str">
        <f>IFERROR(VLOOKUP(B10,'Youth Profile Tracker'!B9:T9,12,FALSE),"")</f>
        <v/>
      </c>
      <c r="J10" s="48" t="s">
        <v>94</v>
      </c>
      <c r="K10" s="48" t="s">
        <v>94</v>
      </c>
      <c r="L10" s="49">
        <v>0</v>
      </c>
      <c r="M10" s="46">
        <v>0</v>
      </c>
      <c r="N10" s="50">
        <f t="shared" si="0"/>
        <v>0</v>
      </c>
      <c r="O10" s="46">
        <v>0</v>
      </c>
      <c r="P10" s="46">
        <v>0</v>
      </c>
      <c r="Q10" s="46">
        <f t="shared" si="1"/>
        <v>0</v>
      </c>
      <c r="R10" s="46">
        <v>0</v>
      </c>
      <c r="S10" s="46">
        <v>0</v>
      </c>
      <c r="T10" s="49">
        <f t="shared" si="2"/>
        <v>0</v>
      </c>
      <c r="U10" s="46">
        <v>0</v>
      </c>
      <c r="V10" s="46">
        <v>0</v>
      </c>
      <c r="W10" s="46">
        <f t="shared" si="3"/>
        <v>0</v>
      </c>
      <c r="X10" s="46">
        <v>0</v>
      </c>
      <c r="Y10" s="46">
        <v>0</v>
      </c>
      <c r="Z10" s="49">
        <f t="shared" si="4"/>
        <v>0</v>
      </c>
      <c r="AA10" s="51">
        <f t="shared" si="5"/>
        <v>0</v>
      </c>
      <c r="AB10" s="52" t="b">
        <f t="shared" si="6"/>
        <v>0</v>
      </c>
    </row>
    <row r="11" spans="1:31" s="53" customFormat="1" ht="15" customHeight="1" x14ac:dyDescent="0.25">
      <c r="A11" s="46">
        <v>9</v>
      </c>
      <c r="B11" s="47"/>
      <c r="C11" s="64" t="str">
        <f>IFERROR(VLOOKUP(B11,'Youth Profile Tracker'!B10:C59,2,FALSE),"")</f>
        <v/>
      </c>
      <c r="D11" s="64" t="str">
        <f>IFERROR(VLOOKUP(B11,'Youth Profile Tracker'!B10:D59,3,FALSE),"")</f>
        <v/>
      </c>
      <c r="E11" s="64" t="str">
        <f>IFERROR(VLOOKUP(B11,'Youth Profile Tracker'!B10:F59,5,FALSE),"")</f>
        <v/>
      </c>
      <c r="F11" s="64" t="str">
        <f>IFERROR(VLOOKUP(B11,'Youth Profile Tracker'!B10:G59,6),"")</f>
        <v/>
      </c>
      <c r="G11" s="64">
        <f>'Youth Profile Tracker'!$Q$2</f>
        <v>0</v>
      </c>
      <c r="H11" s="64">
        <f>Overview!$E$4</f>
        <v>0</v>
      </c>
      <c r="I11" s="64" t="str">
        <f>IFERROR(VLOOKUP(B11,'Youth Profile Tracker'!B10:T10,12,FALSE),"")</f>
        <v/>
      </c>
      <c r="J11" s="48" t="s">
        <v>94</v>
      </c>
      <c r="K11" s="48" t="s">
        <v>94</v>
      </c>
      <c r="L11" s="49">
        <v>0</v>
      </c>
      <c r="M11" s="46">
        <v>0</v>
      </c>
      <c r="N11" s="50">
        <f t="shared" si="0"/>
        <v>0</v>
      </c>
      <c r="O11" s="46">
        <v>0</v>
      </c>
      <c r="P11" s="46">
        <v>0</v>
      </c>
      <c r="Q11" s="46">
        <f t="shared" si="1"/>
        <v>0</v>
      </c>
      <c r="R11" s="46">
        <v>0</v>
      </c>
      <c r="S11" s="46">
        <v>0</v>
      </c>
      <c r="T11" s="49">
        <f t="shared" si="2"/>
        <v>0</v>
      </c>
      <c r="U11" s="46">
        <v>0</v>
      </c>
      <c r="V11" s="46">
        <v>0</v>
      </c>
      <c r="W11" s="46">
        <f t="shared" si="3"/>
        <v>0</v>
      </c>
      <c r="X11" s="46">
        <v>0</v>
      </c>
      <c r="Y11" s="46">
        <v>0</v>
      </c>
      <c r="Z11" s="49">
        <f t="shared" si="4"/>
        <v>0</v>
      </c>
      <c r="AA11" s="51">
        <f t="shared" si="5"/>
        <v>0</v>
      </c>
      <c r="AB11" s="52" t="b">
        <f t="shared" si="6"/>
        <v>0</v>
      </c>
    </row>
    <row r="12" spans="1:31" s="53" customFormat="1" ht="15" customHeight="1" x14ac:dyDescent="0.25">
      <c r="A12" s="46">
        <v>10</v>
      </c>
      <c r="B12" s="47"/>
      <c r="C12" s="64" t="str">
        <f>IFERROR(VLOOKUP(B12,'Youth Profile Tracker'!B11:C60,2,FALSE),"")</f>
        <v/>
      </c>
      <c r="D12" s="64" t="str">
        <f>IFERROR(VLOOKUP(B12,'Youth Profile Tracker'!B11:D60,3,FALSE),"")</f>
        <v/>
      </c>
      <c r="E12" s="64" t="str">
        <f>IFERROR(VLOOKUP(B12,'Youth Profile Tracker'!B11:F60,5,FALSE),"")</f>
        <v/>
      </c>
      <c r="F12" s="64" t="str">
        <f>IFERROR(VLOOKUP(B12,'Youth Profile Tracker'!B11:G60,6),"")</f>
        <v/>
      </c>
      <c r="G12" s="64">
        <f>'Youth Profile Tracker'!$Q$2</f>
        <v>0</v>
      </c>
      <c r="H12" s="64">
        <f>Overview!$E$4</f>
        <v>0</v>
      </c>
      <c r="I12" s="64" t="str">
        <f>IFERROR(VLOOKUP(B12,'Youth Profile Tracker'!B11:T11,12,FALSE),"")</f>
        <v/>
      </c>
      <c r="J12" s="48" t="s">
        <v>94</v>
      </c>
      <c r="K12" s="48" t="s">
        <v>94</v>
      </c>
      <c r="L12" s="49">
        <v>0</v>
      </c>
      <c r="M12" s="46">
        <v>0</v>
      </c>
      <c r="N12" s="50">
        <f t="shared" si="0"/>
        <v>0</v>
      </c>
      <c r="O12" s="46">
        <v>0</v>
      </c>
      <c r="P12" s="46">
        <v>0</v>
      </c>
      <c r="Q12" s="46">
        <f t="shared" si="1"/>
        <v>0</v>
      </c>
      <c r="R12" s="46">
        <v>0</v>
      </c>
      <c r="S12" s="46">
        <v>0</v>
      </c>
      <c r="T12" s="49">
        <f t="shared" si="2"/>
        <v>0</v>
      </c>
      <c r="U12" s="46">
        <v>0</v>
      </c>
      <c r="V12" s="46">
        <v>0</v>
      </c>
      <c r="W12" s="46">
        <f t="shared" si="3"/>
        <v>0</v>
      </c>
      <c r="X12" s="46">
        <v>0</v>
      </c>
      <c r="Y12" s="46">
        <v>0</v>
      </c>
      <c r="Z12" s="49">
        <f t="shared" si="4"/>
        <v>0</v>
      </c>
      <c r="AA12" s="51">
        <f t="shared" si="5"/>
        <v>0</v>
      </c>
      <c r="AB12" s="52" t="b">
        <f t="shared" si="6"/>
        <v>0</v>
      </c>
    </row>
    <row r="13" spans="1:31" s="53" customFormat="1" ht="15" customHeight="1" x14ac:dyDescent="0.25">
      <c r="A13" s="46">
        <v>11</v>
      </c>
      <c r="B13" s="47"/>
      <c r="C13" s="64" t="str">
        <f>IFERROR(VLOOKUP(B13,'Youth Profile Tracker'!B12:C61,2,FALSE),"")</f>
        <v/>
      </c>
      <c r="D13" s="64" t="str">
        <f>IFERROR(VLOOKUP(B13,'Youth Profile Tracker'!B12:D61,3,FALSE),"")</f>
        <v/>
      </c>
      <c r="E13" s="64" t="str">
        <f>IFERROR(VLOOKUP(B13,'Youth Profile Tracker'!B12:F61,5,FALSE),"")</f>
        <v/>
      </c>
      <c r="F13" s="64" t="str">
        <f>IFERROR(VLOOKUP(B13,'Youth Profile Tracker'!B12:G61,6),"")</f>
        <v/>
      </c>
      <c r="G13" s="64">
        <f>'Youth Profile Tracker'!$Q$2</f>
        <v>0</v>
      </c>
      <c r="H13" s="64">
        <f>Overview!$E$4</f>
        <v>0</v>
      </c>
      <c r="I13" s="64" t="str">
        <f>IFERROR(VLOOKUP(B13,'Youth Profile Tracker'!B12:T12,12,FALSE),"")</f>
        <v/>
      </c>
      <c r="J13" s="48" t="s">
        <v>94</v>
      </c>
      <c r="K13" s="48" t="s">
        <v>94</v>
      </c>
      <c r="L13" s="49">
        <v>0</v>
      </c>
      <c r="M13" s="46">
        <v>0</v>
      </c>
      <c r="N13" s="50">
        <f t="shared" si="0"/>
        <v>0</v>
      </c>
      <c r="O13" s="46">
        <v>0</v>
      </c>
      <c r="P13" s="46">
        <v>0</v>
      </c>
      <c r="Q13" s="46">
        <f t="shared" si="1"/>
        <v>0</v>
      </c>
      <c r="R13" s="46">
        <v>0</v>
      </c>
      <c r="S13" s="46">
        <v>0</v>
      </c>
      <c r="T13" s="49">
        <f t="shared" si="2"/>
        <v>0</v>
      </c>
      <c r="U13" s="46">
        <v>0</v>
      </c>
      <c r="V13" s="46">
        <v>0</v>
      </c>
      <c r="W13" s="46">
        <f t="shared" si="3"/>
        <v>0</v>
      </c>
      <c r="X13" s="46">
        <v>0</v>
      </c>
      <c r="Y13" s="46">
        <v>0</v>
      </c>
      <c r="Z13" s="49">
        <f t="shared" si="4"/>
        <v>0</v>
      </c>
      <c r="AA13" s="51">
        <f t="shared" si="5"/>
        <v>0</v>
      </c>
      <c r="AB13" s="52" t="b">
        <f t="shared" si="6"/>
        <v>0</v>
      </c>
    </row>
    <row r="14" spans="1:31" s="53" customFormat="1" ht="15" customHeight="1" x14ac:dyDescent="0.25">
      <c r="A14" s="46">
        <v>12</v>
      </c>
      <c r="B14" s="47"/>
      <c r="C14" s="64" t="str">
        <f>IFERROR(VLOOKUP(B14,'Youth Profile Tracker'!B13:C62,2,FALSE),"")</f>
        <v/>
      </c>
      <c r="D14" s="64" t="str">
        <f>IFERROR(VLOOKUP(B14,'Youth Profile Tracker'!B13:D62,3,FALSE),"")</f>
        <v/>
      </c>
      <c r="E14" s="64" t="str">
        <f>IFERROR(VLOOKUP(B14,'Youth Profile Tracker'!B13:F62,5,FALSE),"")</f>
        <v/>
      </c>
      <c r="F14" s="64" t="str">
        <f>IFERROR(VLOOKUP(B14,'Youth Profile Tracker'!B13:G62,6),"")</f>
        <v/>
      </c>
      <c r="G14" s="64">
        <f>'Youth Profile Tracker'!$Q$2</f>
        <v>0</v>
      </c>
      <c r="H14" s="64">
        <f>Overview!$E$4</f>
        <v>0</v>
      </c>
      <c r="I14" s="64" t="str">
        <f>IFERROR(VLOOKUP(B14,'Youth Profile Tracker'!B13:T13,12,FALSE),"")</f>
        <v/>
      </c>
      <c r="J14" s="48" t="s">
        <v>94</v>
      </c>
      <c r="K14" s="48" t="s">
        <v>94</v>
      </c>
      <c r="L14" s="49">
        <v>0</v>
      </c>
      <c r="M14" s="46">
        <v>0</v>
      </c>
      <c r="N14" s="50">
        <f t="shared" si="0"/>
        <v>0</v>
      </c>
      <c r="O14" s="46">
        <v>0</v>
      </c>
      <c r="P14" s="46">
        <v>0</v>
      </c>
      <c r="Q14" s="46">
        <f t="shared" si="1"/>
        <v>0</v>
      </c>
      <c r="R14" s="46">
        <v>0</v>
      </c>
      <c r="S14" s="46">
        <v>0</v>
      </c>
      <c r="T14" s="49">
        <f t="shared" si="2"/>
        <v>0</v>
      </c>
      <c r="U14" s="46">
        <v>0</v>
      </c>
      <c r="V14" s="46">
        <v>0</v>
      </c>
      <c r="W14" s="46">
        <f t="shared" si="3"/>
        <v>0</v>
      </c>
      <c r="X14" s="46">
        <v>0</v>
      </c>
      <c r="Y14" s="46">
        <v>0</v>
      </c>
      <c r="Z14" s="49">
        <f t="shared" si="4"/>
        <v>0</v>
      </c>
      <c r="AA14" s="51">
        <f t="shared" si="5"/>
        <v>0</v>
      </c>
      <c r="AB14" s="52" t="b">
        <f t="shared" si="6"/>
        <v>0</v>
      </c>
    </row>
    <row r="15" spans="1:31" s="53" customFormat="1" ht="15" customHeight="1" x14ac:dyDescent="0.25">
      <c r="A15" s="46">
        <v>13</v>
      </c>
      <c r="B15" s="47"/>
      <c r="C15" s="64" t="str">
        <f>IFERROR(VLOOKUP(B15,'Youth Profile Tracker'!B14:C63,2,FALSE),"")</f>
        <v/>
      </c>
      <c r="D15" s="64" t="str">
        <f>IFERROR(VLOOKUP(B15,'Youth Profile Tracker'!B14:D63,3,FALSE),"")</f>
        <v/>
      </c>
      <c r="E15" s="64" t="str">
        <f>IFERROR(VLOOKUP(B15,'Youth Profile Tracker'!B14:F63,5,FALSE),"")</f>
        <v/>
      </c>
      <c r="F15" s="64" t="str">
        <f>IFERROR(VLOOKUP(B15,'Youth Profile Tracker'!B14:G63,6),"")</f>
        <v/>
      </c>
      <c r="G15" s="64">
        <f>'Youth Profile Tracker'!$Q$2</f>
        <v>0</v>
      </c>
      <c r="H15" s="64">
        <f>Overview!$E$4</f>
        <v>0</v>
      </c>
      <c r="I15" s="64" t="str">
        <f>IFERROR(VLOOKUP(B15,'Youth Profile Tracker'!B14:T14,12,FALSE),"")</f>
        <v/>
      </c>
      <c r="J15" s="48" t="s">
        <v>94</v>
      </c>
      <c r="K15" s="48" t="s">
        <v>94</v>
      </c>
      <c r="L15" s="49">
        <v>0</v>
      </c>
      <c r="M15" s="46">
        <v>0</v>
      </c>
      <c r="N15" s="50">
        <f t="shared" si="0"/>
        <v>0</v>
      </c>
      <c r="O15" s="46">
        <v>0</v>
      </c>
      <c r="P15" s="46">
        <v>0</v>
      </c>
      <c r="Q15" s="46">
        <f t="shared" si="1"/>
        <v>0</v>
      </c>
      <c r="R15" s="46">
        <v>0</v>
      </c>
      <c r="S15" s="46">
        <v>0</v>
      </c>
      <c r="T15" s="49">
        <f t="shared" si="2"/>
        <v>0</v>
      </c>
      <c r="U15" s="46">
        <v>0</v>
      </c>
      <c r="V15" s="46">
        <v>0</v>
      </c>
      <c r="W15" s="46">
        <f t="shared" si="3"/>
        <v>0</v>
      </c>
      <c r="X15" s="46">
        <v>0</v>
      </c>
      <c r="Y15" s="46">
        <v>0</v>
      </c>
      <c r="Z15" s="49">
        <f t="shared" si="4"/>
        <v>0</v>
      </c>
      <c r="AA15" s="51">
        <f t="shared" si="5"/>
        <v>0</v>
      </c>
      <c r="AB15" s="52" t="b">
        <f t="shared" si="6"/>
        <v>0</v>
      </c>
    </row>
    <row r="16" spans="1:31" s="53" customFormat="1" ht="15" customHeight="1" x14ac:dyDescent="0.25">
      <c r="A16" s="46">
        <v>14</v>
      </c>
      <c r="B16" s="47"/>
      <c r="C16" s="64" t="str">
        <f>IFERROR(VLOOKUP(B16,'Youth Profile Tracker'!B15:C64,2,FALSE),"")</f>
        <v/>
      </c>
      <c r="D16" s="64" t="str">
        <f>IFERROR(VLOOKUP(B16,'Youth Profile Tracker'!B15:D64,3,FALSE),"")</f>
        <v/>
      </c>
      <c r="E16" s="64" t="str">
        <f>IFERROR(VLOOKUP(B16,'Youth Profile Tracker'!B15:F64,5,FALSE),"")</f>
        <v/>
      </c>
      <c r="F16" s="64" t="str">
        <f>IFERROR(VLOOKUP(B16,'Youth Profile Tracker'!B15:G64,6),"")</f>
        <v/>
      </c>
      <c r="G16" s="64">
        <f>'Youth Profile Tracker'!$Q$2</f>
        <v>0</v>
      </c>
      <c r="H16" s="64">
        <f>Overview!$E$4</f>
        <v>0</v>
      </c>
      <c r="I16" s="64" t="str">
        <f>IFERROR(VLOOKUP(B16,'Youth Profile Tracker'!B15:T15,12,FALSE),"")</f>
        <v/>
      </c>
      <c r="J16" s="48" t="s">
        <v>94</v>
      </c>
      <c r="K16" s="48" t="s">
        <v>94</v>
      </c>
      <c r="L16" s="49">
        <v>0</v>
      </c>
      <c r="M16" s="46">
        <v>0</v>
      </c>
      <c r="N16" s="50">
        <f t="shared" si="0"/>
        <v>0</v>
      </c>
      <c r="O16" s="46">
        <v>0</v>
      </c>
      <c r="P16" s="46">
        <v>0</v>
      </c>
      <c r="Q16" s="46">
        <f t="shared" si="1"/>
        <v>0</v>
      </c>
      <c r="R16" s="46">
        <v>0</v>
      </c>
      <c r="S16" s="46">
        <v>0</v>
      </c>
      <c r="T16" s="49">
        <f t="shared" si="2"/>
        <v>0</v>
      </c>
      <c r="U16" s="46">
        <v>0</v>
      </c>
      <c r="V16" s="46">
        <v>0</v>
      </c>
      <c r="W16" s="46">
        <f t="shared" si="3"/>
        <v>0</v>
      </c>
      <c r="X16" s="46">
        <v>0</v>
      </c>
      <c r="Y16" s="46">
        <v>0</v>
      </c>
      <c r="Z16" s="49">
        <f t="shared" si="4"/>
        <v>0</v>
      </c>
      <c r="AA16" s="51">
        <f t="shared" si="5"/>
        <v>0</v>
      </c>
      <c r="AB16" s="52" t="b">
        <f t="shared" si="6"/>
        <v>0</v>
      </c>
    </row>
    <row r="17" spans="1:28" s="53" customFormat="1" ht="15" customHeight="1" x14ac:dyDescent="0.25">
      <c r="A17" s="46">
        <v>15</v>
      </c>
      <c r="B17" s="47"/>
      <c r="C17" s="64" t="str">
        <f>IFERROR(VLOOKUP(B17,'Youth Profile Tracker'!B16:C65,2,FALSE),"")</f>
        <v/>
      </c>
      <c r="D17" s="64" t="str">
        <f>IFERROR(VLOOKUP(B17,'Youth Profile Tracker'!B16:D65,3,FALSE),"")</f>
        <v/>
      </c>
      <c r="E17" s="64" t="str">
        <f>IFERROR(VLOOKUP(B17,'Youth Profile Tracker'!B16:F65,5,FALSE),"")</f>
        <v/>
      </c>
      <c r="F17" s="64" t="str">
        <f>IFERROR(VLOOKUP(B17,'Youth Profile Tracker'!B16:G65,6),"")</f>
        <v/>
      </c>
      <c r="G17" s="64">
        <f>'Youth Profile Tracker'!$Q$2</f>
        <v>0</v>
      </c>
      <c r="H17" s="64">
        <f>Overview!$E$4</f>
        <v>0</v>
      </c>
      <c r="I17" s="64" t="str">
        <f>IFERROR(VLOOKUP(B17,'Youth Profile Tracker'!B16:T16,12,FALSE),"")</f>
        <v/>
      </c>
      <c r="J17" s="48" t="s">
        <v>94</v>
      </c>
      <c r="K17" s="48" t="s">
        <v>94</v>
      </c>
      <c r="L17" s="49">
        <v>0</v>
      </c>
      <c r="M17" s="46">
        <v>0</v>
      </c>
      <c r="N17" s="50">
        <f t="shared" si="0"/>
        <v>0</v>
      </c>
      <c r="O17" s="46">
        <v>0</v>
      </c>
      <c r="P17" s="46">
        <v>0</v>
      </c>
      <c r="Q17" s="46">
        <f t="shared" si="1"/>
        <v>0</v>
      </c>
      <c r="R17" s="46">
        <v>0</v>
      </c>
      <c r="S17" s="46">
        <v>0</v>
      </c>
      <c r="T17" s="49">
        <f t="shared" si="2"/>
        <v>0</v>
      </c>
      <c r="U17" s="46">
        <v>0</v>
      </c>
      <c r="V17" s="46">
        <v>0</v>
      </c>
      <c r="W17" s="46">
        <f t="shared" si="3"/>
        <v>0</v>
      </c>
      <c r="X17" s="46">
        <v>0</v>
      </c>
      <c r="Y17" s="46">
        <v>0</v>
      </c>
      <c r="Z17" s="49">
        <f t="shared" si="4"/>
        <v>0</v>
      </c>
      <c r="AA17" s="51">
        <f t="shared" si="5"/>
        <v>0</v>
      </c>
      <c r="AB17" s="52" t="b">
        <f t="shared" si="6"/>
        <v>0</v>
      </c>
    </row>
    <row r="18" spans="1:28" s="53" customFormat="1" ht="15" customHeight="1" x14ac:dyDescent="0.25">
      <c r="A18" s="46">
        <v>16</v>
      </c>
      <c r="B18" s="47"/>
      <c r="C18" s="64" t="str">
        <f>IFERROR(VLOOKUP(B18,'Youth Profile Tracker'!B17:C66,2,FALSE),"")</f>
        <v/>
      </c>
      <c r="D18" s="64" t="str">
        <f>IFERROR(VLOOKUP(B18,'Youth Profile Tracker'!B17:D66,3,FALSE),"")</f>
        <v/>
      </c>
      <c r="E18" s="64" t="str">
        <f>IFERROR(VLOOKUP(B18,'Youth Profile Tracker'!B17:F66,5,FALSE),"")</f>
        <v/>
      </c>
      <c r="F18" s="64" t="str">
        <f>IFERROR(VLOOKUP(B18,'Youth Profile Tracker'!B17:G66,6),"")</f>
        <v/>
      </c>
      <c r="G18" s="64">
        <f>'Youth Profile Tracker'!$Q$2</f>
        <v>0</v>
      </c>
      <c r="H18" s="64">
        <f>Overview!$E$4</f>
        <v>0</v>
      </c>
      <c r="I18" s="64" t="str">
        <f>IFERROR(VLOOKUP(B18,'Youth Profile Tracker'!B17:T17,12,FALSE),"")</f>
        <v/>
      </c>
      <c r="J18" s="48" t="s">
        <v>94</v>
      </c>
      <c r="K18" s="48" t="s">
        <v>94</v>
      </c>
      <c r="L18" s="49">
        <v>0</v>
      </c>
      <c r="M18" s="46">
        <v>0</v>
      </c>
      <c r="N18" s="50">
        <f t="shared" si="0"/>
        <v>0</v>
      </c>
      <c r="O18" s="46">
        <v>0</v>
      </c>
      <c r="P18" s="46">
        <v>0</v>
      </c>
      <c r="Q18" s="46">
        <f t="shared" si="1"/>
        <v>0</v>
      </c>
      <c r="R18" s="46">
        <v>0</v>
      </c>
      <c r="S18" s="46">
        <v>0</v>
      </c>
      <c r="T18" s="49">
        <f t="shared" si="2"/>
        <v>0</v>
      </c>
      <c r="U18" s="46">
        <v>0</v>
      </c>
      <c r="V18" s="46">
        <v>0</v>
      </c>
      <c r="W18" s="46">
        <f t="shared" si="3"/>
        <v>0</v>
      </c>
      <c r="X18" s="46">
        <v>0</v>
      </c>
      <c r="Y18" s="46">
        <v>0</v>
      </c>
      <c r="Z18" s="49">
        <f t="shared" si="4"/>
        <v>0</v>
      </c>
      <c r="AA18" s="51">
        <f t="shared" si="5"/>
        <v>0</v>
      </c>
      <c r="AB18" s="52" t="b">
        <f t="shared" si="6"/>
        <v>0</v>
      </c>
    </row>
    <row r="19" spans="1:28" s="53" customFormat="1" ht="15" customHeight="1" x14ac:dyDescent="0.25">
      <c r="A19" s="46">
        <v>17</v>
      </c>
      <c r="B19" s="47"/>
      <c r="C19" s="64" t="str">
        <f>IFERROR(VLOOKUP(B19,'Youth Profile Tracker'!B18:C67,2,FALSE),"")</f>
        <v/>
      </c>
      <c r="D19" s="64" t="str">
        <f>IFERROR(VLOOKUP(B19,'Youth Profile Tracker'!B18:D67,3,FALSE),"")</f>
        <v/>
      </c>
      <c r="E19" s="64" t="str">
        <f>IFERROR(VLOOKUP(B19,'Youth Profile Tracker'!B18:F67,5,FALSE),"")</f>
        <v/>
      </c>
      <c r="F19" s="64" t="str">
        <f>IFERROR(VLOOKUP(B19,'Youth Profile Tracker'!B18:G67,6),"")</f>
        <v/>
      </c>
      <c r="G19" s="64">
        <f>'Youth Profile Tracker'!$Q$2</f>
        <v>0</v>
      </c>
      <c r="H19" s="64">
        <f>Overview!$E$4</f>
        <v>0</v>
      </c>
      <c r="I19" s="64" t="str">
        <f>IFERROR(VLOOKUP(B19,'Youth Profile Tracker'!B18:T18,12,FALSE),"")</f>
        <v/>
      </c>
      <c r="J19" s="48" t="s">
        <v>94</v>
      </c>
      <c r="K19" s="48" t="s">
        <v>94</v>
      </c>
      <c r="L19" s="49">
        <v>0</v>
      </c>
      <c r="M19" s="46">
        <v>0</v>
      </c>
      <c r="N19" s="50">
        <f t="shared" si="0"/>
        <v>0</v>
      </c>
      <c r="O19" s="46">
        <v>0</v>
      </c>
      <c r="P19" s="46">
        <v>0</v>
      </c>
      <c r="Q19" s="46">
        <f t="shared" si="1"/>
        <v>0</v>
      </c>
      <c r="R19" s="46">
        <v>0</v>
      </c>
      <c r="S19" s="46">
        <v>0</v>
      </c>
      <c r="T19" s="49">
        <f t="shared" si="2"/>
        <v>0</v>
      </c>
      <c r="U19" s="46">
        <v>0</v>
      </c>
      <c r="V19" s="46">
        <v>0</v>
      </c>
      <c r="W19" s="46">
        <f t="shared" si="3"/>
        <v>0</v>
      </c>
      <c r="X19" s="46">
        <v>0</v>
      </c>
      <c r="Y19" s="46">
        <v>0</v>
      </c>
      <c r="Z19" s="49">
        <f t="shared" si="4"/>
        <v>0</v>
      </c>
      <c r="AA19" s="51">
        <f t="shared" si="5"/>
        <v>0</v>
      </c>
      <c r="AB19" s="52" t="b">
        <f t="shared" si="6"/>
        <v>0</v>
      </c>
    </row>
    <row r="20" spans="1:28" s="53" customFormat="1" ht="15" customHeight="1" x14ac:dyDescent="0.25">
      <c r="A20" s="46">
        <v>18</v>
      </c>
      <c r="B20" s="47"/>
      <c r="C20" s="64" t="str">
        <f>IFERROR(VLOOKUP(B20,'Youth Profile Tracker'!B19:C68,2,FALSE),"")</f>
        <v/>
      </c>
      <c r="D20" s="64" t="str">
        <f>IFERROR(VLOOKUP(B20,'Youth Profile Tracker'!B19:D68,3,FALSE),"")</f>
        <v/>
      </c>
      <c r="E20" s="64" t="str">
        <f>IFERROR(VLOOKUP(B20,'Youth Profile Tracker'!B19:F68,5,FALSE),"")</f>
        <v/>
      </c>
      <c r="F20" s="64" t="str">
        <f>IFERROR(VLOOKUP(B20,'Youth Profile Tracker'!B19:G68,6),"")</f>
        <v/>
      </c>
      <c r="G20" s="64">
        <f>'Youth Profile Tracker'!$Q$2</f>
        <v>0</v>
      </c>
      <c r="H20" s="64">
        <f>Overview!$E$4</f>
        <v>0</v>
      </c>
      <c r="I20" s="64" t="str">
        <f>IFERROR(VLOOKUP(B20,'Youth Profile Tracker'!B19:T19,12,FALSE),"")</f>
        <v/>
      </c>
      <c r="J20" s="48" t="s">
        <v>94</v>
      </c>
      <c r="K20" s="48" t="s">
        <v>94</v>
      </c>
      <c r="L20" s="49">
        <v>0</v>
      </c>
      <c r="M20" s="46">
        <v>0</v>
      </c>
      <c r="N20" s="50">
        <f t="shared" si="0"/>
        <v>0</v>
      </c>
      <c r="O20" s="46">
        <v>0</v>
      </c>
      <c r="P20" s="46">
        <v>0</v>
      </c>
      <c r="Q20" s="46">
        <f t="shared" si="1"/>
        <v>0</v>
      </c>
      <c r="R20" s="46">
        <v>0</v>
      </c>
      <c r="S20" s="46">
        <v>0</v>
      </c>
      <c r="T20" s="49">
        <f t="shared" si="2"/>
        <v>0</v>
      </c>
      <c r="U20" s="46">
        <v>0</v>
      </c>
      <c r="V20" s="46">
        <v>0</v>
      </c>
      <c r="W20" s="46">
        <f t="shared" si="3"/>
        <v>0</v>
      </c>
      <c r="X20" s="46">
        <v>0</v>
      </c>
      <c r="Y20" s="46">
        <v>0</v>
      </c>
      <c r="Z20" s="49">
        <f t="shared" si="4"/>
        <v>0</v>
      </c>
      <c r="AA20" s="51">
        <f t="shared" si="5"/>
        <v>0</v>
      </c>
      <c r="AB20" s="52" t="b">
        <f t="shared" si="6"/>
        <v>0</v>
      </c>
    </row>
    <row r="21" spans="1:28" s="53" customFormat="1" ht="15" customHeight="1" x14ac:dyDescent="0.25">
      <c r="A21" s="46">
        <v>19</v>
      </c>
      <c r="B21" s="47"/>
      <c r="C21" s="64" t="str">
        <f>IFERROR(VLOOKUP(B21,'Youth Profile Tracker'!B20:C69,2,FALSE),"")</f>
        <v/>
      </c>
      <c r="D21" s="64" t="str">
        <f>IFERROR(VLOOKUP(B21,'Youth Profile Tracker'!B20:D69,3,FALSE),"")</f>
        <v/>
      </c>
      <c r="E21" s="64" t="str">
        <f>IFERROR(VLOOKUP(B21,'Youth Profile Tracker'!B20:F69,5,FALSE),"")</f>
        <v/>
      </c>
      <c r="F21" s="64" t="str">
        <f>IFERROR(VLOOKUP(B21,'Youth Profile Tracker'!B20:G69,6),"")</f>
        <v/>
      </c>
      <c r="G21" s="64">
        <f>'Youth Profile Tracker'!$Q$2</f>
        <v>0</v>
      </c>
      <c r="H21" s="64">
        <f>Overview!$E$4</f>
        <v>0</v>
      </c>
      <c r="I21" s="64" t="str">
        <f>IFERROR(VLOOKUP(B21,'Youth Profile Tracker'!B20:T20,12,FALSE),"")</f>
        <v/>
      </c>
      <c r="J21" s="48" t="s">
        <v>94</v>
      </c>
      <c r="K21" s="48" t="s">
        <v>94</v>
      </c>
      <c r="L21" s="49">
        <v>0</v>
      </c>
      <c r="M21" s="46">
        <v>0</v>
      </c>
      <c r="N21" s="50">
        <f t="shared" si="0"/>
        <v>0</v>
      </c>
      <c r="O21" s="46">
        <v>0</v>
      </c>
      <c r="P21" s="46">
        <v>0</v>
      </c>
      <c r="Q21" s="46">
        <f t="shared" si="1"/>
        <v>0</v>
      </c>
      <c r="R21" s="46">
        <v>0</v>
      </c>
      <c r="S21" s="46">
        <v>0</v>
      </c>
      <c r="T21" s="49">
        <f t="shared" si="2"/>
        <v>0</v>
      </c>
      <c r="U21" s="46">
        <v>0</v>
      </c>
      <c r="V21" s="46">
        <v>0</v>
      </c>
      <c r="W21" s="46">
        <f t="shared" si="3"/>
        <v>0</v>
      </c>
      <c r="X21" s="46">
        <v>0</v>
      </c>
      <c r="Y21" s="46">
        <v>0</v>
      </c>
      <c r="Z21" s="49">
        <f t="shared" si="4"/>
        <v>0</v>
      </c>
      <c r="AA21" s="51">
        <f t="shared" si="5"/>
        <v>0</v>
      </c>
      <c r="AB21" s="52" t="b">
        <f t="shared" si="6"/>
        <v>0</v>
      </c>
    </row>
    <row r="22" spans="1:28" s="53" customFormat="1" ht="15" customHeight="1" x14ac:dyDescent="0.25">
      <c r="A22" s="46">
        <v>20</v>
      </c>
      <c r="B22" s="47"/>
      <c r="C22" s="64" t="str">
        <f>IFERROR(VLOOKUP(B22,'Youth Profile Tracker'!B21:C70,2,FALSE),"")</f>
        <v/>
      </c>
      <c r="D22" s="64" t="str">
        <f>IFERROR(VLOOKUP(B22,'Youth Profile Tracker'!B21:D70,3,FALSE),"")</f>
        <v/>
      </c>
      <c r="E22" s="64" t="str">
        <f>IFERROR(VLOOKUP(B22,'Youth Profile Tracker'!B21:F70,5,FALSE),"")</f>
        <v/>
      </c>
      <c r="F22" s="64" t="str">
        <f>IFERROR(VLOOKUP(B22,'Youth Profile Tracker'!B21:G70,6),"")</f>
        <v/>
      </c>
      <c r="G22" s="64">
        <f>'Youth Profile Tracker'!$Q$2</f>
        <v>0</v>
      </c>
      <c r="H22" s="64">
        <f>Overview!$E$4</f>
        <v>0</v>
      </c>
      <c r="I22" s="64" t="str">
        <f>IFERROR(VLOOKUP(B22,'Youth Profile Tracker'!B21:T21,12,FALSE),"")</f>
        <v/>
      </c>
      <c r="J22" s="48" t="s">
        <v>94</v>
      </c>
      <c r="K22" s="48" t="s">
        <v>94</v>
      </c>
      <c r="L22" s="49">
        <v>0</v>
      </c>
      <c r="M22" s="46">
        <v>0</v>
      </c>
      <c r="N22" s="50">
        <f t="shared" si="0"/>
        <v>0</v>
      </c>
      <c r="O22" s="46">
        <v>0</v>
      </c>
      <c r="P22" s="46">
        <v>0</v>
      </c>
      <c r="Q22" s="46">
        <f t="shared" si="1"/>
        <v>0</v>
      </c>
      <c r="R22" s="46">
        <v>0</v>
      </c>
      <c r="S22" s="46">
        <v>0</v>
      </c>
      <c r="T22" s="49">
        <f t="shared" si="2"/>
        <v>0</v>
      </c>
      <c r="U22" s="46">
        <v>0</v>
      </c>
      <c r="V22" s="46">
        <v>0</v>
      </c>
      <c r="W22" s="46">
        <f t="shared" si="3"/>
        <v>0</v>
      </c>
      <c r="X22" s="46">
        <v>0</v>
      </c>
      <c r="Y22" s="46">
        <v>0</v>
      </c>
      <c r="Z22" s="49">
        <f t="shared" si="4"/>
        <v>0</v>
      </c>
      <c r="AA22" s="51">
        <f t="shared" si="5"/>
        <v>0</v>
      </c>
      <c r="AB22" s="52" t="b">
        <f t="shared" si="6"/>
        <v>0</v>
      </c>
    </row>
    <row r="23" spans="1:28" s="53" customFormat="1" ht="15" customHeight="1" x14ac:dyDescent="0.25">
      <c r="A23" s="46">
        <v>21</v>
      </c>
      <c r="B23" s="47"/>
      <c r="C23" s="64" t="str">
        <f>IFERROR(VLOOKUP(B23,'Youth Profile Tracker'!B22:C71,2,FALSE),"")</f>
        <v/>
      </c>
      <c r="D23" s="64" t="str">
        <f>IFERROR(VLOOKUP(B23,'Youth Profile Tracker'!B22:D71,3,FALSE),"")</f>
        <v/>
      </c>
      <c r="E23" s="64" t="str">
        <f>IFERROR(VLOOKUP(B23,'Youth Profile Tracker'!B22:F71,5,FALSE),"")</f>
        <v/>
      </c>
      <c r="F23" s="64" t="str">
        <f>IFERROR(VLOOKUP(B23,'Youth Profile Tracker'!B22:G71,6),"")</f>
        <v/>
      </c>
      <c r="G23" s="64">
        <f>'Youth Profile Tracker'!$Q$2</f>
        <v>0</v>
      </c>
      <c r="H23" s="64">
        <f>Overview!$E$4</f>
        <v>0</v>
      </c>
      <c r="I23" s="64" t="str">
        <f>IFERROR(VLOOKUP(B23,'Youth Profile Tracker'!B22:T22,12,FALSE),"")</f>
        <v/>
      </c>
      <c r="J23" s="48" t="s">
        <v>94</v>
      </c>
      <c r="K23" s="48" t="s">
        <v>94</v>
      </c>
      <c r="L23" s="49">
        <v>0</v>
      </c>
      <c r="M23" s="46">
        <v>0</v>
      </c>
      <c r="N23" s="50">
        <f t="shared" si="0"/>
        <v>0</v>
      </c>
      <c r="O23" s="46">
        <v>0</v>
      </c>
      <c r="P23" s="46">
        <v>0</v>
      </c>
      <c r="Q23" s="46">
        <f t="shared" si="1"/>
        <v>0</v>
      </c>
      <c r="R23" s="46">
        <v>0</v>
      </c>
      <c r="S23" s="46">
        <v>0</v>
      </c>
      <c r="T23" s="49">
        <f t="shared" si="2"/>
        <v>0</v>
      </c>
      <c r="U23" s="46">
        <v>0</v>
      </c>
      <c r="V23" s="46">
        <v>0</v>
      </c>
      <c r="W23" s="46">
        <f t="shared" si="3"/>
        <v>0</v>
      </c>
      <c r="X23" s="46">
        <v>0</v>
      </c>
      <c r="Y23" s="46">
        <v>0</v>
      </c>
      <c r="Z23" s="49">
        <f t="shared" si="4"/>
        <v>0</v>
      </c>
      <c r="AA23" s="51">
        <f t="shared" si="5"/>
        <v>0</v>
      </c>
      <c r="AB23" s="52" t="b">
        <f t="shared" si="6"/>
        <v>0</v>
      </c>
    </row>
    <row r="24" spans="1:28" s="53" customFormat="1" ht="15" customHeight="1" x14ac:dyDescent="0.25">
      <c r="A24" s="46">
        <v>22</v>
      </c>
      <c r="B24" s="47"/>
      <c r="C24" s="64" t="str">
        <f>IFERROR(VLOOKUP(B24,'Youth Profile Tracker'!B23:C72,2,FALSE),"")</f>
        <v/>
      </c>
      <c r="D24" s="64" t="str">
        <f>IFERROR(VLOOKUP(B24,'Youth Profile Tracker'!B23:D72,3,FALSE),"")</f>
        <v/>
      </c>
      <c r="E24" s="64" t="str">
        <f>IFERROR(VLOOKUP(B24,'Youth Profile Tracker'!B23:F72,5,FALSE),"")</f>
        <v/>
      </c>
      <c r="F24" s="64" t="str">
        <f>IFERROR(VLOOKUP(B24,'Youth Profile Tracker'!B23:G72,6),"")</f>
        <v/>
      </c>
      <c r="G24" s="64">
        <f>'Youth Profile Tracker'!$Q$2</f>
        <v>0</v>
      </c>
      <c r="H24" s="64">
        <f>Overview!$E$4</f>
        <v>0</v>
      </c>
      <c r="I24" s="64" t="str">
        <f>IFERROR(VLOOKUP(B24,'Youth Profile Tracker'!B23:T23,12,FALSE),"")</f>
        <v/>
      </c>
      <c r="J24" s="48" t="s">
        <v>94</v>
      </c>
      <c r="K24" s="48" t="s">
        <v>94</v>
      </c>
      <c r="L24" s="49">
        <v>0</v>
      </c>
      <c r="M24" s="46">
        <v>0</v>
      </c>
      <c r="N24" s="50">
        <f t="shared" si="0"/>
        <v>0</v>
      </c>
      <c r="O24" s="46">
        <v>0</v>
      </c>
      <c r="P24" s="46">
        <v>0</v>
      </c>
      <c r="Q24" s="46">
        <f t="shared" si="1"/>
        <v>0</v>
      </c>
      <c r="R24" s="46">
        <v>0</v>
      </c>
      <c r="S24" s="46">
        <v>0</v>
      </c>
      <c r="T24" s="49">
        <f t="shared" si="2"/>
        <v>0</v>
      </c>
      <c r="U24" s="46">
        <v>0</v>
      </c>
      <c r="V24" s="46">
        <v>0</v>
      </c>
      <c r="W24" s="46">
        <f t="shared" si="3"/>
        <v>0</v>
      </c>
      <c r="X24" s="46">
        <v>0</v>
      </c>
      <c r="Y24" s="46">
        <v>0</v>
      </c>
      <c r="Z24" s="49">
        <f t="shared" si="4"/>
        <v>0</v>
      </c>
      <c r="AA24" s="51">
        <f t="shared" si="5"/>
        <v>0</v>
      </c>
      <c r="AB24" s="52" t="b">
        <f t="shared" si="6"/>
        <v>0</v>
      </c>
    </row>
    <row r="25" spans="1:28" s="53" customFormat="1" ht="15" customHeight="1" x14ac:dyDescent="0.25">
      <c r="A25" s="46">
        <v>23</v>
      </c>
      <c r="B25" s="47"/>
      <c r="C25" s="64" t="str">
        <f>IFERROR(VLOOKUP(B25,'Youth Profile Tracker'!B24:C73,2,FALSE),"")</f>
        <v/>
      </c>
      <c r="D25" s="64" t="str">
        <f>IFERROR(VLOOKUP(B25,'Youth Profile Tracker'!B24:D73,3,FALSE),"")</f>
        <v/>
      </c>
      <c r="E25" s="64" t="str">
        <f>IFERROR(VLOOKUP(B25,'Youth Profile Tracker'!B24:F73,5,FALSE),"")</f>
        <v/>
      </c>
      <c r="F25" s="64" t="str">
        <f>IFERROR(VLOOKUP(B25,'Youth Profile Tracker'!B24:G73,6),"")</f>
        <v/>
      </c>
      <c r="G25" s="64">
        <f>'Youth Profile Tracker'!$Q$2</f>
        <v>0</v>
      </c>
      <c r="H25" s="64">
        <f>Overview!$E$4</f>
        <v>0</v>
      </c>
      <c r="I25" s="64" t="str">
        <f>IFERROR(VLOOKUP(B25,'Youth Profile Tracker'!B24:T24,12,FALSE),"")</f>
        <v/>
      </c>
      <c r="J25" s="48" t="s">
        <v>94</v>
      </c>
      <c r="K25" s="48" t="s">
        <v>94</v>
      </c>
      <c r="L25" s="49">
        <v>0</v>
      </c>
      <c r="M25" s="46">
        <v>0</v>
      </c>
      <c r="N25" s="50">
        <f t="shared" si="0"/>
        <v>0</v>
      </c>
      <c r="O25" s="46">
        <v>0</v>
      </c>
      <c r="P25" s="46">
        <v>0</v>
      </c>
      <c r="Q25" s="46">
        <f t="shared" si="1"/>
        <v>0</v>
      </c>
      <c r="R25" s="46">
        <v>0</v>
      </c>
      <c r="S25" s="46">
        <v>0</v>
      </c>
      <c r="T25" s="49">
        <f t="shared" si="2"/>
        <v>0</v>
      </c>
      <c r="U25" s="46">
        <v>0</v>
      </c>
      <c r="V25" s="46">
        <v>0</v>
      </c>
      <c r="W25" s="46">
        <f t="shared" si="3"/>
        <v>0</v>
      </c>
      <c r="X25" s="46">
        <v>0</v>
      </c>
      <c r="Y25" s="46">
        <v>0</v>
      </c>
      <c r="Z25" s="49">
        <f t="shared" si="4"/>
        <v>0</v>
      </c>
      <c r="AA25" s="51">
        <f t="shared" si="5"/>
        <v>0</v>
      </c>
      <c r="AB25" s="52" t="b">
        <f t="shared" si="6"/>
        <v>0</v>
      </c>
    </row>
    <row r="26" spans="1:28" s="53" customFormat="1" ht="15" customHeight="1" x14ac:dyDescent="0.25">
      <c r="A26" s="46">
        <v>24</v>
      </c>
      <c r="B26" s="47"/>
      <c r="C26" s="64" t="str">
        <f>IFERROR(VLOOKUP(B26,'Youth Profile Tracker'!B25:C74,2,FALSE),"")</f>
        <v/>
      </c>
      <c r="D26" s="64" t="str">
        <f>IFERROR(VLOOKUP(B26,'Youth Profile Tracker'!B25:D74,3,FALSE),"")</f>
        <v/>
      </c>
      <c r="E26" s="64" t="str">
        <f>IFERROR(VLOOKUP(B26,'Youth Profile Tracker'!B25:F74,5,FALSE),"")</f>
        <v/>
      </c>
      <c r="F26" s="64" t="str">
        <f>IFERROR(VLOOKUP(B26,'Youth Profile Tracker'!B25:G74,6),"")</f>
        <v/>
      </c>
      <c r="G26" s="64">
        <f>'Youth Profile Tracker'!$Q$2</f>
        <v>0</v>
      </c>
      <c r="H26" s="64">
        <f>Overview!$E$4</f>
        <v>0</v>
      </c>
      <c r="I26" s="64" t="str">
        <f>IFERROR(VLOOKUP(B26,'Youth Profile Tracker'!B25:T25,12,FALSE),"")</f>
        <v/>
      </c>
      <c r="J26" s="48" t="s">
        <v>94</v>
      </c>
      <c r="K26" s="48" t="s">
        <v>94</v>
      </c>
      <c r="L26" s="49">
        <v>0</v>
      </c>
      <c r="M26" s="46">
        <v>0</v>
      </c>
      <c r="N26" s="50">
        <f t="shared" si="0"/>
        <v>0</v>
      </c>
      <c r="O26" s="46">
        <v>0</v>
      </c>
      <c r="P26" s="46">
        <v>0</v>
      </c>
      <c r="Q26" s="46">
        <f t="shared" si="1"/>
        <v>0</v>
      </c>
      <c r="R26" s="46">
        <v>0</v>
      </c>
      <c r="S26" s="46">
        <v>0</v>
      </c>
      <c r="T26" s="49">
        <f t="shared" si="2"/>
        <v>0</v>
      </c>
      <c r="U26" s="46">
        <v>0</v>
      </c>
      <c r="V26" s="46">
        <v>0</v>
      </c>
      <c r="W26" s="46">
        <f t="shared" si="3"/>
        <v>0</v>
      </c>
      <c r="X26" s="46">
        <v>0</v>
      </c>
      <c r="Y26" s="46">
        <v>0</v>
      </c>
      <c r="Z26" s="49">
        <f t="shared" si="4"/>
        <v>0</v>
      </c>
      <c r="AA26" s="51">
        <f t="shared" si="5"/>
        <v>0</v>
      </c>
      <c r="AB26" s="52" t="b">
        <f t="shared" si="6"/>
        <v>0</v>
      </c>
    </row>
    <row r="27" spans="1:28" s="53" customFormat="1" ht="15" customHeight="1" x14ac:dyDescent="0.25">
      <c r="A27" s="46">
        <v>25</v>
      </c>
      <c r="B27" s="47"/>
      <c r="C27" s="64" t="str">
        <f>IFERROR(VLOOKUP(B27,'Youth Profile Tracker'!B26:C75,2,FALSE),"")</f>
        <v/>
      </c>
      <c r="D27" s="64" t="str">
        <f>IFERROR(VLOOKUP(B27,'Youth Profile Tracker'!B26:D75,3,FALSE),"")</f>
        <v/>
      </c>
      <c r="E27" s="64" t="str">
        <f>IFERROR(VLOOKUP(B27,'Youth Profile Tracker'!B26:F75,5,FALSE),"")</f>
        <v/>
      </c>
      <c r="F27" s="64" t="str">
        <f>IFERROR(VLOOKUP(B27,'Youth Profile Tracker'!B26:G75,6),"")</f>
        <v/>
      </c>
      <c r="G27" s="64">
        <f>'Youth Profile Tracker'!$Q$2</f>
        <v>0</v>
      </c>
      <c r="H27" s="64">
        <f>Overview!$E$4</f>
        <v>0</v>
      </c>
      <c r="I27" s="64" t="str">
        <f>IFERROR(VLOOKUP(B27,'Youth Profile Tracker'!B26:T26,12,FALSE),"")</f>
        <v/>
      </c>
      <c r="J27" s="48" t="s">
        <v>94</v>
      </c>
      <c r="K27" s="48" t="s">
        <v>94</v>
      </c>
      <c r="L27" s="49">
        <v>0</v>
      </c>
      <c r="M27" s="46">
        <v>0</v>
      </c>
      <c r="N27" s="50">
        <f t="shared" si="0"/>
        <v>0</v>
      </c>
      <c r="O27" s="46">
        <v>0</v>
      </c>
      <c r="P27" s="46">
        <v>0</v>
      </c>
      <c r="Q27" s="46">
        <f t="shared" si="1"/>
        <v>0</v>
      </c>
      <c r="R27" s="46">
        <v>0</v>
      </c>
      <c r="S27" s="46">
        <v>0</v>
      </c>
      <c r="T27" s="49">
        <f t="shared" si="2"/>
        <v>0</v>
      </c>
      <c r="U27" s="46">
        <v>0</v>
      </c>
      <c r="V27" s="46">
        <v>0</v>
      </c>
      <c r="W27" s="46">
        <f t="shared" si="3"/>
        <v>0</v>
      </c>
      <c r="X27" s="46">
        <v>0</v>
      </c>
      <c r="Y27" s="46">
        <v>0</v>
      </c>
      <c r="Z27" s="49">
        <f t="shared" si="4"/>
        <v>0</v>
      </c>
      <c r="AA27" s="51">
        <f t="shared" si="5"/>
        <v>0</v>
      </c>
      <c r="AB27" s="52" t="b">
        <f t="shared" si="6"/>
        <v>0</v>
      </c>
    </row>
    <row r="28" spans="1:28" s="53" customFormat="1" ht="15" customHeight="1" x14ac:dyDescent="0.25">
      <c r="A28" s="46">
        <v>26</v>
      </c>
      <c r="B28" s="47"/>
      <c r="C28" s="64" t="str">
        <f>IFERROR(VLOOKUP(B28,'Youth Profile Tracker'!B27:C76,2,FALSE),"")</f>
        <v/>
      </c>
      <c r="D28" s="64" t="str">
        <f>IFERROR(VLOOKUP(B28,'Youth Profile Tracker'!B27:D76,3,FALSE),"")</f>
        <v/>
      </c>
      <c r="E28" s="64" t="str">
        <f>IFERROR(VLOOKUP(B28,'Youth Profile Tracker'!B27:F76,5,FALSE),"")</f>
        <v/>
      </c>
      <c r="F28" s="64" t="str">
        <f>IFERROR(VLOOKUP(B28,'Youth Profile Tracker'!B27:G76,6),"")</f>
        <v/>
      </c>
      <c r="G28" s="64">
        <f>'Youth Profile Tracker'!$Q$2</f>
        <v>0</v>
      </c>
      <c r="H28" s="64">
        <f>Overview!$E$4</f>
        <v>0</v>
      </c>
      <c r="I28" s="64" t="str">
        <f>IFERROR(VLOOKUP(B28,'Youth Profile Tracker'!B27:T27,12,FALSE),"")</f>
        <v/>
      </c>
      <c r="J28" s="48" t="s">
        <v>94</v>
      </c>
      <c r="K28" s="48" t="s">
        <v>94</v>
      </c>
      <c r="L28" s="49">
        <v>0</v>
      </c>
      <c r="M28" s="46">
        <v>0</v>
      </c>
      <c r="N28" s="50">
        <f t="shared" si="0"/>
        <v>0</v>
      </c>
      <c r="O28" s="46">
        <v>0</v>
      </c>
      <c r="P28" s="46">
        <v>0</v>
      </c>
      <c r="Q28" s="46">
        <f t="shared" si="1"/>
        <v>0</v>
      </c>
      <c r="R28" s="46">
        <v>0</v>
      </c>
      <c r="S28" s="46">
        <v>0</v>
      </c>
      <c r="T28" s="49">
        <f t="shared" si="2"/>
        <v>0</v>
      </c>
      <c r="U28" s="46">
        <v>0</v>
      </c>
      <c r="V28" s="46">
        <v>0</v>
      </c>
      <c r="W28" s="46">
        <f t="shared" si="3"/>
        <v>0</v>
      </c>
      <c r="X28" s="46">
        <v>0</v>
      </c>
      <c r="Y28" s="46">
        <v>0</v>
      </c>
      <c r="Z28" s="49">
        <f t="shared" si="4"/>
        <v>0</v>
      </c>
      <c r="AA28" s="51">
        <f t="shared" si="5"/>
        <v>0</v>
      </c>
      <c r="AB28" s="52" t="b">
        <f t="shared" si="6"/>
        <v>0</v>
      </c>
    </row>
    <row r="29" spans="1:28" s="53" customFormat="1" ht="15" customHeight="1" x14ac:dyDescent="0.25">
      <c r="A29" s="46">
        <v>27</v>
      </c>
      <c r="B29" s="47"/>
      <c r="C29" s="64" t="str">
        <f>IFERROR(VLOOKUP(B29,'Youth Profile Tracker'!B28:C77,2,FALSE),"")</f>
        <v/>
      </c>
      <c r="D29" s="64" t="str">
        <f>IFERROR(VLOOKUP(B29,'Youth Profile Tracker'!B28:D77,3,FALSE),"")</f>
        <v/>
      </c>
      <c r="E29" s="64" t="str">
        <f>IFERROR(VLOOKUP(B29,'Youth Profile Tracker'!B28:F77,5,FALSE),"")</f>
        <v/>
      </c>
      <c r="F29" s="64" t="str">
        <f>IFERROR(VLOOKUP(B29,'Youth Profile Tracker'!B28:G77,6),"")</f>
        <v/>
      </c>
      <c r="G29" s="64">
        <f>'Youth Profile Tracker'!$Q$2</f>
        <v>0</v>
      </c>
      <c r="H29" s="64">
        <f>Overview!$E$4</f>
        <v>0</v>
      </c>
      <c r="I29" s="64" t="str">
        <f>IFERROR(VLOOKUP(B29,'Youth Profile Tracker'!B28:T28,12,FALSE),"")</f>
        <v/>
      </c>
      <c r="J29" s="48" t="s">
        <v>94</v>
      </c>
      <c r="K29" s="48" t="s">
        <v>94</v>
      </c>
      <c r="L29" s="49">
        <v>0</v>
      </c>
      <c r="M29" s="46">
        <v>0</v>
      </c>
      <c r="N29" s="50">
        <f t="shared" si="0"/>
        <v>0</v>
      </c>
      <c r="O29" s="46">
        <v>0</v>
      </c>
      <c r="P29" s="46">
        <v>0</v>
      </c>
      <c r="Q29" s="46">
        <f t="shared" si="1"/>
        <v>0</v>
      </c>
      <c r="R29" s="46">
        <v>0</v>
      </c>
      <c r="S29" s="46">
        <v>0</v>
      </c>
      <c r="T29" s="49">
        <f t="shared" si="2"/>
        <v>0</v>
      </c>
      <c r="U29" s="46">
        <v>0</v>
      </c>
      <c r="V29" s="46">
        <v>0</v>
      </c>
      <c r="W29" s="46">
        <f t="shared" si="3"/>
        <v>0</v>
      </c>
      <c r="X29" s="46">
        <v>0</v>
      </c>
      <c r="Y29" s="46">
        <v>0</v>
      </c>
      <c r="Z29" s="49">
        <f t="shared" si="4"/>
        <v>0</v>
      </c>
      <c r="AA29" s="51">
        <f t="shared" si="5"/>
        <v>0</v>
      </c>
      <c r="AB29" s="52" t="b">
        <f t="shared" si="6"/>
        <v>0</v>
      </c>
    </row>
    <row r="30" spans="1:28" s="53" customFormat="1" ht="15" customHeight="1" x14ac:dyDescent="0.25">
      <c r="A30" s="46">
        <v>28</v>
      </c>
      <c r="B30" s="47"/>
      <c r="C30" s="64" t="str">
        <f>IFERROR(VLOOKUP(B30,'Youth Profile Tracker'!B29:C78,2,FALSE),"")</f>
        <v/>
      </c>
      <c r="D30" s="64" t="str">
        <f>IFERROR(VLOOKUP(B30,'Youth Profile Tracker'!B29:D78,3,FALSE),"")</f>
        <v/>
      </c>
      <c r="E30" s="64" t="str">
        <f>IFERROR(VLOOKUP(B30,'Youth Profile Tracker'!B29:F78,5,FALSE),"")</f>
        <v/>
      </c>
      <c r="F30" s="64" t="str">
        <f>IFERROR(VLOOKUP(B30,'Youth Profile Tracker'!B29:G78,6),"")</f>
        <v/>
      </c>
      <c r="G30" s="64">
        <f>'Youth Profile Tracker'!$Q$2</f>
        <v>0</v>
      </c>
      <c r="H30" s="64">
        <f>Overview!$E$4</f>
        <v>0</v>
      </c>
      <c r="I30" s="64" t="str">
        <f>IFERROR(VLOOKUP(B30,'Youth Profile Tracker'!B29:T29,12,FALSE),"")</f>
        <v/>
      </c>
      <c r="J30" s="48" t="s">
        <v>94</v>
      </c>
      <c r="K30" s="48" t="s">
        <v>94</v>
      </c>
      <c r="L30" s="49">
        <v>0</v>
      </c>
      <c r="M30" s="46">
        <v>0</v>
      </c>
      <c r="N30" s="50">
        <f t="shared" si="0"/>
        <v>0</v>
      </c>
      <c r="O30" s="46">
        <v>0</v>
      </c>
      <c r="P30" s="46">
        <v>0</v>
      </c>
      <c r="Q30" s="46">
        <f t="shared" si="1"/>
        <v>0</v>
      </c>
      <c r="R30" s="46">
        <v>0</v>
      </c>
      <c r="S30" s="46">
        <v>0</v>
      </c>
      <c r="T30" s="49">
        <f t="shared" si="2"/>
        <v>0</v>
      </c>
      <c r="U30" s="46">
        <v>0</v>
      </c>
      <c r="V30" s="46">
        <v>0</v>
      </c>
      <c r="W30" s="46">
        <f t="shared" si="3"/>
        <v>0</v>
      </c>
      <c r="X30" s="46">
        <v>0</v>
      </c>
      <c r="Y30" s="46">
        <v>0</v>
      </c>
      <c r="Z30" s="49">
        <f t="shared" si="4"/>
        <v>0</v>
      </c>
      <c r="AA30" s="51">
        <f t="shared" si="5"/>
        <v>0</v>
      </c>
      <c r="AB30" s="52" t="b">
        <f t="shared" si="6"/>
        <v>0</v>
      </c>
    </row>
    <row r="31" spans="1:28" s="53" customFormat="1" ht="15" customHeight="1" x14ac:dyDescent="0.25">
      <c r="A31" s="46">
        <v>29</v>
      </c>
      <c r="B31" s="47"/>
      <c r="C31" s="64" t="str">
        <f>IFERROR(VLOOKUP(B31,'Youth Profile Tracker'!B30:C79,2,FALSE),"")</f>
        <v/>
      </c>
      <c r="D31" s="64" t="str">
        <f>IFERROR(VLOOKUP(B31,'Youth Profile Tracker'!B30:D79,3,FALSE),"")</f>
        <v/>
      </c>
      <c r="E31" s="64" t="str">
        <f>IFERROR(VLOOKUP(B31,'Youth Profile Tracker'!B30:F79,5,FALSE),"")</f>
        <v/>
      </c>
      <c r="F31" s="64" t="str">
        <f>IFERROR(VLOOKUP(B31,'Youth Profile Tracker'!B30:G79,6),"")</f>
        <v/>
      </c>
      <c r="G31" s="64">
        <f>'Youth Profile Tracker'!$Q$2</f>
        <v>0</v>
      </c>
      <c r="H31" s="64">
        <f>Overview!$E$4</f>
        <v>0</v>
      </c>
      <c r="I31" s="64" t="str">
        <f>IFERROR(VLOOKUP(B31,'Youth Profile Tracker'!B30:T30,12,FALSE),"")</f>
        <v/>
      </c>
      <c r="J31" s="48" t="s">
        <v>94</v>
      </c>
      <c r="K31" s="48" t="s">
        <v>94</v>
      </c>
      <c r="L31" s="49">
        <v>0</v>
      </c>
      <c r="M31" s="46">
        <v>0</v>
      </c>
      <c r="N31" s="50">
        <f t="shared" si="0"/>
        <v>0</v>
      </c>
      <c r="O31" s="46">
        <v>0</v>
      </c>
      <c r="P31" s="46">
        <v>0</v>
      </c>
      <c r="Q31" s="46">
        <f t="shared" si="1"/>
        <v>0</v>
      </c>
      <c r="R31" s="46">
        <v>0</v>
      </c>
      <c r="S31" s="46">
        <v>0</v>
      </c>
      <c r="T31" s="49">
        <f t="shared" si="2"/>
        <v>0</v>
      </c>
      <c r="U31" s="46">
        <v>0</v>
      </c>
      <c r="V31" s="46">
        <v>0</v>
      </c>
      <c r="W31" s="46">
        <f t="shared" si="3"/>
        <v>0</v>
      </c>
      <c r="X31" s="46">
        <v>0</v>
      </c>
      <c r="Y31" s="46">
        <v>0</v>
      </c>
      <c r="Z31" s="49">
        <f t="shared" si="4"/>
        <v>0</v>
      </c>
      <c r="AA31" s="51">
        <f t="shared" si="5"/>
        <v>0</v>
      </c>
      <c r="AB31" s="52" t="b">
        <f t="shared" si="6"/>
        <v>0</v>
      </c>
    </row>
    <row r="32" spans="1:28" s="53" customFormat="1" ht="15" customHeight="1" x14ac:dyDescent="0.25">
      <c r="A32" s="46">
        <v>30</v>
      </c>
      <c r="B32" s="47"/>
      <c r="C32" s="64" t="str">
        <f>IFERROR(VLOOKUP(B32,'Youth Profile Tracker'!B31:C80,2,FALSE),"")</f>
        <v/>
      </c>
      <c r="D32" s="64" t="str">
        <f>IFERROR(VLOOKUP(B32,'Youth Profile Tracker'!B31:D80,3,FALSE),"")</f>
        <v/>
      </c>
      <c r="E32" s="64" t="str">
        <f>IFERROR(VLOOKUP(B32,'Youth Profile Tracker'!B31:F80,5,FALSE),"")</f>
        <v/>
      </c>
      <c r="F32" s="64" t="str">
        <f>IFERROR(VLOOKUP(B32,'Youth Profile Tracker'!B31:G80,6),"")</f>
        <v/>
      </c>
      <c r="G32" s="64">
        <f>'Youth Profile Tracker'!$Q$2</f>
        <v>0</v>
      </c>
      <c r="H32" s="64">
        <f>Overview!$E$4</f>
        <v>0</v>
      </c>
      <c r="I32" s="64" t="str">
        <f>IFERROR(VLOOKUP(B32,'Youth Profile Tracker'!B31:T31,12,FALSE),"")</f>
        <v/>
      </c>
      <c r="J32" s="48" t="s">
        <v>94</v>
      </c>
      <c r="K32" s="48" t="s">
        <v>94</v>
      </c>
      <c r="L32" s="49">
        <v>0</v>
      </c>
      <c r="M32" s="46">
        <v>0</v>
      </c>
      <c r="N32" s="50">
        <f t="shared" si="0"/>
        <v>0</v>
      </c>
      <c r="O32" s="46">
        <v>0</v>
      </c>
      <c r="P32" s="46">
        <v>0</v>
      </c>
      <c r="Q32" s="46">
        <f t="shared" si="1"/>
        <v>0</v>
      </c>
      <c r="R32" s="46">
        <v>0</v>
      </c>
      <c r="S32" s="46">
        <v>0</v>
      </c>
      <c r="T32" s="49">
        <f t="shared" si="2"/>
        <v>0</v>
      </c>
      <c r="U32" s="46">
        <v>0</v>
      </c>
      <c r="V32" s="46">
        <v>0</v>
      </c>
      <c r="W32" s="46">
        <f t="shared" si="3"/>
        <v>0</v>
      </c>
      <c r="X32" s="46">
        <v>0</v>
      </c>
      <c r="Y32" s="46">
        <v>0</v>
      </c>
      <c r="Z32" s="49">
        <f t="shared" si="4"/>
        <v>0</v>
      </c>
      <c r="AA32" s="51">
        <f t="shared" si="5"/>
        <v>0</v>
      </c>
      <c r="AB32" s="52" t="b">
        <f t="shared" si="6"/>
        <v>0</v>
      </c>
    </row>
    <row r="33" spans="1:28" s="53" customFormat="1" ht="15" customHeight="1" x14ac:dyDescent="0.25">
      <c r="A33" s="46">
        <v>31</v>
      </c>
      <c r="B33" s="47"/>
      <c r="C33" s="64" t="str">
        <f>IFERROR(VLOOKUP(B33,'Youth Profile Tracker'!B32:C81,2,FALSE),"")</f>
        <v/>
      </c>
      <c r="D33" s="64" t="str">
        <f>IFERROR(VLOOKUP(B33,'Youth Profile Tracker'!B32:D81,3,FALSE),"")</f>
        <v/>
      </c>
      <c r="E33" s="64" t="str">
        <f>IFERROR(VLOOKUP(B33,'Youth Profile Tracker'!B32:F81,5,FALSE),"")</f>
        <v/>
      </c>
      <c r="F33" s="64" t="str">
        <f>IFERROR(VLOOKUP(B33,'Youth Profile Tracker'!B32:G81,6),"")</f>
        <v/>
      </c>
      <c r="G33" s="64">
        <f>'Youth Profile Tracker'!$Q$2</f>
        <v>0</v>
      </c>
      <c r="H33" s="64">
        <f>Overview!$E$4</f>
        <v>0</v>
      </c>
      <c r="I33" s="64" t="str">
        <f>IFERROR(VLOOKUP(B33,'Youth Profile Tracker'!B32:T32,12,FALSE),"")</f>
        <v/>
      </c>
      <c r="J33" s="48" t="s">
        <v>94</v>
      </c>
      <c r="K33" s="48" t="s">
        <v>94</v>
      </c>
      <c r="L33" s="49">
        <v>0</v>
      </c>
      <c r="M33" s="46">
        <v>0</v>
      </c>
      <c r="N33" s="50">
        <f t="shared" si="0"/>
        <v>0</v>
      </c>
      <c r="O33" s="46">
        <v>0</v>
      </c>
      <c r="P33" s="46">
        <v>0</v>
      </c>
      <c r="Q33" s="46">
        <f t="shared" si="1"/>
        <v>0</v>
      </c>
      <c r="R33" s="46">
        <v>0</v>
      </c>
      <c r="S33" s="46">
        <v>0</v>
      </c>
      <c r="T33" s="49">
        <f t="shared" si="2"/>
        <v>0</v>
      </c>
      <c r="U33" s="46">
        <v>0</v>
      </c>
      <c r="V33" s="46">
        <v>0</v>
      </c>
      <c r="W33" s="46">
        <f t="shared" si="3"/>
        <v>0</v>
      </c>
      <c r="X33" s="46">
        <v>0</v>
      </c>
      <c r="Y33" s="46">
        <v>0</v>
      </c>
      <c r="Z33" s="49">
        <f t="shared" si="4"/>
        <v>0</v>
      </c>
      <c r="AA33" s="51">
        <f t="shared" si="5"/>
        <v>0</v>
      </c>
      <c r="AB33" s="52" t="b">
        <f t="shared" si="6"/>
        <v>0</v>
      </c>
    </row>
    <row r="34" spans="1:28" s="53" customFormat="1" ht="15" customHeight="1" x14ac:dyDescent="0.25">
      <c r="A34" s="46">
        <v>32</v>
      </c>
      <c r="B34" s="47"/>
      <c r="C34" s="64" t="str">
        <f>IFERROR(VLOOKUP(B34,'Youth Profile Tracker'!B33:C82,2,FALSE),"")</f>
        <v/>
      </c>
      <c r="D34" s="64" t="str">
        <f>IFERROR(VLOOKUP(B34,'Youth Profile Tracker'!B33:D82,3,FALSE),"")</f>
        <v/>
      </c>
      <c r="E34" s="64" t="str">
        <f>IFERROR(VLOOKUP(B34,'Youth Profile Tracker'!B33:F82,5,FALSE),"")</f>
        <v/>
      </c>
      <c r="F34" s="64" t="str">
        <f>IFERROR(VLOOKUP(B34,'Youth Profile Tracker'!B33:G82,6),"")</f>
        <v/>
      </c>
      <c r="G34" s="64">
        <f>'Youth Profile Tracker'!$Q$2</f>
        <v>0</v>
      </c>
      <c r="H34" s="64">
        <f>Overview!$E$4</f>
        <v>0</v>
      </c>
      <c r="I34" s="64" t="str">
        <f>IFERROR(VLOOKUP(B34,'Youth Profile Tracker'!B33:T33,12,FALSE),"")</f>
        <v/>
      </c>
      <c r="J34" s="48" t="s">
        <v>94</v>
      </c>
      <c r="K34" s="48" t="s">
        <v>94</v>
      </c>
      <c r="L34" s="49">
        <v>0</v>
      </c>
      <c r="M34" s="46">
        <v>0</v>
      </c>
      <c r="N34" s="50">
        <f t="shared" si="0"/>
        <v>0</v>
      </c>
      <c r="O34" s="46">
        <v>0</v>
      </c>
      <c r="P34" s="46">
        <v>0</v>
      </c>
      <c r="Q34" s="46">
        <f t="shared" si="1"/>
        <v>0</v>
      </c>
      <c r="R34" s="46">
        <v>0</v>
      </c>
      <c r="S34" s="46">
        <v>0</v>
      </c>
      <c r="T34" s="49">
        <f t="shared" si="2"/>
        <v>0</v>
      </c>
      <c r="U34" s="46">
        <v>0</v>
      </c>
      <c r="V34" s="46">
        <v>0</v>
      </c>
      <c r="W34" s="46">
        <f t="shared" si="3"/>
        <v>0</v>
      </c>
      <c r="X34" s="46">
        <v>0</v>
      </c>
      <c r="Y34" s="46">
        <v>0</v>
      </c>
      <c r="Z34" s="49">
        <f t="shared" si="4"/>
        <v>0</v>
      </c>
      <c r="AA34" s="51">
        <f t="shared" si="5"/>
        <v>0</v>
      </c>
      <c r="AB34" s="52" t="b">
        <f t="shared" si="6"/>
        <v>0</v>
      </c>
    </row>
    <row r="35" spans="1:28" s="53" customFormat="1" ht="15" customHeight="1" x14ac:dyDescent="0.25">
      <c r="A35" s="46">
        <v>33</v>
      </c>
      <c r="B35" s="47"/>
      <c r="C35" s="64" t="str">
        <f>IFERROR(VLOOKUP(B35,'Youth Profile Tracker'!B34:C83,2,FALSE),"")</f>
        <v/>
      </c>
      <c r="D35" s="64" t="str">
        <f>IFERROR(VLOOKUP(B35,'Youth Profile Tracker'!B34:D83,3,FALSE),"")</f>
        <v/>
      </c>
      <c r="E35" s="64" t="str">
        <f>IFERROR(VLOOKUP(B35,'Youth Profile Tracker'!B34:F83,5,FALSE),"")</f>
        <v/>
      </c>
      <c r="F35" s="64" t="str">
        <f>IFERROR(VLOOKUP(B35,'Youth Profile Tracker'!B34:G83,6),"")</f>
        <v/>
      </c>
      <c r="G35" s="64">
        <f>'Youth Profile Tracker'!$Q$2</f>
        <v>0</v>
      </c>
      <c r="H35" s="64">
        <f>Overview!$E$4</f>
        <v>0</v>
      </c>
      <c r="I35" s="64" t="str">
        <f>IFERROR(VLOOKUP(B35,'Youth Profile Tracker'!B34:T34,12,FALSE),"")</f>
        <v/>
      </c>
      <c r="J35" s="48" t="s">
        <v>94</v>
      </c>
      <c r="K35" s="48" t="s">
        <v>94</v>
      </c>
      <c r="L35" s="49">
        <v>0</v>
      </c>
      <c r="M35" s="46">
        <v>0</v>
      </c>
      <c r="N35" s="50">
        <f t="shared" si="0"/>
        <v>0</v>
      </c>
      <c r="O35" s="46">
        <v>0</v>
      </c>
      <c r="P35" s="46">
        <v>0</v>
      </c>
      <c r="Q35" s="46">
        <f t="shared" si="1"/>
        <v>0</v>
      </c>
      <c r="R35" s="46">
        <v>0</v>
      </c>
      <c r="S35" s="46">
        <v>0</v>
      </c>
      <c r="T35" s="49">
        <f t="shared" si="2"/>
        <v>0</v>
      </c>
      <c r="U35" s="46">
        <v>0</v>
      </c>
      <c r="V35" s="46">
        <v>0</v>
      </c>
      <c r="W35" s="46">
        <f t="shared" si="3"/>
        <v>0</v>
      </c>
      <c r="X35" s="46">
        <v>0</v>
      </c>
      <c r="Y35" s="46">
        <v>0</v>
      </c>
      <c r="Z35" s="49">
        <f t="shared" si="4"/>
        <v>0</v>
      </c>
      <c r="AA35" s="51">
        <f t="shared" si="5"/>
        <v>0</v>
      </c>
      <c r="AB35" s="52" t="b">
        <f t="shared" si="6"/>
        <v>0</v>
      </c>
    </row>
    <row r="36" spans="1:28" s="53" customFormat="1" ht="15" customHeight="1" x14ac:dyDescent="0.25">
      <c r="A36" s="46">
        <v>34</v>
      </c>
      <c r="B36" s="47"/>
      <c r="C36" s="64" t="str">
        <f>IFERROR(VLOOKUP(B36,'Youth Profile Tracker'!B35:C84,2,FALSE),"")</f>
        <v/>
      </c>
      <c r="D36" s="64" t="str">
        <f>IFERROR(VLOOKUP(B36,'Youth Profile Tracker'!B35:D84,3,FALSE),"")</f>
        <v/>
      </c>
      <c r="E36" s="64" t="str">
        <f>IFERROR(VLOOKUP(B36,'Youth Profile Tracker'!B35:F84,5,FALSE),"")</f>
        <v/>
      </c>
      <c r="F36" s="64" t="str">
        <f>IFERROR(VLOOKUP(B36,'Youth Profile Tracker'!B35:G84,6),"")</f>
        <v/>
      </c>
      <c r="G36" s="64">
        <f>'Youth Profile Tracker'!$Q$2</f>
        <v>0</v>
      </c>
      <c r="H36" s="64">
        <f>Overview!$E$4</f>
        <v>0</v>
      </c>
      <c r="I36" s="64" t="str">
        <f>IFERROR(VLOOKUP(B36,'Youth Profile Tracker'!B35:T35,12,FALSE),"")</f>
        <v/>
      </c>
      <c r="J36" s="48" t="s">
        <v>94</v>
      </c>
      <c r="K36" s="48" t="s">
        <v>94</v>
      </c>
      <c r="L36" s="49">
        <v>0</v>
      </c>
      <c r="M36" s="46">
        <v>0</v>
      </c>
      <c r="N36" s="50">
        <f t="shared" si="0"/>
        <v>0</v>
      </c>
      <c r="O36" s="46">
        <v>0</v>
      </c>
      <c r="P36" s="46">
        <v>0</v>
      </c>
      <c r="Q36" s="46">
        <f t="shared" si="1"/>
        <v>0</v>
      </c>
      <c r="R36" s="46">
        <v>0</v>
      </c>
      <c r="S36" s="46">
        <v>0</v>
      </c>
      <c r="T36" s="49">
        <f t="shared" si="2"/>
        <v>0</v>
      </c>
      <c r="U36" s="46">
        <v>0</v>
      </c>
      <c r="V36" s="46">
        <v>0</v>
      </c>
      <c r="W36" s="46">
        <f t="shared" si="3"/>
        <v>0</v>
      </c>
      <c r="X36" s="46">
        <v>0</v>
      </c>
      <c r="Y36" s="46">
        <v>0</v>
      </c>
      <c r="Z36" s="49">
        <f t="shared" si="4"/>
        <v>0</v>
      </c>
      <c r="AA36" s="51">
        <f t="shared" si="5"/>
        <v>0</v>
      </c>
      <c r="AB36" s="52" t="b">
        <f t="shared" si="6"/>
        <v>0</v>
      </c>
    </row>
    <row r="37" spans="1:28" s="53" customFormat="1" ht="15" customHeight="1" x14ac:dyDescent="0.25">
      <c r="A37" s="46">
        <v>35</v>
      </c>
      <c r="B37" s="47"/>
      <c r="C37" s="64" t="str">
        <f>IFERROR(VLOOKUP(B37,'Youth Profile Tracker'!B36:C85,2,FALSE),"")</f>
        <v/>
      </c>
      <c r="D37" s="64" t="str">
        <f>IFERROR(VLOOKUP(B37,'Youth Profile Tracker'!B36:D85,3,FALSE),"")</f>
        <v/>
      </c>
      <c r="E37" s="64" t="str">
        <f>IFERROR(VLOOKUP(B37,'Youth Profile Tracker'!B36:F85,5,FALSE),"")</f>
        <v/>
      </c>
      <c r="F37" s="64" t="str">
        <f>IFERROR(VLOOKUP(B37,'Youth Profile Tracker'!B36:G85,6),"")</f>
        <v/>
      </c>
      <c r="G37" s="64">
        <f>'Youth Profile Tracker'!$Q$2</f>
        <v>0</v>
      </c>
      <c r="H37" s="64">
        <f>Overview!$E$4</f>
        <v>0</v>
      </c>
      <c r="I37" s="64" t="str">
        <f>IFERROR(VLOOKUP(B37,'Youth Profile Tracker'!B36:T36,12,FALSE),"")</f>
        <v/>
      </c>
      <c r="J37" s="48" t="s">
        <v>94</v>
      </c>
      <c r="K37" s="48" t="s">
        <v>94</v>
      </c>
      <c r="L37" s="49">
        <v>0</v>
      </c>
      <c r="M37" s="46">
        <v>0</v>
      </c>
      <c r="N37" s="50">
        <f t="shared" si="0"/>
        <v>0</v>
      </c>
      <c r="O37" s="46">
        <v>0</v>
      </c>
      <c r="P37" s="46">
        <v>0</v>
      </c>
      <c r="Q37" s="46">
        <f t="shared" si="1"/>
        <v>0</v>
      </c>
      <c r="R37" s="46">
        <v>0</v>
      </c>
      <c r="S37" s="46">
        <v>0</v>
      </c>
      <c r="T37" s="49">
        <f t="shared" si="2"/>
        <v>0</v>
      </c>
      <c r="U37" s="46">
        <v>0</v>
      </c>
      <c r="V37" s="46">
        <v>0</v>
      </c>
      <c r="W37" s="46">
        <f t="shared" si="3"/>
        <v>0</v>
      </c>
      <c r="X37" s="46">
        <v>0</v>
      </c>
      <c r="Y37" s="46">
        <v>0</v>
      </c>
      <c r="Z37" s="49">
        <f t="shared" si="4"/>
        <v>0</v>
      </c>
      <c r="AA37" s="51">
        <f t="shared" si="5"/>
        <v>0</v>
      </c>
      <c r="AB37" s="52" t="b">
        <f t="shared" si="6"/>
        <v>0</v>
      </c>
    </row>
    <row r="38" spans="1:28" s="53" customFormat="1" ht="15" customHeight="1" x14ac:dyDescent="0.25">
      <c r="A38" s="46">
        <v>36</v>
      </c>
      <c r="B38" s="47"/>
      <c r="C38" s="64" t="str">
        <f>IFERROR(VLOOKUP(B38,'Youth Profile Tracker'!B37:C86,2,FALSE),"")</f>
        <v/>
      </c>
      <c r="D38" s="64" t="str">
        <f>IFERROR(VLOOKUP(B38,'Youth Profile Tracker'!B37:D86,3,FALSE),"")</f>
        <v/>
      </c>
      <c r="E38" s="64" t="str">
        <f>IFERROR(VLOOKUP(B38,'Youth Profile Tracker'!B37:F86,5,FALSE),"")</f>
        <v/>
      </c>
      <c r="F38" s="64" t="str">
        <f>IFERROR(VLOOKUP(B38,'Youth Profile Tracker'!B37:G86,6),"")</f>
        <v/>
      </c>
      <c r="G38" s="64">
        <f>'Youth Profile Tracker'!$Q$2</f>
        <v>0</v>
      </c>
      <c r="H38" s="64">
        <f>Overview!$E$4</f>
        <v>0</v>
      </c>
      <c r="I38" s="64" t="str">
        <f>IFERROR(VLOOKUP(B38,'Youth Profile Tracker'!B37:T37,12,FALSE),"")</f>
        <v/>
      </c>
      <c r="J38" s="48" t="s">
        <v>94</v>
      </c>
      <c r="K38" s="48" t="s">
        <v>94</v>
      </c>
      <c r="L38" s="49">
        <v>0</v>
      </c>
      <c r="M38" s="46">
        <v>0</v>
      </c>
      <c r="N38" s="50">
        <f t="shared" si="0"/>
        <v>0</v>
      </c>
      <c r="O38" s="46">
        <v>0</v>
      </c>
      <c r="P38" s="46">
        <v>0</v>
      </c>
      <c r="Q38" s="46">
        <f t="shared" si="1"/>
        <v>0</v>
      </c>
      <c r="R38" s="46">
        <v>0</v>
      </c>
      <c r="S38" s="46">
        <v>0</v>
      </c>
      <c r="T38" s="49">
        <f t="shared" si="2"/>
        <v>0</v>
      </c>
      <c r="U38" s="46">
        <v>0</v>
      </c>
      <c r="V38" s="46">
        <v>0</v>
      </c>
      <c r="W38" s="46">
        <f t="shared" si="3"/>
        <v>0</v>
      </c>
      <c r="X38" s="46">
        <v>0</v>
      </c>
      <c r="Y38" s="46">
        <v>0</v>
      </c>
      <c r="Z38" s="49">
        <f t="shared" si="4"/>
        <v>0</v>
      </c>
      <c r="AA38" s="51">
        <f t="shared" si="5"/>
        <v>0</v>
      </c>
      <c r="AB38" s="52" t="b">
        <f t="shared" si="6"/>
        <v>0</v>
      </c>
    </row>
    <row r="39" spans="1:28" s="53" customFormat="1" ht="15" customHeight="1" x14ac:dyDescent="0.25">
      <c r="A39" s="46">
        <v>37</v>
      </c>
      <c r="B39" s="47"/>
      <c r="C39" s="64" t="str">
        <f>IFERROR(VLOOKUP(B39,'Youth Profile Tracker'!B38:C87,2,FALSE),"")</f>
        <v/>
      </c>
      <c r="D39" s="64" t="str">
        <f>IFERROR(VLOOKUP(B39,'Youth Profile Tracker'!B38:D87,3,FALSE),"")</f>
        <v/>
      </c>
      <c r="E39" s="64" t="str">
        <f>IFERROR(VLOOKUP(B39,'Youth Profile Tracker'!B38:F87,5,FALSE),"")</f>
        <v/>
      </c>
      <c r="F39" s="64" t="str">
        <f>IFERROR(VLOOKUP(B39,'Youth Profile Tracker'!B38:G87,6),"")</f>
        <v/>
      </c>
      <c r="G39" s="64">
        <f>'Youth Profile Tracker'!$Q$2</f>
        <v>0</v>
      </c>
      <c r="H39" s="64">
        <f>Overview!$E$4</f>
        <v>0</v>
      </c>
      <c r="I39" s="64" t="str">
        <f>IFERROR(VLOOKUP(B39,'Youth Profile Tracker'!B38:T38,12,FALSE),"")</f>
        <v/>
      </c>
      <c r="J39" s="48" t="s">
        <v>94</v>
      </c>
      <c r="K39" s="48" t="s">
        <v>94</v>
      </c>
      <c r="L39" s="49">
        <v>0</v>
      </c>
      <c r="M39" s="46">
        <v>0</v>
      </c>
      <c r="N39" s="50">
        <f t="shared" si="0"/>
        <v>0</v>
      </c>
      <c r="O39" s="46">
        <v>0</v>
      </c>
      <c r="P39" s="46">
        <v>0</v>
      </c>
      <c r="Q39" s="46">
        <f t="shared" si="1"/>
        <v>0</v>
      </c>
      <c r="R39" s="46">
        <v>0</v>
      </c>
      <c r="S39" s="46">
        <v>0</v>
      </c>
      <c r="T39" s="49">
        <f t="shared" si="2"/>
        <v>0</v>
      </c>
      <c r="U39" s="46">
        <v>0</v>
      </c>
      <c r="V39" s="46">
        <v>0</v>
      </c>
      <c r="W39" s="46">
        <f t="shared" si="3"/>
        <v>0</v>
      </c>
      <c r="X39" s="46">
        <v>0</v>
      </c>
      <c r="Y39" s="46">
        <v>0</v>
      </c>
      <c r="Z39" s="49">
        <f t="shared" si="4"/>
        <v>0</v>
      </c>
      <c r="AA39" s="51">
        <f t="shared" si="5"/>
        <v>0</v>
      </c>
      <c r="AB39" s="52" t="b">
        <f t="shared" si="6"/>
        <v>0</v>
      </c>
    </row>
    <row r="40" spans="1:28" s="53" customFormat="1" ht="15" customHeight="1" x14ac:dyDescent="0.25">
      <c r="A40" s="46">
        <v>38</v>
      </c>
      <c r="B40" s="47"/>
      <c r="C40" s="64" t="str">
        <f>IFERROR(VLOOKUP(B40,'Youth Profile Tracker'!B39:C88,2,FALSE),"")</f>
        <v/>
      </c>
      <c r="D40" s="64" t="str">
        <f>IFERROR(VLOOKUP(B40,'Youth Profile Tracker'!B39:D88,3,FALSE),"")</f>
        <v/>
      </c>
      <c r="E40" s="64" t="str">
        <f>IFERROR(VLOOKUP(B40,'Youth Profile Tracker'!B39:F88,5,FALSE),"")</f>
        <v/>
      </c>
      <c r="F40" s="64" t="str">
        <f>IFERROR(VLOOKUP(B40,'Youth Profile Tracker'!B39:G88,6),"")</f>
        <v/>
      </c>
      <c r="G40" s="64">
        <f>'Youth Profile Tracker'!$Q$2</f>
        <v>0</v>
      </c>
      <c r="H40" s="64">
        <f>Overview!$E$4</f>
        <v>0</v>
      </c>
      <c r="I40" s="64" t="str">
        <f>IFERROR(VLOOKUP(B40,'Youth Profile Tracker'!B39:T39,12,FALSE),"")</f>
        <v/>
      </c>
      <c r="J40" s="48" t="s">
        <v>94</v>
      </c>
      <c r="K40" s="48" t="s">
        <v>94</v>
      </c>
      <c r="L40" s="49">
        <v>0</v>
      </c>
      <c r="M40" s="46">
        <v>0</v>
      </c>
      <c r="N40" s="50">
        <f t="shared" si="0"/>
        <v>0</v>
      </c>
      <c r="O40" s="46">
        <v>0</v>
      </c>
      <c r="P40" s="46">
        <v>0</v>
      </c>
      <c r="Q40" s="46">
        <f t="shared" si="1"/>
        <v>0</v>
      </c>
      <c r="R40" s="46">
        <v>0</v>
      </c>
      <c r="S40" s="46">
        <v>0</v>
      </c>
      <c r="T40" s="49">
        <f t="shared" si="2"/>
        <v>0</v>
      </c>
      <c r="U40" s="46">
        <v>0</v>
      </c>
      <c r="V40" s="46">
        <v>0</v>
      </c>
      <c r="W40" s="46">
        <f t="shared" si="3"/>
        <v>0</v>
      </c>
      <c r="X40" s="46">
        <v>0</v>
      </c>
      <c r="Y40" s="46">
        <v>0</v>
      </c>
      <c r="Z40" s="49">
        <f t="shared" si="4"/>
        <v>0</v>
      </c>
      <c r="AA40" s="51">
        <f t="shared" si="5"/>
        <v>0</v>
      </c>
      <c r="AB40" s="52" t="b">
        <f t="shared" si="6"/>
        <v>0</v>
      </c>
    </row>
    <row r="41" spans="1:28" s="53" customFormat="1" ht="15" customHeight="1" x14ac:dyDescent="0.25">
      <c r="A41" s="46">
        <v>39</v>
      </c>
      <c r="B41" s="47"/>
      <c r="C41" s="64" t="str">
        <f>IFERROR(VLOOKUP(B41,'Youth Profile Tracker'!B40:C89,2,FALSE),"")</f>
        <v/>
      </c>
      <c r="D41" s="64" t="str">
        <f>IFERROR(VLOOKUP(B41,'Youth Profile Tracker'!B40:D89,3,FALSE),"")</f>
        <v/>
      </c>
      <c r="E41" s="64" t="str">
        <f>IFERROR(VLOOKUP(B41,'Youth Profile Tracker'!B40:F89,5,FALSE),"")</f>
        <v/>
      </c>
      <c r="F41" s="64" t="str">
        <f>IFERROR(VLOOKUP(B41,'Youth Profile Tracker'!B40:G89,6),"")</f>
        <v/>
      </c>
      <c r="G41" s="64">
        <f>'Youth Profile Tracker'!$Q$2</f>
        <v>0</v>
      </c>
      <c r="H41" s="64">
        <f>Overview!$E$4</f>
        <v>0</v>
      </c>
      <c r="I41" s="64" t="str">
        <f>IFERROR(VLOOKUP(B41,'Youth Profile Tracker'!B40:T40,12,FALSE),"")</f>
        <v/>
      </c>
      <c r="J41" s="48" t="s">
        <v>94</v>
      </c>
      <c r="K41" s="48" t="s">
        <v>94</v>
      </c>
      <c r="L41" s="49">
        <v>0</v>
      </c>
      <c r="M41" s="46">
        <v>0</v>
      </c>
      <c r="N41" s="50">
        <f t="shared" si="0"/>
        <v>0</v>
      </c>
      <c r="O41" s="46">
        <v>0</v>
      </c>
      <c r="P41" s="46">
        <v>0</v>
      </c>
      <c r="Q41" s="46">
        <f t="shared" si="1"/>
        <v>0</v>
      </c>
      <c r="R41" s="46">
        <v>0</v>
      </c>
      <c r="S41" s="46">
        <v>0</v>
      </c>
      <c r="T41" s="49">
        <f t="shared" si="2"/>
        <v>0</v>
      </c>
      <c r="U41" s="46">
        <v>0</v>
      </c>
      <c r="V41" s="46">
        <v>0</v>
      </c>
      <c r="W41" s="46">
        <f t="shared" si="3"/>
        <v>0</v>
      </c>
      <c r="X41" s="46">
        <v>0</v>
      </c>
      <c r="Y41" s="46">
        <v>0</v>
      </c>
      <c r="Z41" s="49">
        <f t="shared" si="4"/>
        <v>0</v>
      </c>
      <c r="AA41" s="51">
        <f t="shared" si="5"/>
        <v>0</v>
      </c>
      <c r="AB41" s="52" t="b">
        <f t="shared" si="6"/>
        <v>0</v>
      </c>
    </row>
    <row r="42" spans="1:28" s="53" customFormat="1" ht="15" customHeight="1" x14ac:dyDescent="0.25">
      <c r="A42" s="46">
        <v>40</v>
      </c>
      <c r="B42" s="47"/>
      <c r="C42" s="64" t="str">
        <f>IFERROR(VLOOKUP(B42,'Youth Profile Tracker'!B41:C90,2,FALSE),"")</f>
        <v/>
      </c>
      <c r="D42" s="64" t="str">
        <f>IFERROR(VLOOKUP(B42,'Youth Profile Tracker'!B41:D90,3,FALSE),"")</f>
        <v/>
      </c>
      <c r="E42" s="64" t="str">
        <f>IFERROR(VLOOKUP(B42,'Youth Profile Tracker'!B41:F90,5,FALSE),"")</f>
        <v/>
      </c>
      <c r="F42" s="64" t="str">
        <f>IFERROR(VLOOKUP(B42,'Youth Profile Tracker'!B41:G90,6),"")</f>
        <v/>
      </c>
      <c r="G42" s="64">
        <f>'Youth Profile Tracker'!$Q$2</f>
        <v>0</v>
      </c>
      <c r="H42" s="64">
        <f>Overview!$E$4</f>
        <v>0</v>
      </c>
      <c r="I42" s="64" t="str">
        <f>IFERROR(VLOOKUP(B42,'Youth Profile Tracker'!B41:T41,12,FALSE),"")</f>
        <v/>
      </c>
      <c r="J42" s="48" t="s">
        <v>94</v>
      </c>
      <c r="K42" s="48" t="s">
        <v>94</v>
      </c>
      <c r="L42" s="49">
        <v>0</v>
      </c>
      <c r="M42" s="46">
        <v>0</v>
      </c>
      <c r="N42" s="50">
        <f t="shared" si="0"/>
        <v>0</v>
      </c>
      <c r="O42" s="46">
        <v>0</v>
      </c>
      <c r="P42" s="46">
        <v>0</v>
      </c>
      <c r="Q42" s="46">
        <f t="shared" si="1"/>
        <v>0</v>
      </c>
      <c r="R42" s="46">
        <v>0</v>
      </c>
      <c r="S42" s="46">
        <v>0</v>
      </c>
      <c r="T42" s="49">
        <f t="shared" si="2"/>
        <v>0</v>
      </c>
      <c r="U42" s="46">
        <v>0</v>
      </c>
      <c r="V42" s="46">
        <v>0</v>
      </c>
      <c r="W42" s="46">
        <f t="shared" si="3"/>
        <v>0</v>
      </c>
      <c r="X42" s="46">
        <v>0</v>
      </c>
      <c r="Y42" s="46">
        <v>0</v>
      </c>
      <c r="Z42" s="49">
        <f t="shared" si="4"/>
        <v>0</v>
      </c>
      <c r="AA42" s="51">
        <f t="shared" si="5"/>
        <v>0</v>
      </c>
      <c r="AB42" s="52" t="b">
        <f t="shared" si="6"/>
        <v>0</v>
      </c>
    </row>
    <row r="43" spans="1:28" s="53" customFormat="1" ht="15" customHeight="1" x14ac:dyDescent="0.25">
      <c r="A43" s="46">
        <v>41</v>
      </c>
      <c r="B43" s="47"/>
      <c r="C43" s="64" t="str">
        <f>IFERROR(VLOOKUP(B43,'Youth Profile Tracker'!B42:C91,2,FALSE),"")</f>
        <v/>
      </c>
      <c r="D43" s="64" t="str">
        <f>IFERROR(VLOOKUP(B43,'Youth Profile Tracker'!B42:D91,3,FALSE),"")</f>
        <v/>
      </c>
      <c r="E43" s="64" t="str">
        <f>IFERROR(VLOOKUP(B43,'Youth Profile Tracker'!B42:F91,5,FALSE),"")</f>
        <v/>
      </c>
      <c r="F43" s="64" t="str">
        <f>IFERROR(VLOOKUP(B43,'Youth Profile Tracker'!B42:G91,6),"")</f>
        <v/>
      </c>
      <c r="G43" s="64">
        <f>'Youth Profile Tracker'!$Q$2</f>
        <v>0</v>
      </c>
      <c r="H43" s="64">
        <f>Overview!$E$4</f>
        <v>0</v>
      </c>
      <c r="I43" s="64" t="str">
        <f>IFERROR(VLOOKUP(B43,'Youth Profile Tracker'!B42:T42,12,FALSE),"")</f>
        <v/>
      </c>
      <c r="J43" s="48" t="s">
        <v>94</v>
      </c>
      <c r="K43" s="48" t="s">
        <v>94</v>
      </c>
      <c r="L43" s="49">
        <v>0</v>
      </c>
      <c r="M43" s="46">
        <v>0</v>
      </c>
      <c r="N43" s="50">
        <f t="shared" si="0"/>
        <v>0</v>
      </c>
      <c r="O43" s="46">
        <v>0</v>
      </c>
      <c r="P43" s="46">
        <v>0</v>
      </c>
      <c r="Q43" s="46">
        <f t="shared" si="1"/>
        <v>0</v>
      </c>
      <c r="R43" s="46">
        <v>0</v>
      </c>
      <c r="S43" s="46">
        <v>0</v>
      </c>
      <c r="T43" s="49">
        <f t="shared" si="2"/>
        <v>0</v>
      </c>
      <c r="U43" s="46">
        <v>0</v>
      </c>
      <c r="V43" s="46">
        <v>0</v>
      </c>
      <c r="W43" s="46">
        <f t="shared" si="3"/>
        <v>0</v>
      </c>
      <c r="X43" s="46">
        <v>0</v>
      </c>
      <c r="Y43" s="46">
        <v>0</v>
      </c>
      <c r="Z43" s="49">
        <f t="shared" si="4"/>
        <v>0</v>
      </c>
      <c r="AA43" s="51">
        <f t="shared" si="5"/>
        <v>0</v>
      </c>
      <c r="AB43" s="52" t="b">
        <f t="shared" si="6"/>
        <v>0</v>
      </c>
    </row>
    <row r="44" spans="1:28" s="53" customFormat="1" ht="15" customHeight="1" x14ac:dyDescent="0.25">
      <c r="A44" s="46">
        <v>42</v>
      </c>
      <c r="B44" s="47"/>
      <c r="C44" s="64" t="str">
        <f>IFERROR(VLOOKUP(B44,'Youth Profile Tracker'!B43:C92,2,FALSE),"")</f>
        <v/>
      </c>
      <c r="D44" s="64" t="str">
        <f>IFERROR(VLOOKUP(B44,'Youth Profile Tracker'!B43:D92,3,FALSE),"")</f>
        <v/>
      </c>
      <c r="E44" s="64" t="str">
        <f>IFERROR(VLOOKUP(B44,'Youth Profile Tracker'!B43:F92,5,FALSE),"")</f>
        <v/>
      </c>
      <c r="F44" s="64" t="str">
        <f>IFERROR(VLOOKUP(B44,'Youth Profile Tracker'!B43:G92,6),"")</f>
        <v/>
      </c>
      <c r="G44" s="64">
        <f>'Youth Profile Tracker'!$Q$2</f>
        <v>0</v>
      </c>
      <c r="H44" s="64">
        <f>Overview!$E$4</f>
        <v>0</v>
      </c>
      <c r="I44" s="64" t="str">
        <f>IFERROR(VLOOKUP(B44,'Youth Profile Tracker'!B43:T43,12,FALSE),"")</f>
        <v/>
      </c>
      <c r="J44" s="48" t="s">
        <v>94</v>
      </c>
      <c r="K44" s="48" t="s">
        <v>94</v>
      </c>
      <c r="L44" s="49">
        <v>0</v>
      </c>
      <c r="M44" s="46">
        <v>0</v>
      </c>
      <c r="N44" s="50">
        <f t="shared" si="0"/>
        <v>0</v>
      </c>
      <c r="O44" s="46">
        <v>0</v>
      </c>
      <c r="P44" s="46">
        <v>0</v>
      </c>
      <c r="Q44" s="46">
        <f t="shared" si="1"/>
        <v>0</v>
      </c>
      <c r="R44" s="46">
        <v>0</v>
      </c>
      <c r="S44" s="46">
        <v>0</v>
      </c>
      <c r="T44" s="49">
        <f t="shared" si="2"/>
        <v>0</v>
      </c>
      <c r="U44" s="46">
        <v>0</v>
      </c>
      <c r="V44" s="46">
        <v>0</v>
      </c>
      <c r="W44" s="46">
        <f t="shared" si="3"/>
        <v>0</v>
      </c>
      <c r="X44" s="46">
        <v>0</v>
      </c>
      <c r="Y44" s="46">
        <v>0</v>
      </c>
      <c r="Z44" s="49">
        <f t="shared" si="4"/>
        <v>0</v>
      </c>
      <c r="AA44" s="51">
        <f t="shared" si="5"/>
        <v>0</v>
      </c>
      <c r="AB44" s="52" t="b">
        <f t="shared" si="6"/>
        <v>0</v>
      </c>
    </row>
    <row r="45" spans="1:28" s="53" customFormat="1" ht="15" customHeight="1" x14ac:dyDescent="0.25">
      <c r="A45" s="46">
        <v>43</v>
      </c>
      <c r="B45" s="47"/>
      <c r="C45" s="64" t="str">
        <f>IFERROR(VLOOKUP(B45,'Youth Profile Tracker'!B44:C93,2,FALSE),"")</f>
        <v/>
      </c>
      <c r="D45" s="64" t="str">
        <f>IFERROR(VLOOKUP(B45,'Youth Profile Tracker'!B44:D93,3,FALSE),"")</f>
        <v/>
      </c>
      <c r="E45" s="64" t="str">
        <f>IFERROR(VLOOKUP(B45,'Youth Profile Tracker'!B44:F93,5,FALSE),"")</f>
        <v/>
      </c>
      <c r="F45" s="64" t="str">
        <f>IFERROR(VLOOKUP(B45,'Youth Profile Tracker'!B44:G93,6),"")</f>
        <v/>
      </c>
      <c r="G45" s="64">
        <f>'Youth Profile Tracker'!$Q$2</f>
        <v>0</v>
      </c>
      <c r="H45" s="64">
        <f>Overview!$E$4</f>
        <v>0</v>
      </c>
      <c r="I45" s="64" t="str">
        <f>IFERROR(VLOOKUP(B45,'Youth Profile Tracker'!B44:T44,12,FALSE),"")</f>
        <v/>
      </c>
      <c r="J45" s="48" t="s">
        <v>94</v>
      </c>
      <c r="K45" s="48" t="s">
        <v>94</v>
      </c>
      <c r="L45" s="49">
        <v>0</v>
      </c>
      <c r="M45" s="46">
        <v>0</v>
      </c>
      <c r="N45" s="50">
        <f t="shared" si="0"/>
        <v>0</v>
      </c>
      <c r="O45" s="46">
        <v>0</v>
      </c>
      <c r="P45" s="46">
        <v>0</v>
      </c>
      <c r="Q45" s="46">
        <f t="shared" si="1"/>
        <v>0</v>
      </c>
      <c r="R45" s="46">
        <v>0</v>
      </c>
      <c r="S45" s="46">
        <v>0</v>
      </c>
      <c r="T45" s="49">
        <f t="shared" si="2"/>
        <v>0</v>
      </c>
      <c r="U45" s="46">
        <v>0</v>
      </c>
      <c r="V45" s="46">
        <v>0</v>
      </c>
      <c r="W45" s="46">
        <f t="shared" si="3"/>
        <v>0</v>
      </c>
      <c r="X45" s="46">
        <v>0</v>
      </c>
      <c r="Y45" s="46">
        <v>0</v>
      </c>
      <c r="Z45" s="49">
        <f t="shared" si="4"/>
        <v>0</v>
      </c>
      <c r="AA45" s="51">
        <f t="shared" si="5"/>
        <v>0</v>
      </c>
      <c r="AB45" s="52" t="b">
        <f t="shared" si="6"/>
        <v>0</v>
      </c>
    </row>
    <row r="46" spans="1:28" s="53" customFormat="1" ht="15" customHeight="1" x14ac:dyDescent="0.25">
      <c r="A46" s="46">
        <v>44</v>
      </c>
      <c r="B46" s="47"/>
      <c r="C46" s="64" t="str">
        <f>IFERROR(VLOOKUP(B46,'Youth Profile Tracker'!B45:C94,2,FALSE),"")</f>
        <v/>
      </c>
      <c r="D46" s="64" t="str">
        <f>IFERROR(VLOOKUP(B46,'Youth Profile Tracker'!B45:D94,3,FALSE),"")</f>
        <v/>
      </c>
      <c r="E46" s="64" t="str">
        <f>IFERROR(VLOOKUP(B46,'Youth Profile Tracker'!B45:F94,5,FALSE),"")</f>
        <v/>
      </c>
      <c r="F46" s="64" t="str">
        <f>IFERROR(VLOOKUP(B46,'Youth Profile Tracker'!B45:G94,6),"")</f>
        <v/>
      </c>
      <c r="G46" s="64">
        <f>'Youth Profile Tracker'!$Q$2</f>
        <v>0</v>
      </c>
      <c r="H46" s="64">
        <f>Overview!$E$4</f>
        <v>0</v>
      </c>
      <c r="I46" s="64" t="str">
        <f>IFERROR(VLOOKUP(B46,'Youth Profile Tracker'!B45:T45,12,FALSE),"")</f>
        <v/>
      </c>
      <c r="J46" s="48" t="s">
        <v>94</v>
      </c>
      <c r="K46" s="48" t="s">
        <v>94</v>
      </c>
      <c r="L46" s="49">
        <v>0</v>
      </c>
      <c r="M46" s="46">
        <v>0</v>
      </c>
      <c r="N46" s="50">
        <f t="shared" si="0"/>
        <v>0</v>
      </c>
      <c r="O46" s="46">
        <v>0</v>
      </c>
      <c r="P46" s="46">
        <v>0</v>
      </c>
      <c r="Q46" s="46">
        <f t="shared" si="1"/>
        <v>0</v>
      </c>
      <c r="R46" s="46">
        <v>0</v>
      </c>
      <c r="S46" s="46">
        <v>0</v>
      </c>
      <c r="T46" s="49">
        <f t="shared" si="2"/>
        <v>0</v>
      </c>
      <c r="U46" s="46">
        <v>0</v>
      </c>
      <c r="V46" s="46">
        <v>0</v>
      </c>
      <c r="W46" s="46">
        <f t="shared" si="3"/>
        <v>0</v>
      </c>
      <c r="X46" s="46">
        <v>0</v>
      </c>
      <c r="Y46" s="46">
        <v>0</v>
      </c>
      <c r="Z46" s="49">
        <f t="shared" si="4"/>
        <v>0</v>
      </c>
      <c r="AA46" s="51">
        <f t="shared" si="5"/>
        <v>0</v>
      </c>
      <c r="AB46" s="52" t="b">
        <f t="shared" si="6"/>
        <v>0</v>
      </c>
    </row>
    <row r="47" spans="1:28" s="53" customFormat="1" ht="15" customHeight="1" x14ac:dyDescent="0.25">
      <c r="A47" s="46">
        <v>45</v>
      </c>
      <c r="B47" s="47"/>
      <c r="C47" s="64" t="str">
        <f>IFERROR(VLOOKUP(B47,'Youth Profile Tracker'!B46:C95,2,FALSE),"")</f>
        <v/>
      </c>
      <c r="D47" s="64" t="str">
        <f>IFERROR(VLOOKUP(B47,'Youth Profile Tracker'!B46:D95,3,FALSE),"")</f>
        <v/>
      </c>
      <c r="E47" s="64" t="str">
        <f>IFERROR(VLOOKUP(B47,'Youth Profile Tracker'!B46:F95,5,FALSE),"")</f>
        <v/>
      </c>
      <c r="F47" s="64" t="str">
        <f>IFERROR(VLOOKUP(B47,'Youth Profile Tracker'!B46:G95,6),"")</f>
        <v/>
      </c>
      <c r="G47" s="64">
        <f>'Youth Profile Tracker'!$Q$2</f>
        <v>0</v>
      </c>
      <c r="H47" s="64">
        <f>Overview!$E$4</f>
        <v>0</v>
      </c>
      <c r="I47" s="64" t="str">
        <f>IFERROR(VLOOKUP(B47,'Youth Profile Tracker'!B46:T46,12,FALSE),"")</f>
        <v/>
      </c>
      <c r="J47" s="48" t="s">
        <v>94</v>
      </c>
      <c r="K47" s="48" t="s">
        <v>94</v>
      </c>
      <c r="L47" s="49">
        <v>0</v>
      </c>
      <c r="M47" s="46">
        <v>0</v>
      </c>
      <c r="N47" s="50">
        <f t="shared" si="0"/>
        <v>0</v>
      </c>
      <c r="O47" s="46">
        <v>0</v>
      </c>
      <c r="P47" s="46">
        <v>0</v>
      </c>
      <c r="Q47" s="46">
        <f t="shared" si="1"/>
        <v>0</v>
      </c>
      <c r="R47" s="46">
        <v>0</v>
      </c>
      <c r="S47" s="46">
        <v>0</v>
      </c>
      <c r="T47" s="49">
        <f t="shared" si="2"/>
        <v>0</v>
      </c>
      <c r="U47" s="46">
        <v>0</v>
      </c>
      <c r="V47" s="46">
        <v>0</v>
      </c>
      <c r="W47" s="46">
        <f t="shared" si="3"/>
        <v>0</v>
      </c>
      <c r="X47" s="46">
        <v>0</v>
      </c>
      <c r="Y47" s="46">
        <v>0</v>
      </c>
      <c r="Z47" s="49">
        <f t="shared" si="4"/>
        <v>0</v>
      </c>
      <c r="AA47" s="51">
        <f t="shared" si="5"/>
        <v>0</v>
      </c>
      <c r="AB47" s="52" t="b">
        <f t="shared" si="6"/>
        <v>0</v>
      </c>
    </row>
    <row r="48" spans="1:28" s="53" customFormat="1" ht="15" customHeight="1" x14ac:dyDescent="0.25">
      <c r="A48" s="46">
        <v>46</v>
      </c>
      <c r="B48" s="47"/>
      <c r="C48" s="64" t="str">
        <f>IFERROR(VLOOKUP(B48,'Youth Profile Tracker'!B47:C96,2,FALSE),"")</f>
        <v/>
      </c>
      <c r="D48" s="64" t="str">
        <f>IFERROR(VLOOKUP(B48,'Youth Profile Tracker'!B47:D96,3,FALSE),"")</f>
        <v/>
      </c>
      <c r="E48" s="64" t="str">
        <f>IFERROR(VLOOKUP(B48,'Youth Profile Tracker'!B47:F96,5,FALSE),"")</f>
        <v/>
      </c>
      <c r="F48" s="64" t="str">
        <f>IFERROR(VLOOKUP(B48,'Youth Profile Tracker'!B47:G96,6),"")</f>
        <v/>
      </c>
      <c r="G48" s="64">
        <f>'Youth Profile Tracker'!$Q$2</f>
        <v>0</v>
      </c>
      <c r="H48" s="64">
        <f>Overview!$E$4</f>
        <v>0</v>
      </c>
      <c r="I48" s="64" t="str">
        <f>IFERROR(VLOOKUP(B48,'Youth Profile Tracker'!B47:T47,12,FALSE),"")</f>
        <v/>
      </c>
      <c r="J48" s="48" t="s">
        <v>94</v>
      </c>
      <c r="K48" s="48" t="s">
        <v>94</v>
      </c>
      <c r="L48" s="49">
        <v>0</v>
      </c>
      <c r="M48" s="46">
        <v>0</v>
      </c>
      <c r="N48" s="50">
        <f t="shared" si="0"/>
        <v>0</v>
      </c>
      <c r="O48" s="46">
        <v>0</v>
      </c>
      <c r="P48" s="46">
        <v>0</v>
      </c>
      <c r="Q48" s="46">
        <f t="shared" si="1"/>
        <v>0</v>
      </c>
      <c r="R48" s="46">
        <v>0</v>
      </c>
      <c r="S48" s="46">
        <v>0</v>
      </c>
      <c r="T48" s="49">
        <f t="shared" si="2"/>
        <v>0</v>
      </c>
      <c r="U48" s="46">
        <v>0</v>
      </c>
      <c r="V48" s="46">
        <v>0</v>
      </c>
      <c r="W48" s="46">
        <f t="shared" si="3"/>
        <v>0</v>
      </c>
      <c r="X48" s="46">
        <v>0</v>
      </c>
      <c r="Y48" s="46">
        <v>0</v>
      </c>
      <c r="Z48" s="49">
        <f t="shared" si="4"/>
        <v>0</v>
      </c>
      <c r="AA48" s="51">
        <f t="shared" si="5"/>
        <v>0</v>
      </c>
      <c r="AB48" s="52" t="b">
        <f t="shared" si="6"/>
        <v>0</v>
      </c>
    </row>
    <row r="49" spans="1:31" s="53" customFormat="1" ht="15" customHeight="1" x14ac:dyDescent="0.25">
      <c r="A49" s="46">
        <v>47</v>
      </c>
      <c r="B49" s="47"/>
      <c r="C49" s="64" t="str">
        <f>IFERROR(VLOOKUP(B49,'Youth Profile Tracker'!B48:C97,2,FALSE),"")</f>
        <v/>
      </c>
      <c r="D49" s="64" t="str">
        <f>IFERROR(VLOOKUP(B49,'Youth Profile Tracker'!B48:D97,3,FALSE),"")</f>
        <v/>
      </c>
      <c r="E49" s="64" t="str">
        <f>IFERROR(VLOOKUP(B49,'Youth Profile Tracker'!B48:F97,5,FALSE),"")</f>
        <v/>
      </c>
      <c r="F49" s="64" t="str">
        <f>IFERROR(VLOOKUP(B49,'Youth Profile Tracker'!B48:G97,6),"")</f>
        <v/>
      </c>
      <c r="G49" s="64">
        <f>'Youth Profile Tracker'!$Q$2</f>
        <v>0</v>
      </c>
      <c r="H49" s="64">
        <f>Overview!$E$4</f>
        <v>0</v>
      </c>
      <c r="I49" s="64" t="str">
        <f>IFERROR(VLOOKUP(B49,'Youth Profile Tracker'!B48:T48,12,FALSE),"")</f>
        <v/>
      </c>
      <c r="J49" s="48" t="s">
        <v>94</v>
      </c>
      <c r="K49" s="48" t="s">
        <v>94</v>
      </c>
      <c r="L49" s="49">
        <v>0</v>
      </c>
      <c r="M49" s="46">
        <v>0</v>
      </c>
      <c r="N49" s="50">
        <f t="shared" si="0"/>
        <v>0</v>
      </c>
      <c r="O49" s="46">
        <v>0</v>
      </c>
      <c r="P49" s="46">
        <v>0</v>
      </c>
      <c r="Q49" s="46">
        <f t="shared" si="1"/>
        <v>0</v>
      </c>
      <c r="R49" s="46">
        <v>0</v>
      </c>
      <c r="S49" s="46">
        <v>0</v>
      </c>
      <c r="T49" s="49">
        <f t="shared" si="2"/>
        <v>0</v>
      </c>
      <c r="U49" s="46">
        <v>0</v>
      </c>
      <c r="V49" s="46">
        <v>0</v>
      </c>
      <c r="W49" s="46">
        <f t="shared" si="3"/>
        <v>0</v>
      </c>
      <c r="X49" s="46">
        <v>0</v>
      </c>
      <c r="Y49" s="46">
        <v>0</v>
      </c>
      <c r="Z49" s="49">
        <f t="shared" si="4"/>
        <v>0</v>
      </c>
      <c r="AA49" s="51">
        <f t="shared" si="5"/>
        <v>0</v>
      </c>
      <c r="AB49" s="52" t="b">
        <f t="shared" si="6"/>
        <v>0</v>
      </c>
    </row>
    <row r="50" spans="1:31" s="53" customFormat="1" ht="15" customHeight="1" x14ac:dyDescent="0.25">
      <c r="A50" s="46">
        <v>48</v>
      </c>
      <c r="B50" s="47"/>
      <c r="C50" s="64" t="str">
        <f>IFERROR(VLOOKUP(B50,'Youth Profile Tracker'!B49:C98,2,FALSE),"")</f>
        <v/>
      </c>
      <c r="D50" s="64" t="str">
        <f>IFERROR(VLOOKUP(B50,'Youth Profile Tracker'!B49:D98,3,FALSE),"")</f>
        <v/>
      </c>
      <c r="E50" s="64" t="str">
        <f>IFERROR(VLOOKUP(B50,'Youth Profile Tracker'!B49:F98,5,FALSE),"")</f>
        <v/>
      </c>
      <c r="F50" s="64" t="str">
        <f>IFERROR(VLOOKUP(B50,'Youth Profile Tracker'!B49:G98,6),"")</f>
        <v/>
      </c>
      <c r="G50" s="64">
        <f>'Youth Profile Tracker'!$Q$2</f>
        <v>0</v>
      </c>
      <c r="H50" s="64">
        <f>Overview!$E$4</f>
        <v>0</v>
      </c>
      <c r="I50" s="64" t="str">
        <f>IFERROR(VLOOKUP(B50,'Youth Profile Tracker'!B49:T49,12,FALSE),"")</f>
        <v/>
      </c>
      <c r="J50" s="48" t="s">
        <v>94</v>
      </c>
      <c r="K50" s="48" t="s">
        <v>94</v>
      </c>
      <c r="L50" s="49">
        <v>0</v>
      </c>
      <c r="M50" s="46">
        <v>0</v>
      </c>
      <c r="N50" s="50">
        <f t="shared" si="0"/>
        <v>0</v>
      </c>
      <c r="O50" s="46">
        <v>0</v>
      </c>
      <c r="P50" s="46">
        <v>0</v>
      </c>
      <c r="Q50" s="46">
        <f t="shared" si="1"/>
        <v>0</v>
      </c>
      <c r="R50" s="46">
        <v>0</v>
      </c>
      <c r="S50" s="46">
        <v>0</v>
      </c>
      <c r="T50" s="49">
        <f t="shared" si="2"/>
        <v>0</v>
      </c>
      <c r="U50" s="46">
        <v>0</v>
      </c>
      <c r="V50" s="46">
        <v>0</v>
      </c>
      <c r="W50" s="46">
        <f t="shared" si="3"/>
        <v>0</v>
      </c>
      <c r="X50" s="46">
        <v>0</v>
      </c>
      <c r="Y50" s="46">
        <v>0</v>
      </c>
      <c r="Z50" s="49">
        <f t="shared" si="4"/>
        <v>0</v>
      </c>
      <c r="AA50" s="51">
        <f t="shared" si="5"/>
        <v>0</v>
      </c>
      <c r="AB50" s="52" t="b">
        <f t="shared" si="6"/>
        <v>0</v>
      </c>
    </row>
    <row r="51" spans="1:31" s="53" customFormat="1" ht="15" customHeight="1" x14ac:dyDescent="0.25">
      <c r="A51" s="46">
        <v>49</v>
      </c>
      <c r="B51" s="47"/>
      <c r="C51" s="64" t="str">
        <f>IFERROR(VLOOKUP(B51,'Youth Profile Tracker'!B50:C99,2,FALSE),"")</f>
        <v/>
      </c>
      <c r="D51" s="64" t="str">
        <f>IFERROR(VLOOKUP(B51,'Youth Profile Tracker'!B50:D99,3,FALSE),"")</f>
        <v/>
      </c>
      <c r="E51" s="64" t="str">
        <f>IFERROR(VLOOKUP(B51,'Youth Profile Tracker'!B50:F99,5,FALSE),"")</f>
        <v/>
      </c>
      <c r="F51" s="64" t="str">
        <f>IFERROR(VLOOKUP(B51,'Youth Profile Tracker'!B50:G99,6),"")</f>
        <v/>
      </c>
      <c r="G51" s="64">
        <f>'Youth Profile Tracker'!$Q$2</f>
        <v>0</v>
      </c>
      <c r="H51" s="64">
        <f>Overview!$E$4</f>
        <v>0</v>
      </c>
      <c r="I51" s="64" t="str">
        <f>IFERROR(VLOOKUP(B51,'Youth Profile Tracker'!B50:T50,12,FALSE),"")</f>
        <v/>
      </c>
      <c r="J51" s="48" t="s">
        <v>94</v>
      </c>
      <c r="K51" s="48" t="s">
        <v>94</v>
      </c>
      <c r="L51" s="49">
        <v>0</v>
      </c>
      <c r="M51" s="46">
        <v>0</v>
      </c>
      <c r="N51" s="50">
        <f t="shared" si="0"/>
        <v>0</v>
      </c>
      <c r="O51" s="46">
        <v>0</v>
      </c>
      <c r="P51" s="46">
        <v>0</v>
      </c>
      <c r="Q51" s="46">
        <f t="shared" si="1"/>
        <v>0</v>
      </c>
      <c r="R51" s="46">
        <v>0</v>
      </c>
      <c r="S51" s="46">
        <v>0</v>
      </c>
      <c r="T51" s="49">
        <f t="shared" si="2"/>
        <v>0</v>
      </c>
      <c r="U51" s="46">
        <v>0</v>
      </c>
      <c r="V51" s="46">
        <v>0</v>
      </c>
      <c r="W51" s="46">
        <f t="shared" si="3"/>
        <v>0</v>
      </c>
      <c r="X51" s="46">
        <v>0</v>
      </c>
      <c r="Y51" s="46">
        <v>0</v>
      </c>
      <c r="Z51" s="49">
        <f t="shared" si="4"/>
        <v>0</v>
      </c>
      <c r="AA51" s="51">
        <f t="shared" si="5"/>
        <v>0</v>
      </c>
      <c r="AB51" s="52" t="b">
        <f t="shared" si="6"/>
        <v>0</v>
      </c>
    </row>
    <row r="52" spans="1:31" s="53" customFormat="1" ht="15" customHeight="1" x14ac:dyDescent="0.25">
      <c r="A52" s="46">
        <v>50</v>
      </c>
      <c r="B52" s="47"/>
      <c r="C52" s="64" t="str">
        <f>IFERROR(VLOOKUP(B52,'Youth Profile Tracker'!B51:C100,2,FALSE),"")</f>
        <v/>
      </c>
      <c r="D52" s="64" t="str">
        <f>IFERROR(VLOOKUP(B52,'Youth Profile Tracker'!B51:D100,3,FALSE),"")</f>
        <v/>
      </c>
      <c r="E52" s="64" t="str">
        <f>IFERROR(VLOOKUP(B52,'Youth Profile Tracker'!B51:F100,5,FALSE),"")</f>
        <v/>
      </c>
      <c r="F52" s="64" t="str">
        <f>IFERROR(VLOOKUP(B52,'Youth Profile Tracker'!B51:G100,6),"")</f>
        <v/>
      </c>
      <c r="G52" s="64">
        <f>'Youth Profile Tracker'!$Q$2</f>
        <v>0</v>
      </c>
      <c r="H52" s="64">
        <f>Overview!$E$4</f>
        <v>0</v>
      </c>
      <c r="I52" s="64" t="str">
        <f>IFERROR(VLOOKUP(B52,'Youth Profile Tracker'!B51:T51,12,FALSE),"")</f>
        <v/>
      </c>
      <c r="J52" s="48" t="s">
        <v>94</v>
      </c>
      <c r="K52" s="48" t="s">
        <v>94</v>
      </c>
      <c r="L52" s="49">
        <v>0</v>
      </c>
      <c r="M52" s="46">
        <v>0</v>
      </c>
      <c r="N52" s="50">
        <f t="shared" si="0"/>
        <v>0</v>
      </c>
      <c r="O52" s="46">
        <v>0</v>
      </c>
      <c r="P52" s="46">
        <v>0</v>
      </c>
      <c r="Q52" s="46">
        <f t="shared" si="1"/>
        <v>0</v>
      </c>
      <c r="R52" s="46">
        <v>0</v>
      </c>
      <c r="S52" s="46">
        <v>0</v>
      </c>
      <c r="T52" s="49">
        <f t="shared" si="2"/>
        <v>0</v>
      </c>
      <c r="U52" s="46">
        <v>0</v>
      </c>
      <c r="V52" s="46">
        <v>0</v>
      </c>
      <c r="W52" s="46">
        <f t="shared" si="3"/>
        <v>0</v>
      </c>
      <c r="X52" s="46">
        <v>0</v>
      </c>
      <c r="Y52" s="46">
        <v>0</v>
      </c>
      <c r="Z52" s="49">
        <f t="shared" si="4"/>
        <v>0</v>
      </c>
      <c r="AA52" s="51">
        <f t="shared" si="5"/>
        <v>0</v>
      </c>
      <c r="AB52" s="52" t="b">
        <f t="shared" si="6"/>
        <v>0</v>
      </c>
    </row>
    <row r="53" spans="1:31" x14ac:dyDescent="0.25">
      <c r="AD53" s="53"/>
      <c r="AE53" s="53"/>
    </row>
    <row r="54" spans="1:31" ht="15.75" x14ac:dyDescent="0.25">
      <c r="A54" s="110" t="s">
        <v>92</v>
      </c>
      <c r="B54" s="111"/>
      <c r="C54" s="112" t="s">
        <v>80</v>
      </c>
      <c r="D54" s="113"/>
      <c r="E54" s="114"/>
      <c r="F54" s="115" t="s">
        <v>81</v>
      </c>
      <c r="G54" s="116"/>
      <c r="H54" s="117"/>
      <c r="I54" s="56"/>
      <c r="J54" s="115" t="s">
        <v>83</v>
      </c>
      <c r="K54" s="116"/>
      <c r="L54" s="117"/>
      <c r="M54" s="115" t="s">
        <v>84</v>
      </c>
      <c r="N54" s="116"/>
      <c r="O54" s="117"/>
      <c r="AA54" s="57"/>
      <c r="AB54" s="53"/>
      <c r="AD54" s="53"/>
      <c r="AE54" s="53"/>
    </row>
    <row r="55" spans="1:31" s="53" customFormat="1" ht="15" customHeight="1" x14ac:dyDescent="0.25">
      <c r="A55" s="102" t="s">
        <v>93</v>
      </c>
      <c r="B55" s="103"/>
      <c r="C55" s="58" t="s">
        <v>87</v>
      </c>
      <c r="D55" s="58" t="s">
        <v>88</v>
      </c>
      <c r="E55" s="58" t="s">
        <v>89</v>
      </c>
      <c r="F55" s="58" t="s">
        <v>87</v>
      </c>
      <c r="G55" s="58" t="s">
        <v>88</v>
      </c>
      <c r="H55" s="58" t="s">
        <v>89</v>
      </c>
      <c r="I55" s="58" t="s">
        <v>89</v>
      </c>
      <c r="J55" s="58" t="s">
        <v>87</v>
      </c>
      <c r="K55" s="58" t="s">
        <v>88</v>
      </c>
      <c r="L55" s="58" t="s">
        <v>89</v>
      </c>
      <c r="M55" s="58" t="s">
        <v>87</v>
      </c>
      <c r="N55" s="58" t="s">
        <v>88</v>
      </c>
      <c r="O55" s="49" t="s">
        <v>89</v>
      </c>
      <c r="AA55" s="59"/>
      <c r="AB55" s="60"/>
    </row>
    <row r="56" spans="1:31" s="60" customFormat="1" x14ac:dyDescent="0.25">
      <c r="A56" s="104"/>
      <c r="B56" s="105"/>
      <c r="C56" s="61">
        <f t="shared" ref="C56:H56" si="7">AVERAGE(L3:L52)</f>
        <v>0</v>
      </c>
      <c r="D56" s="61">
        <f t="shared" si="7"/>
        <v>0</v>
      </c>
      <c r="E56" s="61">
        <f t="shared" si="7"/>
        <v>0</v>
      </c>
      <c r="F56" s="61">
        <f t="shared" si="7"/>
        <v>0</v>
      </c>
      <c r="G56" s="61">
        <f t="shared" si="7"/>
        <v>0</v>
      </c>
      <c r="H56" s="61">
        <f t="shared" si="7"/>
        <v>0</v>
      </c>
      <c r="I56" s="61">
        <f t="shared" ref="I56:O56" si="8">AVERAGE(T3:T52)</f>
        <v>0</v>
      </c>
      <c r="J56" s="61">
        <f t="shared" si="8"/>
        <v>0</v>
      </c>
      <c r="K56" s="61">
        <f t="shared" si="8"/>
        <v>0</v>
      </c>
      <c r="L56" s="61">
        <f t="shared" si="8"/>
        <v>0</v>
      </c>
      <c r="M56" s="61">
        <f t="shared" si="8"/>
        <v>0</v>
      </c>
      <c r="N56" s="61">
        <f t="shared" si="8"/>
        <v>0</v>
      </c>
      <c r="O56" s="62">
        <f t="shared" si="8"/>
        <v>0</v>
      </c>
      <c r="AA56" s="55"/>
      <c r="AB56" s="41"/>
      <c r="AD56" s="53"/>
      <c r="AE56" s="53"/>
    </row>
    <row r="57" spans="1:31" x14ac:dyDescent="0.25">
      <c r="AD57" s="53"/>
      <c r="AE57" s="53"/>
    </row>
    <row r="58" spans="1:31" x14ac:dyDescent="0.25">
      <c r="AD58" s="53"/>
      <c r="AE58" s="53"/>
    </row>
    <row r="59" spans="1:31" x14ac:dyDescent="0.25">
      <c r="AD59" s="53"/>
      <c r="AE59" s="53"/>
    </row>
    <row r="60" spans="1:31" x14ac:dyDescent="0.25">
      <c r="AD60" s="53"/>
      <c r="AE60" s="53"/>
    </row>
    <row r="61" spans="1:31" x14ac:dyDescent="0.25">
      <c r="AD61" s="53"/>
      <c r="AE61" s="53"/>
    </row>
    <row r="62" spans="1:31" x14ac:dyDescent="0.25">
      <c r="AD62" s="53"/>
      <c r="AE62" s="53"/>
    </row>
    <row r="63" spans="1:31" x14ac:dyDescent="0.25">
      <c r="AD63" s="53"/>
      <c r="AE63" s="53"/>
    </row>
    <row r="64" spans="1:31" x14ac:dyDescent="0.25">
      <c r="AD64" s="53"/>
      <c r="AE64" s="53"/>
    </row>
    <row r="65" spans="30:31" x14ac:dyDescent="0.25">
      <c r="AD65" s="53"/>
      <c r="AE65" s="53"/>
    </row>
    <row r="66" spans="30:31" x14ac:dyDescent="0.25">
      <c r="AD66" s="53"/>
      <c r="AE66" s="53"/>
    </row>
    <row r="67" spans="30:31" x14ac:dyDescent="0.25">
      <c r="AD67" s="53"/>
      <c r="AE67" s="53"/>
    </row>
    <row r="68" spans="30:31" x14ac:dyDescent="0.25">
      <c r="AD68" s="53"/>
      <c r="AE68" s="53"/>
    </row>
    <row r="69" spans="30:31" x14ac:dyDescent="0.25">
      <c r="AD69" s="53"/>
      <c r="AE69" s="53"/>
    </row>
    <row r="70" spans="30:31" x14ac:dyDescent="0.25">
      <c r="AD70" s="53"/>
      <c r="AE70" s="53"/>
    </row>
    <row r="71" spans="30:31" x14ac:dyDescent="0.25">
      <c r="AD71" s="53"/>
      <c r="AE71" s="53"/>
    </row>
    <row r="72" spans="30:31" x14ac:dyDescent="0.25">
      <c r="AD72" s="53"/>
      <c r="AE72" s="53"/>
    </row>
    <row r="73" spans="30:31" x14ac:dyDescent="0.25">
      <c r="AD73" s="53"/>
      <c r="AE73" s="53"/>
    </row>
    <row r="74" spans="30:31" x14ac:dyDescent="0.25">
      <c r="AD74" s="53"/>
      <c r="AE74" s="53"/>
    </row>
    <row r="75" spans="30:31" x14ac:dyDescent="0.25">
      <c r="AD75" s="53"/>
      <c r="AE75" s="53"/>
    </row>
    <row r="76" spans="30:31" x14ac:dyDescent="0.25">
      <c r="AD76" s="53"/>
      <c r="AE76" s="53"/>
    </row>
    <row r="77" spans="30:31" x14ac:dyDescent="0.25">
      <c r="AD77" s="53"/>
      <c r="AE77" s="53"/>
    </row>
    <row r="78" spans="30:31" x14ac:dyDescent="0.25">
      <c r="AD78" s="53"/>
      <c r="AE78" s="53"/>
    </row>
    <row r="79" spans="30:31" x14ac:dyDescent="0.25">
      <c r="AD79" s="53"/>
      <c r="AE79" s="53"/>
    </row>
    <row r="81" spans="7:7" x14ac:dyDescent="0.25">
      <c r="G81" s="63" t="s">
        <v>130</v>
      </c>
    </row>
    <row r="82" spans="7:7" x14ac:dyDescent="0.25">
      <c r="G82" s="63" t="s">
        <v>131</v>
      </c>
    </row>
  </sheetData>
  <sheetProtection algorithmName="SHA-512" hashValue="EggaLMxsmyf26ofkWsUcr9XThRQi2yulUSp+mbOqJmojjnVrWzRa7To3L1Hc1nPCNh9a5lzaR4PJcwoLNEPURg==" saltValue="vtwBzGMKNLXs7XDIYw6tOQ==" spinCount="100000" sheet="1" objects="1" scenarios="1"/>
  <mergeCells count="24">
    <mergeCell ref="I1:I2"/>
    <mergeCell ref="J1:K1"/>
    <mergeCell ref="F1:F2"/>
    <mergeCell ref="A1:A2"/>
    <mergeCell ref="B1:B2"/>
    <mergeCell ref="C1:C2"/>
    <mergeCell ref="D1:D2"/>
    <mergeCell ref="E1:E2"/>
    <mergeCell ref="A55:B56"/>
    <mergeCell ref="AB1:AB2"/>
    <mergeCell ref="AD1:AE1"/>
    <mergeCell ref="A54:B54"/>
    <mergeCell ref="C54:E54"/>
    <mergeCell ref="F54:H54"/>
    <mergeCell ref="J54:L54"/>
    <mergeCell ref="M54:O54"/>
    <mergeCell ref="L1:N1"/>
    <mergeCell ref="O1:Q1"/>
    <mergeCell ref="R1:T1"/>
    <mergeCell ref="U1:W1"/>
    <mergeCell ref="X1:Z1"/>
    <mergeCell ref="AA1:AA2"/>
    <mergeCell ref="G1:G2"/>
    <mergeCell ref="H1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5"/>
  <sheetViews>
    <sheetView workbookViewId="0">
      <selection activeCell="G3" sqref="G3"/>
    </sheetView>
  </sheetViews>
  <sheetFormatPr defaultColWidth="9.140625" defaultRowHeight="15" x14ac:dyDescent="0.25"/>
  <cols>
    <col min="1" max="1" width="9.140625" style="65"/>
    <col min="2" max="2" width="22.140625" style="65" customWidth="1"/>
    <col min="3" max="3" width="21.28515625" style="67" customWidth="1"/>
    <col min="4" max="4" width="11.140625" style="67" bestFit="1" customWidth="1"/>
    <col min="5" max="5" width="10.5703125" style="67" customWidth="1"/>
    <col min="6" max="6" width="8.140625" style="67" bestFit="1" customWidth="1"/>
    <col min="7" max="7" width="9.42578125" style="67" bestFit="1" customWidth="1"/>
    <col min="8" max="8" width="19.28515625" style="77" customWidth="1"/>
    <col min="9" max="9" width="32.140625" style="65" customWidth="1"/>
    <col min="10" max="10" width="16.28515625" style="67" customWidth="1"/>
    <col min="11" max="11" width="18.85546875" style="67" customWidth="1"/>
    <col min="12" max="12" width="9" style="77" bestFit="1" customWidth="1"/>
    <col min="13" max="13" width="8.28515625" style="77" bestFit="1" customWidth="1"/>
    <col min="14" max="14" width="9" style="77" bestFit="1" customWidth="1"/>
    <col min="15" max="15" width="8.28515625" style="77" bestFit="1" customWidth="1"/>
    <col min="16" max="16" width="9" style="77" bestFit="1" customWidth="1"/>
    <col min="17" max="17" width="8.28515625" style="77" bestFit="1" customWidth="1"/>
    <col min="18" max="18" width="9" style="77" bestFit="1" customWidth="1"/>
    <col min="19" max="19" width="8.28515625" style="77" bestFit="1" customWidth="1"/>
    <col min="20" max="20" width="9" style="77" bestFit="1" customWidth="1"/>
    <col min="21" max="21" width="8.28515625" style="77" bestFit="1" customWidth="1"/>
    <col min="22" max="22" width="9" style="77" bestFit="1" customWidth="1"/>
    <col min="23" max="23" width="8.28515625" style="77" bestFit="1" customWidth="1"/>
    <col min="24" max="24" width="9" style="77" bestFit="1" customWidth="1"/>
    <col min="25" max="25" width="8.28515625" style="77" bestFit="1" customWidth="1"/>
    <col min="26" max="26" width="9" style="77" bestFit="1" customWidth="1"/>
    <col min="27" max="27" width="8.28515625" style="77" bestFit="1" customWidth="1"/>
    <col min="28" max="28" width="9" style="77" bestFit="1" customWidth="1"/>
    <col min="29" max="29" width="8.28515625" style="77" bestFit="1" customWidth="1"/>
    <col min="30" max="30" width="9" style="77" bestFit="1" customWidth="1"/>
    <col min="31" max="31" width="8.28515625" style="77" bestFit="1" customWidth="1"/>
    <col min="32" max="32" width="9" style="77" bestFit="1" customWidth="1"/>
    <col min="33" max="33" width="8.28515625" style="77" bestFit="1" customWidth="1"/>
    <col min="34" max="34" width="9" style="77" bestFit="1" customWidth="1"/>
    <col min="35" max="35" width="8.28515625" style="77" bestFit="1" customWidth="1"/>
    <col min="36" max="36" width="9" style="77" bestFit="1" customWidth="1"/>
    <col min="37" max="37" width="8.28515625" style="77" bestFit="1" customWidth="1"/>
    <col min="38" max="38" width="9" style="77" bestFit="1" customWidth="1"/>
    <col min="39" max="39" width="8.28515625" style="77" bestFit="1" customWidth="1"/>
    <col min="40" max="40" width="16" style="77" customWidth="1"/>
    <col min="41" max="41" width="14.42578125" style="77" bestFit="1" customWidth="1"/>
    <col min="42" max="43" width="20.140625" style="77" customWidth="1"/>
    <col min="44" max="44" width="9.140625" style="65"/>
    <col min="45" max="45" width="12.7109375" style="65" bestFit="1" customWidth="1"/>
    <col min="46" max="46" width="79.5703125" style="65" bestFit="1" customWidth="1"/>
    <col min="47" max="49" width="9.140625" style="65"/>
    <col min="50" max="50" width="30.7109375" style="65" customWidth="1"/>
    <col min="51" max="16384" width="9.140625" style="65"/>
  </cols>
  <sheetData>
    <row r="1" spans="1:50" ht="15.75" x14ac:dyDescent="0.25">
      <c r="A1" s="121" t="s">
        <v>105</v>
      </c>
      <c r="B1" s="121" t="s">
        <v>22</v>
      </c>
      <c r="C1" s="121" t="s">
        <v>106</v>
      </c>
      <c r="D1" s="121" t="s">
        <v>1</v>
      </c>
      <c r="E1" s="121" t="s">
        <v>2</v>
      </c>
      <c r="F1" s="121" t="s">
        <v>3</v>
      </c>
      <c r="G1" s="119" t="s">
        <v>156</v>
      </c>
      <c r="H1" s="121" t="s">
        <v>79</v>
      </c>
      <c r="I1" s="121" t="s">
        <v>4</v>
      </c>
      <c r="J1" s="115" t="s">
        <v>107</v>
      </c>
      <c r="K1" s="117"/>
      <c r="L1" s="115" t="s">
        <v>163</v>
      </c>
      <c r="M1" s="117"/>
      <c r="N1" s="115" t="s">
        <v>164</v>
      </c>
      <c r="O1" s="117"/>
      <c r="P1" s="115" t="s">
        <v>165</v>
      </c>
      <c r="Q1" s="117"/>
      <c r="R1" s="115" t="s">
        <v>166</v>
      </c>
      <c r="S1" s="117"/>
      <c r="T1" s="115" t="s">
        <v>167</v>
      </c>
      <c r="U1" s="117"/>
      <c r="V1" s="115" t="s">
        <v>168</v>
      </c>
      <c r="W1" s="117"/>
      <c r="X1" s="115" t="s">
        <v>169</v>
      </c>
      <c r="Y1" s="117"/>
      <c r="Z1" s="115" t="s">
        <v>170</v>
      </c>
      <c r="AA1" s="117"/>
      <c r="AB1" s="115" t="s">
        <v>171</v>
      </c>
      <c r="AC1" s="117"/>
      <c r="AD1" s="115" t="s">
        <v>172</v>
      </c>
      <c r="AE1" s="117"/>
      <c r="AF1" s="115" t="s">
        <v>173</v>
      </c>
      <c r="AG1" s="117"/>
      <c r="AH1" s="115" t="s">
        <v>174</v>
      </c>
      <c r="AI1" s="117"/>
      <c r="AJ1" s="115" t="s">
        <v>175</v>
      </c>
      <c r="AK1" s="117"/>
      <c r="AL1" s="115" t="s">
        <v>176</v>
      </c>
      <c r="AM1" s="117"/>
      <c r="AN1" s="121" t="s">
        <v>179</v>
      </c>
      <c r="AO1" s="121" t="s">
        <v>178</v>
      </c>
      <c r="AP1" s="118" t="s">
        <v>85</v>
      </c>
      <c r="AQ1" s="118" t="s">
        <v>177</v>
      </c>
      <c r="AS1" s="66" t="s">
        <v>108</v>
      </c>
      <c r="AT1" s="56"/>
      <c r="AU1" s="67"/>
      <c r="AV1" s="67"/>
    </row>
    <row r="2" spans="1:50" ht="15" customHeight="1" x14ac:dyDescent="0.25">
      <c r="A2" s="120"/>
      <c r="B2" s="120"/>
      <c r="C2" s="120"/>
      <c r="D2" s="120"/>
      <c r="E2" s="120"/>
      <c r="F2" s="120"/>
      <c r="G2" s="120"/>
      <c r="H2" s="120"/>
      <c r="I2" s="120"/>
      <c r="J2" s="68" t="s">
        <v>87</v>
      </c>
      <c r="K2" s="68" t="s">
        <v>88</v>
      </c>
      <c r="L2" s="68" t="s">
        <v>87</v>
      </c>
      <c r="M2" s="68" t="s">
        <v>88</v>
      </c>
      <c r="N2" s="68" t="s">
        <v>87</v>
      </c>
      <c r="O2" s="68" t="s">
        <v>88</v>
      </c>
      <c r="P2" s="68" t="s">
        <v>87</v>
      </c>
      <c r="Q2" s="68" t="s">
        <v>88</v>
      </c>
      <c r="R2" s="68" t="s">
        <v>87</v>
      </c>
      <c r="S2" s="68" t="s">
        <v>88</v>
      </c>
      <c r="T2" s="68" t="s">
        <v>87</v>
      </c>
      <c r="U2" s="68" t="s">
        <v>88</v>
      </c>
      <c r="V2" s="68" t="s">
        <v>87</v>
      </c>
      <c r="W2" s="68" t="s">
        <v>88</v>
      </c>
      <c r="X2" s="68" t="s">
        <v>87</v>
      </c>
      <c r="Y2" s="68" t="s">
        <v>88</v>
      </c>
      <c r="Z2" s="68" t="s">
        <v>87</v>
      </c>
      <c r="AA2" s="68" t="s">
        <v>88</v>
      </c>
      <c r="AB2" s="68" t="s">
        <v>87</v>
      </c>
      <c r="AC2" s="68" t="s">
        <v>88</v>
      </c>
      <c r="AD2" s="68" t="s">
        <v>87</v>
      </c>
      <c r="AE2" s="68" t="s">
        <v>88</v>
      </c>
      <c r="AF2" s="68" t="s">
        <v>87</v>
      </c>
      <c r="AG2" s="68" t="s">
        <v>88</v>
      </c>
      <c r="AH2" s="68" t="s">
        <v>87</v>
      </c>
      <c r="AI2" s="68" t="s">
        <v>88</v>
      </c>
      <c r="AJ2" s="68" t="s">
        <v>87</v>
      </c>
      <c r="AK2" s="68" t="s">
        <v>88</v>
      </c>
      <c r="AL2" s="68" t="s">
        <v>87</v>
      </c>
      <c r="AM2" s="68" t="s">
        <v>88</v>
      </c>
      <c r="AN2" s="120"/>
      <c r="AO2" s="120"/>
      <c r="AP2" s="118"/>
      <c r="AQ2" s="118"/>
      <c r="AS2" s="69" t="s">
        <v>163</v>
      </c>
      <c r="AT2" s="70" t="s">
        <v>110</v>
      </c>
      <c r="AU2" s="67"/>
      <c r="AV2" s="67"/>
    </row>
    <row r="3" spans="1:50" ht="15" customHeight="1" x14ac:dyDescent="0.25">
      <c r="A3" s="71">
        <v>1</v>
      </c>
      <c r="B3" s="71"/>
      <c r="C3" s="78" t="str">
        <f>IFERROR(VLOOKUP(B3,'Youth Profile Tracker'!B2:C51,2,FALSE),"")</f>
        <v/>
      </c>
      <c r="D3" s="78" t="str">
        <f>IFERROR(VLOOKUP(B3,'Youth Profile Tracker'!B2:D51,3,FALSE),"")</f>
        <v/>
      </c>
      <c r="E3" s="78" t="str">
        <f>IFERROR(VLOOKUP(B3,'Youth Profile Tracker'!B2:F51,5,FALSE),"")</f>
        <v/>
      </c>
      <c r="F3" s="78" t="str">
        <f>IFERROR(VLOOKUP(B3,'Youth Profile Tracker'!B2:G51,6,FALSE),"")</f>
        <v/>
      </c>
      <c r="G3" s="78">
        <f>'Youth Profile Tracker'!Q2</f>
        <v>0</v>
      </c>
      <c r="H3" s="79">
        <f>Overview!$E$4</f>
        <v>0</v>
      </c>
      <c r="I3" s="79" t="str">
        <f>IFERROR(VLOOKUP(B3,'Youth Profile Tracker'!B2:T51,12,FALSE),"")</f>
        <v/>
      </c>
      <c r="J3" s="71"/>
      <c r="K3" s="72"/>
      <c r="L3" s="73">
        <v>0</v>
      </c>
      <c r="M3" s="73">
        <v>0</v>
      </c>
      <c r="N3" s="73">
        <v>0</v>
      </c>
      <c r="O3" s="73">
        <v>0</v>
      </c>
      <c r="P3" s="73">
        <v>0</v>
      </c>
      <c r="Q3" s="73">
        <v>0</v>
      </c>
      <c r="R3" s="73">
        <v>0</v>
      </c>
      <c r="S3" s="73">
        <v>0</v>
      </c>
      <c r="T3" s="73">
        <v>0</v>
      </c>
      <c r="U3" s="73">
        <v>0</v>
      </c>
      <c r="V3" s="73">
        <v>0</v>
      </c>
      <c r="W3" s="73">
        <v>0</v>
      </c>
      <c r="X3" s="73">
        <v>0</v>
      </c>
      <c r="Y3" s="73">
        <v>0</v>
      </c>
      <c r="Z3" s="73">
        <v>0</v>
      </c>
      <c r="AA3" s="73">
        <v>0</v>
      </c>
      <c r="AB3" s="73">
        <v>0</v>
      </c>
      <c r="AC3" s="73">
        <v>0</v>
      </c>
      <c r="AD3" s="73">
        <v>0</v>
      </c>
      <c r="AE3" s="73">
        <v>0</v>
      </c>
      <c r="AF3" s="73">
        <v>0</v>
      </c>
      <c r="AG3" s="73">
        <v>0</v>
      </c>
      <c r="AH3" s="73">
        <v>0</v>
      </c>
      <c r="AI3" s="73">
        <v>0</v>
      </c>
      <c r="AJ3" s="73">
        <v>0</v>
      </c>
      <c r="AK3" s="73">
        <v>0</v>
      </c>
      <c r="AL3" s="73">
        <v>0</v>
      </c>
      <c r="AM3" s="73">
        <v>0</v>
      </c>
      <c r="AN3" s="74">
        <f>IFERROR(AVERAGE(L3,N3,P3,R3,T3,V3,X3,Z3,AB3,AD3,AF3,AH3,AJ3,AL3),"")</f>
        <v>0</v>
      </c>
      <c r="AO3" s="74">
        <f>IFERROR(AVERAGE(M3,O3,Q3,S3,U3,W3,Y3,AA3,AC3,AE3,AG3,AI3,AK3,AM3),"")</f>
        <v>0</v>
      </c>
      <c r="AP3" s="74" t="str">
        <f>IFERROR((AN3/AO3*100),"")</f>
        <v/>
      </c>
      <c r="AQ3" s="73" t="b">
        <f>AND(AP3&lt;0)</f>
        <v>0</v>
      </c>
      <c r="AS3" s="69" t="s">
        <v>164</v>
      </c>
      <c r="AT3" s="70" t="s">
        <v>112</v>
      </c>
      <c r="AU3" s="67"/>
      <c r="AV3" s="67"/>
    </row>
    <row r="4" spans="1:50" ht="15" customHeight="1" x14ac:dyDescent="0.25">
      <c r="A4" s="71">
        <v>2</v>
      </c>
      <c r="B4" s="71"/>
      <c r="C4" s="78" t="str">
        <f>IFERROR(VLOOKUP(B4,'Youth Profile Tracker'!B3:C52,2,FALSE),"")</f>
        <v/>
      </c>
      <c r="D4" s="78" t="str">
        <f>IFERROR(VLOOKUP(B4,'Youth Profile Tracker'!B3:D52,3,FALSE),"")</f>
        <v/>
      </c>
      <c r="E4" s="78" t="str">
        <f>IFERROR(VLOOKUP(B4,'Youth Profile Tracker'!B3:F52,5,FALSE),"")</f>
        <v/>
      </c>
      <c r="F4" s="78" t="str">
        <f>IFERROR(VLOOKUP(B4,'Youth Profile Tracker'!B3:G52,6,FALSE),"")</f>
        <v/>
      </c>
      <c r="G4" s="78">
        <f>'Youth Profile Tracker'!Q3</f>
        <v>0</v>
      </c>
      <c r="H4" s="79">
        <f>Overview!$E$4</f>
        <v>0</v>
      </c>
      <c r="I4" s="79" t="str">
        <f>IFERROR(VLOOKUP(B4,'Youth Profile Tracker'!B3:T52,12,FALSE),"")</f>
        <v/>
      </c>
      <c r="J4" s="71"/>
      <c r="K4" s="72"/>
      <c r="L4" s="73">
        <v>0</v>
      </c>
      <c r="M4" s="73">
        <v>0</v>
      </c>
      <c r="N4" s="73">
        <v>0</v>
      </c>
      <c r="O4" s="73">
        <v>0</v>
      </c>
      <c r="P4" s="73">
        <v>0</v>
      </c>
      <c r="Q4" s="73">
        <v>0</v>
      </c>
      <c r="R4" s="73">
        <v>0</v>
      </c>
      <c r="S4" s="73">
        <v>0</v>
      </c>
      <c r="T4" s="73">
        <v>0</v>
      </c>
      <c r="U4" s="73">
        <v>0</v>
      </c>
      <c r="V4" s="73">
        <v>0</v>
      </c>
      <c r="W4" s="73">
        <v>0</v>
      </c>
      <c r="X4" s="73">
        <v>0</v>
      </c>
      <c r="Y4" s="73">
        <v>0</v>
      </c>
      <c r="Z4" s="73">
        <v>0</v>
      </c>
      <c r="AA4" s="73">
        <v>0</v>
      </c>
      <c r="AB4" s="73">
        <v>0</v>
      </c>
      <c r="AC4" s="73">
        <v>0</v>
      </c>
      <c r="AD4" s="73">
        <v>0</v>
      </c>
      <c r="AE4" s="73">
        <v>0</v>
      </c>
      <c r="AF4" s="73">
        <v>0</v>
      </c>
      <c r="AG4" s="73">
        <v>0</v>
      </c>
      <c r="AH4" s="73">
        <v>0</v>
      </c>
      <c r="AI4" s="73">
        <v>0</v>
      </c>
      <c r="AJ4" s="73">
        <v>0</v>
      </c>
      <c r="AK4" s="73">
        <v>0</v>
      </c>
      <c r="AL4" s="73">
        <v>0</v>
      </c>
      <c r="AM4" s="73">
        <v>0</v>
      </c>
      <c r="AN4" s="74">
        <f t="shared" ref="AN4:AN52" si="0">IFERROR(AVERAGE(L4,N4,P4,R4,T4,V4,X4,Z4,AB4,AD4,AF4,AH4,AJ4,AL4),"")</f>
        <v>0</v>
      </c>
      <c r="AO4" s="74">
        <f t="shared" ref="AO4:AO52" si="1">IFERROR(AVERAGE(M4,O4,Q4,S4,U4,W4,Y4,AA4,AC4,AE4,AG4,AI4,AK4,AM4),"")</f>
        <v>0</v>
      </c>
      <c r="AP4" s="74" t="str">
        <f t="shared" ref="AP4:AP52" si="2">IFERROR((AN4/AO4*100),"")</f>
        <v/>
      </c>
      <c r="AQ4" s="73" t="b">
        <f t="shared" ref="AQ4:AQ52" si="3">AND(AP4&lt;0)</f>
        <v>0</v>
      </c>
      <c r="AS4" s="69" t="s">
        <v>165</v>
      </c>
      <c r="AT4" s="70" t="s">
        <v>114</v>
      </c>
      <c r="AU4" s="67"/>
      <c r="AV4" s="67"/>
    </row>
    <row r="5" spans="1:50" ht="15" customHeight="1" x14ac:dyDescent="0.25">
      <c r="A5" s="71">
        <v>3</v>
      </c>
      <c r="B5" s="71"/>
      <c r="C5" s="78" t="str">
        <f>IFERROR(VLOOKUP(B5,'Youth Profile Tracker'!B4:C53,2,FALSE),"")</f>
        <v/>
      </c>
      <c r="D5" s="78" t="str">
        <f>IFERROR(VLOOKUP(B5,'Youth Profile Tracker'!B4:D53,3,FALSE),"")</f>
        <v/>
      </c>
      <c r="E5" s="78" t="str">
        <f>IFERROR(VLOOKUP(B5,'Youth Profile Tracker'!B4:F53,5,FALSE),"")</f>
        <v/>
      </c>
      <c r="F5" s="78" t="str">
        <f>IFERROR(VLOOKUP(B5,'Youth Profile Tracker'!B4:G53,6,FALSE),"")</f>
        <v/>
      </c>
      <c r="G5" s="78">
        <f>'Youth Profile Tracker'!Q4</f>
        <v>0</v>
      </c>
      <c r="H5" s="79">
        <f>Overview!$E$4</f>
        <v>0</v>
      </c>
      <c r="I5" s="79" t="str">
        <f>IFERROR(VLOOKUP(B5,'Youth Profile Tracker'!B4:T53,12,FALSE),"")</f>
        <v/>
      </c>
      <c r="J5" s="71"/>
      <c r="K5" s="72"/>
      <c r="L5" s="73">
        <v>0</v>
      </c>
      <c r="M5" s="73">
        <v>0</v>
      </c>
      <c r="N5" s="73">
        <v>0</v>
      </c>
      <c r="O5" s="73">
        <v>0</v>
      </c>
      <c r="P5" s="73">
        <v>0</v>
      </c>
      <c r="Q5" s="73">
        <v>0</v>
      </c>
      <c r="R5" s="73">
        <v>0</v>
      </c>
      <c r="S5" s="73">
        <v>0</v>
      </c>
      <c r="T5" s="73">
        <v>0</v>
      </c>
      <c r="U5" s="73">
        <v>0</v>
      </c>
      <c r="V5" s="73">
        <v>0</v>
      </c>
      <c r="W5" s="73">
        <v>0</v>
      </c>
      <c r="X5" s="73">
        <v>0</v>
      </c>
      <c r="Y5" s="73">
        <v>0</v>
      </c>
      <c r="Z5" s="73">
        <v>0</v>
      </c>
      <c r="AA5" s="73">
        <v>0</v>
      </c>
      <c r="AB5" s="73">
        <v>0</v>
      </c>
      <c r="AC5" s="73">
        <v>0</v>
      </c>
      <c r="AD5" s="73">
        <v>0</v>
      </c>
      <c r="AE5" s="73">
        <v>0</v>
      </c>
      <c r="AF5" s="73">
        <v>0</v>
      </c>
      <c r="AG5" s="73">
        <v>0</v>
      </c>
      <c r="AH5" s="73">
        <v>0</v>
      </c>
      <c r="AI5" s="73">
        <v>0</v>
      </c>
      <c r="AJ5" s="73">
        <v>0</v>
      </c>
      <c r="AK5" s="73">
        <v>0</v>
      </c>
      <c r="AL5" s="73">
        <v>0</v>
      </c>
      <c r="AM5" s="73">
        <v>0</v>
      </c>
      <c r="AN5" s="74">
        <f t="shared" si="0"/>
        <v>0</v>
      </c>
      <c r="AO5" s="74">
        <f t="shared" si="1"/>
        <v>0</v>
      </c>
      <c r="AP5" s="74" t="str">
        <f t="shared" si="2"/>
        <v/>
      </c>
      <c r="AQ5" s="73" t="b">
        <f t="shared" si="3"/>
        <v>0</v>
      </c>
      <c r="AS5" s="69" t="s">
        <v>166</v>
      </c>
      <c r="AT5" s="70" t="s">
        <v>116</v>
      </c>
      <c r="AU5" s="67"/>
      <c r="AV5" s="67"/>
    </row>
    <row r="6" spans="1:50" ht="15" customHeight="1" x14ac:dyDescent="0.25">
      <c r="A6" s="71">
        <v>4</v>
      </c>
      <c r="B6" s="71"/>
      <c r="C6" s="78" t="str">
        <f>IFERROR(VLOOKUP(B6,'Youth Profile Tracker'!B5:C54,2,FALSE),"")</f>
        <v/>
      </c>
      <c r="D6" s="78" t="str">
        <f>IFERROR(VLOOKUP(B6,'Youth Profile Tracker'!B5:D54,3,FALSE),"")</f>
        <v/>
      </c>
      <c r="E6" s="78" t="str">
        <f>IFERROR(VLOOKUP(B6,'Youth Profile Tracker'!B5:F54,5,FALSE),"")</f>
        <v/>
      </c>
      <c r="F6" s="78" t="str">
        <f>IFERROR(VLOOKUP(B6,'Youth Profile Tracker'!B5:G54,6,FALSE),"")</f>
        <v/>
      </c>
      <c r="G6" s="78">
        <f>'Youth Profile Tracker'!Q5</f>
        <v>0</v>
      </c>
      <c r="H6" s="79">
        <f>Overview!$E$4</f>
        <v>0</v>
      </c>
      <c r="I6" s="79" t="str">
        <f>IFERROR(VLOOKUP(B6,'Youth Profile Tracker'!B5:T54,12,FALSE),"")</f>
        <v/>
      </c>
      <c r="J6" s="71"/>
      <c r="K6" s="72"/>
      <c r="L6" s="73">
        <v>0</v>
      </c>
      <c r="M6" s="73">
        <v>0</v>
      </c>
      <c r="N6" s="73">
        <v>0</v>
      </c>
      <c r="O6" s="73">
        <v>0</v>
      </c>
      <c r="P6" s="73">
        <v>0</v>
      </c>
      <c r="Q6" s="73">
        <v>0</v>
      </c>
      <c r="R6" s="73">
        <v>0</v>
      </c>
      <c r="S6" s="73">
        <v>0</v>
      </c>
      <c r="T6" s="73">
        <v>0</v>
      </c>
      <c r="U6" s="73">
        <v>0</v>
      </c>
      <c r="V6" s="73">
        <v>0</v>
      </c>
      <c r="W6" s="73">
        <v>0</v>
      </c>
      <c r="X6" s="73">
        <v>0</v>
      </c>
      <c r="Y6" s="73">
        <v>0</v>
      </c>
      <c r="Z6" s="73">
        <v>0</v>
      </c>
      <c r="AA6" s="73">
        <v>0</v>
      </c>
      <c r="AB6" s="73">
        <v>0</v>
      </c>
      <c r="AC6" s="73">
        <v>0</v>
      </c>
      <c r="AD6" s="73">
        <v>0</v>
      </c>
      <c r="AE6" s="73">
        <v>0</v>
      </c>
      <c r="AF6" s="73">
        <v>0</v>
      </c>
      <c r="AG6" s="73">
        <v>0</v>
      </c>
      <c r="AH6" s="73">
        <v>0</v>
      </c>
      <c r="AI6" s="73">
        <v>0</v>
      </c>
      <c r="AJ6" s="73">
        <v>0</v>
      </c>
      <c r="AK6" s="73">
        <v>0</v>
      </c>
      <c r="AL6" s="73">
        <v>0</v>
      </c>
      <c r="AM6" s="73">
        <v>0</v>
      </c>
      <c r="AN6" s="74">
        <f t="shared" si="0"/>
        <v>0</v>
      </c>
      <c r="AO6" s="74">
        <f t="shared" si="1"/>
        <v>0</v>
      </c>
      <c r="AP6" s="74" t="str">
        <f t="shared" si="2"/>
        <v/>
      </c>
      <c r="AQ6" s="73" t="b">
        <f t="shared" si="3"/>
        <v>0</v>
      </c>
      <c r="AS6" s="69" t="s">
        <v>167</v>
      </c>
      <c r="AT6" s="70" t="s">
        <v>118</v>
      </c>
      <c r="AU6" s="67"/>
      <c r="AV6" s="67"/>
    </row>
    <row r="7" spans="1:50" ht="15" customHeight="1" x14ac:dyDescent="0.25">
      <c r="A7" s="71">
        <v>5</v>
      </c>
      <c r="B7" s="71"/>
      <c r="C7" s="78" t="str">
        <f>IFERROR(VLOOKUP(B7,'Youth Profile Tracker'!B6:C55,2,FALSE),"")</f>
        <v/>
      </c>
      <c r="D7" s="78" t="str">
        <f>IFERROR(VLOOKUP(B7,'Youth Profile Tracker'!B6:D55,3,FALSE),"")</f>
        <v/>
      </c>
      <c r="E7" s="78" t="str">
        <f>IFERROR(VLOOKUP(B7,'Youth Profile Tracker'!B6:F55,5,FALSE),"")</f>
        <v/>
      </c>
      <c r="F7" s="78" t="str">
        <f>IFERROR(VLOOKUP(B7,'Youth Profile Tracker'!B6:G55,6,FALSE),"")</f>
        <v/>
      </c>
      <c r="G7" s="78">
        <f>'Youth Profile Tracker'!Q6</f>
        <v>0</v>
      </c>
      <c r="H7" s="79">
        <f>Overview!$E$4</f>
        <v>0</v>
      </c>
      <c r="I7" s="79" t="str">
        <f>IFERROR(VLOOKUP(B7,'Youth Profile Tracker'!B6:T55,12,FALSE),"")</f>
        <v/>
      </c>
      <c r="J7" s="71"/>
      <c r="K7" s="72"/>
      <c r="L7" s="73">
        <v>0</v>
      </c>
      <c r="M7" s="73">
        <v>0</v>
      </c>
      <c r="N7" s="73">
        <v>0</v>
      </c>
      <c r="O7" s="73">
        <v>0</v>
      </c>
      <c r="P7" s="73">
        <v>0</v>
      </c>
      <c r="Q7" s="73">
        <v>0</v>
      </c>
      <c r="R7" s="73">
        <v>0</v>
      </c>
      <c r="S7" s="73">
        <v>0</v>
      </c>
      <c r="T7" s="73">
        <v>0</v>
      </c>
      <c r="U7" s="73">
        <v>0</v>
      </c>
      <c r="V7" s="73">
        <v>0</v>
      </c>
      <c r="W7" s="73">
        <v>0</v>
      </c>
      <c r="X7" s="73">
        <v>0</v>
      </c>
      <c r="Y7" s="73">
        <v>0</v>
      </c>
      <c r="Z7" s="73">
        <v>0</v>
      </c>
      <c r="AA7" s="73">
        <v>0</v>
      </c>
      <c r="AB7" s="73">
        <v>0</v>
      </c>
      <c r="AC7" s="73">
        <v>0</v>
      </c>
      <c r="AD7" s="73">
        <v>0</v>
      </c>
      <c r="AE7" s="73">
        <v>0</v>
      </c>
      <c r="AF7" s="73">
        <v>0</v>
      </c>
      <c r="AG7" s="73">
        <v>0</v>
      </c>
      <c r="AH7" s="73">
        <v>0</v>
      </c>
      <c r="AI7" s="73">
        <v>0</v>
      </c>
      <c r="AJ7" s="73">
        <v>0</v>
      </c>
      <c r="AK7" s="73">
        <v>0</v>
      </c>
      <c r="AL7" s="73">
        <v>0</v>
      </c>
      <c r="AM7" s="73">
        <v>0</v>
      </c>
      <c r="AN7" s="74">
        <f t="shared" si="0"/>
        <v>0</v>
      </c>
      <c r="AO7" s="74">
        <f t="shared" si="1"/>
        <v>0</v>
      </c>
      <c r="AP7" s="74" t="str">
        <f t="shared" si="2"/>
        <v/>
      </c>
      <c r="AQ7" s="73" t="b">
        <f t="shared" si="3"/>
        <v>0</v>
      </c>
      <c r="AS7" s="69" t="s">
        <v>168</v>
      </c>
      <c r="AT7" s="70" t="s">
        <v>120</v>
      </c>
      <c r="AU7" s="67"/>
      <c r="AV7" s="67"/>
    </row>
    <row r="8" spans="1:50" ht="15" customHeight="1" x14ac:dyDescent="0.25">
      <c r="A8" s="71">
        <v>6</v>
      </c>
      <c r="B8" s="71"/>
      <c r="C8" s="78" t="str">
        <f>IFERROR(VLOOKUP(B8,'Youth Profile Tracker'!B7:C56,2,FALSE),"")</f>
        <v/>
      </c>
      <c r="D8" s="78" t="str">
        <f>IFERROR(VLOOKUP(B8,'Youth Profile Tracker'!B7:D56,3,FALSE),"")</f>
        <v/>
      </c>
      <c r="E8" s="78" t="str">
        <f>IFERROR(VLOOKUP(B8,'Youth Profile Tracker'!B7:F56,5,FALSE),"")</f>
        <v/>
      </c>
      <c r="F8" s="78" t="str">
        <f>IFERROR(VLOOKUP(B8,'Youth Profile Tracker'!B7:G56,6,FALSE),"")</f>
        <v/>
      </c>
      <c r="G8" s="78">
        <f>'Youth Profile Tracker'!Q7</f>
        <v>0</v>
      </c>
      <c r="H8" s="79">
        <f>Overview!$E$4</f>
        <v>0</v>
      </c>
      <c r="I8" s="79" t="str">
        <f>IFERROR(VLOOKUP(B8,'Youth Profile Tracker'!B7:T56,12,FALSE),"")</f>
        <v/>
      </c>
      <c r="J8" s="71"/>
      <c r="K8" s="72"/>
      <c r="L8" s="73">
        <v>0</v>
      </c>
      <c r="M8" s="73">
        <v>0</v>
      </c>
      <c r="N8" s="73">
        <v>0</v>
      </c>
      <c r="O8" s="73">
        <v>0</v>
      </c>
      <c r="P8" s="73">
        <v>0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0</v>
      </c>
      <c r="W8" s="73">
        <v>0</v>
      </c>
      <c r="X8" s="73">
        <v>0</v>
      </c>
      <c r="Y8" s="73">
        <v>0</v>
      </c>
      <c r="Z8" s="73">
        <v>0</v>
      </c>
      <c r="AA8" s="73">
        <v>0</v>
      </c>
      <c r="AB8" s="73">
        <v>0</v>
      </c>
      <c r="AC8" s="73">
        <v>0</v>
      </c>
      <c r="AD8" s="73">
        <v>0</v>
      </c>
      <c r="AE8" s="73">
        <v>0</v>
      </c>
      <c r="AF8" s="73">
        <v>0</v>
      </c>
      <c r="AG8" s="73">
        <v>0</v>
      </c>
      <c r="AH8" s="73">
        <v>0</v>
      </c>
      <c r="AI8" s="73">
        <v>0</v>
      </c>
      <c r="AJ8" s="73">
        <v>0</v>
      </c>
      <c r="AK8" s="73">
        <v>0</v>
      </c>
      <c r="AL8" s="73">
        <v>0</v>
      </c>
      <c r="AM8" s="73">
        <v>0</v>
      </c>
      <c r="AN8" s="74">
        <f t="shared" si="0"/>
        <v>0</v>
      </c>
      <c r="AO8" s="74">
        <f t="shared" si="1"/>
        <v>0</v>
      </c>
      <c r="AP8" s="74" t="str">
        <f t="shared" si="2"/>
        <v/>
      </c>
      <c r="AQ8" s="73" t="b">
        <f t="shared" si="3"/>
        <v>0</v>
      </c>
      <c r="AS8" s="69" t="s">
        <v>169</v>
      </c>
      <c r="AT8" s="70" t="s">
        <v>122</v>
      </c>
      <c r="AU8" s="67"/>
      <c r="AV8" s="67"/>
      <c r="AW8" s="67"/>
      <c r="AX8" s="67"/>
    </row>
    <row r="9" spans="1:50" ht="15" customHeight="1" x14ac:dyDescent="0.25">
      <c r="A9" s="71">
        <v>7</v>
      </c>
      <c r="B9" s="71"/>
      <c r="C9" s="78" t="str">
        <f>IFERROR(VLOOKUP(B9,'Youth Profile Tracker'!B8:C57,2,FALSE),"")</f>
        <v/>
      </c>
      <c r="D9" s="78" t="str">
        <f>IFERROR(VLOOKUP(B9,'Youth Profile Tracker'!B8:D57,3,FALSE),"")</f>
        <v/>
      </c>
      <c r="E9" s="78" t="str">
        <f>IFERROR(VLOOKUP(B9,'Youth Profile Tracker'!B8:F57,5,FALSE),"")</f>
        <v/>
      </c>
      <c r="F9" s="78" t="str">
        <f>IFERROR(VLOOKUP(B9,'Youth Profile Tracker'!B8:G57,6,FALSE),"")</f>
        <v/>
      </c>
      <c r="G9" s="78">
        <f>'Youth Profile Tracker'!Q8</f>
        <v>0</v>
      </c>
      <c r="H9" s="79">
        <f>Overview!$E$4</f>
        <v>0</v>
      </c>
      <c r="I9" s="79" t="str">
        <f>IFERROR(VLOOKUP(B9,'Youth Profile Tracker'!B8:T57,12,FALSE),"")</f>
        <v/>
      </c>
      <c r="J9" s="71"/>
      <c r="K9" s="72"/>
      <c r="L9" s="73">
        <v>0</v>
      </c>
      <c r="M9" s="73">
        <v>0</v>
      </c>
      <c r="N9" s="73">
        <v>0</v>
      </c>
      <c r="O9" s="73">
        <v>0</v>
      </c>
      <c r="P9" s="73">
        <v>0</v>
      </c>
      <c r="Q9" s="73">
        <v>0</v>
      </c>
      <c r="R9" s="73">
        <v>0</v>
      </c>
      <c r="S9" s="73">
        <v>0</v>
      </c>
      <c r="T9" s="73">
        <v>0</v>
      </c>
      <c r="U9" s="73">
        <v>0</v>
      </c>
      <c r="V9" s="73">
        <v>0</v>
      </c>
      <c r="W9" s="73">
        <v>0</v>
      </c>
      <c r="X9" s="73">
        <v>0</v>
      </c>
      <c r="Y9" s="73">
        <v>0</v>
      </c>
      <c r="Z9" s="73">
        <v>0</v>
      </c>
      <c r="AA9" s="73">
        <v>0</v>
      </c>
      <c r="AB9" s="73">
        <v>0</v>
      </c>
      <c r="AC9" s="73">
        <v>0</v>
      </c>
      <c r="AD9" s="73">
        <v>0</v>
      </c>
      <c r="AE9" s="73">
        <v>0</v>
      </c>
      <c r="AF9" s="73">
        <v>0</v>
      </c>
      <c r="AG9" s="73">
        <v>0</v>
      </c>
      <c r="AH9" s="73">
        <v>0</v>
      </c>
      <c r="AI9" s="73">
        <v>0</v>
      </c>
      <c r="AJ9" s="73">
        <v>0</v>
      </c>
      <c r="AK9" s="73">
        <v>0</v>
      </c>
      <c r="AL9" s="73">
        <v>0</v>
      </c>
      <c r="AM9" s="73">
        <v>0</v>
      </c>
      <c r="AN9" s="74">
        <f t="shared" si="0"/>
        <v>0</v>
      </c>
      <c r="AO9" s="74">
        <f t="shared" si="1"/>
        <v>0</v>
      </c>
      <c r="AP9" s="74" t="str">
        <f t="shared" si="2"/>
        <v/>
      </c>
      <c r="AQ9" s="73" t="b">
        <f t="shared" si="3"/>
        <v>0</v>
      </c>
      <c r="AS9" s="69" t="s">
        <v>170</v>
      </c>
      <c r="AT9" s="70" t="s">
        <v>123</v>
      </c>
      <c r="AU9" s="67"/>
      <c r="AV9" s="67"/>
      <c r="AW9" s="67"/>
      <c r="AX9" s="67"/>
    </row>
    <row r="10" spans="1:50" ht="15" customHeight="1" x14ac:dyDescent="0.25">
      <c r="A10" s="71">
        <v>8</v>
      </c>
      <c r="B10" s="71"/>
      <c r="C10" s="78" t="str">
        <f>IFERROR(VLOOKUP(B10,'Youth Profile Tracker'!B9:C58,2,FALSE),"")</f>
        <v/>
      </c>
      <c r="D10" s="78" t="str">
        <f>IFERROR(VLOOKUP(B10,'Youth Profile Tracker'!B9:D58,3,FALSE),"")</f>
        <v/>
      </c>
      <c r="E10" s="78" t="str">
        <f>IFERROR(VLOOKUP(B10,'Youth Profile Tracker'!B9:F58,5,FALSE),"")</f>
        <v/>
      </c>
      <c r="F10" s="78" t="str">
        <f>IFERROR(VLOOKUP(B10,'Youth Profile Tracker'!B9:G58,6,FALSE),"")</f>
        <v/>
      </c>
      <c r="G10" s="78">
        <f>'Youth Profile Tracker'!Q9</f>
        <v>0</v>
      </c>
      <c r="H10" s="79">
        <f>Overview!$E$4</f>
        <v>0</v>
      </c>
      <c r="I10" s="79" t="str">
        <f>IFERROR(VLOOKUP(B10,'Youth Profile Tracker'!B9:T58,12,FALSE),"")</f>
        <v/>
      </c>
      <c r="J10" s="71"/>
      <c r="K10" s="72"/>
      <c r="L10" s="73">
        <v>0</v>
      </c>
      <c r="M10" s="73">
        <v>0</v>
      </c>
      <c r="N10" s="73">
        <v>0</v>
      </c>
      <c r="O10" s="73">
        <v>0</v>
      </c>
      <c r="P10" s="73">
        <v>0</v>
      </c>
      <c r="Q10" s="73">
        <v>0</v>
      </c>
      <c r="R10" s="73">
        <v>0</v>
      </c>
      <c r="S10" s="73">
        <v>0</v>
      </c>
      <c r="T10" s="73">
        <v>0</v>
      </c>
      <c r="U10" s="73">
        <v>0</v>
      </c>
      <c r="V10" s="73">
        <v>0</v>
      </c>
      <c r="W10" s="73">
        <v>0</v>
      </c>
      <c r="X10" s="73">
        <v>0</v>
      </c>
      <c r="Y10" s="73">
        <v>0</v>
      </c>
      <c r="Z10" s="73">
        <v>0</v>
      </c>
      <c r="AA10" s="73">
        <v>0</v>
      </c>
      <c r="AB10" s="73">
        <v>0</v>
      </c>
      <c r="AC10" s="73">
        <v>0</v>
      </c>
      <c r="AD10" s="73">
        <v>0</v>
      </c>
      <c r="AE10" s="73">
        <v>0</v>
      </c>
      <c r="AF10" s="73">
        <v>0</v>
      </c>
      <c r="AG10" s="73">
        <v>0</v>
      </c>
      <c r="AH10" s="73">
        <v>0</v>
      </c>
      <c r="AI10" s="73">
        <v>0</v>
      </c>
      <c r="AJ10" s="73">
        <v>0</v>
      </c>
      <c r="AK10" s="73">
        <v>0</v>
      </c>
      <c r="AL10" s="73">
        <v>0</v>
      </c>
      <c r="AM10" s="73">
        <v>0</v>
      </c>
      <c r="AN10" s="74">
        <f t="shared" si="0"/>
        <v>0</v>
      </c>
      <c r="AO10" s="74">
        <f t="shared" si="1"/>
        <v>0</v>
      </c>
      <c r="AP10" s="74" t="str">
        <f t="shared" si="2"/>
        <v/>
      </c>
      <c r="AQ10" s="73" t="b">
        <f t="shared" si="3"/>
        <v>0</v>
      </c>
      <c r="AS10" s="69" t="s">
        <v>171</v>
      </c>
      <c r="AT10" s="70" t="s">
        <v>124</v>
      </c>
      <c r="AU10" s="67"/>
      <c r="AV10" s="67"/>
      <c r="AW10" s="67"/>
      <c r="AX10" s="67"/>
    </row>
    <row r="11" spans="1:50" ht="15" customHeight="1" x14ac:dyDescent="0.25">
      <c r="A11" s="71">
        <v>9</v>
      </c>
      <c r="B11" s="71"/>
      <c r="C11" s="78" t="str">
        <f>IFERROR(VLOOKUP(B11,'Youth Profile Tracker'!B10:C59,2,FALSE),"")</f>
        <v/>
      </c>
      <c r="D11" s="78" t="str">
        <f>IFERROR(VLOOKUP(B11,'Youth Profile Tracker'!B10:D59,3,FALSE),"")</f>
        <v/>
      </c>
      <c r="E11" s="78" t="str">
        <f>IFERROR(VLOOKUP(B11,'Youth Profile Tracker'!B10:F59,5,FALSE),"")</f>
        <v/>
      </c>
      <c r="F11" s="78" t="str">
        <f>IFERROR(VLOOKUP(B11,'Youth Profile Tracker'!B10:G59,6,FALSE),"")</f>
        <v/>
      </c>
      <c r="G11" s="78">
        <f>'Youth Profile Tracker'!Q10</f>
        <v>0</v>
      </c>
      <c r="H11" s="79">
        <f>Overview!$E$4</f>
        <v>0</v>
      </c>
      <c r="I11" s="79" t="str">
        <f>IFERROR(VLOOKUP(B11,'Youth Profile Tracker'!B10:T59,12,FALSE),"")</f>
        <v/>
      </c>
      <c r="J11" s="71"/>
      <c r="K11" s="72"/>
      <c r="L11" s="73">
        <v>0</v>
      </c>
      <c r="M11" s="73">
        <v>0</v>
      </c>
      <c r="N11" s="73">
        <v>0</v>
      </c>
      <c r="O11" s="73">
        <v>0</v>
      </c>
      <c r="P11" s="73">
        <v>0</v>
      </c>
      <c r="Q11" s="73">
        <v>0</v>
      </c>
      <c r="R11" s="73">
        <v>0</v>
      </c>
      <c r="S11" s="73">
        <v>0</v>
      </c>
      <c r="T11" s="73">
        <v>0</v>
      </c>
      <c r="U11" s="73">
        <v>0</v>
      </c>
      <c r="V11" s="73">
        <v>0</v>
      </c>
      <c r="W11" s="73">
        <v>0</v>
      </c>
      <c r="X11" s="73">
        <v>0</v>
      </c>
      <c r="Y11" s="73">
        <v>0</v>
      </c>
      <c r="Z11" s="73">
        <v>0</v>
      </c>
      <c r="AA11" s="73">
        <v>0</v>
      </c>
      <c r="AB11" s="73">
        <v>0</v>
      </c>
      <c r="AC11" s="73">
        <v>0</v>
      </c>
      <c r="AD11" s="73">
        <v>0</v>
      </c>
      <c r="AE11" s="73">
        <v>0</v>
      </c>
      <c r="AF11" s="73">
        <v>0</v>
      </c>
      <c r="AG11" s="73">
        <v>0</v>
      </c>
      <c r="AH11" s="73">
        <v>0</v>
      </c>
      <c r="AI11" s="73">
        <v>0</v>
      </c>
      <c r="AJ11" s="73">
        <v>0</v>
      </c>
      <c r="AK11" s="73">
        <v>0</v>
      </c>
      <c r="AL11" s="73">
        <v>0</v>
      </c>
      <c r="AM11" s="73">
        <v>0</v>
      </c>
      <c r="AN11" s="74">
        <f t="shared" si="0"/>
        <v>0</v>
      </c>
      <c r="AO11" s="74">
        <f t="shared" si="1"/>
        <v>0</v>
      </c>
      <c r="AP11" s="74" t="str">
        <f t="shared" si="2"/>
        <v/>
      </c>
      <c r="AQ11" s="73" t="b">
        <f t="shared" si="3"/>
        <v>0</v>
      </c>
      <c r="AS11" s="69" t="s">
        <v>172</v>
      </c>
      <c r="AT11" s="70" t="s">
        <v>125</v>
      </c>
      <c r="AU11" s="67"/>
      <c r="AV11" s="67"/>
      <c r="AW11" s="67"/>
      <c r="AX11" s="67"/>
    </row>
    <row r="12" spans="1:50" ht="15" customHeight="1" x14ac:dyDescent="0.25">
      <c r="A12" s="71">
        <v>10</v>
      </c>
      <c r="B12" s="71"/>
      <c r="C12" s="78" t="str">
        <f>IFERROR(VLOOKUP(B12,'Youth Profile Tracker'!B11:C60,2,FALSE),"")</f>
        <v/>
      </c>
      <c r="D12" s="78" t="str">
        <f>IFERROR(VLOOKUP(B12,'Youth Profile Tracker'!B11:D60,3,FALSE),"")</f>
        <v/>
      </c>
      <c r="E12" s="78" t="str">
        <f>IFERROR(VLOOKUP(B12,'Youth Profile Tracker'!B11:F60,5,FALSE),"")</f>
        <v/>
      </c>
      <c r="F12" s="78" t="str">
        <f>IFERROR(VLOOKUP(B12,'Youth Profile Tracker'!B11:G60,6,FALSE),"")</f>
        <v/>
      </c>
      <c r="G12" s="78">
        <f>'Youth Profile Tracker'!Q11</f>
        <v>0</v>
      </c>
      <c r="H12" s="79">
        <f>Overview!$E$4</f>
        <v>0</v>
      </c>
      <c r="I12" s="79" t="str">
        <f>IFERROR(VLOOKUP(B12,'Youth Profile Tracker'!B11:T60,12,FALSE),"")</f>
        <v/>
      </c>
      <c r="J12" s="71"/>
      <c r="K12" s="72"/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3">
        <v>0</v>
      </c>
      <c r="Z12" s="73">
        <v>0</v>
      </c>
      <c r="AA12" s="73">
        <v>0</v>
      </c>
      <c r="AB12" s="73">
        <v>0</v>
      </c>
      <c r="AC12" s="73">
        <v>0</v>
      </c>
      <c r="AD12" s="73">
        <v>0</v>
      </c>
      <c r="AE12" s="73">
        <v>0</v>
      </c>
      <c r="AF12" s="73">
        <v>0</v>
      </c>
      <c r="AG12" s="73">
        <v>0</v>
      </c>
      <c r="AH12" s="73">
        <v>0</v>
      </c>
      <c r="AI12" s="73">
        <v>0</v>
      </c>
      <c r="AJ12" s="73">
        <v>0</v>
      </c>
      <c r="AK12" s="73">
        <v>0</v>
      </c>
      <c r="AL12" s="73">
        <v>0</v>
      </c>
      <c r="AM12" s="73">
        <v>0</v>
      </c>
      <c r="AN12" s="74">
        <f t="shared" si="0"/>
        <v>0</v>
      </c>
      <c r="AO12" s="74">
        <f t="shared" si="1"/>
        <v>0</v>
      </c>
      <c r="AP12" s="74" t="str">
        <f t="shared" si="2"/>
        <v/>
      </c>
      <c r="AQ12" s="73" t="b">
        <f t="shared" si="3"/>
        <v>0</v>
      </c>
      <c r="AS12" s="69" t="s">
        <v>173</v>
      </c>
      <c r="AT12" s="70" t="s">
        <v>126</v>
      </c>
      <c r="AU12" s="67"/>
      <c r="AV12" s="67"/>
      <c r="AW12" s="67"/>
      <c r="AX12" s="67"/>
    </row>
    <row r="13" spans="1:50" ht="15" customHeight="1" x14ac:dyDescent="0.25">
      <c r="A13" s="71">
        <v>11</v>
      </c>
      <c r="B13" s="71"/>
      <c r="C13" s="78" t="str">
        <f>IFERROR(VLOOKUP(B13,'Youth Profile Tracker'!B12:C61,2,FALSE),"")</f>
        <v/>
      </c>
      <c r="D13" s="78" t="str">
        <f>IFERROR(VLOOKUP(B13,'Youth Profile Tracker'!B12:D61,3,FALSE),"")</f>
        <v/>
      </c>
      <c r="E13" s="78" t="str">
        <f>IFERROR(VLOOKUP(B13,'Youth Profile Tracker'!B12:F61,5,FALSE),"")</f>
        <v/>
      </c>
      <c r="F13" s="78" t="str">
        <f>IFERROR(VLOOKUP(B13,'Youth Profile Tracker'!B12:G61,6,FALSE),"")</f>
        <v/>
      </c>
      <c r="G13" s="78">
        <f>'Youth Profile Tracker'!Q12</f>
        <v>0</v>
      </c>
      <c r="H13" s="79">
        <f>Overview!$E$4</f>
        <v>0</v>
      </c>
      <c r="I13" s="79" t="str">
        <f>IFERROR(VLOOKUP(B13,'Youth Profile Tracker'!B12:T61,12,FALSE),"")</f>
        <v/>
      </c>
      <c r="J13" s="71"/>
      <c r="K13" s="72"/>
      <c r="L13" s="73">
        <v>0</v>
      </c>
      <c r="M13" s="73">
        <v>0</v>
      </c>
      <c r="N13" s="73">
        <v>0</v>
      </c>
      <c r="O13" s="73">
        <v>0</v>
      </c>
      <c r="P13" s="73">
        <v>0</v>
      </c>
      <c r="Q13" s="73">
        <v>0</v>
      </c>
      <c r="R13" s="73">
        <v>0</v>
      </c>
      <c r="S13" s="73">
        <v>0</v>
      </c>
      <c r="T13" s="73">
        <v>0</v>
      </c>
      <c r="U13" s="73">
        <v>0</v>
      </c>
      <c r="V13" s="73">
        <v>0</v>
      </c>
      <c r="W13" s="73">
        <v>0</v>
      </c>
      <c r="X13" s="73">
        <v>0</v>
      </c>
      <c r="Y13" s="73">
        <v>0</v>
      </c>
      <c r="Z13" s="73">
        <v>0</v>
      </c>
      <c r="AA13" s="73">
        <v>0</v>
      </c>
      <c r="AB13" s="73">
        <v>0</v>
      </c>
      <c r="AC13" s="73">
        <v>0</v>
      </c>
      <c r="AD13" s="73">
        <v>0</v>
      </c>
      <c r="AE13" s="73">
        <v>0</v>
      </c>
      <c r="AF13" s="73">
        <v>0</v>
      </c>
      <c r="AG13" s="73">
        <v>0</v>
      </c>
      <c r="AH13" s="73">
        <v>0</v>
      </c>
      <c r="AI13" s="73">
        <v>0</v>
      </c>
      <c r="AJ13" s="73">
        <v>0</v>
      </c>
      <c r="AK13" s="73">
        <v>0</v>
      </c>
      <c r="AL13" s="73">
        <v>0</v>
      </c>
      <c r="AM13" s="73">
        <v>0</v>
      </c>
      <c r="AN13" s="74">
        <f t="shared" si="0"/>
        <v>0</v>
      </c>
      <c r="AO13" s="74">
        <f t="shared" si="1"/>
        <v>0</v>
      </c>
      <c r="AP13" s="74" t="str">
        <f t="shared" si="2"/>
        <v/>
      </c>
      <c r="AQ13" s="73" t="b">
        <f t="shared" si="3"/>
        <v>0</v>
      </c>
      <c r="AS13" s="69" t="s">
        <v>174</v>
      </c>
      <c r="AT13" s="70" t="s">
        <v>127</v>
      </c>
      <c r="AU13" s="67"/>
      <c r="AV13" s="67"/>
      <c r="AW13" s="67"/>
      <c r="AX13" s="67"/>
    </row>
    <row r="14" spans="1:50" ht="15" customHeight="1" x14ac:dyDescent="0.25">
      <c r="A14" s="71">
        <v>12</v>
      </c>
      <c r="B14" s="71"/>
      <c r="C14" s="78" t="str">
        <f>IFERROR(VLOOKUP(B14,'Youth Profile Tracker'!B13:C62,2,FALSE),"")</f>
        <v/>
      </c>
      <c r="D14" s="78" t="str">
        <f>IFERROR(VLOOKUP(B14,'Youth Profile Tracker'!B13:D62,3,FALSE),"")</f>
        <v/>
      </c>
      <c r="E14" s="78" t="str">
        <f>IFERROR(VLOOKUP(B14,'Youth Profile Tracker'!B13:F62,5,FALSE),"")</f>
        <v/>
      </c>
      <c r="F14" s="78" t="str">
        <f>IFERROR(VLOOKUP(B14,'Youth Profile Tracker'!B13:G62,6,FALSE),"")</f>
        <v/>
      </c>
      <c r="G14" s="78">
        <f>'Youth Profile Tracker'!Q13</f>
        <v>0</v>
      </c>
      <c r="H14" s="79">
        <f>Overview!$E$4</f>
        <v>0</v>
      </c>
      <c r="I14" s="79" t="str">
        <f>IFERROR(VLOOKUP(B14,'Youth Profile Tracker'!B13:T62,12,FALSE),"")</f>
        <v/>
      </c>
      <c r="J14" s="71"/>
      <c r="K14" s="72"/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3">
        <v>0</v>
      </c>
      <c r="Z14" s="73">
        <v>0</v>
      </c>
      <c r="AA14" s="73">
        <v>0</v>
      </c>
      <c r="AB14" s="73">
        <v>0</v>
      </c>
      <c r="AC14" s="73">
        <v>0</v>
      </c>
      <c r="AD14" s="73">
        <v>0</v>
      </c>
      <c r="AE14" s="73">
        <v>0</v>
      </c>
      <c r="AF14" s="73">
        <v>0</v>
      </c>
      <c r="AG14" s="73">
        <v>0</v>
      </c>
      <c r="AH14" s="73">
        <v>0</v>
      </c>
      <c r="AI14" s="73">
        <v>0</v>
      </c>
      <c r="AJ14" s="73">
        <v>0</v>
      </c>
      <c r="AK14" s="73">
        <v>0</v>
      </c>
      <c r="AL14" s="73">
        <v>0</v>
      </c>
      <c r="AM14" s="73">
        <v>0</v>
      </c>
      <c r="AN14" s="74">
        <f t="shared" si="0"/>
        <v>0</v>
      </c>
      <c r="AO14" s="74">
        <f t="shared" si="1"/>
        <v>0</v>
      </c>
      <c r="AP14" s="74" t="str">
        <f t="shared" si="2"/>
        <v/>
      </c>
      <c r="AQ14" s="73" t="b">
        <f t="shared" si="3"/>
        <v>0</v>
      </c>
      <c r="AS14" s="69" t="s">
        <v>175</v>
      </c>
      <c r="AT14" s="70" t="s">
        <v>128</v>
      </c>
      <c r="AU14" s="67"/>
      <c r="AV14" s="67"/>
      <c r="AW14" s="67"/>
      <c r="AX14" s="67"/>
    </row>
    <row r="15" spans="1:50" ht="15" customHeight="1" x14ac:dyDescent="0.25">
      <c r="A15" s="71">
        <v>13</v>
      </c>
      <c r="B15" s="71"/>
      <c r="C15" s="78" t="str">
        <f>IFERROR(VLOOKUP(B15,'Youth Profile Tracker'!B14:C63,2,FALSE),"")</f>
        <v/>
      </c>
      <c r="D15" s="78" t="str">
        <f>IFERROR(VLOOKUP(B15,'Youth Profile Tracker'!B14:D63,3,FALSE),"")</f>
        <v/>
      </c>
      <c r="E15" s="78" t="str">
        <f>IFERROR(VLOOKUP(B15,'Youth Profile Tracker'!B14:F63,5,FALSE),"")</f>
        <v/>
      </c>
      <c r="F15" s="78" t="str">
        <f>IFERROR(VLOOKUP(B15,'Youth Profile Tracker'!B14:G63,6,FALSE),"")</f>
        <v/>
      </c>
      <c r="G15" s="78">
        <f>'Youth Profile Tracker'!Q14</f>
        <v>0</v>
      </c>
      <c r="H15" s="79">
        <f>Overview!$E$4</f>
        <v>0</v>
      </c>
      <c r="I15" s="79" t="str">
        <f>IFERROR(VLOOKUP(B15,'Youth Profile Tracker'!B14:T63,12,FALSE),"")</f>
        <v/>
      </c>
      <c r="J15" s="71"/>
      <c r="K15" s="72"/>
      <c r="L15" s="73">
        <v>0</v>
      </c>
      <c r="M15" s="73">
        <v>0</v>
      </c>
      <c r="N15" s="73">
        <v>0</v>
      </c>
      <c r="O15" s="73">
        <v>0</v>
      </c>
      <c r="P15" s="73">
        <v>0</v>
      </c>
      <c r="Q15" s="73">
        <v>0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73">
        <v>0</v>
      </c>
      <c r="Y15" s="73">
        <v>0</v>
      </c>
      <c r="Z15" s="73">
        <v>0</v>
      </c>
      <c r="AA15" s="73">
        <v>0</v>
      </c>
      <c r="AB15" s="73">
        <v>0</v>
      </c>
      <c r="AC15" s="73">
        <v>0</v>
      </c>
      <c r="AD15" s="73">
        <v>0</v>
      </c>
      <c r="AE15" s="73">
        <v>0</v>
      </c>
      <c r="AF15" s="73">
        <v>0</v>
      </c>
      <c r="AG15" s="73">
        <v>0</v>
      </c>
      <c r="AH15" s="73">
        <v>0</v>
      </c>
      <c r="AI15" s="73">
        <v>0</v>
      </c>
      <c r="AJ15" s="73">
        <v>0</v>
      </c>
      <c r="AK15" s="73">
        <v>0</v>
      </c>
      <c r="AL15" s="73">
        <v>0</v>
      </c>
      <c r="AM15" s="73">
        <v>0</v>
      </c>
      <c r="AN15" s="74">
        <f t="shared" si="0"/>
        <v>0</v>
      </c>
      <c r="AO15" s="74">
        <f t="shared" si="1"/>
        <v>0</v>
      </c>
      <c r="AP15" s="74" t="str">
        <f t="shared" si="2"/>
        <v/>
      </c>
      <c r="AQ15" s="73" t="b">
        <f t="shared" si="3"/>
        <v>0</v>
      </c>
      <c r="AS15" s="69" t="s">
        <v>176</v>
      </c>
      <c r="AT15" s="70" t="s">
        <v>129</v>
      </c>
      <c r="AU15" s="67"/>
      <c r="AV15" s="67"/>
      <c r="AW15" s="67"/>
      <c r="AX15" s="67"/>
    </row>
    <row r="16" spans="1:50" ht="15" customHeight="1" x14ac:dyDescent="0.25">
      <c r="A16" s="71">
        <v>14</v>
      </c>
      <c r="B16" s="71"/>
      <c r="C16" s="78" t="str">
        <f>IFERROR(VLOOKUP(B16,'Youth Profile Tracker'!B15:C64,2,FALSE),"")</f>
        <v/>
      </c>
      <c r="D16" s="78" t="str">
        <f>IFERROR(VLOOKUP(B16,'Youth Profile Tracker'!B15:D64,3,FALSE),"")</f>
        <v/>
      </c>
      <c r="E16" s="78" t="str">
        <f>IFERROR(VLOOKUP(B16,'Youth Profile Tracker'!B15:F64,5,FALSE),"")</f>
        <v/>
      </c>
      <c r="F16" s="78" t="str">
        <f>IFERROR(VLOOKUP(B16,'Youth Profile Tracker'!B15:G64,6,FALSE),"")</f>
        <v/>
      </c>
      <c r="G16" s="78">
        <f>'Youth Profile Tracker'!Q15</f>
        <v>0</v>
      </c>
      <c r="H16" s="79">
        <f>Overview!$E$4</f>
        <v>0</v>
      </c>
      <c r="I16" s="79" t="str">
        <f>IFERROR(VLOOKUP(B16,'Youth Profile Tracker'!B15:T64,12,FALSE),"")</f>
        <v/>
      </c>
      <c r="J16" s="71"/>
      <c r="K16" s="72"/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3">
        <v>0</v>
      </c>
      <c r="Z16" s="73">
        <v>0</v>
      </c>
      <c r="AA16" s="73">
        <v>0</v>
      </c>
      <c r="AB16" s="73">
        <v>0</v>
      </c>
      <c r="AC16" s="73">
        <v>0</v>
      </c>
      <c r="AD16" s="73">
        <v>0</v>
      </c>
      <c r="AE16" s="73">
        <v>0</v>
      </c>
      <c r="AF16" s="73">
        <v>0</v>
      </c>
      <c r="AG16" s="73">
        <v>0</v>
      </c>
      <c r="AH16" s="73">
        <v>0</v>
      </c>
      <c r="AI16" s="73">
        <v>0</v>
      </c>
      <c r="AJ16" s="73">
        <v>0</v>
      </c>
      <c r="AK16" s="73">
        <v>0</v>
      </c>
      <c r="AL16" s="73">
        <v>0</v>
      </c>
      <c r="AM16" s="73">
        <v>0</v>
      </c>
      <c r="AN16" s="74">
        <f t="shared" si="0"/>
        <v>0</v>
      </c>
      <c r="AO16" s="74">
        <f t="shared" si="1"/>
        <v>0</v>
      </c>
      <c r="AP16" s="74" t="str">
        <f t="shared" si="2"/>
        <v/>
      </c>
      <c r="AQ16" s="73" t="b">
        <f t="shared" si="3"/>
        <v>0</v>
      </c>
    </row>
    <row r="17" spans="1:46" ht="15" customHeight="1" x14ac:dyDescent="0.25">
      <c r="A17" s="71">
        <v>15</v>
      </c>
      <c r="B17" s="71"/>
      <c r="C17" s="78" t="str">
        <f>IFERROR(VLOOKUP(B17,'Youth Profile Tracker'!B16:C65,2,FALSE),"")</f>
        <v/>
      </c>
      <c r="D17" s="78" t="str">
        <f>IFERROR(VLOOKUP(B17,'Youth Profile Tracker'!B16:D65,3,FALSE),"")</f>
        <v/>
      </c>
      <c r="E17" s="78" t="str">
        <f>IFERROR(VLOOKUP(B17,'Youth Profile Tracker'!B16:F65,5,FALSE),"")</f>
        <v/>
      </c>
      <c r="F17" s="78" t="str">
        <f>IFERROR(VLOOKUP(B17,'Youth Profile Tracker'!B16:G65,6,FALSE),"")</f>
        <v/>
      </c>
      <c r="G17" s="78">
        <f>'Youth Profile Tracker'!Q16</f>
        <v>0</v>
      </c>
      <c r="H17" s="79">
        <f>Overview!$E$4</f>
        <v>0</v>
      </c>
      <c r="I17" s="79" t="str">
        <f>IFERROR(VLOOKUP(B17,'Youth Profile Tracker'!B16:T65,12,FALSE),"")</f>
        <v/>
      </c>
      <c r="J17" s="71"/>
      <c r="K17" s="72"/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73">
        <v>0</v>
      </c>
      <c r="W17" s="73">
        <v>0</v>
      </c>
      <c r="X17" s="73">
        <v>0</v>
      </c>
      <c r="Y17" s="73">
        <v>0</v>
      </c>
      <c r="Z17" s="73">
        <v>0</v>
      </c>
      <c r="AA17" s="73">
        <v>0</v>
      </c>
      <c r="AB17" s="73">
        <v>0</v>
      </c>
      <c r="AC17" s="73">
        <v>0</v>
      </c>
      <c r="AD17" s="73">
        <v>0</v>
      </c>
      <c r="AE17" s="73">
        <v>0</v>
      </c>
      <c r="AF17" s="73">
        <v>0</v>
      </c>
      <c r="AG17" s="73">
        <v>0</v>
      </c>
      <c r="AH17" s="73">
        <v>0</v>
      </c>
      <c r="AI17" s="73">
        <v>0</v>
      </c>
      <c r="AJ17" s="73">
        <v>0</v>
      </c>
      <c r="AK17" s="73">
        <v>0</v>
      </c>
      <c r="AL17" s="73">
        <v>0</v>
      </c>
      <c r="AM17" s="73">
        <v>0</v>
      </c>
      <c r="AN17" s="74">
        <f t="shared" si="0"/>
        <v>0</v>
      </c>
      <c r="AO17" s="74">
        <f t="shared" si="1"/>
        <v>0</v>
      </c>
      <c r="AP17" s="74" t="str">
        <f t="shared" si="2"/>
        <v/>
      </c>
      <c r="AQ17" s="73" t="b">
        <f t="shared" si="3"/>
        <v>0</v>
      </c>
      <c r="AS17" s="66" t="s">
        <v>109</v>
      </c>
      <c r="AT17" s="56"/>
    </row>
    <row r="18" spans="1:46" ht="15" customHeight="1" x14ac:dyDescent="0.25">
      <c r="A18" s="71">
        <v>16</v>
      </c>
      <c r="B18" s="71"/>
      <c r="C18" s="78" t="str">
        <f>IFERROR(VLOOKUP(B18,'Youth Profile Tracker'!B17:C66,2,FALSE),"")</f>
        <v/>
      </c>
      <c r="D18" s="78" t="str">
        <f>IFERROR(VLOOKUP(B18,'Youth Profile Tracker'!B17:D66,3,FALSE),"")</f>
        <v/>
      </c>
      <c r="E18" s="78" t="str">
        <f>IFERROR(VLOOKUP(B18,'Youth Profile Tracker'!B17:F66,5,FALSE),"")</f>
        <v/>
      </c>
      <c r="F18" s="78" t="str">
        <f>IFERROR(VLOOKUP(B18,'Youth Profile Tracker'!B17:G66,6,FALSE),"")</f>
        <v/>
      </c>
      <c r="G18" s="78">
        <f>'Youth Profile Tracker'!Q17</f>
        <v>0</v>
      </c>
      <c r="H18" s="79">
        <f>Overview!$E$4</f>
        <v>0</v>
      </c>
      <c r="I18" s="79" t="str">
        <f>IFERROR(VLOOKUP(B18,'Youth Profile Tracker'!B17:T66,12,FALSE),"")</f>
        <v/>
      </c>
      <c r="J18" s="71"/>
      <c r="K18" s="72"/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  <c r="T18" s="73">
        <v>0</v>
      </c>
      <c r="U18" s="73">
        <v>0</v>
      </c>
      <c r="V18" s="73">
        <v>0</v>
      </c>
      <c r="W18" s="73">
        <v>0</v>
      </c>
      <c r="X18" s="73">
        <v>0</v>
      </c>
      <c r="Y18" s="73">
        <v>0</v>
      </c>
      <c r="Z18" s="73">
        <v>0</v>
      </c>
      <c r="AA18" s="73">
        <v>0</v>
      </c>
      <c r="AB18" s="73">
        <v>0</v>
      </c>
      <c r="AC18" s="73">
        <v>0</v>
      </c>
      <c r="AD18" s="73">
        <v>0</v>
      </c>
      <c r="AE18" s="73">
        <v>0</v>
      </c>
      <c r="AF18" s="73">
        <v>0</v>
      </c>
      <c r="AG18" s="73">
        <v>0</v>
      </c>
      <c r="AH18" s="73">
        <v>0</v>
      </c>
      <c r="AI18" s="73">
        <v>0</v>
      </c>
      <c r="AJ18" s="73">
        <v>0</v>
      </c>
      <c r="AK18" s="73">
        <v>0</v>
      </c>
      <c r="AL18" s="73">
        <v>0</v>
      </c>
      <c r="AM18" s="73">
        <v>0</v>
      </c>
      <c r="AN18" s="74">
        <f t="shared" si="0"/>
        <v>0</v>
      </c>
      <c r="AO18" s="74">
        <f t="shared" si="1"/>
        <v>0</v>
      </c>
      <c r="AP18" s="74" t="str">
        <f t="shared" si="2"/>
        <v/>
      </c>
      <c r="AQ18" s="73" t="b">
        <f t="shared" si="3"/>
        <v>0</v>
      </c>
      <c r="AS18" s="69">
        <v>1</v>
      </c>
      <c r="AT18" s="75" t="s">
        <v>111</v>
      </c>
    </row>
    <row r="19" spans="1:46" ht="15" customHeight="1" x14ac:dyDescent="0.25">
      <c r="A19" s="71">
        <v>17</v>
      </c>
      <c r="B19" s="71"/>
      <c r="C19" s="78" t="str">
        <f>IFERROR(VLOOKUP(B19,'Youth Profile Tracker'!B18:C67,2,FALSE),"")</f>
        <v/>
      </c>
      <c r="D19" s="78" t="str">
        <f>IFERROR(VLOOKUP(B19,'Youth Profile Tracker'!B18:D67,3,FALSE),"")</f>
        <v/>
      </c>
      <c r="E19" s="78" t="str">
        <f>IFERROR(VLOOKUP(B19,'Youth Profile Tracker'!B18:F67,5,FALSE),"")</f>
        <v/>
      </c>
      <c r="F19" s="78" t="str">
        <f>IFERROR(VLOOKUP(B19,'Youth Profile Tracker'!B18:G67,6,FALSE),"")</f>
        <v/>
      </c>
      <c r="G19" s="78">
        <f>'Youth Profile Tracker'!Q18</f>
        <v>0</v>
      </c>
      <c r="H19" s="79">
        <f>Overview!$E$4</f>
        <v>0</v>
      </c>
      <c r="I19" s="79" t="str">
        <f>IFERROR(VLOOKUP(B19,'Youth Profile Tracker'!B18:T67,12,FALSE),"")</f>
        <v/>
      </c>
      <c r="J19" s="71"/>
      <c r="K19" s="72"/>
      <c r="L19" s="73">
        <v>0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3">
        <v>0</v>
      </c>
      <c r="T19" s="73">
        <v>0</v>
      </c>
      <c r="U19" s="73">
        <v>0</v>
      </c>
      <c r="V19" s="73">
        <v>0</v>
      </c>
      <c r="W19" s="73">
        <v>0</v>
      </c>
      <c r="X19" s="73">
        <v>0</v>
      </c>
      <c r="Y19" s="73">
        <v>0</v>
      </c>
      <c r="Z19" s="73">
        <v>0</v>
      </c>
      <c r="AA19" s="73">
        <v>0</v>
      </c>
      <c r="AB19" s="73">
        <v>0</v>
      </c>
      <c r="AC19" s="73">
        <v>0</v>
      </c>
      <c r="AD19" s="73">
        <v>0</v>
      </c>
      <c r="AE19" s="73">
        <v>0</v>
      </c>
      <c r="AF19" s="73">
        <v>0</v>
      </c>
      <c r="AG19" s="73">
        <v>0</v>
      </c>
      <c r="AH19" s="73">
        <v>0</v>
      </c>
      <c r="AI19" s="73">
        <v>0</v>
      </c>
      <c r="AJ19" s="73">
        <v>0</v>
      </c>
      <c r="AK19" s="73">
        <v>0</v>
      </c>
      <c r="AL19" s="73">
        <v>0</v>
      </c>
      <c r="AM19" s="73">
        <v>0</v>
      </c>
      <c r="AN19" s="74">
        <f t="shared" si="0"/>
        <v>0</v>
      </c>
      <c r="AO19" s="74">
        <f t="shared" si="1"/>
        <v>0</v>
      </c>
      <c r="AP19" s="74" t="str">
        <f t="shared" si="2"/>
        <v/>
      </c>
      <c r="AQ19" s="73" t="b">
        <f t="shared" si="3"/>
        <v>0</v>
      </c>
      <c r="AS19" s="69">
        <v>2</v>
      </c>
      <c r="AT19" s="75" t="s">
        <v>113</v>
      </c>
    </row>
    <row r="20" spans="1:46" ht="15" customHeight="1" x14ac:dyDescent="0.25">
      <c r="A20" s="71">
        <v>18</v>
      </c>
      <c r="B20" s="71"/>
      <c r="C20" s="78" t="str">
        <f>IFERROR(VLOOKUP(B20,'Youth Profile Tracker'!B19:C68,2,FALSE),"")</f>
        <v/>
      </c>
      <c r="D20" s="78" t="str">
        <f>IFERROR(VLOOKUP(B20,'Youth Profile Tracker'!B19:D68,3,FALSE),"")</f>
        <v/>
      </c>
      <c r="E20" s="78" t="str">
        <f>IFERROR(VLOOKUP(B20,'Youth Profile Tracker'!B19:F68,5,FALSE),"")</f>
        <v/>
      </c>
      <c r="F20" s="78" t="str">
        <f>IFERROR(VLOOKUP(B20,'Youth Profile Tracker'!B19:G68,6,FALSE),"")</f>
        <v/>
      </c>
      <c r="G20" s="78">
        <f>'Youth Profile Tracker'!Q19</f>
        <v>0</v>
      </c>
      <c r="H20" s="79">
        <f>Overview!$E$4</f>
        <v>0</v>
      </c>
      <c r="I20" s="79" t="str">
        <f>IFERROR(VLOOKUP(B20,'Youth Profile Tracker'!B19:T68,12,FALSE),"")</f>
        <v/>
      </c>
      <c r="J20" s="71"/>
      <c r="K20" s="72"/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73">
        <v>0</v>
      </c>
      <c r="U20" s="73">
        <v>0</v>
      </c>
      <c r="V20" s="73">
        <v>0</v>
      </c>
      <c r="W20" s="73">
        <v>0</v>
      </c>
      <c r="X20" s="73">
        <v>0</v>
      </c>
      <c r="Y20" s="73">
        <v>0</v>
      </c>
      <c r="Z20" s="73">
        <v>0</v>
      </c>
      <c r="AA20" s="73">
        <v>0</v>
      </c>
      <c r="AB20" s="73">
        <v>0</v>
      </c>
      <c r="AC20" s="73">
        <v>0</v>
      </c>
      <c r="AD20" s="73">
        <v>0</v>
      </c>
      <c r="AE20" s="73">
        <v>0</v>
      </c>
      <c r="AF20" s="73">
        <v>0</v>
      </c>
      <c r="AG20" s="73">
        <v>0</v>
      </c>
      <c r="AH20" s="73">
        <v>0</v>
      </c>
      <c r="AI20" s="73">
        <v>0</v>
      </c>
      <c r="AJ20" s="73">
        <v>0</v>
      </c>
      <c r="AK20" s="73">
        <v>0</v>
      </c>
      <c r="AL20" s="73">
        <v>0</v>
      </c>
      <c r="AM20" s="73">
        <v>0</v>
      </c>
      <c r="AN20" s="74">
        <f t="shared" si="0"/>
        <v>0</v>
      </c>
      <c r="AO20" s="74">
        <f t="shared" si="1"/>
        <v>0</v>
      </c>
      <c r="AP20" s="74" t="str">
        <f t="shared" si="2"/>
        <v/>
      </c>
      <c r="AQ20" s="73" t="b">
        <f t="shared" si="3"/>
        <v>0</v>
      </c>
      <c r="AS20" s="69">
        <v>3</v>
      </c>
      <c r="AT20" s="75" t="s">
        <v>115</v>
      </c>
    </row>
    <row r="21" spans="1:46" ht="15" customHeight="1" x14ac:dyDescent="0.25">
      <c r="A21" s="71">
        <v>19</v>
      </c>
      <c r="B21" s="71"/>
      <c r="C21" s="78" t="str">
        <f>IFERROR(VLOOKUP(B21,'Youth Profile Tracker'!B20:C69,2,FALSE),"")</f>
        <v/>
      </c>
      <c r="D21" s="78" t="str">
        <f>IFERROR(VLOOKUP(B21,'Youth Profile Tracker'!B20:D69,3,FALSE),"")</f>
        <v/>
      </c>
      <c r="E21" s="78" t="str">
        <f>IFERROR(VLOOKUP(B21,'Youth Profile Tracker'!B20:F69,5,FALSE),"")</f>
        <v/>
      </c>
      <c r="F21" s="78" t="str">
        <f>IFERROR(VLOOKUP(B21,'Youth Profile Tracker'!B20:G69,6,FALSE),"")</f>
        <v/>
      </c>
      <c r="G21" s="78">
        <f>'Youth Profile Tracker'!Q20</f>
        <v>0</v>
      </c>
      <c r="H21" s="79">
        <f>Overview!$E$4</f>
        <v>0</v>
      </c>
      <c r="I21" s="79" t="str">
        <f>IFERROR(VLOOKUP(B21,'Youth Profile Tracker'!B20:T69,12,FALSE),"")</f>
        <v/>
      </c>
      <c r="J21" s="71"/>
      <c r="K21" s="72"/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  <c r="X21" s="73">
        <v>0</v>
      </c>
      <c r="Y21" s="73">
        <v>0</v>
      </c>
      <c r="Z21" s="73">
        <v>0</v>
      </c>
      <c r="AA21" s="73">
        <v>0</v>
      </c>
      <c r="AB21" s="73">
        <v>0</v>
      </c>
      <c r="AC21" s="73">
        <v>0</v>
      </c>
      <c r="AD21" s="73">
        <v>0</v>
      </c>
      <c r="AE21" s="73">
        <v>0</v>
      </c>
      <c r="AF21" s="73">
        <v>0</v>
      </c>
      <c r="AG21" s="73">
        <v>0</v>
      </c>
      <c r="AH21" s="73">
        <v>0</v>
      </c>
      <c r="AI21" s="73">
        <v>0</v>
      </c>
      <c r="AJ21" s="73">
        <v>0</v>
      </c>
      <c r="AK21" s="73">
        <v>0</v>
      </c>
      <c r="AL21" s="73">
        <v>0</v>
      </c>
      <c r="AM21" s="73">
        <v>0</v>
      </c>
      <c r="AN21" s="74">
        <f t="shared" si="0"/>
        <v>0</v>
      </c>
      <c r="AO21" s="74">
        <f t="shared" si="1"/>
        <v>0</v>
      </c>
      <c r="AP21" s="74" t="str">
        <f t="shared" si="2"/>
        <v/>
      </c>
      <c r="AQ21" s="73" t="b">
        <f t="shared" si="3"/>
        <v>0</v>
      </c>
      <c r="AS21" s="69">
        <v>4</v>
      </c>
      <c r="AT21" s="76" t="s">
        <v>117</v>
      </c>
    </row>
    <row r="22" spans="1:46" ht="15" customHeight="1" x14ac:dyDescent="0.25">
      <c r="A22" s="71">
        <v>20</v>
      </c>
      <c r="B22" s="71"/>
      <c r="C22" s="78" t="str">
        <f>IFERROR(VLOOKUP(B22,'Youth Profile Tracker'!B21:C70,2,FALSE),"")</f>
        <v/>
      </c>
      <c r="D22" s="78" t="str">
        <f>IFERROR(VLOOKUP(B22,'Youth Profile Tracker'!B21:D70,3,FALSE),"")</f>
        <v/>
      </c>
      <c r="E22" s="78" t="str">
        <f>IFERROR(VLOOKUP(B22,'Youth Profile Tracker'!B21:F70,5,FALSE),"")</f>
        <v/>
      </c>
      <c r="F22" s="78" t="str">
        <f>IFERROR(VLOOKUP(B22,'Youth Profile Tracker'!B21:G70,6,FALSE),"")</f>
        <v/>
      </c>
      <c r="G22" s="78">
        <f>'Youth Profile Tracker'!Q21</f>
        <v>0</v>
      </c>
      <c r="H22" s="79">
        <f>Overview!$E$4</f>
        <v>0</v>
      </c>
      <c r="I22" s="79" t="str">
        <f>IFERROR(VLOOKUP(B22,'Youth Profile Tracker'!B21:T70,12,FALSE),"")</f>
        <v/>
      </c>
      <c r="J22" s="71"/>
      <c r="K22" s="72"/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73">
        <v>0</v>
      </c>
      <c r="W22" s="73">
        <v>0</v>
      </c>
      <c r="X22" s="73">
        <v>0</v>
      </c>
      <c r="Y22" s="73">
        <v>0</v>
      </c>
      <c r="Z22" s="73">
        <v>0</v>
      </c>
      <c r="AA22" s="73">
        <v>0</v>
      </c>
      <c r="AB22" s="73">
        <v>0</v>
      </c>
      <c r="AC22" s="73">
        <v>0</v>
      </c>
      <c r="AD22" s="73">
        <v>0</v>
      </c>
      <c r="AE22" s="73">
        <v>0</v>
      </c>
      <c r="AF22" s="73">
        <v>0</v>
      </c>
      <c r="AG22" s="73">
        <v>0</v>
      </c>
      <c r="AH22" s="73">
        <v>0</v>
      </c>
      <c r="AI22" s="73">
        <v>0</v>
      </c>
      <c r="AJ22" s="73">
        <v>0</v>
      </c>
      <c r="AK22" s="73">
        <v>0</v>
      </c>
      <c r="AL22" s="73">
        <v>0</v>
      </c>
      <c r="AM22" s="73">
        <v>0</v>
      </c>
      <c r="AN22" s="74">
        <f t="shared" si="0"/>
        <v>0</v>
      </c>
      <c r="AO22" s="74">
        <f t="shared" si="1"/>
        <v>0</v>
      </c>
      <c r="AP22" s="74" t="str">
        <f t="shared" si="2"/>
        <v/>
      </c>
      <c r="AQ22" s="73" t="b">
        <f t="shared" si="3"/>
        <v>0</v>
      </c>
      <c r="AS22" s="69">
        <v>5</v>
      </c>
      <c r="AT22" s="76" t="s">
        <v>119</v>
      </c>
    </row>
    <row r="23" spans="1:46" ht="15" customHeight="1" x14ac:dyDescent="0.25">
      <c r="A23" s="71">
        <v>21</v>
      </c>
      <c r="B23" s="71"/>
      <c r="C23" s="78" t="str">
        <f>IFERROR(VLOOKUP(B23,'Youth Profile Tracker'!B22:C71,2,FALSE),"")</f>
        <v/>
      </c>
      <c r="D23" s="78" t="str">
        <f>IFERROR(VLOOKUP(B23,'Youth Profile Tracker'!B22:D71,3,FALSE),"")</f>
        <v/>
      </c>
      <c r="E23" s="78" t="str">
        <f>IFERROR(VLOOKUP(B23,'Youth Profile Tracker'!B22:F71,5,FALSE),"")</f>
        <v/>
      </c>
      <c r="F23" s="78" t="str">
        <f>IFERROR(VLOOKUP(B23,'Youth Profile Tracker'!B22:G71,6,FALSE),"")</f>
        <v/>
      </c>
      <c r="G23" s="78">
        <f>'Youth Profile Tracker'!Q22</f>
        <v>0</v>
      </c>
      <c r="H23" s="79">
        <f>Overview!$E$4</f>
        <v>0</v>
      </c>
      <c r="I23" s="79" t="str">
        <f>IFERROR(VLOOKUP(B23,'Youth Profile Tracker'!B22:T71,12,FALSE),"")</f>
        <v/>
      </c>
      <c r="J23" s="71"/>
      <c r="K23" s="72"/>
      <c r="L23" s="73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  <c r="R23" s="73">
        <v>0</v>
      </c>
      <c r="S23" s="73">
        <v>0</v>
      </c>
      <c r="T23" s="73">
        <v>0</v>
      </c>
      <c r="U23" s="73">
        <v>0</v>
      </c>
      <c r="V23" s="73">
        <v>0</v>
      </c>
      <c r="W23" s="73">
        <v>0</v>
      </c>
      <c r="X23" s="73">
        <v>0</v>
      </c>
      <c r="Y23" s="73">
        <v>0</v>
      </c>
      <c r="Z23" s="73">
        <v>0</v>
      </c>
      <c r="AA23" s="73">
        <v>0</v>
      </c>
      <c r="AB23" s="73">
        <v>0</v>
      </c>
      <c r="AC23" s="73">
        <v>0</v>
      </c>
      <c r="AD23" s="73">
        <v>0</v>
      </c>
      <c r="AE23" s="73">
        <v>0</v>
      </c>
      <c r="AF23" s="73">
        <v>0</v>
      </c>
      <c r="AG23" s="73">
        <v>0</v>
      </c>
      <c r="AH23" s="73">
        <v>0</v>
      </c>
      <c r="AI23" s="73">
        <v>0</v>
      </c>
      <c r="AJ23" s="73">
        <v>0</v>
      </c>
      <c r="AK23" s="73">
        <v>0</v>
      </c>
      <c r="AL23" s="73">
        <v>0</v>
      </c>
      <c r="AM23" s="73">
        <v>0</v>
      </c>
      <c r="AN23" s="74">
        <f t="shared" si="0"/>
        <v>0</v>
      </c>
      <c r="AO23" s="74">
        <f t="shared" si="1"/>
        <v>0</v>
      </c>
      <c r="AP23" s="74" t="str">
        <f t="shared" si="2"/>
        <v/>
      </c>
      <c r="AQ23" s="73" t="b">
        <f t="shared" si="3"/>
        <v>0</v>
      </c>
      <c r="AS23" s="69">
        <v>6</v>
      </c>
      <c r="AT23" s="76" t="s">
        <v>121</v>
      </c>
    </row>
    <row r="24" spans="1:46" ht="15" customHeight="1" x14ac:dyDescent="0.25">
      <c r="A24" s="71">
        <v>22</v>
      </c>
      <c r="B24" s="71"/>
      <c r="C24" s="78" t="str">
        <f>IFERROR(VLOOKUP(B24,'Youth Profile Tracker'!B23:C72,2,FALSE),"")</f>
        <v/>
      </c>
      <c r="D24" s="78" t="str">
        <f>IFERROR(VLOOKUP(B24,'Youth Profile Tracker'!B23:D72,3,FALSE),"")</f>
        <v/>
      </c>
      <c r="E24" s="78" t="str">
        <f>IFERROR(VLOOKUP(B24,'Youth Profile Tracker'!B23:F72,5,FALSE),"")</f>
        <v/>
      </c>
      <c r="F24" s="78" t="str">
        <f>IFERROR(VLOOKUP(B24,'Youth Profile Tracker'!B23:G72,6,FALSE),"")</f>
        <v/>
      </c>
      <c r="G24" s="78">
        <f>'Youth Profile Tracker'!Q23</f>
        <v>0</v>
      </c>
      <c r="H24" s="79">
        <f>Overview!$E$4</f>
        <v>0</v>
      </c>
      <c r="I24" s="79" t="str">
        <f>IFERROR(VLOOKUP(B24,'Youth Profile Tracker'!B23:T72,12,FALSE),"")</f>
        <v/>
      </c>
      <c r="J24" s="71"/>
      <c r="K24" s="72"/>
      <c r="L24" s="73">
        <v>0</v>
      </c>
      <c r="M24" s="73">
        <v>0</v>
      </c>
      <c r="N24" s="73">
        <v>0</v>
      </c>
      <c r="O24" s="73">
        <v>0</v>
      </c>
      <c r="P24" s="73">
        <v>0</v>
      </c>
      <c r="Q24" s="73">
        <v>0</v>
      </c>
      <c r="R24" s="73">
        <v>0</v>
      </c>
      <c r="S24" s="73">
        <v>0</v>
      </c>
      <c r="T24" s="73">
        <v>0</v>
      </c>
      <c r="U24" s="73">
        <v>0</v>
      </c>
      <c r="V24" s="73">
        <v>0</v>
      </c>
      <c r="W24" s="73">
        <v>0</v>
      </c>
      <c r="X24" s="73">
        <v>0</v>
      </c>
      <c r="Y24" s="73">
        <v>0</v>
      </c>
      <c r="Z24" s="73">
        <v>0</v>
      </c>
      <c r="AA24" s="73">
        <v>0</v>
      </c>
      <c r="AB24" s="73">
        <v>0</v>
      </c>
      <c r="AC24" s="73">
        <v>0</v>
      </c>
      <c r="AD24" s="73">
        <v>0</v>
      </c>
      <c r="AE24" s="73">
        <v>0</v>
      </c>
      <c r="AF24" s="73">
        <v>0</v>
      </c>
      <c r="AG24" s="73">
        <v>0</v>
      </c>
      <c r="AH24" s="73">
        <v>0</v>
      </c>
      <c r="AI24" s="73">
        <v>0</v>
      </c>
      <c r="AJ24" s="73">
        <v>0</v>
      </c>
      <c r="AK24" s="73">
        <v>0</v>
      </c>
      <c r="AL24" s="73">
        <v>0</v>
      </c>
      <c r="AM24" s="73">
        <v>0</v>
      </c>
      <c r="AN24" s="74">
        <f t="shared" si="0"/>
        <v>0</v>
      </c>
      <c r="AO24" s="74">
        <f t="shared" si="1"/>
        <v>0</v>
      </c>
      <c r="AP24" s="74" t="str">
        <f t="shared" si="2"/>
        <v/>
      </c>
      <c r="AQ24" s="73" t="b">
        <f t="shared" si="3"/>
        <v>0</v>
      </c>
    </row>
    <row r="25" spans="1:46" ht="15" customHeight="1" x14ac:dyDescent="0.25">
      <c r="A25" s="71">
        <v>23</v>
      </c>
      <c r="B25" s="71"/>
      <c r="C25" s="78" t="str">
        <f>IFERROR(VLOOKUP(B25,'Youth Profile Tracker'!B24:C73,2,FALSE),"")</f>
        <v/>
      </c>
      <c r="D25" s="78" t="str">
        <f>IFERROR(VLOOKUP(B25,'Youth Profile Tracker'!B24:D73,3,FALSE),"")</f>
        <v/>
      </c>
      <c r="E25" s="78" t="str">
        <f>IFERROR(VLOOKUP(B25,'Youth Profile Tracker'!B24:F73,5,FALSE),"")</f>
        <v/>
      </c>
      <c r="F25" s="78" t="str">
        <f>IFERROR(VLOOKUP(B25,'Youth Profile Tracker'!B24:G73,6,FALSE),"")</f>
        <v/>
      </c>
      <c r="G25" s="78">
        <f>'Youth Profile Tracker'!Q24</f>
        <v>0</v>
      </c>
      <c r="H25" s="79">
        <f>Overview!$E$4</f>
        <v>0</v>
      </c>
      <c r="I25" s="79" t="str">
        <f>IFERROR(VLOOKUP(B25,'Youth Profile Tracker'!B24:T73,12,FALSE),"")</f>
        <v/>
      </c>
      <c r="J25" s="71"/>
      <c r="K25" s="72"/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73">
        <v>0</v>
      </c>
      <c r="W25" s="73">
        <v>0</v>
      </c>
      <c r="X25" s="73">
        <v>0</v>
      </c>
      <c r="Y25" s="73">
        <v>0</v>
      </c>
      <c r="Z25" s="73">
        <v>0</v>
      </c>
      <c r="AA25" s="73">
        <v>0</v>
      </c>
      <c r="AB25" s="73">
        <v>0</v>
      </c>
      <c r="AC25" s="73">
        <v>0</v>
      </c>
      <c r="AD25" s="73">
        <v>0</v>
      </c>
      <c r="AE25" s="73">
        <v>0</v>
      </c>
      <c r="AF25" s="73">
        <v>0</v>
      </c>
      <c r="AG25" s="73">
        <v>0</v>
      </c>
      <c r="AH25" s="73">
        <v>0</v>
      </c>
      <c r="AI25" s="73">
        <v>0</v>
      </c>
      <c r="AJ25" s="73">
        <v>0</v>
      </c>
      <c r="AK25" s="73">
        <v>0</v>
      </c>
      <c r="AL25" s="73">
        <v>0</v>
      </c>
      <c r="AM25" s="73">
        <v>0</v>
      </c>
      <c r="AN25" s="74">
        <f t="shared" si="0"/>
        <v>0</v>
      </c>
      <c r="AO25" s="74">
        <f t="shared" si="1"/>
        <v>0</v>
      </c>
      <c r="AP25" s="74" t="str">
        <f t="shared" si="2"/>
        <v/>
      </c>
      <c r="AQ25" s="73" t="b">
        <f t="shared" si="3"/>
        <v>0</v>
      </c>
    </row>
    <row r="26" spans="1:46" ht="15" customHeight="1" x14ac:dyDescent="0.25">
      <c r="A26" s="71">
        <v>24</v>
      </c>
      <c r="B26" s="71"/>
      <c r="C26" s="78" t="str">
        <f>IFERROR(VLOOKUP(B26,'Youth Profile Tracker'!B25:C74,2,FALSE),"")</f>
        <v/>
      </c>
      <c r="D26" s="78" t="str">
        <f>IFERROR(VLOOKUP(B26,'Youth Profile Tracker'!B25:D74,3,FALSE),"")</f>
        <v/>
      </c>
      <c r="E26" s="78" t="str">
        <f>IFERROR(VLOOKUP(B26,'Youth Profile Tracker'!B25:F74,5,FALSE),"")</f>
        <v/>
      </c>
      <c r="F26" s="78" t="str">
        <f>IFERROR(VLOOKUP(B26,'Youth Profile Tracker'!B25:G74,6,FALSE),"")</f>
        <v/>
      </c>
      <c r="G26" s="78">
        <f>'Youth Profile Tracker'!Q25</f>
        <v>0</v>
      </c>
      <c r="H26" s="79">
        <f>Overview!$E$4</f>
        <v>0</v>
      </c>
      <c r="I26" s="79" t="str">
        <f>IFERROR(VLOOKUP(B26,'Youth Profile Tracker'!B25:T74,12,FALSE),"")</f>
        <v/>
      </c>
      <c r="J26" s="71"/>
      <c r="K26" s="72"/>
      <c r="L26" s="73">
        <v>0</v>
      </c>
      <c r="M26" s="73">
        <v>0</v>
      </c>
      <c r="N26" s="73">
        <v>0</v>
      </c>
      <c r="O26" s="73">
        <v>0</v>
      </c>
      <c r="P26" s="73">
        <v>0</v>
      </c>
      <c r="Q26" s="73">
        <v>0</v>
      </c>
      <c r="R26" s="73">
        <v>0</v>
      </c>
      <c r="S26" s="73">
        <v>0</v>
      </c>
      <c r="T26" s="73">
        <v>0</v>
      </c>
      <c r="U26" s="73">
        <v>0</v>
      </c>
      <c r="V26" s="73">
        <v>0</v>
      </c>
      <c r="W26" s="73">
        <v>0</v>
      </c>
      <c r="X26" s="73">
        <v>0</v>
      </c>
      <c r="Y26" s="73">
        <v>0</v>
      </c>
      <c r="Z26" s="73">
        <v>0</v>
      </c>
      <c r="AA26" s="73">
        <v>0</v>
      </c>
      <c r="AB26" s="73">
        <v>0</v>
      </c>
      <c r="AC26" s="73">
        <v>0</v>
      </c>
      <c r="AD26" s="73">
        <v>0</v>
      </c>
      <c r="AE26" s="73">
        <v>0</v>
      </c>
      <c r="AF26" s="73">
        <v>0</v>
      </c>
      <c r="AG26" s="73">
        <v>0</v>
      </c>
      <c r="AH26" s="73">
        <v>0</v>
      </c>
      <c r="AI26" s="73">
        <v>0</v>
      </c>
      <c r="AJ26" s="73">
        <v>0</v>
      </c>
      <c r="AK26" s="73">
        <v>0</v>
      </c>
      <c r="AL26" s="73">
        <v>0</v>
      </c>
      <c r="AM26" s="73">
        <v>0</v>
      </c>
      <c r="AN26" s="74">
        <f t="shared" si="0"/>
        <v>0</v>
      </c>
      <c r="AO26" s="74">
        <f t="shared" si="1"/>
        <v>0</v>
      </c>
      <c r="AP26" s="74" t="str">
        <f t="shared" si="2"/>
        <v/>
      </c>
      <c r="AQ26" s="73" t="b">
        <f t="shared" si="3"/>
        <v>0</v>
      </c>
    </row>
    <row r="27" spans="1:46" ht="15" customHeight="1" x14ac:dyDescent="0.25">
      <c r="A27" s="71">
        <v>25</v>
      </c>
      <c r="B27" s="71"/>
      <c r="C27" s="78" t="str">
        <f>IFERROR(VLOOKUP(B27,'Youth Profile Tracker'!B26:C75,2,FALSE),"")</f>
        <v/>
      </c>
      <c r="D27" s="78" t="str">
        <f>IFERROR(VLOOKUP(B27,'Youth Profile Tracker'!B26:D75,3,FALSE),"")</f>
        <v/>
      </c>
      <c r="E27" s="78" t="str">
        <f>IFERROR(VLOOKUP(B27,'Youth Profile Tracker'!B26:F75,5,FALSE),"")</f>
        <v/>
      </c>
      <c r="F27" s="78" t="str">
        <f>IFERROR(VLOOKUP(B27,'Youth Profile Tracker'!B26:G75,6,FALSE),"")</f>
        <v/>
      </c>
      <c r="G27" s="78">
        <f>'Youth Profile Tracker'!Q26</f>
        <v>0</v>
      </c>
      <c r="H27" s="79">
        <f>Overview!$E$4</f>
        <v>0</v>
      </c>
      <c r="I27" s="79" t="str">
        <f>IFERROR(VLOOKUP(B27,'Youth Profile Tracker'!B26:T75,12,FALSE),"")</f>
        <v/>
      </c>
      <c r="J27" s="71"/>
      <c r="K27" s="72"/>
      <c r="L27" s="73">
        <v>0</v>
      </c>
      <c r="M27" s="73">
        <v>0</v>
      </c>
      <c r="N27" s="73">
        <v>0</v>
      </c>
      <c r="O27" s="73">
        <v>0</v>
      </c>
      <c r="P27" s="73">
        <v>0</v>
      </c>
      <c r="Q27" s="73">
        <v>0</v>
      </c>
      <c r="R27" s="73">
        <v>0</v>
      </c>
      <c r="S27" s="73">
        <v>0</v>
      </c>
      <c r="T27" s="73">
        <v>0</v>
      </c>
      <c r="U27" s="73">
        <v>0</v>
      </c>
      <c r="V27" s="73">
        <v>0</v>
      </c>
      <c r="W27" s="73">
        <v>0</v>
      </c>
      <c r="X27" s="73">
        <v>0</v>
      </c>
      <c r="Y27" s="73">
        <v>0</v>
      </c>
      <c r="Z27" s="73">
        <v>0</v>
      </c>
      <c r="AA27" s="73">
        <v>0</v>
      </c>
      <c r="AB27" s="73">
        <v>0</v>
      </c>
      <c r="AC27" s="73">
        <v>0</v>
      </c>
      <c r="AD27" s="73">
        <v>0</v>
      </c>
      <c r="AE27" s="73">
        <v>0</v>
      </c>
      <c r="AF27" s="73">
        <v>0</v>
      </c>
      <c r="AG27" s="73">
        <v>0</v>
      </c>
      <c r="AH27" s="73">
        <v>0</v>
      </c>
      <c r="AI27" s="73">
        <v>0</v>
      </c>
      <c r="AJ27" s="73">
        <v>0</v>
      </c>
      <c r="AK27" s="73">
        <v>0</v>
      </c>
      <c r="AL27" s="73">
        <v>0</v>
      </c>
      <c r="AM27" s="73">
        <v>0</v>
      </c>
      <c r="AN27" s="74">
        <f t="shared" si="0"/>
        <v>0</v>
      </c>
      <c r="AO27" s="74">
        <f t="shared" si="1"/>
        <v>0</v>
      </c>
      <c r="AP27" s="74" t="str">
        <f t="shared" si="2"/>
        <v/>
      </c>
      <c r="AQ27" s="73" t="b">
        <f t="shared" si="3"/>
        <v>0</v>
      </c>
    </row>
    <row r="28" spans="1:46" ht="15" customHeight="1" x14ac:dyDescent="0.25">
      <c r="A28" s="71">
        <v>26</v>
      </c>
      <c r="B28" s="71"/>
      <c r="C28" s="78" t="str">
        <f>IFERROR(VLOOKUP(B28,'Youth Profile Tracker'!B27:C76,2,FALSE),"")</f>
        <v/>
      </c>
      <c r="D28" s="78" t="str">
        <f>IFERROR(VLOOKUP(B28,'Youth Profile Tracker'!B27:D76,3,FALSE),"")</f>
        <v/>
      </c>
      <c r="E28" s="78" t="str">
        <f>IFERROR(VLOOKUP(B28,'Youth Profile Tracker'!B27:F76,5,FALSE),"")</f>
        <v/>
      </c>
      <c r="F28" s="78" t="str">
        <f>IFERROR(VLOOKUP(B28,'Youth Profile Tracker'!B27:G76,6,FALSE),"")</f>
        <v/>
      </c>
      <c r="G28" s="78">
        <f>'Youth Profile Tracker'!Q27</f>
        <v>0</v>
      </c>
      <c r="H28" s="79">
        <f>Overview!$E$4</f>
        <v>0</v>
      </c>
      <c r="I28" s="79" t="str">
        <f>IFERROR(VLOOKUP(B28,'Youth Profile Tracker'!B27:T76,12,FALSE),"")</f>
        <v/>
      </c>
      <c r="J28" s="71"/>
      <c r="K28" s="72"/>
      <c r="L28" s="73">
        <v>0</v>
      </c>
      <c r="M28" s="73">
        <v>0</v>
      </c>
      <c r="N28" s="73">
        <v>0</v>
      </c>
      <c r="O28" s="73">
        <v>0</v>
      </c>
      <c r="P28" s="73">
        <v>0</v>
      </c>
      <c r="Q28" s="73">
        <v>0</v>
      </c>
      <c r="R28" s="73">
        <v>0</v>
      </c>
      <c r="S28" s="73">
        <v>0</v>
      </c>
      <c r="T28" s="73">
        <v>0</v>
      </c>
      <c r="U28" s="73">
        <v>0</v>
      </c>
      <c r="V28" s="73">
        <v>0</v>
      </c>
      <c r="W28" s="73">
        <v>0</v>
      </c>
      <c r="X28" s="73">
        <v>0</v>
      </c>
      <c r="Y28" s="73">
        <v>0</v>
      </c>
      <c r="Z28" s="73">
        <v>0</v>
      </c>
      <c r="AA28" s="73">
        <v>0</v>
      </c>
      <c r="AB28" s="73">
        <v>0</v>
      </c>
      <c r="AC28" s="73">
        <v>0</v>
      </c>
      <c r="AD28" s="73">
        <v>0</v>
      </c>
      <c r="AE28" s="73">
        <v>0</v>
      </c>
      <c r="AF28" s="73">
        <v>0</v>
      </c>
      <c r="AG28" s="73">
        <v>0</v>
      </c>
      <c r="AH28" s="73">
        <v>0</v>
      </c>
      <c r="AI28" s="73">
        <v>0</v>
      </c>
      <c r="AJ28" s="73">
        <v>0</v>
      </c>
      <c r="AK28" s="73">
        <v>0</v>
      </c>
      <c r="AL28" s="73">
        <v>0</v>
      </c>
      <c r="AM28" s="73">
        <v>0</v>
      </c>
      <c r="AN28" s="74">
        <f t="shared" si="0"/>
        <v>0</v>
      </c>
      <c r="AO28" s="74">
        <f t="shared" si="1"/>
        <v>0</v>
      </c>
      <c r="AP28" s="74" t="str">
        <f t="shared" si="2"/>
        <v/>
      </c>
      <c r="AQ28" s="73" t="b">
        <f t="shared" si="3"/>
        <v>0</v>
      </c>
    </row>
    <row r="29" spans="1:46" ht="15" customHeight="1" x14ac:dyDescent="0.25">
      <c r="A29" s="71">
        <v>27</v>
      </c>
      <c r="B29" s="71"/>
      <c r="C29" s="78" t="str">
        <f>IFERROR(VLOOKUP(B29,'Youth Profile Tracker'!B28:C77,2,FALSE),"")</f>
        <v/>
      </c>
      <c r="D29" s="78" t="str">
        <f>IFERROR(VLOOKUP(B29,'Youth Profile Tracker'!B28:D77,3,FALSE),"")</f>
        <v/>
      </c>
      <c r="E29" s="78" t="str">
        <f>IFERROR(VLOOKUP(B29,'Youth Profile Tracker'!B28:F77,5,FALSE),"")</f>
        <v/>
      </c>
      <c r="F29" s="78" t="str">
        <f>IFERROR(VLOOKUP(B29,'Youth Profile Tracker'!B28:G77,6,FALSE),"")</f>
        <v/>
      </c>
      <c r="G29" s="78">
        <f>'Youth Profile Tracker'!Q28</f>
        <v>0</v>
      </c>
      <c r="H29" s="79">
        <f>Overview!$E$4</f>
        <v>0</v>
      </c>
      <c r="I29" s="79" t="str">
        <f>IFERROR(VLOOKUP(B29,'Youth Profile Tracker'!B28:T77,12,FALSE),"")</f>
        <v/>
      </c>
      <c r="J29" s="71"/>
      <c r="K29" s="72"/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3">
        <v>0</v>
      </c>
      <c r="Z29" s="73">
        <v>0</v>
      </c>
      <c r="AA29" s="73">
        <v>0</v>
      </c>
      <c r="AB29" s="73">
        <v>0</v>
      </c>
      <c r="AC29" s="73">
        <v>0</v>
      </c>
      <c r="AD29" s="73">
        <v>0</v>
      </c>
      <c r="AE29" s="73">
        <v>0</v>
      </c>
      <c r="AF29" s="73">
        <v>0</v>
      </c>
      <c r="AG29" s="73">
        <v>0</v>
      </c>
      <c r="AH29" s="73">
        <v>0</v>
      </c>
      <c r="AI29" s="73">
        <v>0</v>
      </c>
      <c r="AJ29" s="73">
        <v>0</v>
      </c>
      <c r="AK29" s="73">
        <v>0</v>
      </c>
      <c r="AL29" s="73">
        <v>0</v>
      </c>
      <c r="AM29" s="73">
        <v>0</v>
      </c>
      <c r="AN29" s="74">
        <f t="shared" si="0"/>
        <v>0</v>
      </c>
      <c r="AO29" s="74">
        <f t="shared" si="1"/>
        <v>0</v>
      </c>
      <c r="AP29" s="74" t="str">
        <f t="shared" si="2"/>
        <v/>
      </c>
      <c r="AQ29" s="73" t="b">
        <f t="shared" si="3"/>
        <v>0</v>
      </c>
    </row>
    <row r="30" spans="1:46" ht="15" customHeight="1" x14ac:dyDescent="0.25">
      <c r="A30" s="71">
        <v>28</v>
      </c>
      <c r="B30" s="71"/>
      <c r="C30" s="78" t="str">
        <f>IFERROR(VLOOKUP(B30,'Youth Profile Tracker'!B29:C78,2,FALSE),"")</f>
        <v/>
      </c>
      <c r="D30" s="78" t="str">
        <f>IFERROR(VLOOKUP(B30,'Youth Profile Tracker'!B29:D78,3,FALSE),"")</f>
        <v/>
      </c>
      <c r="E30" s="78" t="str">
        <f>IFERROR(VLOOKUP(B30,'Youth Profile Tracker'!B29:F78,5,FALSE),"")</f>
        <v/>
      </c>
      <c r="F30" s="78" t="str">
        <f>IFERROR(VLOOKUP(B30,'Youth Profile Tracker'!B29:G78,6,FALSE),"")</f>
        <v/>
      </c>
      <c r="G30" s="78">
        <f>'Youth Profile Tracker'!Q29</f>
        <v>0</v>
      </c>
      <c r="H30" s="79">
        <f>Overview!$E$4</f>
        <v>0</v>
      </c>
      <c r="I30" s="79" t="str">
        <f>IFERROR(VLOOKUP(B30,'Youth Profile Tracker'!B29:T78,12,FALSE),"")</f>
        <v/>
      </c>
      <c r="J30" s="71"/>
      <c r="K30" s="72"/>
      <c r="L30" s="73">
        <v>0</v>
      </c>
      <c r="M30" s="73">
        <v>0</v>
      </c>
      <c r="N30" s="73">
        <v>0</v>
      </c>
      <c r="O30" s="73">
        <v>0</v>
      </c>
      <c r="P30" s="73">
        <v>0</v>
      </c>
      <c r="Q30" s="73">
        <v>0</v>
      </c>
      <c r="R30" s="73">
        <v>0</v>
      </c>
      <c r="S30" s="73">
        <v>0</v>
      </c>
      <c r="T30" s="73">
        <v>0</v>
      </c>
      <c r="U30" s="73">
        <v>0</v>
      </c>
      <c r="V30" s="73">
        <v>0</v>
      </c>
      <c r="W30" s="73">
        <v>0</v>
      </c>
      <c r="X30" s="73">
        <v>0</v>
      </c>
      <c r="Y30" s="73">
        <v>0</v>
      </c>
      <c r="Z30" s="73">
        <v>0</v>
      </c>
      <c r="AA30" s="73">
        <v>0</v>
      </c>
      <c r="AB30" s="73">
        <v>0</v>
      </c>
      <c r="AC30" s="73">
        <v>0</v>
      </c>
      <c r="AD30" s="73">
        <v>0</v>
      </c>
      <c r="AE30" s="73">
        <v>0</v>
      </c>
      <c r="AF30" s="73">
        <v>0</v>
      </c>
      <c r="AG30" s="73">
        <v>0</v>
      </c>
      <c r="AH30" s="73">
        <v>0</v>
      </c>
      <c r="AI30" s="73">
        <v>0</v>
      </c>
      <c r="AJ30" s="73">
        <v>0</v>
      </c>
      <c r="AK30" s="73">
        <v>0</v>
      </c>
      <c r="AL30" s="73">
        <v>0</v>
      </c>
      <c r="AM30" s="73">
        <v>0</v>
      </c>
      <c r="AN30" s="74">
        <f t="shared" si="0"/>
        <v>0</v>
      </c>
      <c r="AO30" s="74">
        <f t="shared" si="1"/>
        <v>0</v>
      </c>
      <c r="AP30" s="74" t="str">
        <f t="shared" si="2"/>
        <v/>
      </c>
      <c r="AQ30" s="73" t="b">
        <f t="shared" si="3"/>
        <v>0</v>
      </c>
    </row>
    <row r="31" spans="1:46" ht="15" customHeight="1" x14ac:dyDescent="0.25">
      <c r="A31" s="71">
        <v>29</v>
      </c>
      <c r="B31" s="71"/>
      <c r="C31" s="78" t="str">
        <f>IFERROR(VLOOKUP(B31,'Youth Profile Tracker'!B30:C79,2,FALSE),"")</f>
        <v/>
      </c>
      <c r="D31" s="78" t="str">
        <f>IFERROR(VLOOKUP(B31,'Youth Profile Tracker'!B30:D79,3,FALSE),"")</f>
        <v/>
      </c>
      <c r="E31" s="78" t="str">
        <f>IFERROR(VLOOKUP(B31,'Youth Profile Tracker'!B30:F79,5,FALSE),"")</f>
        <v/>
      </c>
      <c r="F31" s="78" t="str">
        <f>IFERROR(VLOOKUP(B31,'Youth Profile Tracker'!B30:G79,6,FALSE),"")</f>
        <v/>
      </c>
      <c r="G31" s="78">
        <f>'Youth Profile Tracker'!Q30</f>
        <v>0</v>
      </c>
      <c r="H31" s="79">
        <f>Overview!$E$4</f>
        <v>0</v>
      </c>
      <c r="I31" s="79" t="str">
        <f>IFERROR(VLOOKUP(B31,'Youth Profile Tracker'!B30:T79,12,FALSE),"")</f>
        <v/>
      </c>
      <c r="J31" s="71"/>
      <c r="K31" s="72"/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3">
        <v>0</v>
      </c>
      <c r="Z31" s="73">
        <v>0</v>
      </c>
      <c r="AA31" s="73">
        <v>0</v>
      </c>
      <c r="AB31" s="73">
        <v>0</v>
      </c>
      <c r="AC31" s="73">
        <v>0</v>
      </c>
      <c r="AD31" s="73">
        <v>0</v>
      </c>
      <c r="AE31" s="73">
        <v>0</v>
      </c>
      <c r="AF31" s="73">
        <v>0</v>
      </c>
      <c r="AG31" s="73">
        <v>0</v>
      </c>
      <c r="AH31" s="73">
        <v>0</v>
      </c>
      <c r="AI31" s="73">
        <v>0</v>
      </c>
      <c r="AJ31" s="73">
        <v>0</v>
      </c>
      <c r="AK31" s="73">
        <v>0</v>
      </c>
      <c r="AL31" s="73">
        <v>0</v>
      </c>
      <c r="AM31" s="73">
        <v>0</v>
      </c>
      <c r="AN31" s="74">
        <f t="shared" si="0"/>
        <v>0</v>
      </c>
      <c r="AO31" s="74">
        <f t="shared" si="1"/>
        <v>0</v>
      </c>
      <c r="AP31" s="74" t="str">
        <f t="shared" si="2"/>
        <v/>
      </c>
      <c r="AQ31" s="73" t="b">
        <f t="shared" si="3"/>
        <v>0</v>
      </c>
    </row>
    <row r="32" spans="1:46" ht="15" customHeight="1" x14ac:dyDescent="0.25">
      <c r="A32" s="71">
        <v>30</v>
      </c>
      <c r="B32" s="71"/>
      <c r="C32" s="78" t="str">
        <f>IFERROR(VLOOKUP(B32,'Youth Profile Tracker'!B31:C80,2,FALSE),"")</f>
        <v/>
      </c>
      <c r="D32" s="78" t="str">
        <f>IFERROR(VLOOKUP(B32,'Youth Profile Tracker'!B31:D80,3,FALSE),"")</f>
        <v/>
      </c>
      <c r="E32" s="78" t="str">
        <f>IFERROR(VLOOKUP(B32,'Youth Profile Tracker'!B31:F80,5,FALSE),"")</f>
        <v/>
      </c>
      <c r="F32" s="78" t="str">
        <f>IFERROR(VLOOKUP(B32,'Youth Profile Tracker'!B31:G80,6,FALSE),"")</f>
        <v/>
      </c>
      <c r="G32" s="78">
        <f>'Youth Profile Tracker'!Q31</f>
        <v>0</v>
      </c>
      <c r="H32" s="79">
        <f>Overview!$E$4</f>
        <v>0</v>
      </c>
      <c r="I32" s="79" t="str">
        <f>IFERROR(VLOOKUP(B32,'Youth Profile Tracker'!B31:T80,12,FALSE),"")</f>
        <v/>
      </c>
      <c r="J32" s="71"/>
      <c r="K32" s="72"/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  <c r="T32" s="73">
        <v>0</v>
      </c>
      <c r="U32" s="73">
        <v>0</v>
      </c>
      <c r="V32" s="73">
        <v>0</v>
      </c>
      <c r="W32" s="73">
        <v>0</v>
      </c>
      <c r="X32" s="73">
        <v>0</v>
      </c>
      <c r="Y32" s="73">
        <v>0</v>
      </c>
      <c r="Z32" s="73">
        <v>0</v>
      </c>
      <c r="AA32" s="73">
        <v>0</v>
      </c>
      <c r="AB32" s="73">
        <v>0</v>
      </c>
      <c r="AC32" s="73">
        <v>0</v>
      </c>
      <c r="AD32" s="73">
        <v>0</v>
      </c>
      <c r="AE32" s="73">
        <v>0</v>
      </c>
      <c r="AF32" s="73">
        <v>0</v>
      </c>
      <c r="AG32" s="73">
        <v>0</v>
      </c>
      <c r="AH32" s="73">
        <v>0</v>
      </c>
      <c r="AI32" s="73">
        <v>0</v>
      </c>
      <c r="AJ32" s="73">
        <v>0</v>
      </c>
      <c r="AK32" s="73">
        <v>0</v>
      </c>
      <c r="AL32" s="73">
        <v>0</v>
      </c>
      <c r="AM32" s="73">
        <v>0</v>
      </c>
      <c r="AN32" s="74">
        <f t="shared" si="0"/>
        <v>0</v>
      </c>
      <c r="AO32" s="74">
        <f t="shared" si="1"/>
        <v>0</v>
      </c>
      <c r="AP32" s="74" t="str">
        <f t="shared" si="2"/>
        <v/>
      </c>
      <c r="AQ32" s="73" t="b">
        <f t="shared" si="3"/>
        <v>0</v>
      </c>
    </row>
    <row r="33" spans="1:43" ht="15" customHeight="1" x14ac:dyDescent="0.25">
      <c r="A33" s="71">
        <v>31</v>
      </c>
      <c r="B33" s="71"/>
      <c r="C33" s="78" t="str">
        <f>IFERROR(VLOOKUP(B33,'Youth Profile Tracker'!B32:C81,2,FALSE),"")</f>
        <v/>
      </c>
      <c r="D33" s="78" t="str">
        <f>IFERROR(VLOOKUP(B33,'Youth Profile Tracker'!B32:D81,3,FALSE),"")</f>
        <v/>
      </c>
      <c r="E33" s="78" t="str">
        <f>IFERROR(VLOOKUP(B33,'Youth Profile Tracker'!B32:F81,5,FALSE),"")</f>
        <v/>
      </c>
      <c r="F33" s="78" t="str">
        <f>IFERROR(VLOOKUP(B33,'Youth Profile Tracker'!B32:G81,6,FALSE),"")</f>
        <v/>
      </c>
      <c r="G33" s="78">
        <f>'Youth Profile Tracker'!Q32</f>
        <v>0</v>
      </c>
      <c r="H33" s="79">
        <f>Overview!$E$4</f>
        <v>0</v>
      </c>
      <c r="I33" s="79" t="str">
        <f>IFERROR(VLOOKUP(B33,'Youth Profile Tracker'!B32:T81,12,FALSE),"")</f>
        <v/>
      </c>
      <c r="J33" s="71"/>
      <c r="K33" s="72"/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3">
        <v>0</v>
      </c>
      <c r="Z33" s="73">
        <v>0</v>
      </c>
      <c r="AA33" s="73">
        <v>0</v>
      </c>
      <c r="AB33" s="73">
        <v>0</v>
      </c>
      <c r="AC33" s="73">
        <v>0</v>
      </c>
      <c r="AD33" s="73">
        <v>0</v>
      </c>
      <c r="AE33" s="73">
        <v>0</v>
      </c>
      <c r="AF33" s="73">
        <v>0</v>
      </c>
      <c r="AG33" s="73">
        <v>0</v>
      </c>
      <c r="AH33" s="73">
        <v>0</v>
      </c>
      <c r="AI33" s="73">
        <v>0</v>
      </c>
      <c r="AJ33" s="73">
        <v>0</v>
      </c>
      <c r="AK33" s="73">
        <v>0</v>
      </c>
      <c r="AL33" s="73">
        <v>0</v>
      </c>
      <c r="AM33" s="73">
        <v>0</v>
      </c>
      <c r="AN33" s="74">
        <f t="shared" si="0"/>
        <v>0</v>
      </c>
      <c r="AO33" s="74">
        <f t="shared" si="1"/>
        <v>0</v>
      </c>
      <c r="AP33" s="74" t="str">
        <f t="shared" si="2"/>
        <v/>
      </c>
      <c r="AQ33" s="73" t="b">
        <f t="shared" si="3"/>
        <v>0</v>
      </c>
    </row>
    <row r="34" spans="1:43" ht="15" customHeight="1" x14ac:dyDescent="0.25">
      <c r="A34" s="71">
        <v>32</v>
      </c>
      <c r="B34" s="71"/>
      <c r="C34" s="78" t="str">
        <f>IFERROR(VLOOKUP(B34,'Youth Profile Tracker'!B33:C82,2,FALSE),"")</f>
        <v/>
      </c>
      <c r="D34" s="78" t="str">
        <f>IFERROR(VLOOKUP(B34,'Youth Profile Tracker'!B33:D82,3,FALSE),"")</f>
        <v/>
      </c>
      <c r="E34" s="78" t="str">
        <f>IFERROR(VLOOKUP(B34,'Youth Profile Tracker'!B33:F82,5,FALSE),"")</f>
        <v/>
      </c>
      <c r="F34" s="78" t="str">
        <f>IFERROR(VLOOKUP(B34,'Youth Profile Tracker'!B33:G82,6,FALSE),"")</f>
        <v/>
      </c>
      <c r="G34" s="78">
        <f>'Youth Profile Tracker'!Q33</f>
        <v>0</v>
      </c>
      <c r="H34" s="79">
        <f>Overview!$E$4</f>
        <v>0</v>
      </c>
      <c r="I34" s="79" t="str">
        <f>IFERROR(VLOOKUP(B34,'Youth Profile Tracker'!B33:T82,12,FALSE),"")</f>
        <v/>
      </c>
      <c r="J34" s="71"/>
      <c r="K34" s="72"/>
      <c r="L34" s="73">
        <v>0</v>
      </c>
      <c r="M34" s="73">
        <v>0</v>
      </c>
      <c r="N34" s="73">
        <v>0</v>
      </c>
      <c r="O34" s="73">
        <v>0</v>
      </c>
      <c r="P34" s="73">
        <v>0</v>
      </c>
      <c r="Q34" s="73">
        <v>0</v>
      </c>
      <c r="R34" s="73">
        <v>0</v>
      </c>
      <c r="S34" s="73">
        <v>0</v>
      </c>
      <c r="T34" s="73">
        <v>0</v>
      </c>
      <c r="U34" s="73">
        <v>0</v>
      </c>
      <c r="V34" s="73">
        <v>0</v>
      </c>
      <c r="W34" s="73">
        <v>0</v>
      </c>
      <c r="X34" s="73">
        <v>0</v>
      </c>
      <c r="Y34" s="73">
        <v>0</v>
      </c>
      <c r="Z34" s="73">
        <v>0</v>
      </c>
      <c r="AA34" s="73">
        <v>0</v>
      </c>
      <c r="AB34" s="73">
        <v>0</v>
      </c>
      <c r="AC34" s="73">
        <v>0</v>
      </c>
      <c r="AD34" s="73">
        <v>0</v>
      </c>
      <c r="AE34" s="73">
        <v>0</v>
      </c>
      <c r="AF34" s="73">
        <v>0</v>
      </c>
      <c r="AG34" s="73">
        <v>0</v>
      </c>
      <c r="AH34" s="73">
        <v>0</v>
      </c>
      <c r="AI34" s="73">
        <v>0</v>
      </c>
      <c r="AJ34" s="73">
        <v>0</v>
      </c>
      <c r="AK34" s="73">
        <v>0</v>
      </c>
      <c r="AL34" s="73">
        <v>0</v>
      </c>
      <c r="AM34" s="73">
        <v>0</v>
      </c>
      <c r="AN34" s="74">
        <f t="shared" si="0"/>
        <v>0</v>
      </c>
      <c r="AO34" s="74">
        <f t="shared" si="1"/>
        <v>0</v>
      </c>
      <c r="AP34" s="74" t="str">
        <f t="shared" si="2"/>
        <v/>
      </c>
      <c r="AQ34" s="73" t="b">
        <f t="shared" si="3"/>
        <v>0</v>
      </c>
    </row>
    <row r="35" spans="1:43" ht="15" customHeight="1" x14ac:dyDescent="0.25">
      <c r="A35" s="71">
        <v>33</v>
      </c>
      <c r="B35" s="71"/>
      <c r="C35" s="78" t="str">
        <f>IFERROR(VLOOKUP(B35,'Youth Profile Tracker'!B34:C83,2,FALSE),"")</f>
        <v/>
      </c>
      <c r="D35" s="78" t="str">
        <f>IFERROR(VLOOKUP(B35,'Youth Profile Tracker'!B34:D83,3,FALSE),"")</f>
        <v/>
      </c>
      <c r="E35" s="78" t="str">
        <f>IFERROR(VLOOKUP(B35,'Youth Profile Tracker'!B34:F83,5,FALSE),"")</f>
        <v/>
      </c>
      <c r="F35" s="78" t="str">
        <f>IFERROR(VLOOKUP(B35,'Youth Profile Tracker'!B34:G83,6,FALSE),"")</f>
        <v/>
      </c>
      <c r="G35" s="78">
        <f>'Youth Profile Tracker'!Q34</f>
        <v>0</v>
      </c>
      <c r="H35" s="79">
        <f>Overview!$E$4</f>
        <v>0</v>
      </c>
      <c r="I35" s="79" t="str">
        <f>IFERROR(VLOOKUP(B35,'Youth Profile Tracker'!B34:T83,12,FALSE),"")</f>
        <v/>
      </c>
      <c r="J35" s="71"/>
      <c r="K35" s="72"/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>
        <v>0</v>
      </c>
      <c r="U35" s="73">
        <v>0</v>
      </c>
      <c r="V35" s="73">
        <v>0</v>
      </c>
      <c r="W35" s="73">
        <v>0</v>
      </c>
      <c r="X35" s="73">
        <v>0</v>
      </c>
      <c r="Y35" s="73">
        <v>0</v>
      </c>
      <c r="Z35" s="73">
        <v>0</v>
      </c>
      <c r="AA35" s="73">
        <v>0</v>
      </c>
      <c r="AB35" s="73">
        <v>0</v>
      </c>
      <c r="AC35" s="73">
        <v>0</v>
      </c>
      <c r="AD35" s="73">
        <v>0</v>
      </c>
      <c r="AE35" s="73">
        <v>0</v>
      </c>
      <c r="AF35" s="73">
        <v>0</v>
      </c>
      <c r="AG35" s="73">
        <v>0</v>
      </c>
      <c r="AH35" s="73">
        <v>0</v>
      </c>
      <c r="AI35" s="73">
        <v>0</v>
      </c>
      <c r="AJ35" s="73">
        <v>0</v>
      </c>
      <c r="AK35" s="73">
        <v>0</v>
      </c>
      <c r="AL35" s="73">
        <v>0</v>
      </c>
      <c r="AM35" s="73">
        <v>0</v>
      </c>
      <c r="AN35" s="74">
        <f t="shared" si="0"/>
        <v>0</v>
      </c>
      <c r="AO35" s="74">
        <f t="shared" si="1"/>
        <v>0</v>
      </c>
      <c r="AP35" s="74" t="str">
        <f t="shared" si="2"/>
        <v/>
      </c>
      <c r="AQ35" s="73" t="b">
        <f t="shared" si="3"/>
        <v>0</v>
      </c>
    </row>
    <row r="36" spans="1:43" ht="15" customHeight="1" x14ac:dyDescent="0.25">
      <c r="A36" s="71">
        <v>34</v>
      </c>
      <c r="B36" s="71"/>
      <c r="C36" s="78" t="str">
        <f>IFERROR(VLOOKUP(B36,'Youth Profile Tracker'!B35:C84,2,FALSE),"")</f>
        <v/>
      </c>
      <c r="D36" s="78" t="str">
        <f>IFERROR(VLOOKUP(B36,'Youth Profile Tracker'!B35:D84,3,FALSE),"")</f>
        <v/>
      </c>
      <c r="E36" s="78" t="str">
        <f>IFERROR(VLOOKUP(B36,'Youth Profile Tracker'!B35:F84,5,FALSE),"")</f>
        <v/>
      </c>
      <c r="F36" s="78" t="str">
        <f>IFERROR(VLOOKUP(B36,'Youth Profile Tracker'!B35:G84,6,FALSE),"")</f>
        <v/>
      </c>
      <c r="G36" s="78">
        <f>'Youth Profile Tracker'!Q35</f>
        <v>0</v>
      </c>
      <c r="H36" s="79">
        <f>Overview!$E$4</f>
        <v>0</v>
      </c>
      <c r="I36" s="79" t="str">
        <f>IFERROR(VLOOKUP(B36,'Youth Profile Tracker'!B35:T84,12,FALSE),"")</f>
        <v/>
      </c>
      <c r="J36" s="71"/>
      <c r="K36" s="72"/>
      <c r="L36" s="73">
        <v>0</v>
      </c>
      <c r="M36" s="73">
        <v>0</v>
      </c>
      <c r="N36" s="73">
        <v>0</v>
      </c>
      <c r="O36" s="73">
        <v>0</v>
      </c>
      <c r="P36" s="73">
        <v>0</v>
      </c>
      <c r="Q36" s="73">
        <v>0</v>
      </c>
      <c r="R36" s="73">
        <v>0</v>
      </c>
      <c r="S36" s="73">
        <v>0</v>
      </c>
      <c r="T36" s="73">
        <v>0</v>
      </c>
      <c r="U36" s="73">
        <v>0</v>
      </c>
      <c r="V36" s="73">
        <v>0</v>
      </c>
      <c r="W36" s="73">
        <v>0</v>
      </c>
      <c r="X36" s="73">
        <v>0</v>
      </c>
      <c r="Y36" s="73">
        <v>0</v>
      </c>
      <c r="Z36" s="73">
        <v>0</v>
      </c>
      <c r="AA36" s="73">
        <v>0</v>
      </c>
      <c r="AB36" s="73">
        <v>0</v>
      </c>
      <c r="AC36" s="73">
        <v>0</v>
      </c>
      <c r="AD36" s="73">
        <v>0</v>
      </c>
      <c r="AE36" s="73">
        <v>0</v>
      </c>
      <c r="AF36" s="73">
        <v>0</v>
      </c>
      <c r="AG36" s="73">
        <v>0</v>
      </c>
      <c r="AH36" s="73">
        <v>0</v>
      </c>
      <c r="AI36" s="73">
        <v>0</v>
      </c>
      <c r="AJ36" s="73">
        <v>0</v>
      </c>
      <c r="AK36" s="73">
        <v>0</v>
      </c>
      <c r="AL36" s="73">
        <v>0</v>
      </c>
      <c r="AM36" s="73">
        <v>0</v>
      </c>
      <c r="AN36" s="74">
        <f t="shared" si="0"/>
        <v>0</v>
      </c>
      <c r="AO36" s="74">
        <f t="shared" si="1"/>
        <v>0</v>
      </c>
      <c r="AP36" s="74" t="str">
        <f t="shared" si="2"/>
        <v/>
      </c>
      <c r="AQ36" s="73" t="b">
        <f t="shared" si="3"/>
        <v>0</v>
      </c>
    </row>
    <row r="37" spans="1:43" ht="15" customHeight="1" x14ac:dyDescent="0.25">
      <c r="A37" s="71">
        <v>35</v>
      </c>
      <c r="B37" s="71"/>
      <c r="C37" s="78" t="str">
        <f>IFERROR(VLOOKUP(B37,'Youth Profile Tracker'!B36:C85,2,FALSE),"")</f>
        <v/>
      </c>
      <c r="D37" s="78" t="str">
        <f>IFERROR(VLOOKUP(B37,'Youth Profile Tracker'!B36:D85,3,FALSE),"")</f>
        <v/>
      </c>
      <c r="E37" s="78" t="str">
        <f>IFERROR(VLOOKUP(B37,'Youth Profile Tracker'!B36:F85,5,FALSE),"")</f>
        <v/>
      </c>
      <c r="F37" s="78" t="str">
        <f>IFERROR(VLOOKUP(B37,'Youth Profile Tracker'!B36:G85,6,FALSE),"")</f>
        <v/>
      </c>
      <c r="G37" s="78">
        <f>'Youth Profile Tracker'!Q36</f>
        <v>0</v>
      </c>
      <c r="H37" s="79">
        <f>Overview!$E$4</f>
        <v>0</v>
      </c>
      <c r="I37" s="79" t="str">
        <f>IFERROR(VLOOKUP(B37,'Youth Profile Tracker'!B36:T85,12,FALSE),"")</f>
        <v/>
      </c>
      <c r="J37" s="71"/>
      <c r="K37" s="72"/>
      <c r="L37" s="73">
        <v>0</v>
      </c>
      <c r="M37" s="73">
        <v>0</v>
      </c>
      <c r="N37" s="73">
        <v>0</v>
      </c>
      <c r="O37" s="73">
        <v>0</v>
      </c>
      <c r="P37" s="73">
        <v>0</v>
      </c>
      <c r="Q37" s="73">
        <v>0</v>
      </c>
      <c r="R37" s="73">
        <v>0</v>
      </c>
      <c r="S37" s="73">
        <v>0</v>
      </c>
      <c r="T37" s="73">
        <v>0</v>
      </c>
      <c r="U37" s="73">
        <v>0</v>
      </c>
      <c r="V37" s="73">
        <v>0</v>
      </c>
      <c r="W37" s="73">
        <v>0</v>
      </c>
      <c r="X37" s="73">
        <v>0</v>
      </c>
      <c r="Y37" s="73">
        <v>0</v>
      </c>
      <c r="Z37" s="73">
        <v>0</v>
      </c>
      <c r="AA37" s="73">
        <v>0</v>
      </c>
      <c r="AB37" s="73">
        <v>0</v>
      </c>
      <c r="AC37" s="73">
        <v>0</v>
      </c>
      <c r="AD37" s="73">
        <v>0</v>
      </c>
      <c r="AE37" s="73">
        <v>0</v>
      </c>
      <c r="AF37" s="73">
        <v>0</v>
      </c>
      <c r="AG37" s="73">
        <v>0</v>
      </c>
      <c r="AH37" s="73">
        <v>0</v>
      </c>
      <c r="AI37" s="73">
        <v>0</v>
      </c>
      <c r="AJ37" s="73">
        <v>0</v>
      </c>
      <c r="AK37" s="73">
        <v>0</v>
      </c>
      <c r="AL37" s="73">
        <v>0</v>
      </c>
      <c r="AM37" s="73">
        <v>0</v>
      </c>
      <c r="AN37" s="74">
        <f t="shared" si="0"/>
        <v>0</v>
      </c>
      <c r="AO37" s="74">
        <f t="shared" si="1"/>
        <v>0</v>
      </c>
      <c r="AP37" s="74" t="str">
        <f t="shared" si="2"/>
        <v/>
      </c>
      <c r="AQ37" s="73" t="b">
        <f t="shared" si="3"/>
        <v>0</v>
      </c>
    </row>
    <row r="38" spans="1:43" x14ac:dyDescent="0.25">
      <c r="A38" s="71">
        <v>36</v>
      </c>
      <c r="B38" s="71"/>
      <c r="C38" s="78" t="str">
        <f>IFERROR(VLOOKUP(B38,'Youth Profile Tracker'!B37:C86,2,FALSE),"")</f>
        <v/>
      </c>
      <c r="D38" s="78" t="str">
        <f>IFERROR(VLOOKUP(B38,'Youth Profile Tracker'!B37:D86,3,FALSE),"")</f>
        <v/>
      </c>
      <c r="E38" s="78" t="str">
        <f>IFERROR(VLOOKUP(B38,'Youth Profile Tracker'!B37:F86,5,FALSE),"")</f>
        <v/>
      </c>
      <c r="F38" s="78" t="str">
        <f>IFERROR(VLOOKUP(B38,'Youth Profile Tracker'!B37:G86,6,FALSE),"")</f>
        <v/>
      </c>
      <c r="G38" s="78">
        <f>'Youth Profile Tracker'!Q37</f>
        <v>0</v>
      </c>
      <c r="H38" s="79">
        <f>Overview!$E$4</f>
        <v>0</v>
      </c>
      <c r="I38" s="79" t="str">
        <f>IFERROR(VLOOKUP(B38,'Youth Profile Tracker'!B37:T86,12,FALSE),"")</f>
        <v/>
      </c>
      <c r="J38" s="72"/>
      <c r="K38" s="72"/>
      <c r="L38" s="73">
        <v>0</v>
      </c>
      <c r="M38" s="73">
        <v>0</v>
      </c>
      <c r="N38" s="73">
        <v>0</v>
      </c>
      <c r="O38" s="73">
        <v>0</v>
      </c>
      <c r="P38" s="73">
        <v>0</v>
      </c>
      <c r="Q38" s="73">
        <v>0</v>
      </c>
      <c r="R38" s="73">
        <v>0</v>
      </c>
      <c r="S38" s="73">
        <v>0</v>
      </c>
      <c r="T38" s="73">
        <v>0</v>
      </c>
      <c r="U38" s="73">
        <v>0</v>
      </c>
      <c r="V38" s="73">
        <v>0</v>
      </c>
      <c r="W38" s="73">
        <v>0</v>
      </c>
      <c r="X38" s="73">
        <v>0</v>
      </c>
      <c r="Y38" s="73">
        <v>0</v>
      </c>
      <c r="Z38" s="73">
        <v>0</v>
      </c>
      <c r="AA38" s="73">
        <v>0</v>
      </c>
      <c r="AB38" s="73">
        <v>0</v>
      </c>
      <c r="AC38" s="73">
        <v>0</v>
      </c>
      <c r="AD38" s="73">
        <v>0</v>
      </c>
      <c r="AE38" s="73">
        <v>0</v>
      </c>
      <c r="AF38" s="73">
        <v>0</v>
      </c>
      <c r="AG38" s="73">
        <v>0</v>
      </c>
      <c r="AH38" s="73">
        <v>0</v>
      </c>
      <c r="AI38" s="73">
        <v>0</v>
      </c>
      <c r="AJ38" s="73">
        <v>0</v>
      </c>
      <c r="AK38" s="73">
        <v>0</v>
      </c>
      <c r="AL38" s="73">
        <v>0</v>
      </c>
      <c r="AM38" s="73">
        <v>0</v>
      </c>
      <c r="AN38" s="74">
        <f t="shared" si="0"/>
        <v>0</v>
      </c>
      <c r="AO38" s="74">
        <f t="shared" si="1"/>
        <v>0</v>
      </c>
      <c r="AP38" s="74" t="str">
        <f t="shared" si="2"/>
        <v/>
      </c>
      <c r="AQ38" s="73" t="b">
        <f t="shared" si="3"/>
        <v>0</v>
      </c>
    </row>
    <row r="39" spans="1:43" x14ac:dyDescent="0.25">
      <c r="A39" s="71">
        <v>37</v>
      </c>
      <c r="B39" s="71"/>
      <c r="C39" s="78" t="str">
        <f>IFERROR(VLOOKUP(B39,'Youth Profile Tracker'!B38:C87,2,FALSE),"")</f>
        <v/>
      </c>
      <c r="D39" s="78" t="str">
        <f>IFERROR(VLOOKUP(B39,'Youth Profile Tracker'!B38:D87,3,FALSE),"")</f>
        <v/>
      </c>
      <c r="E39" s="78" t="str">
        <f>IFERROR(VLOOKUP(B39,'Youth Profile Tracker'!B38:F87,5,FALSE),"")</f>
        <v/>
      </c>
      <c r="F39" s="78" t="str">
        <f>IFERROR(VLOOKUP(B39,'Youth Profile Tracker'!B38:G87,6,FALSE),"")</f>
        <v/>
      </c>
      <c r="G39" s="78">
        <f>'Youth Profile Tracker'!Q38</f>
        <v>0</v>
      </c>
      <c r="H39" s="79">
        <f>Overview!$E$4</f>
        <v>0</v>
      </c>
      <c r="I39" s="79" t="str">
        <f>IFERROR(VLOOKUP(B39,'Youth Profile Tracker'!B38:T87,12,FALSE),"")</f>
        <v/>
      </c>
      <c r="J39" s="72"/>
      <c r="K39" s="72"/>
      <c r="L39" s="73">
        <v>0</v>
      </c>
      <c r="M39" s="73">
        <v>0</v>
      </c>
      <c r="N39" s="73">
        <v>0</v>
      </c>
      <c r="O39" s="73">
        <v>0</v>
      </c>
      <c r="P39" s="73">
        <v>0</v>
      </c>
      <c r="Q39" s="73">
        <v>0</v>
      </c>
      <c r="R39" s="73">
        <v>0</v>
      </c>
      <c r="S39" s="73">
        <v>0</v>
      </c>
      <c r="T39" s="73">
        <v>0</v>
      </c>
      <c r="U39" s="73">
        <v>0</v>
      </c>
      <c r="V39" s="73">
        <v>0</v>
      </c>
      <c r="W39" s="73">
        <v>0</v>
      </c>
      <c r="X39" s="73">
        <v>0</v>
      </c>
      <c r="Y39" s="73">
        <v>0</v>
      </c>
      <c r="Z39" s="73">
        <v>0</v>
      </c>
      <c r="AA39" s="73">
        <v>0</v>
      </c>
      <c r="AB39" s="73">
        <v>0</v>
      </c>
      <c r="AC39" s="73">
        <v>0</v>
      </c>
      <c r="AD39" s="73">
        <v>0</v>
      </c>
      <c r="AE39" s="73">
        <v>0</v>
      </c>
      <c r="AF39" s="73">
        <v>0</v>
      </c>
      <c r="AG39" s="73">
        <v>0</v>
      </c>
      <c r="AH39" s="73">
        <v>0</v>
      </c>
      <c r="AI39" s="73">
        <v>0</v>
      </c>
      <c r="AJ39" s="73">
        <v>0</v>
      </c>
      <c r="AK39" s="73">
        <v>0</v>
      </c>
      <c r="AL39" s="73">
        <v>0</v>
      </c>
      <c r="AM39" s="73">
        <v>0</v>
      </c>
      <c r="AN39" s="74">
        <f t="shared" si="0"/>
        <v>0</v>
      </c>
      <c r="AO39" s="74">
        <f t="shared" si="1"/>
        <v>0</v>
      </c>
      <c r="AP39" s="74" t="str">
        <f t="shared" si="2"/>
        <v/>
      </c>
      <c r="AQ39" s="73" t="b">
        <f t="shared" si="3"/>
        <v>0</v>
      </c>
    </row>
    <row r="40" spans="1:43" x14ac:dyDescent="0.25">
      <c r="A40" s="71">
        <v>38</v>
      </c>
      <c r="B40" s="71"/>
      <c r="C40" s="78" t="str">
        <f>IFERROR(VLOOKUP(B40,'Youth Profile Tracker'!B39:C88,2,FALSE),"")</f>
        <v/>
      </c>
      <c r="D40" s="78" t="str">
        <f>IFERROR(VLOOKUP(B40,'Youth Profile Tracker'!B39:D88,3,FALSE),"")</f>
        <v/>
      </c>
      <c r="E40" s="78" t="str">
        <f>IFERROR(VLOOKUP(B40,'Youth Profile Tracker'!B39:F88,5,FALSE),"")</f>
        <v/>
      </c>
      <c r="F40" s="78" t="str">
        <f>IFERROR(VLOOKUP(B40,'Youth Profile Tracker'!B39:G88,6,FALSE),"")</f>
        <v/>
      </c>
      <c r="G40" s="78">
        <f>'Youth Profile Tracker'!Q39</f>
        <v>0</v>
      </c>
      <c r="H40" s="79">
        <f>Overview!$E$4</f>
        <v>0</v>
      </c>
      <c r="I40" s="79" t="str">
        <f>IFERROR(VLOOKUP(B40,'Youth Profile Tracker'!B39:T88,12,FALSE),"")</f>
        <v/>
      </c>
      <c r="J40" s="72"/>
      <c r="K40" s="72"/>
      <c r="L40" s="73">
        <v>0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0</v>
      </c>
      <c r="S40" s="73">
        <v>0</v>
      </c>
      <c r="T40" s="73">
        <v>0</v>
      </c>
      <c r="U40" s="73">
        <v>0</v>
      </c>
      <c r="V40" s="73">
        <v>0</v>
      </c>
      <c r="W40" s="73">
        <v>0</v>
      </c>
      <c r="X40" s="73">
        <v>0</v>
      </c>
      <c r="Y40" s="73">
        <v>0</v>
      </c>
      <c r="Z40" s="73">
        <v>0</v>
      </c>
      <c r="AA40" s="73">
        <v>0</v>
      </c>
      <c r="AB40" s="73">
        <v>0</v>
      </c>
      <c r="AC40" s="73">
        <v>0</v>
      </c>
      <c r="AD40" s="73">
        <v>0</v>
      </c>
      <c r="AE40" s="73">
        <v>0</v>
      </c>
      <c r="AF40" s="73">
        <v>0</v>
      </c>
      <c r="AG40" s="73">
        <v>0</v>
      </c>
      <c r="AH40" s="73">
        <v>0</v>
      </c>
      <c r="AI40" s="73">
        <v>0</v>
      </c>
      <c r="AJ40" s="73">
        <v>0</v>
      </c>
      <c r="AK40" s="73">
        <v>0</v>
      </c>
      <c r="AL40" s="73">
        <v>0</v>
      </c>
      <c r="AM40" s="73">
        <v>0</v>
      </c>
      <c r="AN40" s="74">
        <f t="shared" si="0"/>
        <v>0</v>
      </c>
      <c r="AO40" s="74">
        <f t="shared" si="1"/>
        <v>0</v>
      </c>
      <c r="AP40" s="74" t="str">
        <f t="shared" si="2"/>
        <v/>
      </c>
      <c r="AQ40" s="73" t="b">
        <f t="shared" si="3"/>
        <v>0</v>
      </c>
    </row>
    <row r="41" spans="1:43" x14ac:dyDescent="0.25">
      <c r="A41" s="71">
        <v>39</v>
      </c>
      <c r="B41" s="71"/>
      <c r="C41" s="78" t="str">
        <f>IFERROR(VLOOKUP(B41,'Youth Profile Tracker'!B40:C89,2,FALSE),"")</f>
        <v/>
      </c>
      <c r="D41" s="78" t="str">
        <f>IFERROR(VLOOKUP(B41,'Youth Profile Tracker'!B40:D89,3,FALSE),"")</f>
        <v/>
      </c>
      <c r="E41" s="78" t="str">
        <f>IFERROR(VLOOKUP(B41,'Youth Profile Tracker'!B40:F89,5,FALSE),"")</f>
        <v/>
      </c>
      <c r="F41" s="78" t="str">
        <f>IFERROR(VLOOKUP(B41,'Youth Profile Tracker'!B40:G89,6,FALSE),"")</f>
        <v/>
      </c>
      <c r="G41" s="78">
        <f>'Youth Profile Tracker'!Q40</f>
        <v>0</v>
      </c>
      <c r="H41" s="79">
        <f>Overview!$E$4</f>
        <v>0</v>
      </c>
      <c r="I41" s="79" t="str">
        <f>IFERROR(VLOOKUP(B41,'Youth Profile Tracker'!B40:T89,12,FALSE),"")</f>
        <v/>
      </c>
      <c r="J41" s="72"/>
      <c r="K41" s="72"/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  <c r="Z41" s="73">
        <v>0</v>
      </c>
      <c r="AA41" s="73">
        <v>0</v>
      </c>
      <c r="AB41" s="73">
        <v>0</v>
      </c>
      <c r="AC41" s="73">
        <v>0</v>
      </c>
      <c r="AD41" s="73">
        <v>0</v>
      </c>
      <c r="AE41" s="73">
        <v>0</v>
      </c>
      <c r="AF41" s="73">
        <v>0</v>
      </c>
      <c r="AG41" s="73">
        <v>0</v>
      </c>
      <c r="AH41" s="73">
        <v>0</v>
      </c>
      <c r="AI41" s="73">
        <v>0</v>
      </c>
      <c r="AJ41" s="73">
        <v>0</v>
      </c>
      <c r="AK41" s="73">
        <v>0</v>
      </c>
      <c r="AL41" s="73">
        <v>0</v>
      </c>
      <c r="AM41" s="73">
        <v>0</v>
      </c>
      <c r="AN41" s="74">
        <f t="shared" si="0"/>
        <v>0</v>
      </c>
      <c r="AO41" s="74">
        <f t="shared" si="1"/>
        <v>0</v>
      </c>
      <c r="AP41" s="74" t="str">
        <f t="shared" si="2"/>
        <v/>
      </c>
      <c r="AQ41" s="73" t="b">
        <f t="shared" si="3"/>
        <v>0</v>
      </c>
    </row>
    <row r="42" spans="1:43" x14ac:dyDescent="0.25">
      <c r="A42" s="71">
        <v>40</v>
      </c>
      <c r="B42" s="71"/>
      <c r="C42" s="78" t="str">
        <f>IFERROR(VLOOKUP(B42,'Youth Profile Tracker'!B41:C90,2,FALSE),"")</f>
        <v/>
      </c>
      <c r="D42" s="78" t="str">
        <f>IFERROR(VLOOKUP(B42,'Youth Profile Tracker'!B41:D90,3,FALSE),"")</f>
        <v/>
      </c>
      <c r="E42" s="78" t="str">
        <f>IFERROR(VLOOKUP(B42,'Youth Profile Tracker'!B41:F90,5,FALSE),"")</f>
        <v/>
      </c>
      <c r="F42" s="78" t="str">
        <f>IFERROR(VLOOKUP(B42,'Youth Profile Tracker'!B41:G90,6,FALSE),"")</f>
        <v/>
      </c>
      <c r="G42" s="78">
        <f>'Youth Profile Tracker'!Q41</f>
        <v>0</v>
      </c>
      <c r="H42" s="79">
        <f>Overview!$E$4</f>
        <v>0</v>
      </c>
      <c r="I42" s="79" t="str">
        <f>IFERROR(VLOOKUP(B42,'Youth Profile Tracker'!B41:T90,12,FALSE),"")</f>
        <v/>
      </c>
      <c r="J42" s="72"/>
      <c r="K42" s="72"/>
      <c r="L42" s="73">
        <v>0</v>
      </c>
      <c r="M42" s="73">
        <v>0</v>
      </c>
      <c r="N42" s="73">
        <v>0</v>
      </c>
      <c r="O42" s="73">
        <v>0</v>
      </c>
      <c r="P42" s="73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73">
        <v>0</v>
      </c>
      <c r="W42" s="73">
        <v>0</v>
      </c>
      <c r="X42" s="73">
        <v>0</v>
      </c>
      <c r="Y42" s="73">
        <v>0</v>
      </c>
      <c r="Z42" s="73">
        <v>0</v>
      </c>
      <c r="AA42" s="73">
        <v>0</v>
      </c>
      <c r="AB42" s="73">
        <v>0</v>
      </c>
      <c r="AC42" s="73">
        <v>0</v>
      </c>
      <c r="AD42" s="73">
        <v>0</v>
      </c>
      <c r="AE42" s="73">
        <v>0</v>
      </c>
      <c r="AF42" s="73">
        <v>0</v>
      </c>
      <c r="AG42" s="73">
        <v>0</v>
      </c>
      <c r="AH42" s="73">
        <v>0</v>
      </c>
      <c r="AI42" s="73">
        <v>0</v>
      </c>
      <c r="AJ42" s="73">
        <v>0</v>
      </c>
      <c r="AK42" s="73">
        <v>0</v>
      </c>
      <c r="AL42" s="73">
        <v>0</v>
      </c>
      <c r="AM42" s="73">
        <v>0</v>
      </c>
      <c r="AN42" s="74">
        <f t="shared" si="0"/>
        <v>0</v>
      </c>
      <c r="AO42" s="74">
        <f t="shared" si="1"/>
        <v>0</v>
      </c>
      <c r="AP42" s="74" t="str">
        <f t="shared" si="2"/>
        <v/>
      </c>
      <c r="AQ42" s="73" t="b">
        <f t="shared" si="3"/>
        <v>0</v>
      </c>
    </row>
    <row r="43" spans="1:43" x14ac:dyDescent="0.25">
      <c r="A43" s="71">
        <v>41</v>
      </c>
      <c r="B43" s="71"/>
      <c r="C43" s="78" t="str">
        <f>IFERROR(VLOOKUP(B43,'Youth Profile Tracker'!B42:C91,2,FALSE),"")</f>
        <v/>
      </c>
      <c r="D43" s="78" t="str">
        <f>IFERROR(VLOOKUP(B43,'Youth Profile Tracker'!B42:D91,3,FALSE),"")</f>
        <v/>
      </c>
      <c r="E43" s="78" t="str">
        <f>IFERROR(VLOOKUP(B43,'Youth Profile Tracker'!B42:F91,5,FALSE),"")</f>
        <v/>
      </c>
      <c r="F43" s="78" t="str">
        <f>IFERROR(VLOOKUP(B43,'Youth Profile Tracker'!B42:G91,6,FALSE),"")</f>
        <v/>
      </c>
      <c r="G43" s="78">
        <f>'Youth Profile Tracker'!Q42</f>
        <v>0</v>
      </c>
      <c r="H43" s="79">
        <f>Overview!$E$4</f>
        <v>0</v>
      </c>
      <c r="I43" s="79" t="str">
        <f>IFERROR(VLOOKUP(B43,'Youth Profile Tracker'!B42:T91,12,FALSE),"")</f>
        <v/>
      </c>
      <c r="J43" s="72"/>
      <c r="K43" s="72"/>
      <c r="L43" s="73">
        <v>0</v>
      </c>
      <c r="M43" s="73">
        <v>0</v>
      </c>
      <c r="N43" s="73">
        <v>0</v>
      </c>
      <c r="O43" s="73">
        <v>0</v>
      </c>
      <c r="P43" s="73">
        <v>0</v>
      </c>
      <c r="Q43" s="73">
        <v>0</v>
      </c>
      <c r="R43" s="73">
        <v>0</v>
      </c>
      <c r="S43" s="73">
        <v>0</v>
      </c>
      <c r="T43" s="73">
        <v>0</v>
      </c>
      <c r="U43" s="73">
        <v>0</v>
      </c>
      <c r="V43" s="73">
        <v>0</v>
      </c>
      <c r="W43" s="73">
        <v>0</v>
      </c>
      <c r="X43" s="73">
        <v>0</v>
      </c>
      <c r="Y43" s="73">
        <v>0</v>
      </c>
      <c r="Z43" s="73">
        <v>0</v>
      </c>
      <c r="AA43" s="73">
        <v>0</v>
      </c>
      <c r="AB43" s="73">
        <v>0</v>
      </c>
      <c r="AC43" s="73">
        <v>0</v>
      </c>
      <c r="AD43" s="73">
        <v>0</v>
      </c>
      <c r="AE43" s="73">
        <v>0</v>
      </c>
      <c r="AF43" s="73">
        <v>0</v>
      </c>
      <c r="AG43" s="73">
        <v>0</v>
      </c>
      <c r="AH43" s="73">
        <v>0</v>
      </c>
      <c r="AI43" s="73">
        <v>0</v>
      </c>
      <c r="AJ43" s="73">
        <v>0</v>
      </c>
      <c r="AK43" s="73">
        <v>0</v>
      </c>
      <c r="AL43" s="73">
        <v>0</v>
      </c>
      <c r="AM43" s="73">
        <v>0</v>
      </c>
      <c r="AN43" s="74">
        <f t="shared" si="0"/>
        <v>0</v>
      </c>
      <c r="AO43" s="74">
        <f t="shared" si="1"/>
        <v>0</v>
      </c>
      <c r="AP43" s="74" t="str">
        <f t="shared" si="2"/>
        <v/>
      </c>
      <c r="AQ43" s="73" t="b">
        <f t="shared" si="3"/>
        <v>0</v>
      </c>
    </row>
    <row r="44" spans="1:43" x14ac:dyDescent="0.25">
      <c r="A44" s="71">
        <v>42</v>
      </c>
      <c r="B44" s="71"/>
      <c r="C44" s="78" t="str">
        <f>IFERROR(VLOOKUP(B44,'Youth Profile Tracker'!B43:C92,2,FALSE),"")</f>
        <v/>
      </c>
      <c r="D44" s="78" t="str">
        <f>IFERROR(VLOOKUP(B44,'Youth Profile Tracker'!B43:D92,3,FALSE),"")</f>
        <v/>
      </c>
      <c r="E44" s="78" t="str">
        <f>IFERROR(VLOOKUP(B44,'Youth Profile Tracker'!B43:F92,5,FALSE),"")</f>
        <v/>
      </c>
      <c r="F44" s="78" t="str">
        <f>IFERROR(VLOOKUP(B44,'Youth Profile Tracker'!B43:G92,6,FALSE),"")</f>
        <v/>
      </c>
      <c r="G44" s="78">
        <f>'Youth Profile Tracker'!Q43</f>
        <v>0</v>
      </c>
      <c r="H44" s="79">
        <f>Overview!$E$4</f>
        <v>0</v>
      </c>
      <c r="I44" s="79" t="str">
        <f>IFERROR(VLOOKUP(B44,'Youth Profile Tracker'!B43:T92,12,FALSE),"")</f>
        <v/>
      </c>
      <c r="J44" s="72"/>
      <c r="K44" s="72"/>
      <c r="L44" s="73">
        <v>0</v>
      </c>
      <c r="M44" s="73">
        <v>0</v>
      </c>
      <c r="N44" s="73">
        <v>0</v>
      </c>
      <c r="O44" s="73">
        <v>0</v>
      </c>
      <c r="P44" s="73">
        <v>0</v>
      </c>
      <c r="Q44" s="73">
        <v>0</v>
      </c>
      <c r="R44" s="73">
        <v>0</v>
      </c>
      <c r="S44" s="73">
        <v>0</v>
      </c>
      <c r="T44" s="73">
        <v>0</v>
      </c>
      <c r="U44" s="73">
        <v>0</v>
      </c>
      <c r="V44" s="73">
        <v>0</v>
      </c>
      <c r="W44" s="73">
        <v>0</v>
      </c>
      <c r="X44" s="73">
        <v>0</v>
      </c>
      <c r="Y44" s="73">
        <v>0</v>
      </c>
      <c r="Z44" s="73">
        <v>0</v>
      </c>
      <c r="AA44" s="73">
        <v>0</v>
      </c>
      <c r="AB44" s="73">
        <v>0</v>
      </c>
      <c r="AC44" s="73">
        <v>0</v>
      </c>
      <c r="AD44" s="73">
        <v>0</v>
      </c>
      <c r="AE44" s="73">
        <v>0</v>
      </c>
      <c r="AF44" s="73">
        <v>0</v>
      </c>
      <c r="AG44" s="73">
        <v>0</v>
      </c>
      <c r="AH44" s="73">
        <v>0</v>
      </c>
      <c r="AI44" s="73">
        <v>0</v>
      </c>
      <c r="AJ44" s="73">
        <v>0</v>
      </c>
      <c r="AK44" s="73">
        <v>0</v>
      </c>
      <c r="AL44" s="73">
        <v>0</v>
      </c>
      <c r="AM44" s="73">
        <v>0</v>
      </c>
      <c r="AN44" s="74">
        <f t="shared" si="0"/>
        <v>0</v>
      </c>
      <c r="AO44" s="74">
        <f t="shared" si="1"/>
        <v>0</v>
      </c>
      <c r="AP44" s="74" t="str">
        <f t="shared" si="2"/>
        <v/>
      </c>
      <c r="AQ44" s="73" t="b">
        <f t="shared" si="3"/>
        <v>0</v>
      </c>
    </row>
    <row r="45" spans="1:43" x14ac:dyDescent="0.25">
      <c r="A45" s="71">
        <v>43</v>
      </c>
      <c r="B45" s="71"/>
      <c r="C45" s="78" t="str">
        <f>IFERROR(VLOOKUP(B45,'Youth Profile Tracker'!B44:C93,2,FALSE),"")</f>
        <v/>
      </c>
      <c r="D45" s="78" t="str">
        <f>IFERROR(VLOOKUP(B45,'Youth Profile Tracker'!B44:D93,3,FALSE),"")</f>
        <v/>
      </c>
      <c r="E45" s="78" t="str">
        <f>IFERROR(VLOOKUP(B45,'Youth Profile Tracker'!B44:F93,5,FALSE),"")</f>
        <v/>
      </c>
      <c r="F45" s="78" t="str">
        <f>IFERROR(VLOOKUP(B45,'Youth Profile Tracker'!B44:G93,6,FALSE),"")</f>
        <v/>
      </c>
      <c r="G45" s="78">
        <f>'Youth Profile Tracker'!Q44</f>
        <v>0</v>
      </c>
      <c r="H45" s="79">
        <f>Overview!$E$4</f>
        <v>0</v>
      </c>
      <c r="I45" s="79" t="str">
        <f>IFERROR(VLOOKUP(B45,'Youth Profile Tracker'!B44:T93,12,FALSE),"")</f>
        <v/>
      </c>
      <c r="J45" s="72"/>
      <c r="K45" s="72"/>
      <c r="L45" s="73">
        <v>0</v>
      </c>
      <c r="M45" s="73">
        <v>0</v>
      </c>
      <c r="N45" s="73">
        <v>0</v>
      </c>
      <c r="O45" s="73">
        <v>0</v>
      </c>
      <c r="P45" s="73">
        <v>0</v>
      </c>
      <c r="Q45" s="73">
        <v>0</v>
      </c>
      <c r="R45" s="73">
        <v>0</v>
      </c>
      <c r="S45" s="73">
        <v>0</v>
      </c>
      <c r="T45" s="73">
        <v>0</v>
      </c>
      <c r="U45" s="73">
        <v>0</v>
      </c>
      <c r="V45" s="73">
        <v>0</v>
      </c>
      <c r="W45" s="73">
        <v>0</v>
      </c>
      <c r="X45" s="73">
        <v>0</v>
      </c>
      <c r="Y45" s="73">
        <v>0</v>
      </c>
      <c r="Z45" s="73">
        <v>0</v>
      </c>
      <c r="AA45" s="73">
        <v>0</v>
      </c>
      <c r="AB45" s="73">
        <v>0</v>
      </c>
      <c r="AC45" s="73">
        <v>0</v>
      </c>
      <c r="AD45" s="73">
        <v>0</v>
      </c>
      <c r="AE45" s="73">
        <v>0</v>
      </c>
      <c r="AF45" s="73">
        <v>0</v>
      </c>
      <c r="AG45" s="73">
        <v>0</v>
      </c>
      <c r="AH45" s="73">
        <v>0</v>
      </c>
      <c r="AI45" s="73">
        <v>0</v>
      </c>
      <c r="AJ45" s="73">
        <v>0</v>
      </c>
      <c r="AK45" s="73">
        <v>0</v>
      </c>
      <c r="AL45" s="73">
        <v>0</v>
      </c>
      <c r="AM45" s="73">
        <v>0</v>
      </c>
      <c r="AN45" s="74">
        <f t="shared" si="0"/>
        <v>0</v>
      </c>
      <c r="AO45" s="74">
        <f t="shared" si="1"/>
        <v>0</v>
      </c>
      <c r="AP45" s="74" t="str">
        <f t="shared" si="2"/>
        <v/>
      </c>
      <c r="AQ45" s="73" t="b">
        <f t="shared" si="3"/>
        <v>0</v>
      </c>
    </row>
    <row r="46" spans="1:43" x14ac:dyDescent="0.25">
      <c r="A46" s="71">
        <v>44</v>
      </c>
      <c r="B46" s="71"/>
      <c r="C46" s="78" t="str">
        <f>IFERROR(VLOOKUP(B46,'Youth Profile Tracker'!B45:C94,2,FALSE),"")</f>
        <v/>
      </c>
      <c r="D46" s="78" t="str">
        <f>IFERROR(VLOOKUP(B46,'Youth Profile Tracker'!B45:D94,3,FALSE),"")</f>
        <v/>
      </c>
      <c r="E46" s="78" t="str">
        <f>IFERROR(VLOOKUP(B46,'Youth Profile Tracker'!B45:F94,5,FALSE),"")</f>
        <v/>
      </c>
      <c r="F46" s="78" t="str">
        <f>IFERROR(VLOOKUP(B46,'Youth Profile Tracker'!B45:G94,6,FALSE),"")</f>
        <v/>
      </c>
      <c r="G46" s="78">
        <f>'Youth Profile Tracker'!Q45</f>
        <v>0</v>
      </c>
      <c r="H46" s="79">
        <f>Overview!$E$4</f>
        <v>0</v>
      </c>
      <c r="I46" s="79" t="str">
        <f>IFERROR(VLOOKUP(B46,'Youth Profile Tracker'!B45:T94,12,FALSE),"")</f>
        <v/>
      </c>
      <c r="J46" s="72"/>
      <c r="K46" s="72"/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3">
        <v>0</v>
      </c>
      <c r="Z46" s="73">
        <v>0</v>
      </c>
      <c r="AA46" s="73">
        <v>0</v>
      </c>
      <c r="AB46" s="73">
        <v>0</v>
      </c>
      <c r="AC46" s="73">
        <v>0</v>
      </c>
      <c r="AD46" s="73">
        <v>0</v>
      </c>
      <c r="AE46" s="73">
        <v>0</v>
      </c>
      <c r="AF46" s="73">
        <v>0</v>
      </c>
      <c r="AG46" s="73">
        <v>0</v>
      </c>
      <c r="AH46" s="73">
        <v>0</v>
      </c>
      <c r="AI46" s="73">
        <v>0</v>
      </c>
      <c r="AJ46" s="73">
        <v>0</v>
      </c>
      <c r="AK46" s="73">
        <v>0</v>
      </c>
      <c r="AL46" s="73">
        <v>0</v>
      </c>
      <c r="AM46" s="73">
        <v>0</v>
      </c>
      <c r="AN46" s="74">
        <f t="shared" si="0"/>
        <v>0</v>
      </c>
      <c r="AO46" s="74">
        <f t="shared" si="1"/>
        <v>0</v>
      </c>
      <c r="AP46" s="74" t="str">
        <f t="shared" si="2"/>
        <v/>
      </c>
      <c r="AQ46" s="73" t="b">
        <f t="shared" si="3"/>
        <v>0</v>
      </c>
    </row>
    <row r="47" spans="1:43" x14ac:dyDescent="0.25">
      <c r="A47" s="71">
        <v>45</v>
      </c>
      <c r="B47" s="71"/>
      <c r="C47" s="78" t="str">
        <f>IFERROR(VLOOKUP(B47,'Youth Profile Tracker'!B46:C95,2,FALSE),"")</f>
        <v/>
      </c>
      <c r="D47" s="78" t="str">
        <f>IFERROR(VLOOKUP(B47,'Youth Profile Tracker'!B46:D95,3,FALSE),"")</f>
        <v/>
      </c>
      <c r="E47" s="78" t="str">
        <f>IFERROR(VLOOKUP(B47,'Youth Profile Tracker'!B46:F95,5,FALSE),"")</f>
        <v/>
      </c>
      <c r="F47" s="78" t="str">
        <f>IFERROR(VLOOKUP(B47,'Youth Profile Tracker'!B46:G95,6,FALSE),"")</f>
        <v/>
      </c>
      <c r="G47" s="78">
        <f>'Youth Profile Tracker'!Q46</f>
        <v>0</v>
      </c>
      <c r="H47" s="79">
        <f>Overview!$E$4</f>
        <v>0</v>
      </c>
      <c r="I47" s="79" t="str">
        <f>IFERROR(VLOOKUP(B47,'Youth Profile Tracker'!B46:T95,12,FALSE),"")</f>
        <v/>
      </c>
      <c r="J47" s="72"/>
      <c r="K47" s="72"/>
      <c r="L47" s="73">
        <v>0</v>
      </c>
      <c r="M47" s="73">
        <v>0</v>
      </c>
      <c r="N47" s="73">
        <v>0</v>
      </c>
      <c r="O47" s="73">
        <v>0</v>
      </c>
      <c r="P47" s="73">
        <v>0</v>
      </c>
      <c r="Q47" s="73">
        <v>0</v>
      </c>
      <c r="R47" s="73">
        <v>0</v>
      </c>
      <c r="S47" s="73">
        <v>0</v>
      </c>
      <c r="T47" s="73">
        <v>0</v>
      </c>
      <c r="U47" s="73">
        <v>0</v>
      </c>
      <c r="V47" s="73">
        <v>0</v>
      </c>
      <c r="W47" s="73">
        <v>0</v>
      </c>
      <c r="X47" s="73">
        <v>0</v>
      </c>
      <c r="Y47" s="73">
        <v>0</v>
      </c>
      <c r="Z47" s="73">
        <v>0</v>
      </c>
      <c r="AA47" s="73">
        <v>0</v>
      </c>
      <c r="AB47" s="73">
        <v>0</v>
      </c>
      <c r="AC47" s="73">
        <v>0</v>
      </c>
      <c r="AD47" s="73">
        <v>0</v>
      </c>
      <c r="AE47" s="73">
        <v>0</v>
      </c>
      <c r="AF47" s="73">
        <v>0</v>
      </c>
      <c r="AG47" s="73">
        <v>0</v>
      </c>
      <c r="AH47" s="73">
        <v>0</v>
      </c>
      <c r="AI47" s="73">
        <v>0</v>
      </c>
      <c r="AJ47" s="73">
        <v>0</v>
      </c>
      <c r="AK47" s="73">
        <v>0</v>
      </c>
      <c r="AL47" s="73">
        <v>0</v>
      </c>
      <c r="AM47" s="73">
        <v>0</v>
      </c>
      <c r="AN47" s="74">
        <f t="shared" si="0"/>
        <v>0</v>
      </c>
      <c r="AO47" s="74">
        <f t="shared" si="1"/>
        <v>0</v>
      </c>
      <c r="AP47" s="74" t="str">
        <f t="shared" si="2"/>
        <v/>
      </c>
      <c r="AQ47" s="73" t="b">
        <f t="shared" si="3"/>
        <v>0</v>
      </c>
    </row>
    <row r="48" spans="1:43" x14ac:dyDescent="0.25">
      <c r="A48" s="71">
        <v>46</v>
      </c>
      <c r="B48" s="71"/>
      <c r="C48" s="78" t="str">
        <f>IFERROR(VLOOKUP(B48,'Youth Profile Tracker'!B47:C96,2,FALSE),"")</f>
        <v/>
      </c>
      <c r="D48" s="78" t="str">
        <f>IFERROR(VLOOKUP(B48,'Youth Profile Tracker'!B47:D96,3,FALSE),"")</f>
        <v/>
      </c>
      <c r="E48" s="78" t="str">
        <f>IFERROR(VLOOKUP(B48,'Youth Profile Tracker'!B47:F96,5,FALSE),"")</f>
        <v/>
      </c>
      <c r="F48" s="78" t="str">
        <f>IFERROR(VLOOKUP(B48,'Youth Profile Tracker'!B47:G96,6,FALSE),"")</f>
        <v/>
      </c>
      <c r="G48" s="78">
        <f>'Youth Profile Tracker'!Q47</f>
        <v>0</v>
      </c>
      <c r="H48" s="79">
        <f>Overview!$E$4</f>
        <v>0</v>
      </c>
      <c r="I48" s="79" t="str">
        <f>IFERROR(VLOOKUP(B48,'Youth Profile Tracker'!B47:T96,12,FALSE),"")</f>
        <v/>
      </c>
      <c r="J48" s="72"/>
      <c r="K48" s="72"/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3">
        <v>0</v>
      </c>
      <c r="Z48" s="73">
        <v>0</v>
      </c>
      <c r="AA48" s="73">
        <v>0</v>
      </c>
      <c r="AB48" s="73">
        <v>0</v>
      </c>
      <c r="AC48" s="73">
        <v>0</v>
      </c>
      <c r="AD48" s="73">
        <v>0</v>
      </c>
      <c r="AE48" s="73">
        <v>0</v>
      </c>
      <c r="AF48" s="73">
        <v>0</v>
      </c>
      <c r="AG48" s="73">
        <v>0</v>
      </c>
      <c r="AH48" s="73">
        <v>0</v>
      </c>
      <c r="AI48" s="73">
        <v>0</v>
      </c>
      <c r="AJ48" s="73">
        <v>0</v>
      </c>
      <c r="AK48" s="73">
        <v>0</v>
      </c>
      <c r="AL48" s="73">
        <v>0</v>
      </c>
      <c r="AM48" s="73">
        <v>0</v>
      </c>
      <c r="AN48" s="74">
        <f t="shared" si="0"/>
        <v>0</v>
      </c>
      <c r="AO48" s="74">
        <f t="shared" si="1"/>
        <v>0</v>
      </c>
      <c r="AP48" s="74" t="str">
        <f t="shared" si="2"/>
        <v/>
      </c>
      <c r="AQ48" s="73" t="b">
        <f t="shared" si="3"/>
        <v>0</v>
      </c>
    </row>
    <row r="49" spans="1:43" x14ac:dyDescent="0.25">
      <c r="A49" s="71">
        <v>47</v>
      </c>
      <c r="B49" s="71"/>
      <c r="C49" s="78" t="str">
        <f>IFERROR(VLOOKUP(B49,'Youth Profile Tracker'!B48:C97,2,FALSE),"")</f>
        <v/>
      </c>
      <c r="D49" s="78" t="str">
        <f>IFERROR(VLOOKUP(B49,'Youth Profile Tracker'!B48:D97,3,FALSE),"")</f>
        <v/>
      </c>
      <c r="E49" s="78" t="str">
        <f>IFERROR(VLOOKUP(B49,'Youth Profile Tracker'!B48:F97,5,FALSE),"")</f>
        <v/>
      </c>
      <c r="F49" s="78" t="str">
        <f>IFERROR(VLOOKUP(B49,'Youth Profile Tracker'!B48:G97,6,FALSE),"")</f>
        <v/>
      </c>
      <c r="G49" s="78">
        <f>'Youth Profile Tracker'!Q48</f>
        <v>0</v>
      </c>
      <c r="H49" s="79">
        <f>Overview!$E$4</f>
        <v>0</v>
      </c>
      <c r="I49" s="79" t="str">
        <f>IFERROR(VLOOKUP(B49,'Youth Profile Tracker'!B48:T97,12,FALSE),"")</f>
        <v/>
      </c>
      <c r="J49" s="72"/>
      <c r="K49" s="72"/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73">
        <v>0</v>
      </c>
      <c r="AB49" s="73">
        <v>0</v>
      </c>
      <c r="AC49" s="73">
        <v>0</v>
      </c>
      <c r="AD49" s="73">
        <v>0</v>
      </c>
      <c r="AE49" s="73">
        <v>0</v>
      </c>
      <c r="AF49" s="73">
        <v>0</v>
      </c>
      <c r="AG49" s="73">
        <v>0</v>
      </c>
      <c r="AH49" s="73">
        <v>0</v>
      </c>
      <c r="AI49" s="73">
        <v>0</v>
      </c>
      <c r="AJ49" s="73">
        <v>0</v>
      </c>
      <c r="AK49" s="73">
        <v>0</v>
      </c>
      <c r="AL49" s="73">
        <v>0</v>
      </c>
      <c r="AM49" s="73">
        <v>0</v>
      </c>
      <c r="AN49" s="74">
        <f t="shared" si="0"/>
        <v>0</v>
      </c>
      <c r="AO49" s="74">
        <f t="shared" si="1"/>
        <v>0</v>
      </c>
      <c r="AP49" s="74" t="str">
        <f t="shared" si="2"/>
        <v/>
      </c>
      <c r="AQ49" s="73" t="b">
        <f t="shared" si="3"/>
        <v>0</v>
      </c>
    </row>
    <row r="50" spans="1:43" x14ac:dyDescent="0.25">
      <c r="A50" s="71">
        <v>48</v>
      </c>
      <c r="B50" s="71"/>
      <c r="C50" s="78" t="str">
        <f>IFERROR(VLOOKUP(B50,'Youth Profile Tracker'!B49:C98,2,FALSE),"")</f>
        <v/>
      </c>
      <c r="D50" s="78" t="str">
        <f>IFERROR(VLOOKUP(B50,'Youth Profile Tracker'!B49:D98,3,FALSE),"")</f>
        <v/>
      </c>
      <c r="E50" s="78" t="str">
        <f>IFERROR(VLOOKUP(B50,'Youth Profile Tracker'!B49:F98,5,FALSE),"")</f>
        <v/>
      </c>
      <c r="F50" s="78" t="str">
        <f>IFERROR(VLOOKUP(B50,'Youth Profile Tracker'!B49:G98,6,FALSE),"")</f>
        <v/>
      </c>
      <c r="G50" s="78">
        <f>'Youth Profile Tracker'!Q49</f>
        <v>0</v>
      </c>
      <c r="H50" s="79">
        <f>Overview!$E$4</f>
        <v>0</v>
      </c>
      <c r="I50" s="79" t="str">
        <f>IFERROR(VLOOKUP(B50,'Youth Profile Tracker'!B49:T98,12,FALSE),"")</f>
        <v/>
      </c>
      <c r="J50" s="72"/>
      <c r="K50" s="72"/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0</v>
      </c>
      <c r="S50" s="73">
        <v>0</v>
      </c>
      <c r="T50" s="73">
        <v>0</v>
      </c>
      <c r="U50" s="73">
        <v>0</v>
      </c>
      <c r="V50" s="73">
        <v>0</v>
      </c>
      <c r="W50" s="73">
        <v>0</v>
      </c>
      <c r="X50" s="73">
        <v>0</v>
      </c>
      <c r="Y50" s="73">
        <v>0</v>
      </c>
      <c r="Z50" s="73">
        <v>0</v>
      </c>
      <c r="AA50" s="73">
        <v>0</v>
      </c>
      <c r="AB50" s="73">
        <v>0</v>
      </c>
      <c r="AC50" s="73">
        <v>0</v>
      </c>
      <c r="AD50" s="73">
        <v>0</v>
      </c>
      <c r="AE50" s="73">
        <v>0</v>
      </c>
      <c r="AF50" s="73">
        <v>0</v>
      </c>
      <c r="AG50" s="73">
        <v>0</v>
      </c>
      <c r="AH50" s="73">
        <v>0</v>
      </c>
      <c r="AI50" s="73">
        <v>0</v>
      </c>
      <c r="AJ50" s="73">
        <v>0</v>
      </c>
      <c r="AK50" s="73">
        <v>0</v>
      </c>
      <c r="AL50" s="73">
        <v>0</v>
      </c>
      <c r="AM50" s="73">
        <v>0</v>
      </c>
      <c r="AN50" s="74">
        <f t="shared" si="0"/>
        <v>0</v>
      </c>
      <c r="AO50" s="74">
        <f t="shared" si="1"/>
        <v>0</v>
      </c>
      <c r="AP50" s="74" t="str">
        <f t="shared" si="2"/>
        <v/>
      </c>
      <c r="AQ50" s="73" t="b">
        <f t="shared" si="3"/>
        <v>0</v>
      </c>
    </row>
    <row r="51" spans="1:43" x14ac:dyDescent="0.25">
      <c r="A51" s="71">
        <v>49</v>
      </c>
      <c r="B51" s="71"/>
      <c r="C51" s="78" t="str">
        <f>IFERROR(VLOOKUP(B51,'Youth Profile Tracker'!B50:C99,2,FALSE),"")</f>
        <v/>
      </c>
      <c r="D51" s="78" t="str">
        <f>IFERROR(VLOOKUP(B51,'Youth Profile Tracker'!B50:D99,3,FALSE),"")</f>
        <v/>
      </c>
      <c r="E51" s="78" t="str">
        <f>IFERROR(VLOOKUP(B51,'Youth Profile Tracker'!B50:F99,5,FALSE),"")</f>
        <v/>
      </c>
      <c r="F51" s="78" t="str">
        <f>IFERROR(VLOOKUP(B51,'Youth Profile Tracker'!B50:G99,6,FALSE),"")</f>
        <v/>
      </c>
      <c r="G51" s="78">
        <f>'Youth Profile Tracker'!Q50</f>
        <v>0</v>
      </c>
      <c r="H51" s="79">
        <f>Overview!$E$4</f>
        <v>0</v>
      </c>
      <c r="I51" s="79" t="str">
        <f>IFERROR(VLOOKUP(B51,'Youth Profile Tracker'!B50:T99,12,FALSE),"")</f>
        <v/>
      </c>
      <c r="J51" s="72"/>
      <c r="K51" s="72"/>
      <c r="L51" s="73">
        <v>0</v>
      </c>
      <c r="M51" s="73">
        <v>0</v>
      </c>
      <c r="N51" s="73">
        <v>0</v>
      </c>
      <c r="O51" s="73">
        <v>0</v>
      </c>
      <c r="P51" s="73">
        <v>0</v>
      </c>
      <c r="Q51" s="73">
        <v>0</v>
      </c>
      <c r="R51" s="73">
        <v>0</v>
      </c>
      <c r="S51" s="73">
        <v>0</v>
      </c>
      <c r="T51" s="73">
        <v>0</v>
      </c>
      <c r="U51" s="73">
        <v>0</v>
      </c>
      <c r="V51" s="73">
        <v>0</v>
      </c>
      <c r="W51" s="73">
        <v>0</v>
      </c>
      <c r="X51" s="73">
        <v>0</v>
      </c>
      <c r="Y51" s="73">
        <v>0</v>
      </c>
      <c r="Z51" s="73">
        <v>0</v>
      </c>
      <c r="AA51" s="73">
        <v>0</v>
      </c>
      <c r="AB51" s="73">
        <v>0</v>
      </c>
      <c r="AC51" s="73">
        <v>0</v>
      </c>
      <c r="AD51" s="73">
        <v>0</v>
      </c>
      <c r="AE51" s="73">
        <v>0</v>
      </c>
      <c r="AF51" s="73">
        <v>0</v>
      </c>
      <c r="AG51" s="73">
        <v>0</v>
      </c>
      <c r="AH51" s="73">
        <v>0</v>
      </c>
      <c r="AI51" s="73">
        <v>0</v>
      </c>
      <c r="AJ51" s="73">
        <v>0</v>
      </c>
      <c r="AK51" s="73">
        <v>0</v>
      </c>
      <c r="AL51" s="73">
        <v>0</v>
      </c>
      <c r="AM51" s="73">
        <v>0</v>
      </c>
      <c r="AN51" s="74">
        <f t="shared" si="0"/>
        <v>0</v>
      </c>
      <c r="AO51" s="74">
        <f t="shared" si="1"/>
        <v>0</v>
      </c>
      <c r="AP51" s="74" t="str">
        <f t="shared" si="2"/>
        <v/>
      </c>
      <c r="AQ51" s="73" t="b">
        <f t="shared" si="3"/>
        <v>0</v>
      </c>
    </row>
    <row r="52" spans="1:43" x14ac:dyDescent="0.25">
      <c r="A52" s="71">
        <v>50</v>
      </c>
      <c r="B52" s="71"/>
      <c r="C52" s="78" t="str">
        <f>IFERROR(VLOOKUP(B52,'Youth Profile Tracker'!B51:C100,2,FALSE),"")</f>
        <v/>
      </c>
      <c r="D52" s="78" t="str">
        <f>IFERROR(VLOOKUP(B52,'Youth Profile Tracker'!B51:D100,3,FALSE),"")</f>
        <v/>
      </c>
      <c r="E52" s="78" t="str">
        <f>IFERROR(VLOOKUP(B52,'Youth Profile Tracker'!B51:F100,5,FALSE),"")</f>
        <v/>
      </c>
      <c r="F52" s="78" t="str">
        <f>IFERROR(VLOOKUP(B52,'Youth Profile Tracker'!B51:G100,6,FALSE),"")</f>
        <v/>
      </c>
      <c r="G52" s="78">
        <f>'Youth Profile Tracker'!Q51</f>
        <v>0</v>
      </c>
      <c r="H52" s="79">
        <f>Overview!$E$4</f>
        <v>0</v>
      </c>
      <c r="I52" s="79" t="str">
        <f>IFERROR(VLOOKUP(B52,'Youth Profile Tracker'!B51:T100,12,FALSE),"")</f>
        <v/>
      </c>
      <c r="J52" s="72"/>
      <c r="K52" s="72"/>
      <c r="L52" s="73">
        <v>0</v>
      </c>
      <c r="M52" s="73">
        <v>0</v>
      </c>
      <c r="N52" s="73">
        <v>0</v>
      </c>
      <c r="O52" s="73">
        <v>0</v>
      </c>
      <c r="P52" s="73">
        <v>0</v>
      </c>
      <c r="Q52" s="73">
        <v>0</v>
      </c>
      <c r="R52" s="73">
        <v>0</v>
      </c>
      <c r="S52" s="73">
        <v>0</v>
      </c>
      <c r="T52" s="73">
        <v>0</v>
      </c>
      <c r="U52" s="73">
        <v>0</v>
      </c>
      <c r="V52" s="73">
        <v>0</v>
      </c>
      <c r="W52" s="73">
        <v>0</v>
      </c>
      <c r="X52" s="73">
        <v>0</v>
      </c>
      <c r="Y52" s="73">
        <v>0</v>
      </c>
      <c r="Z52" s="73">
        <v>0</v>
      </c>
      <c r="AA52" s="73">
        <v>0</v>
      </c>
      <c r="AB52" s="73">
        <v>0</v>
      </c>
      <c r="AC52" s="73">
        <v>0</v>
      </c>
      <c r="AD52" s="73">
        <v>0</v>
      </c>
      <c r="AE52" s="73">
        <v>0</v>
      </c>
      <c r="AF52" s="73">
        <v>0</v>
      </c>
      <c r="AG52" s="73">
        <v>0</v>
      </c>
      <c r="AH52" s="73">
        <v>0</v>
      </c>
      <c r="AI52" s="73">
        <v>0</v>
      </c>
      <c r="AJ52" s="73">
        <v>0</v>
      </c>
      <c r="AK52" s="73">
        <v>0</v>
      </c>
      <c r="AL52" s="73">
        <v>0</v>
      </c>
      <c r="AM52" s="73">
        <v>0</v>
      </c>
      <c r="AN52" s="74">
        <f t="shared" si="0"/>
        <v>0</v>
      </c>
      <c r="AO52" s="74">
        <f t="shared" si="1"/>
        <v>0</v>
      </c>
      <c r="AP52" s="74" t="str">
        <f t="shared" si="2"/>
        <v/>
      </c>
      <c r="AQ52" s="73" t="b">
        <f t="shared" si="3"/>
        <v>0</v>
      </c>
    </row>
    <row r="54" spans="1:43" x14ac:dyDescent="0.25">
      <c r="H54" s="65"/>
      <c r="I54" s="77"/>
      <c r="J54" s="77"/>
      <c r="K54" s="77"/>
      <c r="AJ54" s="65"/>
      <c r="AK54" s="65"/>
      <c r="AL54" s="65"/>
      <c r="AM54" s="65"/>
      <c r="AN54" s="65"/>
      <c r="AO54" s="65"/>
      <c r="AP54" s="65"/>
      <c r="AQ54" s="65"/>
    </row>
    <row r="55" spans="1:43" x14ac:dyDescent="0.25">
      <c r="H55" s="65"/>
      <c r="I55" s="77"/>
      <c r="J55" s="77"/>
      <c r="K55" s="77"/>
      <c r="AI55" s="65"/>
      <c r="AJ55" s="65"/>
      <c r="AK55" s="65"/>
      <c r="AL55" s="65"/>
      <c r="AM55" s="65"/>
      <c r="AN55" s="65"/>
      <c r="AO55" s="65"/>
      <c r="AP55" s="65"/>
      <c r="AQ55" s="65"/>
    </row>
    <row r="56" spans="1:43" ht="36.75" customHeight="1" x14ac:dyDescent="0.25">
      <c r="H56" s="67"/>
      <c r="I56" s="77"/>
      <c r="J56" s="77"/>
      <c r="K56" s="77"/>
      <c r="AI56" s="65"/>
      <c r="AJ56" s="65"/>
      <c r="AK56" s="65"/>
      <c r="AL56" s="65"/>
      <c r="AM56" s="65"/>
      <c r="AN56" s="65"/>
      <c r="AO56" s="65"/>
      <c r="AP56" s="65"/>
      <c r="AQ56" s="65"/>
    </row>
    <row r="57" spans="1:43" x14ac:dyDescent="0.25">
      <c r="H57" s="67"/>
      <c r="I57" s="77"/>
      <c r="J57" s="77"/>
      <c r="K57" s="77"/>
      <c r="AI57" s="65"/>
      <c r="AJ57" s="65"/>
      <c r="AK57" s="65"/>
      <c r="AL57" s="65"/>
      <c r="AM57" s="65"/>
      <c r="AN57" s="65"/>
      <c r="AO57" s="65"/>
      <c r="AP57" s="65"/>
      <c r="AQ57" s="65"/>
    </row>
    <row r="58" spans="1:43" x14ac:dyDescent="0.25">
      <c r="H58" s="67"/>
      <c r="I58" s="77"/>
      <c r="J58" s="77"/>
      <c r="K58" s="77"/>
      <c r="AI58" s="65"/>
      <c r="AJ58" s="65"/>
      <c r="AK58" s="65"/>
      <c r="AL58" s="65"/>
      <c r="AM58" s="65"/>
      <c r="AN58" s="65"/>
      <c r="AO58" s="65"/>
      <c r="AP58" s="65"/>
      <c r="AQ58" s="65"/>
    </row>
    <row r="59" spans="1:43" x14ac:dyDescent="0.25">
      <c r="H59" s="67"/>
      <c r="I59" s="77"/>
      <c r="J59" s="77"/>
      <c r="K59" s="77"/>
      <c r="AI59" s="65"/>
      <c r="AJ59" s="65"/>
      <c r="AK59" s="65"/>
      <c r="AL59" s="65"/>
      <c r="AM59" s="65"/>
      <c r="AN59" s="65"/>
      <c r="AO59" s="65"/>
      <c r="AP59" s="65"/>
      <c r="AQ59" s="65"/>
    </row>
    <row r="60" spans="1:43" x14ac:dyDescent="0.25">
      <c r="H60" s="67"/>
      <c r="I60" s="77"/>
      <c r="J60" s="77"/>
      <c r="K60" s="77"/>
      <c r="AI60" s="65"/>
      <c r="AJ60" s="65"/>
      <c r="AK60" s="65"/>
      <c r="AL60" s="65"/>
      <c r="AM60" s="65"/>
      <c r="AN60" s="65"/>
      <c r="AO60" s="65"/>
      <c r="AP60" s="65"/>
      <c r="AQ60" s="65"/>
    </row>
    <row r="61" spans="1:43" x14ac:dyDescent="0.25">
      <c r="H61" s="67"/>
      <c r="I61" s="67"/>
    </row>
    <row r="62" spans="1:43" x14ac:dyDescent="0.25">
      <c r="H62" s="67"/>
      <c r="I62" s="67"/>
    </row>
    <row r="63" spans="1:43" x14ac:dyDescent="0.25">
      <c r="H63" s="67"/>
      <c r="I63" s="67"/>
    </row>
    <row r="64" spans="1:43" x14ac:dyDescent="0.25">
      <c r="H64" s="67"/>
      <c r="I64" s="67"/>
    </row>
    <row r="65" spans="8:9" x14ac:dyDescent="0.25">
      <c r="H65" s="67"/>
      <c r="I65" s="67"/>
    </row>
    <row r="66" spans="8:9" x14ac:dyDescent="0.25">
      <c r="H66" s="67"/>
      <c r="I66" s="67"/>
    </row>
    <row r="67" spans="8:9" x14ac:dyDescent="0.25">
      <c r="H67" s="67"/>
      <c r="I67" s="67"/>
    </row>
    <row r="68" spans="8:9" x14ac:dyDescent="0.25">
      <c r="H68" s="67"/>
      <c r="I68" s="67"/>
    </row>
    <row r="69" spans="8:9" x14ac:dyDescent="0.25">
      <c r="H69" s="67"/>
      <c r="I69" s="67"/>
    </row>
    <row r="70" spans="8:9" x14ac:dyDescent="0.25">
      <c r="H70" s="67"/>
      <c r="I70" s="67"/>
    </row>
    <row r="71" spans="8:9" x14ac:dyDescent="0.25">
      <c r="H71" s="67"/>
      <c r="I71" s="67"/>
    </row>
    <row r="72" spans="8:9" x14ac:dyDescent="0.25">
      <c r="H72" s="67"/>
      <c r="I72" s="67"/>
    </row>
    <row r="73" spans="8:9" x14ac:dyDescent="0.25">
      <c r="H73" s="67"/>
      <c r="I73" s="67"/>
    </row>
    <row r="74" spans="8:9" x14ac:dyDescent="0.25">
      <c r="H74" s="67"/>
      <c r="I74" s="67"/>
    </row>
    <row r="75" spans="8:9" x14ac:dyDescent="0.25">
      <c r="H75" s="67"/>
      <c r="I75" s="67"/>
    </row>
    <row r="76" spans="8:9" x14ac:dyDescent="0.25">
      <c r="H76" s="67"/>
      <c r="I76" s="67"/>
    </row>
    <row r="77" spans="8:9" x14ac:dyDescent="0.25">
      <c r="H77" s="67"/>
      <c r="I77" s="67"/>
    </row>
    <row r="78" spans="8:9" x14ac:dyDescent="0.25">
      <c r="H78" s="67"/>
      <c r="I78" s="67"/>
    </row>
    <row r="79" spans="8:9" x14ac:dyDescent="0.25">
      <c r="H79" s="67"/>
      <c r="I79" s="67"/>
    </row>
    <row r="80" spans="8:9" x14ac:dyDescent="0.25">
      <c r="H80" s="67"/>
      <c r="I80" s="67"/>
    </row>
    <row r="81" spans="8:9" x14ac:dyDescent="0.25">
      <c r="H81" s="67"/>
      <c r="I81" s="67"/>
    </row>
    <row r="82" spans="8:9" x14ac:dyDescent="0.25">
      <c r="H82" s="67"/>
      <c r="I82" s="67"/>
    </row>
    <row r="83" spans="8:9" x14ac:dyDescent="0.25">
      <c r="H83" s="67"/>
      <c r="I83" s="67"/>
    </row>
    <row r="84" spans="8:9" x14ac:dyDescent="0.25">
      <c r="H84" s="67"/>
      <c r="I84" s="67"/>
    </row>
    <row r="85" spans="8:9" x14ac:dyDescent="0.25">
      <c r="H85" s="67"/>
      <c r="I85" s="67"/>
    </row>
    <row r="86" spans="8:9" x14ac:dyDescent="0.25">
      <c r="H86" s="67"/>
      <c r="I86" s="67"/>
    </row>
    <row r="87" spans="8:9" x14ac:dyDescent="0.25">
      <c r="H87" s="67"/>
      <c r="I87" s="67"/>
    </row>
    <row r="88" spans="8:9" x14ac:dyDescent="0.25">
      <c r="H88" s="67"/>
      <c r="I88" s="67"/>
    </row>
    <row r="89" spans="8:9" x14ac:dyDescent="0.25">
      <c r="H89" s="67"/>
      <c r="I89" s="67"/>
    </row>
    <row r="90" spans="8:9" x14ac:dyDescent="0.25">
      <c r="H90" s="67"/>
      <c r="I90" s="67"/>
    </row>
    <row r="91" spans="8:9" x14ac:dyDescent="0.25">
      <c r="H91" s="67"/>
      <c r="I91" s="67"/>
    </row>
    <row r="92" spans="8:9" x14ac:dyDescent="0.25">
      <c r="H92" s="67"/>
      <c r="I92" s="67"/>
    </row>
    <row r="93" spans="8:9" x14ac:dyDescent="0.25">
      <c r="H93" s="67"/>
      <c r="I93" s="67"/>
    </row>
    <row r="94" spans="8:9" x14ac:dyDescent="0.25">
      <c r="H94" s="67"/>
      <c r="I94" s="67"/>
    </row>
    <row r="95" spans="8:9" x14ac:dyDescent="0.25">
      <c r="H95" s="67"/>
      <c r="I95" s="67"/>
    </row>
    <row r="96" spans="8:9" x14ac:dyDescent="0.25">
      <c r="H96" s="67"/>
      <c r="I96" s="67"/>
    </row>
    <row r="97" spans="8:9" x14ac:dyDescent="0.25">
      <c r="H97" s="67"/>
      <c r="I97" s="67"/>
    </row>
    <row r="98" spans="8:9" x14ac:dyDescent="0.25">
      <c r="H98" s="67"/>
      <c r="I98" s="67"/>
    </row>
    <row r="99" spans="8:9" x14ac:dyDescent="0.25">
      <c r="H99" s="67"/>
      <c r="I99" s="67"/>
    </row>
    <row r="100" spans="8:9" x14ac:dyDescent="0.25">
      <c r="H100" s="67"/>
      <c r="I100" s="67"/>
    </row>
    <row r="101" spans="8:9" x14ac:dyDescent="0.25">
      <c r="H101" s="67"/>
      <c r="I101" s="67"/>
    </row>
    <row r="102" spans="8:9" x14ac:dyDescent="0.25">
      <c r="H102" s="67"/>
      <c r="I102" s="67"/>
    </row>
    <row r="103" spans="8:9" x14ac:dyDescent="0.25">
      <c r="H103" s="67"/>
      <c r="I103" s="67"/>
    </row>
    <row r="104" spans="8:9" x14ac:dyDescent="0.25">
      <c r="H104" s="67"/>
      <c r="I104" s="67"/>
    </row>
    <row r="105" spans="8:9" x14ac:dyDescent="0.25">
      <c r="H105" s="67"/>
      <c r="I105" s="67"/>
    </row>
    <row r="106" spans="8:9" x14ac:dyDescent="0.25">
      <c r="H106" s="67"/>
      <c r="I106" s="67"/>
    </row>
    <row r="107" spans="8:9" x14ac:dyDescent="0.25">
      <c r="H107" s="67"/>
      <c r="I107" s="67"/>
    </row>
    <row r="108" spans="8:9" x14ac:dyDescent="0.25">
      <c r="H108" s="67"/>
      <c r="I108" s="67"/>
    </row>
    <row r="109" spans="8:9" x14ac:dyDescent="0.25">
      <c r="H109" s="67"/>
      <c r="I109" s="67"/>
    </row>
    <row r="110" spans="8:9" x14ac:dyDescent="0.25">
      <c r="H110" s="67"/>
      <c r="I110" s="67"/>
    </row>
    <row r="111" spans="8:9" x14ac:dyDescent="0.25">
      <c r="H111" s="67"/>
      <c r="I111" s="67"/>
    </row>
    <row r="112" spans="8:9" x14ac:dyDescent="0.25">
      <c r="H112" s="67"/>
      <c r="I112" s="67"/>
    </row>
    <row r="113" spans="8:9" x14ac:dyDescent="0.25">
      <c r="H113" s="67"/>
      <c r="I113" s="67"/>
    </row>
    <row r="114" spans="8:9" x14ac:dyDescent="0.25">
      <c r="H114" s="67"/>
      <c r="I114" s="67"/>
    </row>
    <row r="115" spans="8:9" x14ac:dyDescent="0.25">
      <c r="H115" s="67"/>
      <c r="I115" s="67"/>
    </row>
  </sheetData>
  <sheetProtection algorithmName="SHA-512" hashValue="QCA8E+SKpu1dN1JOm3nVGcO+ZY7whF/q5KPxDLM9qUAupLfuaMHq3nDFmU6DIqhqPJLqPQnM3CuTUhBzAJBO2Q==" saltValue="1czimvPFGALMIy9dDthsVw==" spinCount="100000" sheet="1" objects="1" scenarios="1"/>
  <mergeCells count="28">
    <mergeCell ref="V1:W1"/>
    <mergeCell ref="J1:K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L1:M1"/>
    <mergeCell ref="N1:O1"/>
    <mergeCell ref="P1:Q1"/>
    <mergeCell ref="R1:S1"/>
    <mergeCell ref="T1:U1"/>
    <mergeCell ref="AH1:AI1"/>
    <mergeCell ref="AP1:AP2"/>
    <mergeCell ref="AQ1:AQ2"/>
    <mergeCell ref="AN1:AN2"/>
    <mergeCell ref="AO1:AO2"/>
    <mergeCell ref="AJ1:AK1"/>
    <mergeCell ref="AL1:AM1"/>
    <mergeCell ref="X1:Y1"/>
    <mergeCell ref="Z1:AA1"/>
    <mergeCell ref="AB1:AC1"/>
    <mergeCell ref="AD1:AE1"/>
    <mergeCell ref="AF1:A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>
      <selection activeCell="G35" sqref="G35"/>
    </sheetView>
  </sheetViews>
  <sheetFormatPr defaultRowHeight="15" x14ac:dyDescent="0.25"/>
  <cols>
    <col min="1" max="1" width="9.140625" style="65"/>
    <col min="2" max="2" width="23" style="65" customWidth="1"/>
    <col min="3" max="3" width="27.5703125" style="65" customWidth="1"/>
    <col min="4" max="4" width="10.140625" style="65" bestFit="1" customWidth="1"/>
    <col min="5" max="6" width="9.140625" style="65"/>
    <col min="7" max="7" width="12.42578125" style="65" customWidth="1"/>
    <col min="8" max="8" width="14.5703125" style="65" bestFit="1" customWidth="1"/>
    <col min="9" max="9" width="14.5703125" style="65" customWidth="1"/>
    <col min="10" max="17" width="21.28515625" style="65" customWidth="1"/>
    <col min="18" max="16384" width="9.140625" style="65"/>
  </cols>
  <sheetData>
    <row r="1" spans="1:17" x14ac:dyDescent="0.25">
      <c r="A1" s="127" t="s">
        <v>134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</row>
    <row r="2" spans="1:17" x14ac:dyDescent="0.2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3"/>
      <c r="N2" s="129" t="s">
        <v>180</v>
      </c>
      <c r="O2" s="130"/>
      <c r="P2" s="130"/>
      <c r="Q2" s="131"/>
    </row>
    <row r="3" spans="1:17" ht="15" customHeight="1" x14ac:dyDescent="0.25">
      <c r="A3" s="124" t="s">
        <v>135</v>
      </c>
      <c r="B3" s="124" t="s">
        <v>22</v>
      </c>
      <c r="C3" s="124" t="s">
        <v>0</v>
      </c>
      <c r="D3" s="124" t="s">
        <v>1</v>
      </c>
      <c r="E3" s="124" t="s">
        <v>2</v>
      </c>
      <c r="F3" s="124" t="s">
        <v>3</v>
      </c>
      <c r="G3" s="123" t="s">
        <v>156</v>
      </c>
      <c r="H3" s="134" t="s">
        <v>4</v>
      </c>
      <c r="I3" s="125" t="s">
        <v>182</v>
      </c>
      <c r="J3" s="80">
        <v>1</v>
      </c>
      <c r="K3" s="80" t="s">
        <v>144</v>
      </c>
      <c r="L3" s="80">
        <v>2</v>
      </c>
      <c r="M3" s="80">
        <v>3</v>
      </c>
      <c r="N3" s="80" t="s">
        <v>145</v>
      </c>
      <c r="O3" s="80" t="s">
        <v>146</v>
      </c>
      <c r="P3" s="80" t="s">
        <v>147</v>
      </c>
      <c r="Q3" s="80" t="s">
        <v>148</v>
      </c>
    </row>
    <row r="4" spans="1:17" ht="15" customHeight="1" x14ac:dyDescent="0.25">
      <c r="A4" s="124"/>
      <c r="B4" s="124"/>
      <c r="C4" s="124"/>
      <c r="D4" s="124"/>
      <c r="E4" s="124"/>
      <c r="F4" s="124"/>
      <c r="G4" s="124"/>
      <c r="H4" s="135"/>
      <c r="I4" s="135"/>
      <c r="J4" s="125" t="s">
        <v>136</v>
      </c>
      <c r="K4" s="125" t="s">
        <v>137</v>
      </c>
      <c r="L4" s="125" t="s">
        <v>138</v>
      </c>
      <c r="M4" s="125" t="s">
        <v>139</v>
      </c>
      <c r="N4" s="123" t="s">
        <v>140</v>
      </c>
      <c r="O4" s="123" t="s">
        <v>141</v>
      </c>
      <c r="P4" s="123" t="s">
        <v>142</v>
      </c>
      <c r="Q4" s="123" t="s">
        <v>143</v>
      </c>
    </row>
    <row r="5" spans="1:17" ht="74.25" customHeight="1" x14ac:dyDescent="0.25">
      <c r="A5" s="124"/>
      <c r="B5" s="124"/>
      <c r="C5" s="124"/>
      <c r="D5" s="124"/>
      <c r="E5" s="124"/>
      <c r="F5" s="124"/>
      <c r="G5" s="124"/>
      <c r="H5" s="136"/>
      <c r="I5" s="136"/>
      <c r="J5" s="126"/>
      <c r="K5" s="126"/>
      <c r="L5" s="126"/>
      <c r="M5" s="126"/>
      <c r="N5" s="123"/>
      <c r="O5" s="123"/>
      <c r="P5" s="123"/>
      <c r="Q5" s="123"/>
    </row>
    <row r="6" spans="1:17" x14ac:dyDescent="0.25">
      <c r="A6" s="81">
        <v>1</v>
      </c>
      <c r="B6" s="81"/>
      <c r="C6" s="79" t="str">
        <f>IFERROR(VLOOKUP(B6,'Youth Profile Tracker'!B2:C51,2,FALSE),"")</f>
        <v/>
      </c>
      <c r="D6" s="79" t="str">
        <f>IFERROR(VLOOKUP(B6,'Youth Profile Tracker'!B2:D51,3,FALSE),"")</f>
        <v/>
      </c>
      <c r="E6" s="79" t="str">
        <f>IFERROR(VLOOKUP(B6,'Youth Profile Tracker'!B2:F51,5,FALSE),"")</f>
        <v/>
      </c>
      <c r="F6" s="79" t="str">
        <f>IFERROR(VLOOKUP(B6,'Youth Profile Tracker'!B2:G51,6,FALSE),"")</f>
        <v/>
      </c>
      <c r="G6" s="79">
        <f>'Youth Profile Tracker'!P2</f>
        <v>0</v>
      </c>
      <c r="H6" s="79" t="str">
        <f>IFERROR(VLOOKUP(B6,'Youth Profile Tracker'!B2:R51,17,FALSE),"")</f>
        <v/>
      </c>
      <c r="I6" s="82"/>
      <c r="J6" s="82"/>
      <c r="K6" s="82"/>
      <c r="L6" s="82"/>
      <c r="M6" s="82"/>
      <c r="N6" s="82"/>
      <c r="O6" s="82"/>
      <c r="P6" s="82"/>
      <c r="Q6" s="82"/>
    </row>
    <row r="7" spans="1:17" x14ac:dyDescent="0.25">
      <c r="A7" s="81">
        <v>2</v>
      </c>
      <c r="B7" s="81"/>
      <c r="C7" s="79" t="str">
        <f>IFERROR(VLOOKUP(B7,'Youth Profile Tracker'!B3:C52,2,FALSE),"")</f>
        <v/>
      </c>
      <c r="D7" s="79" t="str">
        <f>IFERROR(VLOOKUP(B7,'Youth Profile Tracker'!B3:D52,3,FALSE),"")</f>
        <v/>
      </c>
      <c r="E7" s="79" t="str">
        <f>IFERROR(VLOOKUP(B7,'Youth Profile Tracker'!B3:F52,5,FALSE),"")</f>
        <v/>
      </c>
      <c r="F7" s="79" t="str">
        <f>IFERROR(VLOOKUP(B7,'Youth Profile Tracker'!B3:G52,6,FALSE),"")</f>
        <v/>
      </c>
      <c r="G7" s="79">
        <f>'Youth Profile Tracker'!P3</f>
        <v>0</v>
      </c>
      <c r="H7" s="79" t="str">
        <f>IFERROR(VLOOKUP(B7,'Youth Profile Tracker'!B3:R52,17,FALSE),"")</f>
        <v/>
      </c>
      <c r="I7" s="82"/>
      <c r="J7" s="82"/>
      <c r="K7" s="82"/>
      <c r="L7" s="82"/>
      <c r="M7" s="82"/>
      <c r="N7" s="82"/>
      <c r="O7" s="82"/>
      <c r="P7" s="82"/>
      <c r="Q7" s="82"/>
    </row>
    <row r="8" spans="1:17" x14ac:dyDescent="0.25">
      <c r="A8" s="81">
        <v>3</v>
      </c>
      <c r="B8" s="81"/>
      <c r="C8" s="79" t="str">
        <f>IFERROR(VLOOKUP(B8,'Youth Profile Tracker'!B4:C53,2,FALSE),"")</f>
        <v/>
      </c>
      <c r="D8" s="79" t="str">
        <f>IFERROR(VLOOKUP(B8,'Youth Profile Tracker'!B4:D53,3,FALSE),"")</f>
        <v/>
      </c>
      <c r="E8" s="79" t="str">
        <f>IFERROR(VLOOKUP(B8,'Youth Profile Tracker'!B4:F53,5,FALSE),"")</f>
        <v/>
      </c>
      <c r="F8" s="79" t="str">
        <f>IFERROR(VLOOKUP(B8,'Youth Profile Tracker'!B4:G53,6,FALSE),"")</f>
        <v/>
      </c>
      <c r="G8" s="79">
        <f>'Youth Profile Tracker'!P4</f>
        <v>0</v>
      </c>
      <c r="H8" s="79" t="str">
        <f>IFERROR(VLOOKUP(B8,'Youth Profile Tracker'!B4:R53,17,FALSE),"")</f>
        <v/>
      </c>
      <c r="I8" s="82"/>
      <c r="J8" s="82"/>
      <c r="K8" s="82"/>
      <c r="L8" s="82"/>
      <c r="M8" s="82"/>
      <c r="N8" s="82"/>
      <c r="O8" s="82"/>
      <c r="P8" s="82"/>
      <c r="Q8" s="82"/>
    </row>
    <row r="9" spans="1:17" x14ac:dyDescent="0.25">
      <c r="A9" s="81">
        <v>4</v>
      </c>
      <c r="B9" s="81"/>
      <c r="C9" s="79" t="str">
        <f>IFERROR(VLOOKUP(B9,'Youth Profile Tracker'!B5:C54,2,FALSE),"")</f>
        <v/>
      </c>
      <c r="D9" s="79" t="str">
        <f>IFERROR(VLOOKUP(B9,'Youth Profile Tracker'!B5:D54,3,FALSE),"")</f>
        <v/>
      </c>
      <c r="E9" s="79" t="str">
        <f>IFERROR(VLOOKUP(B9,'Youth Profile Tracker'!B5:F54,5,FALSE),"")</f>
        <v/>
      </c>
      <c r="F9" s="79" t="str">
        <f>IFERROR(VLOOKUP(B9,'Youth Profile Tracker'!B5:G54,6,FALSE),"")</f>
        <v/>
      </c>
      <c r="G9" s="79">
        <f>'Youth Profile Tracker'!P5</f>
        <v>0</v>
      </c>
      <c r="H9" s="79" t="str">
        <f>IFERROR(VLOOKUP(B9,'Youth Profile Tracker'!B5:R54,17,FALSE),"")</f>
        <v/>
      </c>
      <c r="I9" s="82"/>
      <c r="J9" s="82"/>
      <c r="K9" s="82"/>
      <c r="L9" s="82"/>
      <c r="M9" s="82"/>
      <c r="N9" s="82"/>
      <c r="O9" s="82"/>
      <c r="P9" s="82"/>
      <c r="Q9" s="82"/>
    </row>
    <row r="10" spans="1:17" x14ac:dyDescent="0.25">
      <c r="A10" s="81">
        <v>5</v>
      </c>
      <c r="B10" s="81"/>
      <c r="C10" s="79" t="str">
        <f>IFERROR(VLOOKUP(B10,'Youth Profile Tracker'!B6:C55,2,FALSE),"")</f>
        <v/>
      </c>
      <c r="D10" s="79" t="str">
        <f>IFERROR(VLOOKUP(B10,'Youth Profile Tracker'!B6:D55,3,FALSE),"")</f>
        <v/>
      </c>
      <c r="E10" s="79" t="str">
        <f>IFERROR(VLOOKUP(B10,'Youth Profile Tracker'!B6:F55,5,FALSE),"")</f>
        <v/>
      </c>
      <c r="F10" s="79" t="str">
        <f>IFERROR(VLOOKUP(B10,'Youth Profile Tracker'!B6:G55,6,FALSE),"")</f>
        <v/>
      </c>
      <c r="G10" s="79">
        <f>'Youth Profile Tracker'!P6</f>
        <v>0</v>
      </c>
      <c r="H10" s="79" t="str">
        <f>IFERROR(VLOOKUP(B10,'Youth Profile Tracker'!B6:R55,17,FALSE),"")</f>
        <v/>
      </c>
      <c r="I10" s="82"/>
      <c r="J10" s="82"/>
      <c r="K10" s="82"/>
      <c r="L10" s="82"/>
      <c r="M10" s="82"/>
      <c r="N10" s="82"/>
      <c r="O10" s="82"/>
      <c r="P10" s="82"/>
      <c r="Q10" s="82"/>
    </row>
    <row r="11" spans="1:17" x14ac:dyDescent="0.25">
      <c r="A11" s="81">
        <v>6</v>
      </c>
      <c r="B11" s="83"/>
      <c r="C11" s="79" t="str">
        <f>IFERROR(VLOOKUP(B11,'Youth Profile Tracker'!B7:C56,2,FALSE),"")</f>
        <v/>
      </c>
      <c r="D11" s="79" t="str">
        <f>IFERROR(VLOOKUP(B11,'Youth Profile Tracker'!B7:D56,3,FALSE),"")</f>
        <v/>
      </c>
      <c r="E11" s="79" t="str">
        <f>IFERROR(VLOOKUP(B11,'Youth Profile Tracker'!B7:F56,5,FALSE),"")</f>
        <v/>
      </c>
      <c r="F11" s="79" t="str">
        <f>IFERROR(VLOOKUP(B11,'Youth Profile Tracker'!B7:G56,6,FALSE),"")</f>
        <v/>
      </c>
      <c r="G11" s="79">
        <f>'Youth Profile Tracker'!P7</f>
        <v>0</v>
      </c>
      <c r="H11" s="79" t="str">
        <f>IFERROR(VLOOKUP(B11,'Youth Profile Tracker'!B7:R56,17,FALSE),"")</f>
        <v/>
      </c>
      <c r="I11" s="82"/>
      <c r="J11" s="82"/>
      <c r="K11" s="82"/>
      <c r="L11" s="82"/>
      <c r="M11" s="82"/>
      <c r="N11" s="82"/>
      <c r="O11" s="82"/>
      <c r="P11" s="82"/>
      <c r="Q11" s="82"/>
    </row>
    <row r="12" spans="1:17" x14ac:dyDescent="0.25">
      <c r="A12" s="81">
        <v>7</v>
      </c>
      <c r="B12" s="81"/>
      <c r="C12" s="79" t="str">
        <f>IFERROR(VLOOKUP(B12,'Youth Profile Tracker'!B8:C57,2,FALSE),"")</f>
        <v/>
      </c>
      <c r="D12" s="79" t="str">
        <f>IFERROR(VLOOKUP(B12,'Youth Profile Tracker'!B8:D57,3,FALSE),"")</f>
        <v/>
      </c>
      <c r="E12" s="79" t="str">
        <f>IFERROR(VLOOKUP(B12,'Youth Profile Tracker'!B8:F57,5,FALSE),"")</f>
        <v/>
      </c>
      <c r="F12" s="79" t="str">
        <f>IFERROR(VLOOKUP(B12,'Youth Profile Tracker'!B8:G57,6,FALSE),"")</f>
        <v/>
      </c>
      <c r="G12" s="79">
        <f>'Youth Profile Tracker'!P8</f>
        <v>0</v>
      </c>
      <c r="H12" s="79" t="str">
        <f>IFERROR(VLOOKUP(B12,'Youth Profile Tracker'!B8:R57,17,FALSE),"")</f>
        <v/>
      </c>
      <c r="I12" s="82"/>
      <c r="J12" s="82"/>
      <c r="K12" s="82"/>
      <c r="L12" s="82"/>
      <c r="M12" s="82"/>
      <c r="N12" s="82"/>
      <c r="O12" s="82"/>
      <c r="P12" s="82"/>
      <c r="Q12" s="82"/>
    </row>
    <row r="13" spans="1:17" x14ac:dyDescent="0.25">
      <c r="A13" s="81">
        <v>8</v>
      </c>
      <c r="B13" s="84"/>
      <c r="C13" s="79" t="str">
        <f>IFERROR(VLOOKUP(B13,'Youth Profile Tracker'!B9:C58,2,FALSE),"")</f>
        <v/>
      </c>
      <c r="D13" s="79" t="str">
        <f>IFERROR(VLOOKUP(B13,'Youth Profile Tracker'!B9:D58,3,FALSE),"")</f>
        <v/>
      </c>
      <c r="E13" s="79" t="str">
        <f>IFERROR(VLOOKUP(B13,'Youth Profile Tracker'!B9:F58,5,FALSE),"")</f>
        <v/>
      </c>
      <c r="F13" s="79" t="str">
        <f>IFERROR(VLOOKUP(B13,'Youth Profile Tracker'!B9:G58,6,FALSE),"")</f>
        <v/>
      </c>
      <c r="G13" s="79">
        <f>'Youth Profile Tracker'!P9</f>
        <v>0</v>
      </c>
      <c r="H13" s="79" t="str">
        <f>IFERROR(VLOOKUP(B13,'Youth Profile Tracker'!B9:R58,17,FALSE),"")</f>
        <v/>
      </c>
      <c r="I13" s="82"/>
      <c r="J13" s="82"/>
      <c r="K13" s="82"/>
      <c r="L13" s="82"/>
      <c r="M13" s="82"/>
      <c r="N13" s="82"/>
      <c r="O13" s="82"/>
      <c r="P13" s="82"/>
      <c r="Q13" s="82"/>
    </row>
    <row r="14" spans="1:17" x14ac:dyDescent="0.25">
      <c r="A14" s="81">
        <v>9</v>
      </c>
      <c r="B14" s="83"/>
      <c r="C14" s="79" t="str">
        <f>IFERROR(VLOOKUP(B14,'Youth Profile Tracker'!B10:C59,2,FALSE),"")</f>
        <v/>
      </c>
      <c r="D14" s="79" t="str">
        <f>IFERROR(VLOOKUP(B14,'Youth Profile Tracker'!B10:D59,3,FALSE),"")</f>
        <v/>
      </c>
      <c r="E14" s="79" t="str">
        <f>IFERROR(VLOOKUP(B14,'Youth Profile Tracker'!B10:F59,5,FALSE),"")</f>
        <v/>
      </c>
      <c r="F14" s="79" t="str">
        <f>IFERROR(VLOOKUP(B14,'Youth Profile Tracker'!B10:G59,6,FALSE),"")</f>
        <v/>
      </c>
      <c r="G14" s="79">
        <f>'Youth Profile Tracker'!P10</f>
        <v>0</v>
      </c>
      <c r="H14" s="79" t="str">
        <f>IFERROR(VLOOKUP(B14,'Youth Profile Tracker'!B10:R59,17,FALSE),"")</f>
        <v/>
      </c>
      <c r="I14" s="82"/>
      <c r="J14" s="82"/>
      <c r="K14" s="82"/>
      <c r="L14" s="82"/>
      <c r="M14" s="82"/>
      <c r="N14" s="82"/>
      <c r="O14" s="82"/>
      <c r="P14" s="82"/>
      <c r="Q14" s="82"/>
    </row>
    <row r="15" spans="1:17" x14ac:dyDescent="0.25">
      <c r="A15" s="81">
        <v>10</v>
      </c>
      <c r="B15" s="81"/>
      <c r="C15" s="79" t="str">
        <f>IFERROR(VLOOKUP(B15,'Youth Profile Tracker'!B11:C60,2,FALSE),"")</f>
        <v/>
      </c>
      <c r="D15" s="79" t="str">
        <f>IFERROR(VLOOKUP(B15,'Youth Profile Tracker'!B11:D60,3,FALSE),"")</f>
        <v/>
      </c>
      <c r="E15" s="79" t="str">
        <f>IFERROR(VLOOKUP(B15,'Youth Profile Tracker'!B11:F60,5,FALSE),"")</f>
        <v/>
      </c>
      <c r="F15" s="79" t="str">
        <f>IFERROR(VLOOKUP(B15,'Youth Profile Tracker'!B11:G60,6,FALSE),"")</f>
        <v/>
      </c>
      <c r="G15" s="79">
        <f>'Youth Profile Tracker'!P11</f>
        <v>0</v>
      </c>
      <c r="H15" s="79" t="str">
        <f>IFERROR(VLOOKUP(B15,'Youth Profile Tracker'!B11:R60,17,FALSE),"")</f>
        <v/>
      </c>
      <c r="I15" s="82"/>
      <c r="J15" s="82"/>
      <c r="K15" s="82"/>
      <c r="L15" s="82"/>
      <c r="M15" s="82"/>
      <c r="N15" s="82"/>
      <c r="O15" s="82"/>
      <c r="P15" s="82"/>
      <c r="Q15" s="82"/>
    </row>
    <row r="16" spans="1:17" x14ac:dyDescent="0.25">
      <c r="A16" s="81">
        <v>11</v>
      </c>
      <c r="B16" s="81"/>
      <c r="C16" s="79" t="str">
        <f>IFERROR(VLOOKUP(B16,'Youth Profile Tracker'!B12:C61,2,FALSE),"")</f>
        <v/>
      </c>
      <c r="D16" s="79" t="str">
        <f>IFERROR(VLOOKUP(B16,'Youth Profile Tracker'!B12:D61,3,FALSE),"")</f>
        <v/>
      </c>
      <c r="E16" s="79" t="str">
        <f>IFERROR(VLOOKUP(B16,'Youth Profile Tracker'!B12:F61,5,FALSE),"")</f>
        <v/>
      </c>
      <c r="F16" s="79" t="str">
        <f>IFERROR(VLOOKUP(B16,'Youth Profile Tracker'!B12:G61,6,FALSE),"")</f>
        <v/>
      </c>
      <c r="G16" s="79">
        <f>'Youth Profile Tracker'!P12</f>
        <v>0</v>
      </c>
      <c r="H16" s="79" t="str">
        <f>IFERROR(VLOOKUP(B16,'Youth Profile Tracker'!B12:R61,17,FALSE),"")</f>
        <v/>
      </c>
      <c r="I16" s="82"/>
      <c r="J16" s="82"/>
      <c r="K16" s="82"/>
      <c r="L16" s="82"/>
      <c r="M16" s="82"/>
      <c r="N16" s="82"/>
      <c r="O16" s="82"/>
      <c r="P16" s="82"/>
      <c r="Q16" s="82"/>
    </row>
    <row r="17" spans="1:17" x14ac:dyDescent="0.25">
      <c r="A17" s="81">
        <v>12</v>
      </c>
      <c r="B17" s="84"/>
      <c r="C17" s="79" t="str">
        <f>IFERROR(VLOOKUP(B17,'Youth Profile Tracker'!B13:C62,2,FALSE),"")</f>
        <v/>
      </c>
      <c r="D17" s="79" t="str">
        <f>IFERROR(VLOOKUP(B17,'Youth Profile Tracker'!B13:D62,3,FALSE),"")</f>
        <v/>
      </c>
      <c r="E17" s="79" t="str">
        <f>IFERROR(VLOOKUP(B17,'Youth Profile Tracker'!B13:F62,5,FALSE),"")</f>
        <v/>
      </c>
      <c r="F17" s="79" t="str">
        <f>IFERROR(VLOOKUP(B17,'Youth Profile Tracker'!B13:G62,6,FALSE),"")</f>
        <v/>
      </c>
      <c r="G17" s="79">
        <f>'Youth Profile Tracker'!P13</f>
        <v>0</v>
      </c>
      <c r="H17" s="79" t="str">
        <f>IFERROR(VLOOKUP(B17,'Youth Profile Tracker'!B13:R62,17,FALSE),"")</f>
        <v/>
      </c>
      <c r="I17" s="82"/>
      <c r="J17" s="82"/>
      <c r="K17" s="82"/>
      <c r="L17" s="82"/>
      <c r="M17" s="82"/>
      <c r="N17" s="82"/>
      <c r="O17" s="82"/>
      <c r="P17" s="82"/>
      <c r="Q17" s="82"/>
    </row>
    <row r="18" spans="1:17" x14ac:dyDescent="0.25">
      <c r="A18" s="81">
        <v>13</v>
      </c>
      <c r="B18" s="81"/>
      <c r="C18" s="79" t="str">
        <f>IFERROR(VLOOKUP(B18,'Youth Profile Tracker'!B14:C63,2,FALSE),"")</f>
        <v/>
      </c>
      <c r="D18" s="79" t="str">
        <f>IFERROR(VLOOKUP(B18,'Youth Profile Tracker'!B14:D63,3,FALSE),"")</f>
        <v/>
      </c>
      <c r="E18" s="79" t="str">
        <f>IFERROR(VLOOKUP(B18,'Youth Profile Tracker'!B14:F63,5,FALSE),"")</f>
        <v/>
      </c>
      <c r="F18" s="79" t="str">
        <f>IFERROR(VLOOKUP(B18,'Youth Profile Tracker'!B14:G63,6,FALSE),"")</f>
        <v/>
      </c>
      <c r="G18" s="79">
        <f>'Youth Profile Tracker'!P14</f>
        <v>0</v>
      </c>
      <c r="H18" s="79" t="str">
        <f>IFERROR(VLOOKUP(B18,'Youth Profile Tracker'!B14:R63,17,FALSE),"")</f>
        <v/>
      </c>
      <c r="I18" s="82"/>
      <c r="J18" s="82"/>
      <c r="K18" s="82"/>
      <c r="L18" s="82"/>
      <c r="M18" s="82"/>
      <c r="N18" s="82"/>
      <c r="O18" s="82"/>
      <c r="P18" s="82"/>
      <c r="Q18" s="82"/>
    </row>
    <row r="19" spans="1:17" x14ac:dyDescent="0.25">
      <c r="A19" s="81">
        <v>14</v>
      </c>
      <c r="B19" s="81"/>
      <c r="C19" s="79" t="str">
        <f>IFERROR(VLOOKUP(B19,'Youth Profile Tracker'!B15:C64,2,FALSE),"")</f>
        <v/>
      </c>
      <c r="D19" s="79" t="str">
        <f>IFERROR(VLOOKUP(B19,'Youth Profile Tracker'!B15:D64,3,FALSE),"")</f>
        <v/>
      </c>
      <c r="E19" s="79" t="str">
        <f>IFERROR(VLOOKUP(B19,'Youth Profile Tracker'!B15:F64,5,FALSE),"")</f>
        <v/>
      </c>
      <c r="F19" s="79" t="str">
        <f>IFERROR(VLOOKUP(B19,'Youth Profile Tracker'!B15:G64,6,FALSE),"")</f>
        <v/>
      </c>
      <c r="G19" s="79">
        <f>'Youth Profile Tracker'!P15</f>
        <v>0</v>
      </c>
      <c r="H19" s="79" t="str">
        <f>IFERROR(VLOOKUP(B19,'Youth Profile Tracker'!B15:R64,17,FALSE),"")</f>
        <v/>
      </c>
      <c r="I19" s="82"/>
      <c r="J19" s="82"/>
      <c r="K19" s="82"/>
      <c r="L19" s="82"/>
      <c r="M19" s="82"/>
      <c r="N19" s="82"/>
      <c r="O19" s="82"/>
      <c r="P19" s="82"/>
      <c r="Q19" s="82"/>
    </row>
    <row r="20" spans="1:17" x14ac:dyDescent="0.25">
      <c r="A20" s="81">
        <v>15</v>
      </c>
      <c r="B20" s="84"/>
      <c r="C20" s="79" t="str">
        <f>IFERROR(VLOOKUP(B20,'Youth Profile Tracker'!B16:C65,2,FALSE),"")</f>
        <v/>
      </c>
      <c r="D20" s="79" t="str">
        <f>IFERROR(VLOOKUP(B20,'Youth Profile Tracker'!B16:D65,3,FALSE),"")</f>
        <v/>
      </c>
      <c r="E20" s="79" t="str">
        <f>IFERROR(VLOOKUP(B20,'Youth Profile Tracker'!B16:F65,5,FALSE),"")</f>
        <v/>
      </c>
      <c r="F20" s="79" t="str">
        <f>IFERROR(VLOOKUP(B20,'Youth Profile Tracker'!B16:G65,6,FALSE),"")</f>
        <v/>
      </c>
      <c r="G20" s="79">
        <f>'Youth Profile Tracker'!P16</f>
        <v>0</v>
      </c>
      <c r="H20" s="79" t="str">
        <f>IFERROR(VLOOKUP(B20,'Youth Profile Tracker'!B16:R65,17,FALSE),"")</f>
        <v/>
      </c>
      <c r="I20" s="82"/>
      <c r="J20" s="82"/>
      <c r="K20" s="82"/>
      <c r="L20" s="82"/>
      <c r="M20" s="82"/>
      <c r="N20" s="82"/>
      <c r="O20" s="82"/>
      <c r="P20" s="82"/>
      <c r="Q20" s="82"/>
    </row>
    <row r="21" spans="1:17" x14ac:dyDescent="0.25">
      <c r="A21" s="81">
        <v>16</v>
      </c>
      <c r="B21" s="84"/>
      <c r="C21" s="79" t="str">
        <f>IFERROR(VLOOKUP(B21,'Youth Profile Tracker'!B17:C66,2,FALSE),"")</f>
        <v/>
      </c>
      <c r="D21" s="79" t="str">
        <f>IFERROR(VLOOKUP(B21,'Youth Profile Tracker'!B17:D66,3,FALSE),"")</f>
        <v/>
      </c>
      <c r="E21" s="79" t="str">
        <f>IFERROR(VLOOKUP(B21,'Youth Profile Tracker'!B17:F66,5,FALSE),"")</f>
        <v/>
      </c>
      <c r="F21" s="79" t="str">
        <f>IFERROR(VLOOKUP(B21,'Youth Profile Tracker'!B17:G66,6,FALSE),"")</f>
        <v/>
      </c>
      <c r="G21" s="79">
        <f>'Youth Profile Tracker'!P17</f>
        <v>0</v>
      </c>
      <c r="H21" s="79" t="str">
        <f>IFERROR(VLOOKUP(B21,'Youth Profile Tracker'!B17:R66,17,FALSE),"")</f>
        <v/>
      </c>
      <c r="I21" s="82"/>
      <c r="J21" s="82"/>
      <c r="K21" s="82"/>
      <c r="L21" s="82"/>
      <c r="M21" s="82"/>
      <c r="N21" s="82"/>
      <c r="O21" s="82"/>
      <c r="P21" s="82"/>
      <c r="Q21" s="82"/>
    </row>
    <row r="22" spans="1:17" x14ac:dyDescent="0.25">
      <c r="A22" s="81">
        <v>17</v>
      </c>
      <c r="B22" s="81"/>
      <c r="C22" s="79" t="str">
        <f>IFERROR(VLOOKUP(B22,'Youth Profile Tracker'!B18:C67,2,FALSE),"")</f>
        <v/>
      </c>
      <c r="D22" s="79" t="str">
        <f>IFERROR(VLOOKUP(B22,'Youth Profile Tracker'!B18:D67,3,FALSE),"")</f>
        <v/>
      </c>
      <c r="E22" s="79" t="str">
        <f>IFERROR(VLOOKUP(B22,'Youth Profile Tracker'!B18:F67,5,FALSE),"")</f>
        <v/>
      </c>
      <c r="F22" s="79" t="str">
        <f>IFERROR(VLOOKUP(B22,'Youth Profile Tracker'!B18:G67,6,FALSE),"")</f>
        <v/>
      </c>
      <c r="G22" s="79">
        <f>'Youth Profile Tracker'!P18</f>
        <v>0</v>
      </c>
      <c r="H22" s="79" t="str">
        <f>IFERROR(VLOOKUP(B22,'Youth Profile Tracker'!B18:R67,17,FALSE),"")</f>
        <v/>
      </c>
      <c r="I22" s="82"/>
      <c r="J22" s="82"/>
      <c r="K22" s="82"/>
      <c r="L22" s="82"/>
      <c r="M22" s="82"/>
      <c r="N22" s="82"/>
      <c r="O22" s="82"/>
      <c r="P22" s="82"/>
      <c r="Q22" s="82"/>
    </row>
    <row r="23" spans="1:17" x14ac:dyDescent="0.25">
      <c r="A23" s="81">
        <v>18</v>
      </c>
      <c r="B23" s="81"/>
      <c r="C23" s="79" t="str">
        <f>IFERROR(VLOOKUP(B23,'Youth Profile Tracker'!B19:C68,2,FALSE),"")</f>
        <v/>
      </c>
      <c r="D23" s="79" t="str">
        <f>IFERROR(VLOOKUP(B23,'Youth Profile Tracker'!B19:D68,3,FALSE),"")</f>
        <v/>
      </c>
      <c r="E23" s="79" t="str">
        <f>IFERROR(VLOOKUP(B23,'Youth Profile Tracker'!B19:F68,5,FALSE),"")</f>
        <v/>
      </c>
      <c r="F23" s="79" t="str">
        <f>IFERROR(VLOOKUP(B23,'Youth Profile Tracker'!B19:G68,6,FALSE),"")</f>
        <v/>
      </c>
      <c r="G23" s="79">
        <f>'Youth Profile Tracker'!P19</f>
        <v>0</v>
      </c>
      <c r="H23" s="79" t="str">
        <f>IFERROR(VLOOKUP(B23,'Youth Profile Tracker'!B19:R68,17,FALSE),"")</f>
        <v/>
      </c>
      <c r="I23" s="82"/>
      <c r="J23" s="82"/>
      <c r="K23" s="82"/>
      <c r="L23" s="82"/>
      <c r="M23" s="82"/>
      <c r="N23" s="82"/>
      <c r="O23" s="82"/>
      <c r="P23" s="82"/>
      <c r="Q23" s="82"/>
    </row>
    <row r="24" spans="1:17" x14ac:dyDescent="0.25">
      <c r="A24" s="81">
        <v>19</v>
      </c>
      <c r="B24" s="84"/>
      <c r="C24" s="79" t="str">
        <f>IFERROR(VLOOKUP(B24,'Youth Profile Tracker'!B20:C69,2,FALSE),"")</f>
        <v/>
      </c>
      <c r="D24" s="79" t="str">
        <f>IFERROR(VLOOKUP(B24,'Youth Profile Tracker'!B20:D69,3,FALSE),"")</f>
        <v/>
      </c>
      <c r="E24" s="79" t="str">
        <f>IFERROR(VLOOKUP(B24,'Youth Profile Tracker'!B20:F69,5,FALSE),"")</f>
        <v/>
      </c>
      <c r="F24" s="79" t="str">
        <f>IFERROR(VLOOKUP(B24,'Youth Profile Tracker'!B20:G69,6,FALSE),"")</f>
        <v/>
      </c>
      <c r="G24" s="79">
        <f>'Youth Profile Tracker'!P20</f>
        <v>0</v>
      </c>
      <c r="H24" s="79" t="str">
        <f>IFERROR(VLOOKUP(B24,'Youth Profile Tracker'!B20:R69,17,FALSE),"")</f>
        <v/>
      </c>
      <c r="I24" s="82"/>
      <c r="J24" s="82"/>
      <c r="K24" s="82"/>
      <c r="L24" s="82"/>
      <c r="M24" s="82"/>
      <c r="N24" s="82"/>
      <c r="O24" s="82"/>
      <c r="P24" s="82"/>
      <c r="Q24" s="82"/>
    </row>
    <row r="25" spans="1:17" x14ac:dyDescent="0.25">
      <c r="A25" s="81">
        <v>20</v>
      </c>
      <c r="B25" s="84"/>
      <c r="C25" s="79" t="str">
        <f>IFERROR(VLOOKUP(B25,'Youth Profile Tracker'!B21:C70,2,FALSE),"")</f>
        <v/>
      </c>
      <c r="D25" s="79" t="str">
        <f>IFERROR(VLOOKUP(B25,'Youth Profile Tracker'!B21:D70,3,FALSE),"")</f>
        <v/>
      </c>
      <c r="E25" s="79" t="str">
        <f>IFERROR(VLOOKUP(B25,'Youth Profile Tracker'!B21:F70,5,FALSE),"")</f>
        <v/>
      </c>
      <c r="F25" s="79" t="str">
        <f>IFERROR(VLOOKUP(B25,'Youth Profile Tracker'!B21:G70,6,FALSE),"")</f>
        <v/>
      </c>
      <c r="G25" s="79">
        <f>'Youth Profile Tracker'!P21</f>
        <v>0</v>
      </c>
      <c r="H25" s="79" t="str">
        <f>IFERROR(VLOOKUP(B25,'Youth Profile Tracker'!B21:R70,17,FALSE),"")</f>
        <v/>
      </c>
      <c r="I25" s="82"/>
      <c r="J25" s="82"/>
      <c r="K25" s="82"/>
      <c r="L25" s="82"/>
      <c r="M25" s="82"/>
      <c r="N25" s="82"/>
      <c r="O25" s="82"/>
      <c r="P25" s="82"/>
      <c r="Q25" s="82"/>
    </row>
    <row r="26" spans="1:17" x14ac:dyDescent="0.25">
      <c r="A26" s="81">
        <v>21</v>
      </c>
      <c r="B26" s="84"/>
      <c r="C26" s="79" t="str">
        <f>IFERROR(VLOOKUP(B26,'Youth Profile Tracker'!B22:C71,2,FALSE),"")</f>
        <v/>
      </c>
      <c r="D26" s="79" t="str">
        <f>IFERROR(VLOOKUP(B26,'Youth Profile Tracker'!B22:D71,3,FALSE),"")</f>
        <v/>
      </c>
      <c r="E26" s="79" t="str">
        <f>IFERROR(VLOOKUP(B26,'Youth Profile Tracker'!B22:F71,5,FALSE),"")</f>
        <v/>
      </c>
      <c r="F26" s="79" t="str">
        <f>IFERROR(VLOOKUP(B26,'Youth Profile Tracker'!B22:G71,6,FALSE),"")</f>
        <v/>
      </c>
      <c r="G26" s="79">
        <f>'Youth Profile Tracker'!P22</f>
        <v>0</v>
      </c>
      <c r="H26" s="79" t="str">
        <f>IFERROR(VLOOKUP(B26,'Youth Profile Tracker'!B22:R71,17,FALSE),"")</f>
        <v/>
      </c>
      <c r="I26" s="82"/>
      <c r="J26" s="82"/>
      <c r="K26" s="82"/>
      <c r="L26" s="82"/>
      <c r="M26" s="82"/>
      <c r="N26" s="82"/>
      <c r="O26" s="82"/>
      <c r="P26" s="82"/>
      <c r="Q26" s="82"/>
    </row>
    <row r="27" spans="1:17" x14ac:dyDescent="0.25">
      <c r="A27" s="81">
        <v>22</v>
      </c>
      <c r="B27" s="84"/>
      <c r="C27" s="79" t="str">
        <f>IFERROR(VLOOKUP(B27,'Youth Profile Tracker'!B23:C72,2,FALSE),"")</f>
        <v/>
      </c>
      <c r="D27" s="79" t="str">
        <f>IFERROR(VLOOKUP(B27,'Youth Profile Tracker'!B23:D72,3,FALSE),"")</f>
        <v/>
      </c>
      <c r="E27" s="79" t="str">
        <f>IFERROR(VLOOKUP(B27,'Youth Profile Tracker'!B23:F72,5,FALSE),"")</f>
        <v/>
      </c>
      <c r="F27" s="79" t="str">
        <f>IFERROR(VLOOKUP(B27,'Youth Profile Tracker'!B23:G72,6,FALSE),"")</f>
        <v/>
      </c>
      <c r="G27" s="79">
        <f>'Youth Profile Tracker'!P23</f>
        <v>0</v>
      </c>
      <c r="H27" s="79" t="str">
        <f>IFERROR(VLOOKUP(B27,'Youth Profile Tracker'!B23:R72,17,FALSE),"")</f>
        <v/>
      </c>
      <c r="I27" s="82"/>
      <c r="J27" s="82"/>
      <c r="K27" s="82"/>
      <c r="L27" s="82"/>
      <c r="M27" s="82"/>
      <c r="N27" s="82"/>
      <c r="O27" s="82"/>
      <c r="P27" s="82"/>
      <c r="Q27" s="82"/>
    </row>
    <row r="28" spans="1:17" x14ac:dyDescent="0.25">
      <c r="A28" s="81">
        <v>23</v>
      </c>
      <c r="B28" s="84"/>
      <c r="C28" s="79" t="str">
        <f>IFERROR(VLOOKUP(B28,'Youth Profile Tracker'!B24:C73,2,FALSE),"")</f>
        <v/>
      </c>
      <c r="D28" s="79" t="str">
        <f>IFERROR(VLOOKUP(B28,'Youth Profile Tracker'!B24:D73,3,FALSE),"")</f>
        <v/>
      </c>
      <c r="E28" s="79" t="str">
        <f>IFERROR(VLOOKUP(B28,'Youth Profile Tracker'!B24:F73,5,FALSE),"")</f>
        <v/>
      </c>
      <c r="F28" s="79" t="str">
        <f>IFERROR(VLOOKUP(B28,'Youth Profile Tracker'!B24:G73,6,FALSE),"")</f>
        <v/>
      </c>
      <c r="G28" s="79">
        <f>'Youth Profile Tracker'!P24</f>
        <v>0</v>
      </c>
      <c r="H28" s="79" t="str">
        <f>IFERROR(VLOOKUP(B28,'Youth Profile Tracker'!B24:R73,17,FALSE),"")</f>
        <v/>
      </c>
      <c r="I28" s="82"/>
      <c r="J28" s="82"/>
      <c r="K28" s="82"/>
      <c r="L28" s="82"/>
      <c r="M28" s="82"/>
      <c r="N28" s="82"/>
      <c r="O28" s="82"/>
      <c r="P28" s="82"/>
      <c r="Q28" s="82"/>
    </row>
    <row r="29" spans="1:17" x14ac:dyDescent="0.25">
      <c r="A29" s="81">
        <v>24</v>
      </c>
      <c r="B29" s="84"/>
      <c r="C29" s="79" t="str">
        <f>IFERROR(VLOOKUP(B29,'Youth Profile Tracker'!B25:C74,2,FALSE),"")</f>
        <v/>
      </c>
      <c r="D29" s="79" t="str">
        <f>IFERROR(VLOOKUP(B29,'Youth Profile Tracker'!B25:D74,3,FALSE),"")</f>
        <v/>
      </c>
      <c r="E29" s="79" t="str">
        <f>IFERROR(VLOOKUP(B29,'Youth Profile Tracker'!B25:F74,5,FALSE),"")</f>
        <v/>
      </c>
      <c r="F29" s="79" t="str">
        <f>IFERROR(VLOOKUP(B29,'Youth Profile Tracker'!B25:G74,6,FALSE),"")</f>
        <v/>
      </c>
      <c r="G29" s="79">
        <f>'Youth Profile Tracker'!P25</f>
        <v>0</v>
      </c>
      <c r="H29" s="79" t="str">
        <f>IFERROR(VLOOKUP(B29,'Youth Profile Tracker'!B25:R74,17,FALSE),"")</f>
        <v/>
      </c>
      <c r="I29" s="82"/>
      <c r="J29" s="82"/>
      <c r="K29" s="82"/>
      <c r="L29" s="82"/>
      <c r="M29" s="82"/>
      <c r="N29" s="82"/>
      <c r="O29" s="82"/>
      <c r="P29" s="82"/>
      <c r="Q29" s="82"/>
    </row>
    <row r="30" spans="1:17" x14ac:dyDescent="0.25">
      <c r="A30" s="81">
        <v>25</v>
      </c>
      <c r="B30" s="83"/>
      <c r="C30" s="79" t="str">
        <f>IFERROR(VLOOKUP(B30,'Youth Profile Tracker'!B26:C75,2,FALSE),"")</f>
        <v/>
      </c>
      <c r="D30" s="79" t="str">
        <f>IFERROR(VLOOKUP(B30,'Youth Profile Tracker'!B26:D75,3,FALSE),"")</f>
        <v/>
      </c>
      <c r="E30" s="79" t="str">
        <f>IFERROR(VLOOKUP(B30,'Youth Profile Tracker'!B26:F75,5,FALSE),"")</f>
        <v/>
      </c>
      <c r="F30" s="79" t="str">
        <f>IFERROR(VLOOKUP(B30,'Youth Profile Tracker'!B26:G75,6,FALSE),"")</f>
        <v/>
      </c>
      <c r="G30" s="79">
        <f>'Youth Profile Tracker'!P26</f>
        <v>0</v>
      </c>
      <c r="H30" s="79" t="str">
        <f>IFERROR(VLOOKUP(B30,'Youth Profile Tracker'!B26:R75,17,FALSE),"")</f>
        <v/>
      </c>
      <c r="I30" s="82"/>
      <c r="J30" s="82"/>
      <c r="K30" s="82"/>
      <c r="L30" s="82"/>
      <c r="M30" s="82"/>
      <c r="N30" s="82"/>
      <c r="O30" s="82"/>
      <c r="P30" s="82"/>
      <c r="Q30" s="82"/>
    </row>
    <row r="31" spans="1:17" x14ac:dyDescent="0.25">
      <c r="A31" s="81">
        <v>26</v>
      </c>
      <c r="B31" s="81"/>
      <c r="C31" s="79" t="str">
        <f>IFERROR(VLOOKUP(B31,'Youth Profile Tracker'!B27:C76,2,FALSE),"")</f>
        <v/>
      </c>
      <c r="D31" s="79" t="str">
        <f>IFERROR(VLOOKUP(B31,'Youth Profile Tracker'!B27:D76,3,FALSE),"")</f>
        <v/>
      </c>
      <c r="E31" s="79" t="str">
        <f>IFERROR(VLOOKUP(B31,'Youth Profile Tracker'!B27:F76,5,FALSE),"")</f>
        <v/>
      </c>
      <c r="F31" s="79" t="str">
        <f>IFERROR(VLOOKUP(B31,'Youth Profile Tracker'!B27:G76,6,FALSE),"")</f>
        <v/>
      </c>
      <c r="G31" s="79">
        <f>'Youth Profile Tracker'!P27</f>
        <v>0</v>
      </c>
      <c r="H31" s="79" t="str">
        <f>IFERROR(VLOOKUP(B31,'Youth Profile Tracker'!B27:R76,17,FALSE),"")</f>
        <v/>
      </c>
      <c r="I31" s="82"/>
      <c r="J31" s="82"/>
      <c r="K31" s="82"/>
      <c r="L31" s="82"/>
      <c r="M31" s="82"/>
      <c r="N31" s="82"/>
      <c r="O31" s="82"/>
      <c r="P31" s="82"/>
      <c r="Q31" s="82"/>
    </row>
    <row r="32" spans="1:17" x14ac:dyDescent="0.25">
      <c r="A32" s="81">
        <v>27</v>
      </c>
      <c r="B32" s="81"/>
      <c r="C32" s="79" t="str">
        <f>IFERROR(VLOOKUP(B32,'Youth Profile Tracker'!B28:C77,2,FALSE),"")</f>
        <v/>
      </c>
      <c r="D32" s="79" t="str">
        <f>IFERROR(VLOOKUP(B32,'Youth Profile Tracker'!B28:D77,3,FALSE),"")</f>
        <v/>
      </c>
      <c r="E32" s="79" t="str">
        <f>IFERROR(VLOOKUP(B32,'Youth Profile Tracker'!B28:F77,5,FALSE),"")</f>
        <v/>
      </c>
      <c r="F32" s="79" t="str">
        <f>IFERROR(VLOOKUP(B32,'Youth Profile Tracker'!B28:G77,6,FALSE),"")</f>
        <v/>
      </c>
      <c r="G32" s="79">
        <f>'Youth Profile Tracker'!P28</f>
        <v>0</v>
      </c>
      <c r="H32" s="79" t="str">
        <f>IFERROR(VLOOKUP(B32,'Youth Profile Tracker'!B28:R77,17,FALSE),"")</f>
        <v/>
      </c>
      <c r="I32" s="82"/>
      <c r="J32" s="82"/>
      <c r="K32" s="82"/>
      <c r="L32" s="82"/>
      <c r="M32" s="82"/>
      <c r="N32" s="82"/>
      <c r="O32" s="82"/>
      <c r="P32" s="82"/>
      <c r="Q32" s="82"/>
    </row>
    <row r="33" spans="1:17" x14ac:dyDescent="0.25">
      <c r="A33" s="81">
        <v>28</v>
      </c>
      <c r="B33" s="81"/>
      <c r="C33" s="79" t="str">
        <f>IFERROR(VLOOKUP(B33,'Youth Profile Tracker'!B29:C78,2,FALSE),"")</f>
        <v/>
      </c>
      <c r="D33" s="79" t="str">
        <f>IFERROR(VLOOKUP(B33,'Youth Profile Tracker'!B29:D78,3,FALSE),"")</f>
        <v/>
      </c>
      <c r="E33" s="79" t="str">
        <f>IFERROR(VLOOKUP(B33,'Youth Profile Tracker'!B29:F78,5,FALSE),"")</f>
        <v/>
      </c>
      <c r="F33" s="79" t="str">
        <f>IFERROR(VLOOKUP(B33,'Youth Profile Tracker'!B29:G78,6,FALSE),"")</f>
        <v/>
      </c>
      <c r="G33" s="79">
        <f>'Youth Profile Tracker'!P29</f>
        <v>0</v>
      </c>
      <c r="H33" s="79" t="str">
        <f>IFERROR(VLOOKUP(B33,'Youth Profile Tracker'!B29:R78,17,FALSE),"")</f>
        <v/>
      </c>
      <c r="I33" s="82"/>
      <c r="J33" s="82"/>
      <c r="K33" s="82"/>
      <c r="L33" s="82"/>
      <c r="M33" s="82"/>
      <c r="N33" s="82"/>
      <c r="O33" s="82"/>
      <c r="P33" s="82"/>
      <c r="Q33" s="82"/>
    </row>
    <row r="34" spans="1:17" x14ac:dyDescent="0.25">
      <c r="A34" s="81">
        <v>29</v>
      </c>
      <c r="B34" s="81"/>
      <c r="C34" s="79" t="str">
        <f>IFERROR(VLOOKUP(B34,'Youth Profile Tracker'!B30:C79,2,FALSE),"")</f>
        <v/>
      </c>
      <c r="D34" s="79" t="str">
        <f>IFERROR(VLOOKUP(B34,'Youth Profile Tracker'!B30:D79,3,FALSE),"")</f>
        <v/>
      </c>
      <c r="E34" s="79" t="str">
        <f>IFERROR(VLOOKUP(B34,'Youth Profile Tracker'!B30:F79,5,FALSE),"")</f>
        <v/>
      </c>
      <c r="F34" s="79" t="str">
        <f>IFERROR(VLOOKUP(B34,'Youth Profile Tracker'!B30:G79,6,FALSE),"")</f>
        <v/>
      </c>
      <c r="G34" s="79">
        <f>'Youth Profile Tracker'!P30</f>
        <v>0</v>
      </c>
      <c r="H34" s="79" t="str">
        <f>IFERROR(VLOOKUP(B34,'Youth Profile Tracker'!B30:R79,17,FALSE),"")</f>
        <v/>
      </c>
      <c r="I34" s="82"/>
      <c r="J34" s="82"/>
      <c r="K34" s="82"/>
      <c r="L34" s="82"/>
      <c r="M34" s="82"/>
      <c r="N34" s="82"/>
      <c r="O34" s="82"/>
      <c r="P34" s="82"/>
      <c r="Q34" s="82"/>
    </row>
    <row r="35" spans="1:17" x14ac:dyDescent="0.25">
      <c r="A35" s="81">
        <v>30</v>
      </c>
      <c r="B35" s="84"/>
      <c r="C35" s="79" t="str">
        <f>IFERROR(VLOOKUP(B35,'Youth Profile Tracker'!B31:C80,2,FALSE),"")</f>
        <v/>
      </c>
      <c r="D35" s="79" t="str">
        <f>IFERROR(VLOOKUP(B35,'Youth Profile Tracker'!B31:D80,3,FALSE),"")</f>
        <v/>
      </c>
      <c r="E35" s="79" t="str">
        <f>IFERROR(VLOOKUP(B35,'Youth Profile Tracker'!B31:F80,5,FALSE),"")</f>
        <v/>
      </c>
      <c r="F35" s="79" t="str">
        <f>IFERROR(VLOOKUP(B35,'Youth Profile Tracker'!B31:G80,6,FALSE),"")</f>
        <v/>
      </c>
      <c r="G35" s="79">
        <f>'Youth Profile Tracker'!P31</f>
        <v>0</v>
      </c>
      <c r="H35" s="79" t="str">
        <f>IFERROR(VLOOKUP(B35,'Youth Profile Tracker'!B31:R80,17,FALSE),"")</f>
        <v/>
      </c>
      <c r="I35" s="82"/>
      <c r="J35" s="82"/>
      <c r="K35" s="82"/>
      <c r="L35" s="82"/>
      <c r="M35" s="82"/>
      <c r="N35" s="82"/>
      <c r="O35" s="82"/>
      <c r="P35" s="82"/>
      <c r="Q35" s="82"/>
    </row>
    <row r="36" spans="1:17" x14ac:dyDescent="0.25">
      <c r="A36" s="81">
        <v>31</v>
      </c>
      <c r="B36" s="81"/>
      <c r="C36" s="79" t="str">
        <f>IFERROR(VLOOKUP(B36,'Youth Profile Tracker'!B32:C81,2,FALSE),"")</f>
        <v/>
      </c>
      <c r="D36" s="79" t="str">
        <f>IFERROR(VLOOKUP(B36,'Youth Profile Tracker'!B32:D81,3,FALSE),"")</f>
        <v/>
      </c>
      <c r="E36" s="79" t="str">
        <f>IFERROR(VLOOKUP(B36,'Youth Profile Tracker'!B32:F81,5,FALSE),"")</f>
        <v/>
      </c>
      <c r="F36" s="79" t="str">
        <f>IFERROR(VLOOKUP(B36,'Youth Profile Tracker'!B32:G81,6,FALSE),"")</f>
        <v/>
      </c>
      <c r="G36" s="79">
        <f>'Youth Profile Tracker'!P32</f>
        <v>0</v>
      </c>
      <c r="H36" s="79" t="str">
        <f>IFERROR(VLOOKUP(B36,'Youth Profile Tracker'!B32:R81,17,FALSE),"")</f>
        <v/>
      </c>
      <c r="I36" s="82"/>
      <c r="J36" s="82"/>
      <c r="K36" s="82"/>
      <c r="L36" s="82"/>
      <c r="M36" s="82"/>
      <c r="N36" s="82"/>
      <c r="O36" s="82"/>
      <c r="P36" s="82"/>
      <c r="Q36" s="82"/>
    </row>
    <row r="37" spans="1:17" x14ac:dyDescent="0.25">
      <c r="A37" s="81">
        <v>32</v>
      </c>
      <c r="B37" s="84"/>
      <c r="C37" s="79" t="str">
        <f>IFERROR(VLOOKUP(B37,'Youth Profile Tracker'!B33:C82,2,FALSE),"")</f>
        <v/>
      </c>
      <c r="D37" s="79" t="str">
        <f>IFERROR(VLOOKUP(B37,'Youth Profile Tracker'!B33:D82,3,FALSE),"")</f>
        <v/>
      </c>
      <c r="E37" s="79" t="str">
        <f>IFERROR(VLOOKUP(B37,'Youth Profile Tracker'!B33:F82,5,FALSE),"")</f>
        <v/>
      </c>
      <c r="F37" s="79" t="str">
        <f>IFERROR(VLOOKUP(B37,'Youth Profile Tracker'!B33:G82,6,FALSE),"")</f>
        <v/>
      </c>
      <c r="G37" s="79">
        <f>'Youth Profile Tracker'!P33</f>
        <v>0</v>
      </c>
      <c r="H37" s="79" t="str">
        <f>IFERROR(VLOOKUP(B37,'Youth Profile Tracker'!B33:R82,17,FALSE),"")</f>
        <v/>
      </c>
      <c r="I37" s="82"/>
      <c r="J37" s="82"/>
      <c r="K37" s="82"/>
      <c r="L37" s="82"/>
      <c r="M37" s="82"/>
      <c r="N37" s="82"/>
      <c r="O37" s="82"/>
      <c r="P37" s="82"/>
      <c r="Q37" s="82"/>
    </row>
    <row r="38" spans="1:17" x14ac:dyDescent="0.25">
      <c r="A38" s="81">
        <v>33</v>
      </c>
      <c r="B38" s="84"/>
      <c r="C38" s="79" t="str">
        <f>IFERROR(VLOOKUP(B38,'Youth Profile Tracker'!B34:C83,2,FALSE),"")</f>
        <v/>
      </c>
      <c r="D38" s="79" t="str">
        <f>IFERROR(VLOOKUP(B38,'Youth Profile Tracker'!B34:D83,3,FALSE),"")</f>
        <v/>
      </c>
      <c r="E38" s="79" t="str">
        <f>IFERROR(VLOOKUP(B38,'Youth Profile Tracker'!B34:F83,5,FALSE),"")</f>
        <v/>
      </c>
      <c r="F38" s="79" t="str">
        <f>IFERROR(VLOOKUP(B38,'Youth Profile Tracker'!B34:G83,6,FALSE),"")</f>
        <v/>
      </c>
      <c r="G38" s="79">
        <f>'Youth Profile Tracker'!P34</f>
        <v>0</v>
      </c>
      <c r="H38" s="79" t="str">
        <f>IFERROR(VLOOKUP(B38,'Youth Profile Tracker'!B34:R83,17,FALSE),"")</f>
        <v/>
      </c>
      <c r="I38" s="82"/>
      <c r="J38" s="82"/>
      <c r="K38" s="82"/>
      <c r="L38" s="82"/>
      <c r="M38" s="82"/>
      <c r="N38" s="82"/>
      <c r="O38" s="82"/>
      <c r="P38" s="82"/>
      <c r="Q38" s="82"/>
    </row>
    <row r="39" spans="1:17" x14ac:dyDescent="0.25">
      <c r="A39" s="81">
        <v>34</v>
      </c>
      <c r="B39" s="81"/>
      <c r="C39" s="79" t="str">
        <f>IFERROR(VLOOKUP(B39,'Youth Profile Tracker'!B35:C84,2,FALSE),"")</f>
        <v/>
      </c>
      <c r="D39" s="79" t="str">
        <f>IFERROR(VLOOKUP(B39,'Youth Profile Tracker'!B35:D84,3,FALSE),"")</f>
        <v/>
      </c>
      <c r="E39" s="79" t="str">
        <f>IFERROR(VLOOKUP(B39,'Youth Profile Tracker'!B35:F84,5,FALSE),"")</f>
        <v/>
      </c>
      <c r="F39" s="79" t="str">
        <f>IFERROR(VLOOKUP(B39,'Youth Profile Tracker'!B35:G84,6,FALSE),"")</f>
        <v/>
      </c>
      <c r="G39" s="79">
        <f>'Youth Profile Tracker'!P35</f>
        <v>0</v>
      </c>
      <c r="H39" s="79" t="str">
        <f>IFERROR(VLOOKUP(B39,'Youth Profile Tracker'!B35:R84,17,FALSE),"")</f>
        <v/>
      </c>
      <c r="I39" s="82"/>
      <c r="J39" s="82"/>
      <c r="K39" s="82"/>
      <c r="L39" s="82"/>
      <c r="M39" s="82"/>
      <c r="N39" s="82"/>
      <c r="O39" s="82"/>
      <c r="P39" s="82"/>
      <c r="Q39" s="82"/>
    </row>
    <row r="40" spans="1:17" x14ac:dyDescent="0.25">
      <c r="A40" s="81">
        <v>35</v>
      </c>
      <c r="B40" s="84"/>
      <c r="C40" s="79" t="str">
        <f>IFERROR(VLOOKUP(B40,'Youth Profile Tracker'!B36:C85,2,FALSE),"")</f>
        <v/>
      </c>
      <c r="D40" s="79" t="str">
        <f>IFERROR(VLOOKUP(B40,'Youth Profile Tracker'!B36:D85,3,FALSE),"")</f>
        <v/>
      </c>
      <c r="E40" s="79" t="str">
        <f>IFERROR(VLOOKUP(B40,'Youth Profile Tracker'!B36:F85,5,FALSE),"")</f>
        <v/>
      </c>
      <c r="F40" s="79" t="str">
        <f>IFERROR(VLOOKUP(B40,'Youth Profile Tracker'!B36:G85,6,FALSE),"")</f>
        <v/>
      </c>
      <c r="G40" s="79">
        <f>'Youth Profile Tracker'!P36</f>
        <v>0</v>
      </c>
      <c r="H40" s="79" t="str">
        <f>IFERROR(VLOOKUP(B40,'Youth Profile Tracker'!B36:R85,17,FALSE),"")</f>
        <v/>
      </c>
      <c r="I40" s="82"/>
      <c r="J40" s="82"/>
      <c r="K40" s="82"/>
      <c r="L40" s="82"/>
      <c r="M40" s="82"/>
      <c r="N40" s="82"/>
      <c r="O40" s="82"/>
      <c r="P40" s="82"/>
      <c r="Q40" s="82"/>
    </row>
    <row r="41" spans="1:17" x14ac:dyDescent="0.25">
      <c r="A41" s="81">
        <v>36</v>
      </c>
      <c r="B41" s="84"/>
      <c r="C41" s="79" t="str">
        <f>IFERROR(VLOOKUP(B41,'Youth Profile Tracker'!B37:C86,2,FALSE),"")</f>
        <v/>
      </c>
      <c r="D41" s="79" t="str">
        <f>IFERROR(VLOOKUP(B41,'Youth Profile Tracker'!B37:D86,3,FALSE),"")</f>
        <v/>
      </c>
      <c r="E41" s="79" t="str">
        <f>IFERROR(VLOOKUP(B41,'Youth Profile Tracker'!B37:F86,5,FALSE),"")</f>
        <v/>
      </c>
      <c r="F41" s="79" t="str">
        <f>IFERROR(VLOOKUP(B41,'Youth Profile Tracker'!B37:G86,6,FALSE),"")</f>
        <v/>
      </c>
      <c r="G41" s="79">
        <f>'Youth Profile Tracker'!P37</f>
        <v>0</v>
      </c>
      <c r="H41" s="79" t="str">
        <f>IFERROR(VLOOKUP(B41,'Youth Profile Tracker'!B37:R86,17,FALSE),"")</f>
        <v/>
      </c>
      <c r="I41" s="82"/>
      <c r="J41" s="82"/>
      <c r="K41" s="82"/>
      <c r="L41" s="82"/>
      <c r="M41" s="82"/>
      <c r="N41" s="82"/>
      <c r="O41" s="82"/>
      <c r="P41" s="82"/>
      <c r="Q41" s="82"/>
    </row>
    <row r="42" spans="1:17" x14ac:dyDescent="0.25">
      <c r="A42" s="81">
        <v>37</v>
      </c>
      <c r="B42" s="84"/>
      <c r="C42" s="79" t="str">
        <f>IFERROR(VLOOKUP(B42,'Youth Profile Tracker'!B38:C87,2,FALSE),"")</f>
        <v/>
      </c>
      <c r="D42" s="79" t="str">
        <f>IFERROR(VLOOKUP(B42,'Youth Profile Tracker'!B38:D87,3,FALSE),"")</f>
        <v/>
      </c>
      <c r="E42" s="79" t="str">
        <f>IFERROR(VLOOKUP(B42,'Youth Profile Tracker'!B38:F87,5,FALSE),"")</f>
        <v/>
      </c>
      <c r="F42" s="79" t="str">
        <f>IFERROR(VLOOKUP(B42,'Youth Profile Tracker'!B38:G87,6,FALSE),"")</f>
        <v/>
      </c>
      <c r="G42" s="79">
        <f>'Youth Profile Tracker'!P38</f>
        <v>0</v>
      </c>
      <c r="H42" s="79" t="str">
        <f>IFERROR(VLOOKUP(B42,'Youth Profile Tracker'!B38:R87,17,FALSE),"")</f>
        <v/>
      </c>
      <c r="I42" s="82"/>
      <c r="J42" s="82"/>
      <c r="K42" s="82"/>
      <c r="L42" s="82"/>
      <c r="M42" s="82"/>
      <c r="N42" s="82"/>
      <c r="O42" s="82"/>
      <c r="P42" s="82"/>
      <c r="Q42" s="82"/>
    </row>
    <row r="43" spans="1:17" x14ac:dyDescent="0.25">
      <c r="A43" s="81">
        <v>38</v>
      </c>
      <c r="B43" s="84"/>
      <c r="C43" s="79" t="str">
        <f>IFERROR(VLOOKUP(B43,'Youth Profile Tracker'!B39:C88,2,FALSE),"")</f>
        <v/>
      </c>
      <c r="D43" s="79" t="str">
        <f>IFERROR(VLOOKUP(B43,'Youth Profile Tracker'!B39:D88,3,FALSE),"")</f>
        <v/>
      </c>
      <c r="E43" s="79" t="str">
        <f>IFERROR(VLOOKUP(B43,'Youth Profile Tracker'!B39:F88,5,FALSE),"")</f>
        <v/>
      </c>
      <c r="F43" s="79" t="str">
        <f>IFERROR(VLOOKUP(B43,'Youth Profile Tracker'!B39:G88,6,FALSE),"")</f>
        <v/>
      </c>
      <c r="G43" s="79">
        <f>'Youth Profile Tracker'!P39</f>
        <v>0</v>
      </c>
      <c r="H43" s="79" t="str">
        <f>IFERROR(VLOOKUP(B43,'Youth Profile Tracker'!B39:R88,17,FALSE),"")</f>
        <v/>
      </c>
      <c r="I43" s="82"/>
      <c r="J43" s="82"/>
      <c r="K43" s="82"/>
      <c r="L43" s="82"/>
      <c r="M43" s="82"/>
      <c r="N43" s="82"/>
      <c r="O43" s="82"/>
      <c r="P43" s="82"/>
      <c r="Q43" s="82"/>
    </row>
    <row r="44" spans="1:17" x14ac:dyDescent="0.25">
      <c r="A44" s="81">
        <v>39</v>
      </c>
      <c r="B44" s="84"/>
      <c r="C44" s="79" t="str">
        <f>IFERROR(VLOOKUP(B44,'Youth Profile Tracker'!B40:C89,2,FALSE),"")</f>
        <v/>
      </c>
      <c r="D44" s="79" t="str">
        <f>IFERROR(VLOOKUP(B44,'Youth Profile Tracker'!B40:D89,3,FALSE),"")</f>
        <v/>
      </c>
      <c r="E44" s="79" t="str">
        <f>IFERROR(VLOOKUP(B44,'Youth Profile Tracker'!B40:F89,5,FALSE),"")</f>
        <v/>
      </c>
      <c r="F44" s="79" t="str">
        <f>IFERROR(VLOOKUP(B44,'Youth Profile Tracker'!B40:G89,6,FALSE),"")</f>
        <v/>
      </c>
      <c r="G44" s="79">
        <f>'Youth Profile Tracker'!P40</f>
        <v>0</v>
      </c>
      <c r="H44" s="79" t="str">
        <f>IFERROR(VLOOKUP(B44,'Youth Profile Tracker'!B40:R89,17,FALSE),"")</f>
        <v/>
      </c>
      <c r="I44" s="82"/>
      <c r="J44" s="82"/>
      <c r="K44" s="82"/>
      <c r="L44" s="82"/>
      <c r="M44" s="82"/>
      <c r="N44" s="82"/>
      <c r="O44" s="82"/>
      <c r="P44" s="82"/>
      <c r="Q44" s="82"/>
    </row>
    <row r="45" spans="1:17" x14ac:dyDescent="0.25">
      <c r="A45" s="81">
        <v>40</v>
      </c>
      <c r="B45" s="84"/>
      <c r="C45" s="79" t="str">
        <f>IFERROR(VLOOKUP(B45,'Youth Profile Tracker'!B41:C90,2,FALSE),"")</f>
        <v/>
      </c>
      <c r="D45" s="79" t="str">
        <f>IFERROR(VLOOKUP(B45,'Youth Profile Tracker'!B41:D90,3,FALSE),"")</f>
        <v/>
      </c>
      <c r="E45" s="79" t="str">
        <f>IFERROR(VLOOKUP(B45,'Youth Profile Tracker'!B41:F90,5,FALSE),"")</f>
        <v/>
      </c>
      <c r="F45" s="79" t="str">
        <f>IFERROR(VLOOKUP(B45,'Youth Profile Tracker'!B41:G90,6,FALSE),"")</f>
        <v/>
      </c>
      <c r="G45" s="79">
        <f>'Youth Profile Tracker'!P41</f>
        <v>0</v>
      </c>
      <c r="H45" s="79" t="str">
        <f>IFERROR(VLOOKUP(B45,'Youth Profile Tracker'!B41:R90,17,FALSE),"")</f>
        <v/>
      </c>
      <c r="I45" s="82"/>
      <c r="J45" s="82"/>
      <c r="K45" s="82"/>
      <c r="L45" s="82"/>
      <c r="M45" s="82"/>
      <c r="N45" s="82"/>
      <c r="O45" s="82"/>
      <c r="P45" s="82"/>
      <c r="Q45" s="82"/>
    </row>
    <row r="46" spans="1:17" x14ac:dyDescent="0.25">
      <c r="A46" s="81">
        <v>41</v>
      </c>
      <c r="B46" s="81"/>
      <c r="C46" s="79" t="str">
        <f>IFERROR(VLOOKUP(B46,'Youth Profile Tracker'!B42:C91,2,FALSE),"")</f>
        <v/>
      </c>
      <c r="D46" s="79" t="str">
        <f>IFERROR(VLOOKUP(B46,'Youth Profile Tracker'!B42:D91,3,FALSE),"")</f>
        <v/>
      </c>
      <c r="E46" s="79" t="str">
        <f>IFERROR(VLOOKUP(B46,'Youth Profile Tracker'!B42:F91,5,FALSE),"")</f>
        <v/>
      </c>
      <c r="F46" s="79" t="str">
        <f>IFERROR(VLOOKUP(B46,'Youth Profile Tracker'!B42:G91,6,FALSE),"")</f>
        <v/>
      </c>
      <c r="G46" s="79">
        <f>'Youth Profile Tracker'!P42</f>
        <v>0</v>
      </c>
      <c r="H46" s="79" t="str">
        <f>IFERROR(VLOOKUP(B46,'Youth Profile Tracker'!B42:R91,17,FALSE),"")</f>
        <v/>
      </c>
      <c r="I46" s="82"/>
      <c r="J46" s="82"/>
      <c r="K46" s="82"/>
      <c r="L46" s="82"/>
      <c r="M46" s="82"/>
      <c r="N46" s="82"/>
      <c r="O46" s="82"/>
      <c r="P46" s="82"/>
      <c r="Q46" s="82"/>
    </row>
    <row r="47" spans="1:17" x14ac:dyDescent="0.25">
      <c r="A47" s="81">
        <v>42</v>
      </c>
      <c r="B47" s="84"/>
      <c r="C47" s="79" t="str">
        <f>IFERROR(VLOOKUP(B47,'Youth Profile Tracker'!B43:C92,2,FALSE),"")</f>
        <v/>
      </c>
      <c r="D47" s="79" t="str">
        <f>IFERROR(VLOOKUP(B47,'Youth Profile Tracker'!B43:D92,3,FALSE),"")</f>
        <v/>
      </c>
      <c r="E47" s="79" t="str">
        <f>IFERROR(VLOOKUP(B47,'Youth Profile Tracker'!B43:F92,5,FALSE),"")</f>
        <v/>
      </c>
      <c r="F47" s="79" t="str">
        <f>IFERROR(VLOOKUP(B47,'Youth Profile Tracker'!B43:G92,6,FALSE),"")</f>
        <v/>
      </c>
      <c r="G47" s="79">
        <f>'Youth Profile Tracker'!P43</f>
        <v>0</v>
      </c>
      <c r="H47" s="79" t="str">
        <f>IFERROR(VLOOKUP(B47,'Youth Profile Tracker'!B43:R92,17,FALSE),"")</f>
        <v/>
      </c>
      <c r="I47" s="82"/>
      <c r="J47" s="82"/>
      <c r="K47" s="82"/>
      <c r="L47" s="82"/>
      <c r="M47" s="82"/>
      <c r="N47" s="82"/>
      <c r="O47" s="82"/>
      <c r="P47" s="82"/>
      <c r="Q47" s="82"/>
    </row>
    <row r="48" spans="1:17" x14ac:dyDescent="0.25">
      <c r="A48" s="81">
        <v>43</v>
      </c>
      <c r="B48" s="84"/>
      <c r="C48" s="79" t="str">
        <f>IFERROR(VLOOKUP(B48,'Youth Profile Tracker'!B44:C93,2,FALSE),"")</f>
        <v/>
      </c>
      <c r="D48" s="79" t="str">
        <f>IFERROR(VLOOKUP(B48,'Youth Profile Tracker'!B44:D93,3,FALSE),"")</f>
        <v/>
      </c>
      <c r="E48" s="79" t="str">
        <f>IFERROR(VLOOKUP(B48,'Youth Profile Tracker'!B44:F93,5,FALSE),"")</f>
        <v/>
      </c>
      <c r="F48" s="79" t="str">
        <f>IFERROR(VLOOKUP(B48,'Youth Profile Tracker'!B44:G93,6,FALSE),"")</f>
        <v/>
      </c>
      <c r="G48" s="79">
        <f>'Youth Profile Tracker'!P44</f>
        <v>0</v>
      </c>
      <c r="H48" s="79" t="str">
        <f>IFERROR(VLOOKUP(B48,'Youth Profile Tracker'!B44:R93,17,FALSE),"")</f>
        <v/>
      </c>
      <c r="I48" s="82"/>
      <c r="J48" s="82"/>
      <c r="K48" s="82"/>
      <c r="L48" s="82"/>
      <c r="M48" s="82"/>
      <c r="N48" s="82"/>
      <c r="O48" s="82"/>
      <c r="P48" s="82"/>
      <c r="Q48" s="82"/>
    </row>
    <row r="49" spans="1:17" x14ac:dyDescent="0.25">
      <c r="A49" s="81">
        <v>44</v>
      </c>
      <c r="B49" s="84"/>
      <c r="C49" s="79" t="str">
        <f>IFERROR(VLOOKUP(B49,'Youth Profile Tracker'!B45:C94,2,FALSE),"")</f>
        <v/>
      </c>
      <c r="D49" s="79" t="str">
        <f>IFERROR(VLOOKUP(B49,'Youth Profile Tracker'!B45:D94,3,FALSE),"")</f>
        <v/>
      </c>
      <c r="E49" s="79" t="str">
        <f>IFERROR(VLOOKUP(B49,'Youth Profile Tracker'!B45:F94,5,FALSE),"")</f>
        <v/>
      </c>
      <c r="F49" s="79" t="str">
        <f>IFERROR(VLOOKUP(B49,'Youth Profile Tracker'!B45:G94,6,FALSE),"")</f>
        <v/>
      </c>
      <c r="G49" s="79">
        <f>'Youth Profile Tracker'!P45</f>
        <v>0</v>
      </c>
      <c r="H49" s="79" t="str">
        <f>IFERROR(VLOOKUP(B49,'Youth Profile Tracker'!B45:R94,17,FALSE),"")</f>
        <v/>
      </c>
      <c r="I49" s="82"/>
      <c r="J49" s="82"/>
      <c r="K49" s="82"/>
      <c r="L49" s="82"/>
      <c r="M49" s="82"/>
      <c r="N49" s="82"/>
      <c r="O49" s="82"/>
      <c r="P49" s="82"/>
      <c r="Q49" s="82"/>
    </row>
    <row r="50" spans="1:17" x14ac:dyDescent="0.25">
      <c r="A50" s="81">
        <v>45</v>
      </c>
      <c r="B50" s="84"/>
      <c r="C50" s="79" t="str">
        <f>IFERROR(VLOOKUP(B50,'Youth Profile Tracker'!B46:C95,2,FALSE),"")</f>
        <v/>
      </c>
      <c r="D50" s="79" t="str">
        <f>IFERROR(VLOOKUP(B50,'Youth Profile Tracker'!B46:D95,3,FALSE),"")</f>
        <v/>
      </c>
      <c r="E50" s="79" t="str">
        <f>IFERROR(VLOOKUP(B50,'Youth Profile Tracker'!B46:F95,5,FALSE),"")</f>
        <v/>
      </c>
      <c r="F50" s="79" t="str">
        <f>IFERROR(VLOOKUP(B50,'Youth Profile Tracker'!B46:G95,6,FALSE),"")</f>
        <v/>
      </c>
      <c r="G50" s="79">
        <f>'Youth Profile Tracker'!P46</f>
        <v>0</v>
      </c>
      <c r="H50" s="79" t="str">
        <f>IFERROR(VLOOKUP(B50,'Youth Profile Tracker'!B46:R95,17,FALSE),"")</f>
        <v/>
      </c>
      <c r="I50" s="82"/>
      <c r="J50" s="82"/>
      <c r="K50" s="82"/>
      <c r="L50" s="82"/>
      <c r="M50" s="82"/>
      <c r="N50" s="82"/>
      <c r="O50" s="82"/>
      <c r="P50" s="82"/>
      <c r="Q50" s="82"/>
    </row>
    <row r="51" spans="1:17" x14ac:dyDescent="0.25">
      <c r="A51" s="81">
        <v>46</v>
      </c>
      <c r="B51" s="81"/>
      <c r="C51" s="79" t="str">
        <f>IFERROR(VLOOKUP(B51,'Youth Profile Tracker'!B47:C96,2,FALSE),"")</f>
        <v/>
      </c>
      <c r="D51" s="79" t="str">
        <f>IFERROR(VLOOKUP(B51,'Youth Profile Tracker'!B47:D96,3,FALSE),"")</f>
        <v/>
      </c>
      <c r="E51" s="79" t="str">
        <f>IFERROR(VLOOKUP(B51,'Youth Profile Tracker'!B47:F96,5,FALSE),"")</f>
        <v/>
      </c>
      <c r="F51" s="79" t="str">
        <f>IFERROR(VLOOKUP(B51,'Youth Profile Tracker'!B47:G96,6,FALSE),"")</f>
        <v/>
      </c>
      <c r="G51" s="79">
        <f>'Youth Profile Tracker'!P47</f>
        <v>0</v>
      </c>
      <c r="H51" s="79" t="str">
        <f>IFERROR(VLOOKUP(B51,'Youth Profile Tracker'!B47:R96,17,FALSE),"")</f>
        <v/>
      </c>
      <c r="I51" s="82"/>
      <c r="J51" s="82"/>
      <c r="K51" s="82"/>
      <c r="L51" s="82"/>
      <c r="M51" s="82"/>
      <c r="N51" s="82"/>
      <c r="O51" s="82"/>
      <c r="P51" s="82"/>
      <c r="Q51" s="82"/>
    </row>
    <row r="52" spans="1:17" x14ac:dyDescent="0.25">
      <c r="A52" s="81">
        <v>47</v>
      </c>
      <c r="B52" s="84"/>
      <c r="C52" s="79" t="str">
        <f>IFERROR(VLOOKUP(B52,'Youth Profile Tracker'!B48:C97,2,FALSE),"")</f>
        <v/>
      </c>
      <c r="D52" s="79" t="str">
        <f>IFERROR(VLOOKUP(B52,'Youth Profile Tracker'!B48:D97,3,FALSE),"")</f>
        <v/>
      </c>
      <c r="E52" s="79" t="str">
        <f>IFERROR(VLOOKUP(B52,'Youth Profile Tracker'!B48:F97,5,FALSE),"")</f>
        <v/>
      </c>
      <c r="F52" s="79" t="str">
        <f>IFERROR(VLOOKUP(B52,'Youth Profile Tracker'!B48:G97,6,FALSE),"")</f>
        <v/>
      </c>
      <c r="G52" s="79">
        <f>'Youth Profile Tracker'!P48</f>
        <v>0</v>
      </c>
      <c r="H52" s="79" t="str">
        <f>IFERROR(VLOOKUP(B52,'Youth Profile Tracker'!B48:R97,17,FALSE),"")</f>
        <v/>
      </c>
      <c r="I52" s="82"/>
      <c r="J52" s="82"/>
      <c r="K52" s="82"/>
      <c r="L52" s="82"/>
      <c r="M52" s="82"/>
      <c r="N52" s="82"/>
      <c r="O52" s="82"/>
      <c r="P52" s="82"/>
      <c r="Q52" s="82"/>
    </row>
    <row r="53" spans="1:17" x14ac:dyDescent="0.25">
      <c r="A53" s="81">
        <v>48</v>
      </c>
      <c r="B53" s="81"/>
      <c r="C53" s="79" t="str">
        <f>IFERROR(VLOOKUP(B53,'Youth Profile Tracker'!B49:C98,2,FALSE),"")</f>
        <v/>
      </c>
      <c r="D53" s="79" t="str">
        <f>IFERROR(VLOOKUP(B53,'Youth Profile Tracker'!B49:D98,3,FALSE),"")</f>
        <v/>
      </c>
      <c r="E53" s="79" t="str">
        <f>IFERROR(VLOOKUP(B53,'Youth Profile Tracker'!B49:F98,5,FALSE),"")</f>
        <v/>
      </c>
      <c r="F53" s="79" t="str">
        <f>IFERROR(VLOOKUP(B53,'Youth Profile Tracker'!B49:G98,6,FALSE),"")</f>
        <v/>
      </c>
      <c r="G53" s="79">
        <f>'Youth Profile Tracker'!P49</f>
        <v>0</v>
      </c>
      <c r="H53" s="79" t="str">
        <f>IFERROR(VLOOKUP(B53,'Youth Profile Tracker'!B49:R98,17,FALSE),"")</f>
        <v/>
      </c>
      <c r="I53" s="82"/>
      <c r="J53" s="82"/>
      <c r="K53" s="82"/>
      <c r="L53" s="82"/>
      <c r="M53" s="82"/>
      <c r="N53" s="82"/>
      <c r="O53" s="82"/>
      <c r="P53" s="82"/>
      <c r="Q53" s="82"/>
    </row>
    <row r="54" spans="1:17" x14ac:dyDescent="0.25">
      <c r="A54" s="81">
        <v>49</v>
      </c>
      <c r="B54" s="81"/>
      <c r="C54" s="79" t="str">
        <f>IFERROR(VLOOKUP(B54,'Youth Profile Tracker'!B50:C99,2,FALSE),"")</f>
        <v/>
      </c>
      <c r="D54" s="79" t="str">
        <f>IFERROR(VLOOKUP(B54,'Youth Profile Tracker'!B50:D99,3,FALSE),"")</f>
        <v/>
      </c>
      <c r="E54" s="79" t="str">
        <f>IFERROR(VLOOKUP(B54,'Youth Profile Tracker'!B50:F99,5,FALSE),"")</f>
        <v/>
      </c>
      <c r="F54" s="79" t="str">
        <f>IFERROR(VLOOKUP(B54,'Youth Profile Tracker'!B50:G99,6,FALSE),"")</f>
        <v/>
      </c>
      <c r="G54" s="79">
        <f>'Youth Profile Tracker'!P50</f>
        <v>0</v>
      </c>
      <c r="H54" s="79" t="str">
        <f>IFERROR(VLOOKUP(B54,'Youth Profile Tracker'!B50:R99,17,FALSE),"")</f>
        <v/>
      </c>
      <c r="I54" s="82"/>
      <c r="J54" s="82"/>
      <c r="K54" s="82"/>
      <c r="L54" s="82"/>
      <c r="M54" s="82"/>
      <c r="N54" s="82"/>
      <c r="O54" s="82"/>
      <c r="P54" s="82"/>
      <c r="Q54" s="82"/>
    </row>
    <row r="55" spans="1:17" x14ac:dyDescent="0.25">
      <c r="A55" s="81">
        <v>50</v>
      </c>
      <c r="B55" s="81"/>
      <c r="C55" s="79" t="str">
        <f>IFERROR(VLOOKUP(B55,'Youth Profile Tracker'!B51:C100,2,FALSE),"")</f>
        <v/>
      </c>
      <c r="D55" s="79" t="str">
        <f>IFERROR(VLOOKUP(B55,'Youth Profile Tracker'!B51:D100,3,FALSE),"")</f>
        <v/>
      </c>
      <c r="E55" s="79" t="str">
        <f>IFERROR(VLOOKUP(B55,'Youth Profile Tracker'!B51:F100,5,FALSE),"")</f>
        <v/>
      </c>
      <c r="F55" s="79" t="str">
        <f>IFERROR(VLOOKUP(B55,'Youth Profile Tracker'!B51:G100,6,FALSE),"")</f>
        <v/>
      </c>
      <c r="G55" s="79">
        <f>'Youth Profile Tracker'!P51</f>
        <v>0</v>
      </c>
      <c r="H55" s="79" t="str">
        <f>IFERROR(VLOOKUP(B55,'Youth Profile Tracker'!B51:R100,17,FALSE),"")</f>
        <v/>
      </c>
      <c r="I55" s="82"/>
      <c r="J55" s="82"/>
      <c r="K55" s="82"/>
      <c r="L55" s="82"/>
      <c r="M55" s="82"/>
      <c r="N55" s="82"/>
      <c r="O55" s="82"/>
      <c r="P55" s="82"/>
      <c r="Q55" s="82"/>
    </row>
    <row r="75" spans="3:7" x14ac:dyDescent="0.25">
      <c r="C75" s="65">
        <v>1</v>
      </c>
      <c r="D75" s="65">
        <v>20</v>
      </c>
      <c r="E75" s="65">
        <v>678</v>
      </c>
      <c r="F75" s="65">
        <v>1</v>
      </c>
      <c r="G75" s="65">
        <f>VLOOKUP($C$75,$C$75:$E$79,2,FALSE)</f>
        <v>20</v>
      </c>
    </row>
    <row r="76" spans="3:7" x14ac:dyDescent="0.25">
      <c r="C76" s="65">
        <v>2</v>
      </c>
      <c r="D76" s="65">
        <v>30</v>
      </c>
      <c r="E76" s="65">
        <v>898</v>
      </c>
      <c r="F76" s="65">
        <v>1</v>
      </c>
      <c r="G76" s="65">
        <f t="shared" ref="G76:G79" si="0">VLOOKUP($C$75,$C$75:$E$79,2,FALSE)</f>
        <v>20</v>
      </c>
    </row>
    <row r="77" spans="3:7" x14ac:dyDescent="0.25">
      <c r="C77" s="65">
        <v>3</v>
      </c>
      <c r="D77" s="65">
        <v>40</v>
      </c>
      <c r="E77" s="65">
        <v>1118</v>
      </c>
      <c r="F77" s="65">
        <v>1</v>
      </c>
      <c r="G77" s="65">
        <f t="shared" si="0"/>
        <v>20</v>
      </c>
    </row>
    <row r="78" spans="3:7" x14ac:dyDescent="0.25">
      <c r="C78" s="65">
        <v>4</v>
      </c>
      <c r="D78" s="65">
        <v>50</v>
      </c>
      <c r="E78" s="65">
        <v>1338</v>
      </c>
      <c r="F78" s="65">
        <v>2</v>
      </c>
      <c r="G78" s="65">
        <f t="shared" si="0"/>
        <v>20</v>
      </c>
    </row>
    <row r="79" spans="3:7" x14ac:dyDescent="0.25">
      <c r="C79" s="65">
        <v>5</v>
      </c>
      <c r="D79" s="65">
        <v>60</v>
      </c>
      <c r="E79" s="65">
        <v>1558</v>
      </c>
      <c r="F79" s="65">
        <v>1</v>
      </c>
      <c r="G79" s="65">
        <f t="shared" si="0"/>
        <v>20</v>
      </c>
    </row>
  </sheetData>
  <sheetProtection algorithmName="SHA-512" hashValue="u4VtCoUykIHuabqAAS9X5d2tdQkznkj1NA2sku8P8x125sxguoAEBxtxpvjkKQOq2TzguR1ftn4CoFLXqs0VRw==" saltValue="Cl9j7pxo8rHM85oNV9hUKQ==" spinCount="100000" sheet="1" objects="1" scenarios="1"/>
  <mergeCells count="20">
    <mergeCell ref="I3:I5"/>
    <mergeCell ref="L4:L5"/>
    <mergeCell ref="P4:P5"/>
    <mergeCell ref="Q4:Q5"/>
    <mergeCell ref="G3:G5"/>
    <mergeCell ref="F3:F5"/>
    <mergeCell ref="E3:E5"/>
    <mergeCell ref="M4:M5"/>
    <mergeCell ref="A1:Q1"/>
    <mergeCell ref="N2:Q2"/>
    <mergeCell ref="J4:J5"/>
    <mergeCell ref="A2:M2"/>
    <mergeCell ref="N4:N5"/>
    <mergeCell ref="O4:O5"/>
    <mergeCell ref="C3:C5"/>
    <mergeCell ref="B3:B5"/>
    <mergeCell ref="A3:A5"/>
    <mergeCell ref="D3:D5"/>
    <mergeCell ref="H3:H5"/>
    <mergeCell ref="K4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H6" sqref="H6"/>
    </sheetView>
  </sheetViews>
  <sheetFormatPr defaultColWidth="9.140625" defaultRowHeight="15" x14ac:dyDescent="0.25"/>
  <cols>
    <col min="1" max="1" width="9.140625" style="3"/>
    <col min="2" max="2" width="19" style="3" customWidth="1"/>
    <col min="3" max="3" width="23.85546875" style="3" customWidth="1"/>
    <col min="4" max="4" width="11.140625" style="3" bestFit="1" customWidth="1"/>
    <col min="5" max="5" width="9.140625" style="3"/>
    <col min="6" max="6" width="9.85546875" style="3" customWidth="1"/>
    <col min="7" max="7" width="12.140625" style="3" customWidth="1"/>
    <col min="8" max="8" width="10.85546875" style="3" bestFit="1" customWidth="1"/>
    <col min="9" max="9" width="24.140625" style="3" customWidth="1"/>
    <col min="10" max="10" width="18.140625" style="3" customWidth="1"/>
    <col min="11" max="11" width="15.140625" style="3" customWidth="1"/>
    <col min="12" max="16" width="11.7109375" style="3" customWidth="1"/>
    <col min="17" max="17" width="9.140625" style="3"/>
    <col min="18" max="18" width="19" style="3" customWidth="1"/>
    <col min="19" max="16384" width="9.140625" style="3"/>
  </cols>
  <sheetData>
    <row r="1" spans="1:22" ht="21" x14ac:dyDescent="0.25">
      <c r="A1" s="138" t="s">
        <v>95</v>
      </c>
      <c r="B1" s="139"/>
      <c r="C1" s="139"/>
      <c r="D1" s="139"/>
      <c r="E1" s="139"/>
      <c r="F1" s="139"/>
      <c r="G1" s="139"/>
      <c r="H1" s="139"/>
      <c r="I1" s="139"/>
      <c r="J1" s="139"/>
      <c r="K1" s="140"/>
      <c r="L1" s="141" t="s">
        <v>96</v>
      </c>
      <c r="M1" s="141"/>
      <c r="N1" s="141"/>
      <c r="O1" s="141"/>
      <c r="P1" s="141"/>
      <c r="Q1" s="138"/>
      <c r="R1" s="140"/>
    </row>
    <row r="2" spans="1:22" ht="15" customHeight="1" x14ac:dyDescent="0.25">
      <c r="A2" s="142" t="s">
        <v>10</v>
      </c>
      <c r="B2" s="142" t="s">
        <v>22</v>
      </c>
      <c r="C2" s="142" t="s">
        <v>0</v>
      </c>
      <c r="D2" s="142" t="s">
        <v>1</v>
      </c>
      <c r="E2" s="142" t="s">
        <v>2</v>
      </c>
      <c r="F2" s="142" t="s">
        <v>3</v>
      </c>
      <c r="G2" s="137" t="s">
        <v>161</v>
      </c>
      <c r="H2" s="142" t="s">
        <v>79</v>
      </c>
      <c r="I2" s="142" t="s">
        <v>4</v>
      </c>
      <c r="J2" s="143" t="s">
        <v>181</v>
      </c>
      <c r="K2" s="137" t="s">
        <v>97</v>
      </c>
      <c r="L2" s="137" t="s">
        <v>98</v>
      </c>
      <c r="M2" s="137" t="s">
        <v>99</v>
      </c>
      <c r="N2" s="137" t="s">
        <v>100</v>
      </c>
      <c r="O2" s="137" t="s">
        <v>101</v>
      </c>
      <c r="P2" s="137" t="s">
        <v>102</v>
      </c>
      <c r="Q2" s="137" t="s">
        <v>103</v>
      </c>
      <c r="R2" s="137" t="s">
        <v>104</v>
      </c>
    </row>
    <row r="3" spans="1:22" ht="44.25" customHeight="1" x14ac:dyDescent="0.25">
      <c r="A3" s="142"/>
      <c r="B3" s="142"/>
      <c r="C3" s="142"/>
      <c r="D3" s="142"/>
      <c r="E3" s="142"/>
      <c r="F3" s="142"/>
      <c r="G3" s="142"/>
      <c r="H3" s="142"/>
      <c r="I3" s="142"/>
      <c r="J3" s="144"/>
      <c r="K3" s="137"/>
      <c r="L3" s="137"/>
      <c r="M3" s="137"/>
      <c r="N3" s="137"/>
      <c r="O3" s="137"/>
      <c r="P3" s="137"/>
      <c r="Q3" s="137"/>
      <c r="R3" s="137"/>
    </row>
    <row r="4" spans="1:22" x14ac:dyDescent="0.25">
      <c r="A4" s="17">
        <v>1</v>
      </c>
      <c r="B4" s="22"/>
      <c r="C4" s="37" t="str">
        <f>IFERROR(VLOOKUP(B4,'Youth Profile Tracker'!B2:C51,2,FALSE),"")</f>
        <v/>
      </c>
      <c r="D4" s="37" t="str">
        <f>IFERROR(VLOOKUP(B4,'Youth Profile Tracker'!B2:D51,3,FALSE),"")</f>
        <v/>
      </c>
      <c r="E4" s="38" t="str">
        <f>IFERROR(VLOOKUP(B4,'Youth Profile Tracker'!B2:F51,5,FALSE),"")</f>
        <v/>
      </c>
      <c r="F4" s="39" t="str">
        <f>IFERROR(VLOOKUP(B4,'Youth Profile Tracker'!B2:G51,6,FALSE),"")</f>
        <v/>
      </c>
      <c r="G4" s="36">
        <f>'Youth Profile Tracker'!Q2</f>
        <v>0</v>
      </c>
      <c r="H4" s="40">
        <f>Overview!$E$4</f>
        <v>0</v>
      </c>
      <c r="I4" s="37" t="str">
        <f>IFERROR(VLOOKUP(B4,'Youth Profile Tracker'!B2:T51,12,FALSE),"")</f>
        <v/>
      </c>
      <c r="J4" s="23"/>
      <c r="K4" s="20"/>
      <c r="L4" s="19"/>
      <c r="M4" s="19"/>
      <c r="N4" s="19"/>
      <c r="O4" s="19"/>
      <c r="P4" s="19"/>
      <c r="Q4" s="19">
        <f>SUM(L4:P4)</f>
        <v>0</v>
      </c>
      <c r="R4" s="19">
        <f>Q4/25*100</f>
        <v>0</v>
      </c>
      <c r="V4" s="3" t="s">
        <v>189</v>
      </c>
    </row>
    <row r="5" spans="1:22" x14ac:dyDescent="0.25">
      <c r="A5" s="17">
        <v>2</v>
      </c>
      <c r="B5" s="22"/>
      <c r="C5" s="37" t="str">
        <f>IFERROR(VLOOKUP(B5,'Youth Profile Tracker'!B3:C52,2,FALSE),"")</f>
        <v/>
      </c>
      <c r="D5" s="37" t="str">
        <f>IFERROR(VLOOKUP(B5,'Youth Profile Tracker'!B3:D52,3,FALSE),"")</f>
        <v/>
      </c>
      <c r="E5" s="38" t="str">
        <f>IFERROR(VLOOKUP(B5,'Youth Profile Tracker'!B3:F52,5,FALSE),"")</f>
        <v/>
      </c>
      <c r="F5" s="39" t="str">
        <f>IFERROR(VLOOKUP(B5,'Youth Profile Tracker'!B3:G52,6,FALSE),"")</f>
        <v/>
      </c>
      <c r="G5" s="36">
        <f>'Youth Profile Tracker'!Q3</f>
        <v>0</v>
      </c>
      <c r="H5" s="40">
        <f>Overview!$E$4</f>
        <v>0</v>
      </c>
      <c r="I5" s="37" t="str">
        <f>IFERROR(VLOOKUP(B5,'Youth Profile Tracker'!B3:T52,12,FALSE),"")</f>
        <v/>
      </c>
      <c r="J5" s="23"/>
      <c r="K5" s="20"/>
      <c r="L5" s="19"/>
      <c r="M5" s="19"/>
      <c r="N5" s="19"/>
      <c r="O5" s="19"/>
      <c r="P5" s="19"/>
      <c r="Q5" s="19">
        <f t="shared" ref="Q5:Q53" si="0">SUM(L5:P5)</f>
        <v>0</v>
      </c>
      <c r="R5" s="19">
        <f t="shared" ref="R5:R53" si="1">Q5/25*100</f>
        <v>0</v>
      </c>
    </row>
    <row r="6" spans="1:22" x14ac:dyDescent="0.25">
      <c r="A6" s="17">
        <v>3</v>
      </c>
      <c r="B6" s="22"/>
      <c r="C6" s="37" t="str">
        <f>IFERROR(VLOOKUP(B6,'Youth Profile Tracker'!B4:C53,2,FALSE),"")</f>
        <v/>
      </c>
      <c r="D6" s="37" t="str">
        <f>IFERROR(VLOOKUP(B6,'Youth Profile Tracker'!B4:D53,3,FALSE),"")</f>
        <v/>
      </c>
      <c r="E6" s="38" t="str">
        <f>IFERROR(VLOOKUP(B6,'Youth Profile Tracker'!B4:F53,5,FALSE),"")</f>
        <v/>
      </c>
      <c r="F6" s="39" t="str">
        <f>IFERROR(VLOOKUP(B6,'Youth Profile Tracker'!B4:G53,6,FALSE),"")</f>
        <v/>
      </c>
      <c r="G6" s="36">
        <f>'Youth Profile Tracker'!Q4</f>
        <v>0</v>
      </c>
      <c r="H6" s="40">
        <f>Overview!$E$4</f>
        <v>0</v>
      </c>
      <c r="I6" s="37" t="str">
        <f>IFERROR(VLOOKUP(B6,'Youth Profile Tracker'!B4:T53,12,FALSE),"")</f>
        <v/>
      </c>
      <c r="J6" s="23"/>
      <c r="K6" s="20"/>
      <c r="L6" s="19"/>
      <c r="M6" s="19"/>
      <c r="N6" s="19"/>
      <c r="O6" s="19"/>
      <c r="P6" s="19"/>
      <c r="Q6" s="19">
        <f t="shared" si="0"/>
        <v>0</v>
      </c>
      <c r="R6" s="19">
        <f t="shared" si="1"/>
        <v>0</v>
      </c>
    </row>
    <row r="7" spans="1:22" x14ac:dyDescent="0.25">
      <c r="A7" s="18">
        <v>4</v>
      </c>
      <c r="B7" s="22"/>
      <c r="C7" s="37" t="str">
        <f>IFERROR(VLOOKUP(B7,'Youth Profile Tracker'!B5:C54,2,FALSE),"")</f>
        <v/>
      </c>
      <c r="D7" s="37" t="str">
        <f>IFERROR(VLOOKUP(B7,'Youth Profile Tracker'!B5:D54,3,FALSE),"")</f>
        <v/>
      </c>
      <c r="E7" s="38" t="str">
        <f>IFERROR(VLOOKUP(B7,'Youth Profile Tracker'!B5:F54,5,FALSE),"")</f>
        <v/>
      </c>
      <c r="F7" s="39" t="str">
        <f>IFERROR(VLOOKUP(B7,'Youth Profile Tracker'!B5:G54,6,FALSE),"")</f>
        <v/>
      </c>
      <c r="G7" s="36">
        <f>'Youth Profile Tracker'!Q5</f>
        <v>0</v>
      </c>
      <c r="H7" s="40">
        <f>Overview!$E$4</f>
        <v>0</v>
      </c>
      <c r="I7" s="37" t="str">
        <f>IFERROR(VLOOKUP(B7,'Youth Profile Tracker'!B5:T54,12,FALSE),"")</f>
        <v/>
      </c>
      <c r="J7" s="23"/>
      <c r="K7" s="20"/>
      <c r="L7" s="19"/>
      <c r="M7" s="19"/>
      <c r="N7" s="19"/>
      <c r="O7" s="19"/>
      <c r="P7" s="19"/>
      <c r="Q7" s="19">
        <f t="shared" si="0"/>
        <v>0</v>
      </c>
      <c r="R7" s="19">
        <f t="shared" si="1"/>
        <v>0</v>
      </c>
    </row>
    <row r="8" spans="1:22" x14ac:dyDescent="0.25">
      <c r="A8" s="18">
        <v>5</v>
      </c>
      <c r="B8" s="22"/>
      <c r="C8" s="37" t="str">
        <f>IFERROR(VLOOKUP(B8,'Youth Profile Tracker'!B6:C55,2,FALSE),"")</f>
        <v/>
      </c>
      <c r="D8" s="37" t="str">
        <f>IFERROR(VLOOKUP(B8,'Youth Profile Tracker'!B6:D55,3,FALSE),"")</f>
        <v/>
      </c>
      <c r="E8" s="38" t="str">
        <f>IFERROR(VLOOKUP(B8,'Youth Profile Tracker'!B6:F55,5,FALSE),"")</f>
        <v/>
      </c>
      <c r="F8" s="39" t="str">
        <f>IFERROR(VLOOKUP(B8,'Youth Profile Tracker'!B6:G55,6,FALSE),"")</f>
        <v/>
      </c>
      <c r="G8" s="36">
        <f>'Youth Profile Tracker'!Q6</f>
        <v>0</v>
      </c>
      <c r="H8" s="40">
        <f>Overview!$E$4</f>
        <v>0</v>
      </c>
      <c r="I8" s="37" t="str">
        <f>IFERROR(VLOOKUP(B8,'Youth Profile Tracker'!B6:T55,12,FALSE),"")</f>
        <v/>
      </c>
      <c r="J8" s="23"/>
      <c r="K8" s="20"/>
      <c r="L8" s="19"/>
      <c r="M8" s="19"/>
      <c r="N8" s="19"/>
      <c r="O8" s="19"/>
      <c r="P8" s="19"/>
      <c r="Q8" s="19">
        <f t="shared" si="0"/>
        <v>0</v>
      </c>
      <c r="R8" s="19">
        <f t="shared" si="1"/>
        <v>0</v>
      </c>
    </row>
    <row r="9" spans="1:22" x14ac:dyDescent="0.25">
      <c r="A9" s="18">
        <v>6</v>
      </c>
      <c r="B9" s="22"/>
      <c r="C9" s="37" t="str">
        <f>IFERROR(VLOOKUP(B9,'Youth Profile Tracker'!B7:C56,2,FALSE),"")</f>
        <v/>
      </c>
      <c r="D9" s="37" t="str">
        <f>IFERROR(VLOOKUP(B9,'Youth Profile Tracker'!B7:D56,3,FALSE),"")</f>
        <v/>
      </c>
      <c r="E9" s="38" t="str">
        <f>IFERROR(VLOOKUP(B9,'Youth Profile Tracker'!B7:F56,5,FALSE),"")</f>
        <v/>
      </c>
      <c r="F9" s="39" t="str">
        <f>IFERROR(VLOOKUP(B9,'Youth Profile Tracker'!B7:G56,6,FALSE),"")</f>
        <v/>
      </c>
      <c r="G9" s="36">
        <f>'Youth Profile Tracker'!Q7</f>
        <v>0</v>
      </c>
      <c r="H9" s="40">
        <f>Overview!$E$4</f>
        <v>0</v>
      </c>
      <c r="I9" s="37" t="str">
        <f>IFERROR(VLOOKUP(B9,'Youth Profile Tracker'!B7:T56,12,FALSE),"")</f>
        <v/>
      </c>
      <c r="J9" s="23"/>
      <c r="K9" s="20"/>
      <c r="L9" s="19"/>
      <c r="M9" s="19"/>
      <c r="N9" s="19"/>
      <c r="O9" s="19"/>
      <c r="P9" s="19"/>
      <c r="Q9" s="19">
        <f t="shared" si="0"/>
        <v>0</v>
      </c>
      <c r="R9" s="19">
        <f t="shared" si="1"/>
        <v>0</v>
      </c>
    </row>
    <row r="10" spans="1:22" x14ac:dyDescent="0.25">
      <c r="A10" s="18">
        <v>7</v>
      </c>
      <c r="B10" s="22"/>
      <c r="C10" s="37" t="str">
        <f>IFERROR(VLOOKUP(B10,'Youth Profile Tracker'!B8:C57,2,FALSE),"")</f>
        <v/>
      </c>
      <c r="D10" s="37" t="str">
        <f>IFERROR(VLOOKUP(B10,'Youth Profile Tracker'!B8:D57,3,FALSE),"")</f>
        <v/>
      </c>
      <c r="E10" s="38" t="str">
        <f>IFERROR(VLOOKUP(B10,'Youth Profile Tracker'!B8:F57,5,FALSE),"")</f>
        <v/>
      </c>
      <c r="F10" s="39" t="str">
        <f>IFERROR(VLOOKUP(B10,'Youth Profile Tracker'!B8:G57,6,FALSE),"")</f>
        <v/>
      </c>
      <c r="G10" s="36">
        <f>'Youth Profile Tracker'!Q8</f>
        <v>0</v>
      </c>
      <c r="H10" s="40">
        <f>Overview!$E$4</f>
        <v>0</v>
      </c>
      <c r="I10" s="37" t="str">
        <f>IFERROR(VLOOKUP(B10,'Youth Profile Tracker'!B8:T57,12,FALSE),"")</f>
        <v/>
      </c>
      <c r="J10" s="23"/>
      <c r="K10" s="20"/>
      <c r="L10" s="19"/>
      <c r="M10" s="19"/>
      <c r="N10" s="19"/>
      <c r="O10" s="19"/>
      <c r="P10" s="19"/>
      <c r="Q10" s="19">
        <f t="shared" si="0"/>
        <v>0</v>
      </c>
      <c r="R10" s="19">
        <f t="shared" si="1"/>
        <v>0</v>
      </c>
    </row>
    <row r="11" spans="1:22" x14ac:dyDescent="0.25">
      <c r="A11" s="18">
        <v>8</v>
      </c>
      <c r="B11" s="22"/>
      <c r="C11" s="37" t="str">
        <f>IFERROR(VLOOKUP(B11,'Youth Profile Tracker'!B9:C58,2,FALSE),"")</f>
        <v/>
      </c>
      <c r="D11" s="37" t="str">
        <f>IFERROR(VLOOKUP(B11,'Youth Profile Tracker'!B9:D58,3,FALSE),"")</f>
        <v/>
      </c>
      <c r="E11" s="38" t="str">
        <f>IFERROR(VLOOKUP(B11,'Youth Profile Tracker'!B9:F58,5,FALSE),"")</f>
        <v/>
      </c>
      <c r="F11" s="39" t="str">
        <f>IFERROR(VLOOKUP(B11,'Youth Profile Tracker'!B9:G58,6,FALSE),"")</f>
        <v/>
      </c>
      <c r="G11" s="36">
        <f>'Youth Profile Tracker'!Q9</f>
        <v>0</v>
      </c>
      <c r="H11" s="40">
        <f>Overview!$E$4</f>
        <v>0</v>
      </c>
      <c r="I11" s="37" t="str">
        <f>IFERROR(VLOOKUP(B11,'Youth Profile Tracker'!B9:T58,12,FALSE),"")</f>
        <v/>
      </c>
      <c r="J11" s="23"/>
      <c r="K11" s="20"/>
      <c r="L11" s="19"/>
      <c r="M11" s="19"/>
      <c r="N11" s="19"/>
      <c r="O11" s="19"/>
      <c r="P11" s="19"/>
      <c r="Q11" s="19">
        <f t="shared" si="0"/>
        <v>0</v>
      </c>
      <c r="R11" s="19">
        <f t="shared" si="1"/>
        <v>0</v>
      </c>
    </row>
    <row r="12" spans="1:22" x14ac:dyDescent="0.25">
      <c r="A12" s="18">
        <v>9</v>
      </c>
      <c r="B12" s="22"/>
      <c r="C12" s="37" t="str">
        <f>IFERROR(VLOOKUP(B12,'Youth Profile Tracker'!B10:C59,2,FALSE),"")</f>
        <v/>
      </c>
      <c r="D12" s="37" t="str">
        <f>IFERROR(VLOOKUP(B12,'Youth Profile Tracker'!B10:D59,3,FALSE),"")</f>
        <v/>
      </c>
      <c r="E12" s="38" t="str">
        <f>IFERROR(VLOOKUP(B12,'Youth Profile Tracker'!B10:F59,5,FALSE),"")</f>
        <v/>
      </c>
      <c r="F12" s="39" t="str">
        <f>IFERROR(VLOOKUP(B12,'Youth Profile Tracker'!B10:G59,6,FALSE),"")</f>
        <v/>
      </c>
      <c r="G12" s="36">
        <f>'Youth Profile Tracker'!Q10</f>
        <v>0</v>
      </c>
      <c r="H12" s="40">
        <f>Overview!$E$4</f>
        <v>0</v>
      </c>
      <c r="I12" s="37" t="str">
        <f>IFERROR(VLOOKUP(B12,'Youth Profile Tracker'!B10:T59,12,FALSE),"")</f>
        <v/>
      </c>
      <c r="J12" s="23"/>
      <c r="K12" s="20"/>
      <c r="L12" s="19"/>
      <c r="M12" s="19"/>
      <c r="N12" s="19"/>
      <c r="O12" s="19"/>
      <c r="P12" s="19"/>
      <c r="Q12" s="19">
        <f t="shared" si="0"/>
        <v>0</v>
      </c>
      <c r="R12" s="19">
        <f t="shared" si="1"/>
        <v>0</v>
      </c>
    </row>
    <row r="13" spans="1:22" x14ac:dyDescent="0.25">
      <c r="A13" s="18">
        <v>10</v>
      </c>
      <c r="B13" s="22"/>
      <c r="C13" s="37" t="str">
        <f>IFERROR(VLOOKUP(B13,'Youth Profile Tracker'!B11:C60,2,FALSE),"")</f>
        <v/>
      </c>
      <c r="D13" s="37" t="str">
        <f>IFERROR(VLOOKUP(B13,'Youth Profile Tracker'!B11:D60,3,FALSE),"")</f>
        <v/>
      </c>
      <c r="E13" s="38" t="str">
        <f>IFERROR(VLOOKUP(B13,'Youth Profile Tracker'!B11:F60,5,FALSE),"")</f>
        <v/>
      </c>
      <c r="F13" s="39" t="str">
        <f>IFERROR(VLOOKUP(B13,'Youth Profile Tracker'!B11:G60,6,FALSE),"")</f>
        <v/>
      </c>
      <c r="G13" s="36">
        <f>'Youth Profile Tracker'!Q11</f>
        <v>0</v>
      </c>
      <c r="H13" s="40">
        <f>Overview!$E$4</f>
        <v>0</v>
      </c>
      <c r="I13" s="37" t="str">
        <f>IFERROR(VLOOKUP(B13,'Youth Profile Tracker'!B11:T60,12,FALSE),"")</f>
        <v/>
      </c>
      <c r="J13" s="23"/>
      <c r="K13" s="20"/>
      <c r="L13" s="19"/>
      <c r="M13" s="19"/>
      <c r="N13" s="19"/>
      <c r="O13" s="19"/>
      <c r="P13" s="19"/>
      <c r="Q13" s="19">
        <f t="shared" si="0"/>
        <v>0</v>
      </c>
      <c r="R13" s="19">
        <f t="shared" si="1"/>
        <v>0</v>
      </c>
    </row>
    <row r="14" spans="1:22" x14ac:dyDescent="0.25">
      <c r="A14" s="18">
        <v>11</v>
      </c>
      <c r="B14" s="22"/>
      <c r="C14" s="37" t="str">
        <f>IFERROR(VLOOKUP(B14,'Youth Profile Tracker'!B12:C61,2,FALSE),"")</f>
        <v/>
      </c>
      <c r="D14" s="37" t="str">
        <f>IFERROR(VLOOKUP(B14,'Youth Profile Tracker'!B12:D61,3,FALSE),"")</f>
        <v/>
      </c>
      <c r="E14" s="38" t="str">
        <f>IFERROR(VLOOKUP(B14,'Youth Profile Tracker'!B12:F61,5,FALSE),"")</f>
        <v/>
      </c>
      <c r="F14" s="39" t="str">
        <f>IFERROR(VLOOKUP(B14,'Youth Profile Tracker'!B12:G61,6,FALSE),"")</f>
        <v/>
      </c>
      <c r="G14" s="36">
        <f>'Youth Profile Tracker'!Q12</f>
        <v>0</v>
      </c>
      <c r="H14" s="40">
        <f>Overview!$E$4</f>
        <v>0</v>
      </c>
      <c r="I14" s="37" t="str">
        <f>IFERROR(VLOOKUP(B14,'Youth Profile Tracker'!B12:T61,12,FALSE),"")</f>
        <v/>
      </c>
      <c r="J14" s="23"/>
      <c r="K14" s="20"/>
      <c r="L14" s="19"/>
      <c r="M14" s="19"/>
      <c r="N14" s="19"/>
      <c r="O14" s="19"/>
      <c r="P14" s="19"/>
      <c r="Q14" s="19">
        <f t="shared" si="0"/>
        <v>0</v>
      </c>
      <c r="R14" s="19">
        <f t="shared" si="1"/>
        <v>0</v>
      </c>
    </row>
    <row r="15" spans="1:22" x14ac:dyDescent="0.25">
      <c r="A15" s="18">
        <v>12</v>
      </c>
      <c r="B15" s="22"/>
      <c r="C15" s="37" t="str">
        <f>IFERROR(VLOOKUP(B15,'Youth Profile Tracker'!B13:C62,2,FALSE),"")</f>
        <v/>
      </c>
      <c r="D15" s="37" t="str">
        <f>IFERROR(VLOOKUP(B15,'Youth Profile Tracker'!B13:D62,3,FALSE),"")</f>
        <v/>
      </c>
      <c r="E15" s="38" t="str">
        <f>IFERROR(VLOOKUP(B15,'Youth Profile Tracker'!B13:F62,5,FALSE),"")</f>
        <v/>
      </c>
      <c r="F15" s="39" t="str">
        <f>IFERROR(VLOOKUP(B15,'Youth Profile Tracker'!B13:G62,6,FALSE),"")</f>
        <v/>
      </c>
      <c r="G15" s="36">
        <f>'Youth Profile Tracker'!Q13</f>
        <v>0</v>
      </c>
      <c r="H15" s="40">
        <f>Overview!$E$4</f>
        <v>0</v>
      </c>
      <c r="I15" s="37" t="str">
        <f>IFERROR(VLOOKUP(B15,'Youth Profile Tracker'!B13:T62,12,FALSE),"")</f>
        <v/>
      </c>
      <c r="J15" s="23"/>
      <c r="K15" s="20"/>
      <c r="L15" s="19"/>
      <c r="M15" s="19"/>
      <c r="N15" s="19"/>
      <c r="O15" s="19"/>
      <c r="P15" s="19"/>
      <c r="Q15" s="19">
        <f t="shared" si="0"/>
        <v>0</v>
      </c>
      <c r="R15" s="19">
        <f t="shared" si="1"/>
        <v>0</v>
      </c>
    </row>
    <row r="16" spans="1:22" x14ac:dyDescent="0.25">
      <c r="A16" s="18">
        <v>13</v>
      </c>
      <c r="B16" s="22"/>
      <c r="C16" s="37" t="str">
        <f>IFERROR(VLOOKUP(B16,'Youth Profile Tracker'!B14:C63,2,FALSE),"")</f>
        <v/>
      </c>
      <c r="D16" s="37" t="str">
        <f>IFERROR(VLOOKUP(B16,'Youth Profile Tracker'!B14:D63,3,FALSE),"")</f>
        <v/>
      </c>
      <c r="E16" s="38" t="str">
        <f>IFERROR(VLOOKUP(B16,'Youth Profile Tracker'!B14:F63,5,FALSE),"")</f>
        <v/>
      </c>
      <c r="F16" s="39" t="str">
        <f>IFERROR(VLOOKUP(B16,'Youth Profile Tracker'!B14:G63,6,FALSE),"")</f>
        <v/>
      </c>
      <c r="G16" s="36">
        <f>'Youth Profile Tracker'!Q14</f>
        <v>0</v>
      </c>
      <c r="H16" s="40">
        <f>Overview!$E$4</f>
        <v>0</v>
      </c>
      <c r="I16" s="37" t="str">
        <f>IFERROR(VLOOKUP(B16,'Youth Profile Tracker'!B14:T63,12,FALSE),"")</f>
        <v/>
      </c>
      <c r="J16" s="23"/>
      <c r="K16" s="20"/>
      <c r="L16" s="19"/>
      <c r="M16" s="19"/>
      <c r="N16" s="19"/>
      <c r="O16" s="19"/>
      <c r="P16" s="19"/>
      <c r="Q16" s="19">
        <f t="shared" si="0"/>
        <v>0</v>
      </c>
      <c r="R16" s="19">
        <f t="shared" si="1"/>
        <v>0</v>
      </c>
    </row>
    <row r="17" spans="1:18" x14ac:dyDescent="0.25">
      <c r="A17" s="18">
        <v>14</v>
      </c>
      <c r="B17" s="22"/>
      <c r="C17" s="37" t="str">
        <f>IFERROR(VLOOKUP(B17,'Youth Profile Tracker'!B15:C64,2,FALSE),"")</f>
        <v/>
      </c>
      <c r="D17" s="37" t="str">
        <f>IFERROR(VLOOKUP(B17,'Youth Profile Tracker'!B15:D64,3,FALSE),"")</f>
        <v/>
      </c>
      <c r="E17" s="38" t="str">
        <f>IFERROR(VLOOKUP(B17,'Youth Profile Tracker'!B15:F64,5,FALSE),"")</f>
        <v/>
      </c>
      <c r="F17" s="39" t="str">
        <f>IFERROR(VLOOKUP(B17,'Youth Profile Tracker'!B15:G64,6,FALSE),"")</f>
        <v/>
      </c>
      <c r="G17" s="36">
        <f>'Youth Profile Tracker'!Q15</f>
        <v>0</v>
      </c>
      <c r="H17" s="40">
        <f>Overview!$E$4</f>
        <v>0</v>
      </c>
      <c r="I17" s="37" t="str">
        <f>IFERROR(VLOOKUP(B17,'Youth Profile Tracker'!B15:T64,12,FALSE),"")</f>
        <v/>
      </c>
      <c r="J17" s="23"/>
      <c r="K17" s="20"/>
      <c r="L17" s="19"/>
      <c r="M17" s="19"/>
      <c r="N17" s="19"/>
      <c r="O17" s="19"/>
      <c r="P17" s="19"/>
      <c r="Q17" s="19">
        <f t="shared" si="0"/>
        <v>0</v>
      </c>
      <c r="R17" s="19">
        <f t="shared" si="1"/>
        <v>0</v>
      </c>
    </row>
    <row r="18" spans="1:18" x14ac:dyDescent="0.25">
      <c r="A18" s="18">
        <v>15</v>
      </c>
      <c r="B18" s="22"/>
      <c r="C18" s="37" t="str">
        <f>IFERROR(VLOOKUP(B18,'Youth Profile Tracker'!B16:C65,2,FALSE),"")</f>
        <v/>
      </c>
      <c r="D18" s="37" t="str">
        <f>IFERROR(VLOOKUP(B18,'Youth Profile Tracker'!B16:D65,3,FALSE),"")</f>
        <v/>
      </c>
      <c r="E18" s="38" t="str">
        <f>IFERROR(VLOOKUP(B18,'Youth Profile Tracker'!B16:F65,5,FALSE),"")</f>
        <v/>
      </c>
      <c r="F18" s="39" t="str">
        <f>IFERROR(VLOOKUP(B18,'Youth Profile Tracker'!B16:G65,6,FALSE),"")</f>
        <v/>
      </c>
      <c r="G18" s="36">
        <f>'Youth Profile Tracker'!Q16</f>
        <v>0</v>
      </c>
      <c r="H18" s="40">
        <f>Overview!$E$4</f>
        <v>0</v>
      </c>
      <c r="I18" s="37" t="str">
        <f>IFERROR(VLOOKUP(B18,'Youth Profile Tracker'!B16:T65,12,FALSE),"")</f>
        <v/>
      </c>
      <c r="J18" s="23"/>
      <c r="K18" s="20"/>
      <c r="L18" s="19"/>
      <c r="M18" s="19"/>
      <c r="N18" s="19"/>
      <c r="O18" s="19"/>
      <c r="P18" s="19"/>
      <c r="Q18" s="19">
        <f t="shared" si="0"/>
        <v>0</v>
      </c>
      <c r="R18" s="19">
        <f t="shared" si="1"/>
        <v>0</v>
      </c>
    </row>
    <row r="19" spans="1:18" x14ac:dyDescent="0.25">
      <c r="A19" s="18">
        <v>16</v>
      </c>
      <c r="B19" s="22"/>
      <c r="C19" s="37" t="str">
        <f>IFERROR(VLOOKUP(B19,'Youth Profile Tracker'!B17:C66,2,FALSE),"")</f>
        <v/>
      </c>
      <c r="D19" s="37" t="str">
        <f>IFERROR(VLOOKUP(B19,'Youth Profile Tracker'!B17:D66,3,FALSE),"")</f>
        <v/>
      </c>
      <c r="E19" s="38" t="str">
        <f>IFERROR(VLOOKUP(B19,'Youth Profile Tracker'!B17:F66,5,FALSE),"")</f>
        <v/>
      </c>
      <c r="F19" s="39" t="str">
        <f>IFERROR(VLOOKUP(B19,'Youth Profile Tracker'!B17:G66,6,FALSE),"")</f>
        <v/>
      </c>
      <c r="G19" s="36">
        <f>'Youth Profile Tracker'!Q17</f>
        <v>0</v>
      </c>
      <c r="H19" s="40">
        <f>Overview!$E$4</f>
        <v>0</v>
      </c>
      <c r="I19" s="37" t="str">
        <f>IFERROR(VLOOKUP(B19,'Youth Profile Tracker'!B17:T66,12,FALSE),"")</f>
        <v/>
      </c>
      <c r="J19" s="23"/>
      <c r="K19" s="20"/>
      <c r="L19" s="20"/>
      <c r="M19" s="20"/>
      <c r="N19" s="20"/>
      <c r="O19" s="20"/>
      <c r="P19" s="19"/>
      <c r="Q19" s="19">
        <f t="shared" si="0"/>
        <v>0</v>
      </c>
      <c r="R19" s="19">
        <f t="shared" si="1"/>
        <v>0</v>
      </c>
    </row>
    <row r="20" spans="1:18" x14ac:dyDescent="0.25">
      <c r="A20" s="18">
        <v>17</v>
      </c>
      <c r="B20" s="22"/>
      <c r="C20" s="37" t="str">
        <f>IFERROR(VLOOKUP(B20,'Youth Profile Tracker'!B18:C67,2,FALSE),"")</f>
        <v/>
      </c>
      <c r="D20" s="37" t="str">
        <f>IFERROR(VLOOKUP(B20,'Youth Profile Tracker'!B18:D67,3,FALSE),"")</f>
        <v/>
      </c>
      <c r="E20" s="38" t="str">
        <f>IFERROR(VLOOKUP(B20,'Youth Profile Tracker'!B18:F67,5,FALSE),"")</f>
        <v/>
      </c>
      <c r="F20" s="39" t="str">
        <f>IFERROR(VLOOKUP(B20,'Youth Profile Tracker'!B18:G67,6,FALSE),"")</f>
        <v/>
      </c>
      <c r="G20" s="36">
        <f>'Youth Profile Tracker'!Q18</f>
        <v>0</v>
      </c>
      <c r="H20" s="40">
        <f>Overview!$E$4</f>
        <v>0</v>
      </c>
      <c r="I20" s="37" t="str">
        <f>IFERROR(VLOOKUP(B20,'Youth Profile Tracker'!B18:T67,12,FALSE),"")</f>
        <v/>
      </c>
      <c r="J20" s="23"/>
      <c r="K20" s="20"/>
      <c r="L20" s="20"/>
      <c r="M20" s="19"/>
      <c r="N20" s="19"/>
      <c r="O20" s="19"/>
      <c r="P20" s="19"/>
      <c r="Q20" s="19">
        <f t="shared" si="0"/>
        <v>0</v>
      </c>
      <c r="R20" s="19">
        <f t="shared" si="1"/>
        <v>0</v>
      </c>
    </row>
    <row r="21" spans="1:18" x14ac:dyDescent="0.25">
      <c r="A21" s="18">
        <v>18</v>
      </c>
      <c r="B21" s="22"/>
      <c r="C21" s="37" t="str">
        <f>IFERROR(VLOOKUP(B21,'Youth Profile Tracker'!B19:C68,2,FALSE),"")</f>
        <v/>
      </c>
      <c r="D21" s="37" t="str">
        <f>IFERROR(VLOOKUP(B21,'Youth Profile Tracker'!B19:D68,3,FALSE),"")</f>
        <v/>
      </c>
      <c r="E21" s="38" t="str">
        <f>IFERROR(VLOOKUP(B21,'Youth Profile Tracker'!B19:F68,5,FALSE),"")</f>
        <v/>
      </c>
      <c r="F21" s="39" t="str">
        <f>IFERROR(VLOOKUP(B21,'Youth Profile Tracker'!B19:G68,6,FALSE),"")</f>
        <v/>
      </c>
      <c r="G21" s="36">
        <f>'Youth Profile Tracker'!Q19</f>
        <v>0</v>
      </c>
      <c r="H21" s="40">
        <f>Overview!$E$4</f>
        <v>0</v>
      </c>
      <c r="I21" s="37" t="str">
        <f>IFERROR(VLOOKUP(B21,'Youth Profile Tracker'!B19:T68,12,FALSE),"")</f>
        <v/>
      </c>
      <c r="J21" s="23"/>
      <c r="K21" s="20"/>
      <c r="L21" s="19"/>
      <c r="M21" s="19"/>
      <c r="N21" s="19"/>
      <c r="O21" s="19"/>
      <c r="P21" s="19"/>
      <c r="Q21" s="19">
        <f t="shared" si="0"/>
        <v>0</v>
      </c>
      <c r="R21" s="19">
        <f t="shared" si="1"/>
        <v>0</v>
      </c>
    </row>
    <row r="22" spans="1:18" x14ac:dyDescent="0.25">
      <c r="A22" s="18">
        <v>19</v>
      </c>
      <c r="B22" s="22"/>
      <c r="C22" s="37" t="str">
        <f>IFERROR(VLOOKUP(B22,'Youth Profile Tracker'!B20:C69,2,FALSE),"")</f>
        <v/>
      </c>
      <c r="D22" s="37" t="str">
        <f>IFERROR(VLOOKUP(B22,'Youth Profile Tracker'!B20:D69,3,FALSE),"")</f>
        <v/>
      </c>
      <c r="E22" s="38" t="str">
        <f>IFERROR(VLOOKUP(B22,'Youth Profile Tracker'!B20:F69,5,FALSE),"")</f>
        <v/>
      </c>
      <c r="F22" s="39" t="str">
        <f>IFERROR(VLOOKUP(B22,'Youth Profile Tracker'!B20:G69,6,FALSE),"")</f>
        <v/>
      </c>
      <c r="G22" s="36">
        <f>'Youth Profile Tracker'!Q20</f>
        <v>0</v>
      </c>
      <c r="H22" s="40">
        <f>Overview!$E$4</f>
        <v>0</v>
      </c>
      <c r="I22" s="37" t="str">
        <f>IFERROR(VLOOKUP(B22,'Youth Profile Tracker'!B20:T69,12,FALSE),"")</f>
        <v/>
      </c>
      <c r="J22" s="23"/>
      <c r="K22" s="20"/>
      <c r="L22" s="19"/>
      <c r="M22" s="19"/>
      <c r="N22" s="19"/>
      <c r="O22" s="19"/>
      <c r="P22" s="19"/>
      <c r="Q22" s="19">
        <f t="shared" si="0"/>
        <v>0</v>
      </c>
      <c r="R22" s="19">
        <f t="shared" si="1"/>
        <v>0</v>
      </c>
    </row>
    <row r="23" spans="1:18" x14ac:dyDescent="0.25">
      <c r="A23" s="18">
        <v>20</v>
      </c>
      <c r="B23" s="22"/>
      <c r="C23" s="37" t="str">
        <f>IFERROR(VLOOKUP(B23,'Youth Profile Tracker'!B21:C70,2,FALSE),"")</f>
        <v/>
      </c>
      <c r="D23" s="37" t="str">
        <f>IFERROR(VLOOKUP(B23,'Youth Profile Tracker'!B21:D70,3,FALSE),"")</f>
        <v/>
      </c>
      <c r="E23" s="38" t="str">
        <f>IFERROR(VLOOKUP(B23,'Youth Profile Tracker'!B21:F70,5,FALSE),"")</f>
        <v/>
      </c>
      <c r="F23" s="39" t="str">
        <f>IFERROR(VLOOKUP(B23,'Youth Profile Tracker'!B21:G70,6,FALSE),"")</f>
        <v/>
      </c>
      <c r="G23" s="36">
        <f>'Youth Profile Tracker'!Q21</f>
        <v>0</v>
      </c>
      <c r="H23" s="40">
        <f>Overview!$E$4</f>
        <v>0</v>
      </c>
      <c r="I23" s="37" t="str">
        <f>IFERROR(VLOOKUP(B23,'Youth Profile Tracker'!B21:T70,12,FALSE),"")</f>
        <v/>
      </c>
      <c r="J23" s="23"/>
      <c r="K23" s="20"/>
      <c r="L23" s="19"/>
      <c r="M23" s="19"/>
      <c r="N23" s="19"/>
      <c r="O23" s="19"/>
      <c r="P23" s="19"/>
      <c r="Q23" s="19">
        <f t="shared" si="0"/>
        <v>0</v>
      </c>
      <c r="R23" s="19">
        <f t="shared" si="1"/>
        <v>0</v>
      </c>
    </row>
    <row r="24" spans="1:18" x14ac:dyDescent="0.25">
      <c r="A24" s="18">
        <v>21</v>
      </c>
      <c r="B24" s="22"/>
      <c r="C24" s="37" t="str">
        <f>IFERROR(VLOOKUP(B24,'Youth Profile Tracker'!B22:C71,2,FALSE),"")</f>
        <v/>
      </c>
      <c r="D24" s="37" t="str">
        <f>IFERROR(VLOOKUP(B24,'Youth Profile Tracker'!B22:D71,3,FALSE),"")</f>
        <v/>
      </c>
      <c r="E24" s="38" t="str">
        <f>IFERROR(VLOOKUP(B24,'Youth Profile Tracker'!B22:F71,5,FALSE),"")</f>
        <v/>
      </c>
      <c r="F24" s="39" t="str">
        <f>IFERROR(VLOOKUP(B24,'Youth Profile Tracker'!B22:G71,6,FALSE),"")</f>
        <v/>
      </c>
      <c r="G24" s="36">
        <f>'Youth Profile Tracker'!Q22</f>
        <v>0</v>
      </c>
      <c r="H24" s="40">
        <f>Overview!$E$4</f>
        <v>0</v>
      </c>
      <c r="I24" s="37" t="str">
        <f>IFERROR(VLOOKUP(B24,'Youth Profile Tracker'!B22:T71,12,FALSE),"")</f>
        <v/>
      </c>
      <c r="J24" s="23"/>
      <c r="K24" s="20"/>
      <c r="L24" s="19"/>
      <c r="M24" s="19"/>
      <c r="N24" s="19"/>
      <c r="O24" s="19"/>
      <c r="P24" s="19"/>
      <c r="Q24" s="19">
        <f t="shared" si="0"/>
        <v>0</v>
      </c>
      <c r="R24" s="19">
        <f t="shared" si="1"/>
        <v>0</v>
      </c>
    </row>
    <row r="25" spans="1:18" x14ac:dyDescent="0.25">
      <c r="A25" s="18">
        <v>22</v>
      </c>
      <c r="B25" s="22"/>
      <c r="C25" s="37" t="str">
        <f>IFERROR(VLOOKUP(B25,'Youth Profile Tracker'!B23:C72,2,FALSE),"")</f>
        <v/>
      </c>
      <c r="D25" s="37" t="str">
        <f>IFERROR(VLOOKUP(B25,'Youth Profile Tracker'!B23:D72,3,FALSE),"")</f>
        <v/>
      </c>
      <c r="E25" s="38" t="str">
        <f>IFERROR(VLOOKUP(B25,'Youth Profile Tracker'!B23:F72,5,FALSE),"")</f>
        <v/>
      </c>
      <c r="F25" s="39" t="str">
        <f>IFERROR(VLOOKUP(B25,'Youth Profile Tracker'!B23:G72,6,FALSE),"")</f>
        <v/>
      </c>
      <c r="G25" s="36">
        <f>'Youth Profile Tracker'!Q23</f>
        <v>0</v>
      </c>
      <c r="H25" s="40">
        <f>Overview!$E$4</f>
        <v>0</v>
      </c>
      <c r="I25" s="37" t="str">
        <f>IFERROR(VLOOKUP(B25,'Youth Profile Tracker'!B23:T72,12,FALSE),"")</f>
        <v/>
      </c>
      <c r="J25" s="23"/>
      <c r="K25" s="20"/>
      <c r="L25" s="19"/>
      <c r="M25" s="19"/>
      <c r="N25" s="19"/>
      <c r="O25" s="19"/>
      <c r="P25" s="19"/>
      <c r="Q25" s="19">
        <f t="shared" si="0"/>
        <v>0</v>
      </c>
      <c r="R25" s="19">
        <f t="shared" si="1"/>
        <v>0</v>
      </c>
    </row>
    <row r="26" spans="1:18" x14ac:dyDescent="0.25">
      <c r="A26" s="18">
        <v>23</v>
      </c>
      <c r="B26" s="22"/>
      <c r="C26" s="37" t="str">
        <f>IFERROR(VLOOKUP(B26,'Youth Profile Tracker'!B24:C73,2,FALSE),"")</f>
        <v/>
      </c>
      <c r="D26" s="37" t="str">
        <f>IFERROR(VLOOKUP(B26,'Youth Profile Tracker'!B24:D73,3,FALSE),"")</f>
        <v/>
      </c>
      <c r="E26" s="38" t="str">
        <f>IFERROR(VLOOKUP(B26,'Youth Profile Tracker'!B24:F73,5,FALSE),"")</f>
        <v/>
      </c>
      <c r="F26" s="39" t="str">
        <f>IFERROR(VLOOKUP(B26,'Youth Profile Tracker'!B24:G73,6,FALSE),"")</f>
        <v/>
      </c>
      <c r="G26" s="36">
        <f>'Youth Profile Tracker'!Q24</f>
        <v>0</v>
      </c>
      <c r="H26" s="40">
        <f>Overview!$E$4</f>
        <v>0</v>
      </c>
      <c r="I26" s="37" t="str">
        <f>IFERROR(VLOOKUP(B26,'Youth Profile Tracker'!B24:T73,12,FALSE),"")</f>
        <v/>
      </c>
      <c r="J26" s="23"/>
      <c r="K26" s="20"/>
      <c r="L26" s="19"/>
      <c r="M26" s="19"/>
      <c r="N26" s="19"/>
      <c r="O26" s="19"/>
      <c r="P26" s="19"/>
      <c r="Q26" s="19">
        <f t="shared" si="0"/>
        <v>0</v>
      </c>
      <c r="R26" s="19">
        <f t="shared" si="1"/>
        <v>0</v>
      </c>
    </row>
    <row r="27" spans="1:18" x14ac:dyDescent="0.25">
      <c r="A27" s="18">
        <v>24</v>
      </c>
      <c r="B27" s="22"/>
      <c r="C27" s="37" t="str">
        <f>IFERROR(VLOOKUP(B27,'Youth Profile Tracker'!B25:C74,2,FALSE),"")</f>
        <v/>
      </c>
      <c r="D27" s="37" t="str">
        <f>IFERROR(VLOOKUP(B27,'Youth Profile Tracker'!B25:D74,3,FALSE),"")</f>
        <v/>
      </c>
      <c r="E27" s="38" t="str">
        <f>IFERROR(VLOOKUP(B27,'Youth Profile Tracker'!B25:F74,5,FALSE),"")</f>
        <v/>
      </c>
      <c r="F27" s="39" t="str">
        <f>IFERROR(VLOOKUP(B27,'Youth Profile Tracker'!B25:G74,6,FALSE),"")</f>
        <v/>
      </c>
      <c r="G27" s="36">
        <f>'Youth Profile Tracker'!Q25</f>
        <v>0</v>
      </c>
      <c r="H27" s="40">
        <f>Overview!$E$4</f>
        <v>0</v>
      </c>
      <c r="I27" s="37" t="str">
        <f>IFERROR(VLOOKUP(B27,'Youth Profile Tracker'!B25:T74,12,FALSE),"")</f>
        <v/>
      </c>
      <c r="J27" s="23"/>
      <c r="K27" s="20"/>
      <c r="L27" s="19"/>
      <c r="M27" s="19"/>
      <c r="N27" s="19"/>
      <c r="O27" s="19"/>
      <c r="P27" s="19"/>
      <c r="Q27" s="19">
        <f t="shared" si="0"/>
        <v>0</v>
      </c>
      <c r="R27" s="19">
        <f t="shared" si="1"/>
        <v>0</v>
      </c>
    </row>
    <row r="28" spans="1:18" x14ac:dyDescent="0.25">
      <c r="A28" s="18">
        <v>25</v>
      </c>
      <c r="B28" s="22"/>
      <c r="C28" s="37" t="str">
        <f>IFERROR(VLOOKUP(B28,'Youth Profile Tracker'!B26:C75,2,FALSE),"")</f>
        <v/>
      </c>
      <c r="D28" s="37" t="str">
        <f>IFERROR(VLOOKUP(B28,'Youth Profile Tracker'!B26:D75,3,FALSE),"")</f>
        <v/>
      </c>
      <c r="E28" s="38" t="str">
        <f>IFERROR(VLOOKUP(B28,'Youth Profile Tracker'!B26:F75,5,FALSE),"")</f>
        <v/>
      </c>
      <c r="F28" s="39" t="str">
        <f>IFERROR(VLOOKUP(B28,'Youth Profile Tracker'!B26:G75,6,FALSE),"")</f>
        <v/>
      </c>
      <c r="G28" s="36">
        <f>'Youth Profile Tracker'!Q26</f>
        <v>0</v>
      </c>
      <c r="H28" s="40">
        <f>Overview!$E$4</f>
        <v>0</v>
      </c>
      <c r="I28" s="37" t="str">
        <f>IFERROR(VLOOKUP(B28,'Youth Profile Tracker'!B26:T75,12,FALSE),"")</f>
        <v/>
      </c>
      <c r="J28" s="23"/>
      <c r="K28" s="20"/>
      <c r="L28" s="19"/>
      <c r="M28" s="19"/>
      <c r="N28" s="19"/>
      <c r="O28" s="19"/>
      <c r="P28" s="19"/>
      <c r="Q28" s="19">
        <f t="shared" si="0"/>
        <v>0</v>
      </c>
      <c r="R28" s="19">
        <f t="shared" si="1"/>
        <v>0</v>
      </c>
    </row>
    <row r="29" spans="1:18" x14ac:dyDescent="0.25">
      <c r="A29" s="18">
        <v>26</v>
      </c>
      <c r="B29" s="22"/>
      <c r="C29" s="37" t="str">
        <f>IFERROR(VLOOKUP(B29,'Youth Profile Tracker'!B27:C76,2,FALSE),"")</f>
        <v/>
      </c>
      <c r="D29" s="37" t="str">
        <f>IFERROR(VLOOKUP(B29,'Youth Profile Tracker'!B27:D76,3,FALSE),"")</f>
        <v/>
      </c>
      <c r="E29" s="38" t="str">
        <f>IFERROR(VLOOKUP(B29,'Youth Profile Tracker'!B27:F76,5,FALSE),"")</f>
        <v/>
      </c>
      <c r="F29" s="39" t="str">
        <f>IFERROR(VLOOKUP(B29,'Youth Profile Tracker'!B27:G76,6,FALSE),"")</f>
        <v/>
      </c>
      <c r="G29" s="36">
        <f>'Youth Profile Tracker'!Q27</f>
        <v>0</v>
      </c>
      <c r="H29" s="40">
        <f>Overview!$E$4</f>
        <v>0</v>
      </c>
      <c r="I29" s="37" t="str">
        <f>IFERROR(VLOOKUP(B29,'Youth Profile Tracker'!B27:T76,12,FALSE),"")</f>
        <v/>
      </c>
      <c r="J29" s="23"/>
      <c r="K29" s="20"/>
      <c r="L29" s="19"/>
      <c r="M29" s="19"/>
      <c r="N29" s="19"/>
      <c r="O29" s="19"/>
      <c r="P29" s="19"/>
      <c r="Q29" s="19">
        <f t="shared" si="0"/>
        <v>0</v>
      </c>
      <c r="R29" s="19">
        <f t="shared" si="1"/>
        <v>0</v>
      </c>
    </row>
    <row r="30" spans="1:18" x14ac:dyDescent="0.25">
      <c r="A30" s="18">
        <v>27</v>
      </c>
      <c r="B30" s="22"/>
      <c r="C30" s="37" t="str">
        <f>IFERROR(VLOOKUP(B30,'Youth Profile Tracker'!B28:C77,2,FALSE),"")</f>
        <v/>
      </c>
      <c r="D30" s="37" t="str">
        <f>IFERROR(VLOOKUP(B30,'Youth Profile Tracker'!B28:D77,3,FALSE),"")</f>
        <v/>
      </c>
      <c r="E30" s="38" t="str">
        <f>IFERROR(VLOOKUP(B30,'Youth Profile Tracker'!B28:F77,5,FALSE),"")</f>
        <v/>
      </c>
      <c r="F30" s="39" t="str">
        <f>IFERROR(VLOOKUP(B30,'Youth Profile Tracker'!B28:G77,6,FALSE),"")</f>
        <v/>
      </c>
      <c r="G30" s="36">
        <f>'Youth Profile Tracker'!Q28</f>
        <v>0</v>
      </c>
      <c r="H30" s="40">
        <f>Overview!$E$4</f>
        <v>0</v>
      </c>
      <c r="I30" s="37" t="str">
        <f>IFERROR(VLOOKUP(B30,'Youth Profile Tracker'!B28:T77,12,FALSE),"")</f>
        <v/>
      </c>
      <c r="J30" s="23"/>
      <c r="K30" s="20"/>
      <c r="L30" s="19"/>
      <c r="M30" s="19"/>
      <c r="N30" s="19"/>
      <c r="O30" s="19"/>
      <c r="P30" s="19"/>
      <c r="Q30" s="19">
        <f t="shared" si="0"/>
        <v>0</v>
      </c>
      <c r="R30" s="19">
        <f t="shared" si="1"/>
        <v>0</v>
      </c>
    </row>
    <row r="31" spans="1:18" x14ac:dyDescent="0.25">
      <c r="A31" s="18">
        <v>28</v>
      </c>
      <c r="B31" s="22"/>
      <c r="C31" s="37" t="str">
        <f>IFERROR(VLOOKUP(B31,'Youth Profile Tracker'!B29:C78,2,FALSE),"")</f>
        <v/>
      </c>
      <c r="D31" s="37" t="str">
        <f>IFERROR(VLOOKUP(B31,'Youth Profile Tracker'!B29:D78,3,FALSE),"")</f>
        <v/>
      </c>
      <c r="E31" s="38" t="str">
        <f>IFERROR(VLOOKUP(B31,'Youth Profile Tracker'!B29:F78,5,FALSE),"")</f>
        <v/>
      </c>
      <c r="F31" s="39" t="str">
        <f>IFERROR(VLOOKUP(B31,'Youth Profile Tracker'!B29:G78,6,FALSE),"")</f>
        <v/>
      </c>
      <c r="G31" s="36">
        <f>'Youth Profile Tracker'!Q29</f>
        <v>0</v>
      </c>
      <c r="H31" s="40">
        <f>Overview!$E$4</f>
        <v>0</v>
      </c>
      <c r="I31" s="37" t="str">
        <f>IFERROR(VLOOKUP(B31,'Youth Profile Tracker'!B29:T78,12,FALSE),"")</f>
        <v/>
      </c>
      <c r="J31" s="23"/>
      <c r="K31" s="20"/>
      <c r="L31" s="19"/>
      <c r="M31" s="19"/>
      <c r="N31" s="19"/>
      <c r="O31" s="19"/>
      <c r="P31" s="19"/>
      <c r="Q31" s="19">
        <f t="shared" si="0"/>
        <v>0</v>
      </c>
      <c r="R31" s="19">
        <f t="shared" si="1"/>
        <v>0</v>
      </c>
    </row>
    <row r="32" spans="1:18" x14ac:dyDescent="0.25">
      <c r="A32" s="18">
        <v>29</v>
      </c>
      <c r="B32" s="1"/>
      <c r="C32" s="37" t="str">
        <f>IFERROR(VLOOKUP(B32,'Youth Profile Tracker'!B30:C79,2,FALSE),"")</f>
        <v/>
      </c>
      <c r="D32" s="37" t="str">
        <f>IFERROR(VLOOKUP(B32,'Youth Profile Tracker'!B30:D79,3,FALSE),"")</f>
        <v/>
      </c>
      <c r="E32" s="38" t="str">
        <f>IFERROR(VLOOKUP(B32,'Youth Profile Tracker'!B30:F79,5,FALSE),"")</f>
        <v/>
      </c>
      <c r="F32" s="39" t="str">
        <f>IFERROR(VLOOKUP(B32,'Youth Profile Tracker'!B30:G79,6,FALSE),"")</f>
        <v/>
      </c>
      <c r="G32" s="36">
        <f>'Youth Profile Tracker'!Q30</f>
        <v>0</v>
      </c>
      <c r="H32" s="40">
        <f>Overview!$E$4</f>
        <v>0</v>
      </c>
      <c r="I32" s="37" t="str">
        <f>IFERROR(VLOOKUP(B32,'Youth Profile Tracker'!B30:T79,12,FALSE),"")</f>
        <v/>
      </c>
      <c r="J32" s="23"/>
      <c r="K32" s="20"/>
      <c r="L32" s="19"/>
      <c r="M32" s="19"/>
      <c r="N32" s="19"/>
      <c r="O32" s="19"/>
      <c r="P32" s="19"/>
      <c r="Q32" s="19">
        <f t="shared" si="0"/>
        <v>0</v>
      </c>
      <c r="R32" s="19">
        <f t="shared" si="1"/>
        <v>0</v>
      </c>
    </row>
    <row r="33" spans="1:18" x14ac:dyDescent="0.25">
      <c r="A33" s="18">
        <v>30</v>
      </c>
      <c r="B33" s="1"/>
      <c r="C33" s="37" t="str">
        <f>IFERROR(VLOOKUP(B33,'Youth Profile Tracker'!B31:C80,2,FALSE),"")</f>
        <v/>
      </c>
      <c r="D33" s="37" t="str">
        <f>IFERROR(VLOOKUP(B33,'Youth Profile Tracker'!B31:D80,3,FALSE),"")</f>
        <v/>
      </c>
      <c r="E33" s="38" t="str">
        <f>IFERROR(VLOOKUP(B33,'Youth Profile Tracker'!B31:F80,5,FALSE),"")</f>
        <v/>
      </c>
      <c r="F33" s="39" t="str">
        <f>IFERROR(VLOOKUP(B33,'Youth Profile Tracker'!B31:G80,6,FALSE),"")</f>
        <v/>
      </c>
      <c r="G33" s="36">
        <f>'Youth Profile Tracker'!Q31</f>
        <v>0</v>
      </c>
      <c r="H33" s="40">
        <f>Overview!$E$4</f>
        <v>0</v>
      </c>
      <c r="I33" s="37" t="str">
        <f>IFERROR(VLOOKUP(B33,'Youth Profile Tracker'!B31:T80,12,FALSE),"")</f>
        <v/>
      </c>
      <c r="J33" s="23"/>
      <c r="K33" s="20"/>
      <c r="L33" s="19"/>
      <c r="M33" s="19"/>
      <c r="N33" s="19"/>
      <c r="O33" s="19"/>
      <c r="P33" s="19"/>
      <c r="Q33" s="19">
        <f t="shared" si="0"/>
        <v>0</v>
      </c>
      <c r="R33" s="19">
        <f t="shared" si="1"/>
        <v>0</v>
      </c>
    </row>
    <row r="34" spans="1:18" x14ac:dyDescent="0.25">
      <c r="A34" s="18">
        <v>31</v>
      </c>
      <c r="B34" s="1"/>
      <c r="C34" s="37" t="str">
        <f>IFERROR(VLOOKUP(B34,'Youth Profile Tracker'!B32:C81,2,FALSE),"")</f>
        <v/>
      </c>
      <c r="D34" s="37" t="str">
        <f>IFERROR(VLOOKUP(B34,'Youth Profile Tracker'!B32:D81,3,FALSE),"")</f>
        <v/>
      </c>
      <c r="E34" s="38" t="str">
        <f>IFERROR(VLOOKUP(B34,'Youth Profile Tracker'!B32:F81,5,FALSE),"")</f>
        <v/>
      </c>
      <c r="F34" s="39" t="str">
        <f>IFERROR(VLOOKUP(B34,'Youth Profile Tracker'!B32:G81,6,FALSE),"")</f>
        <v/>
      </c>
      <c r="G34" s="36">
        <f>'Youth Profile Tracker'!Q32</f>
        <v>0</v>
      </c>
      <c r="H34" s="40">
        <f>Overview!$E$4</f>
        <v>0</v>
      </c>
      <c r="I34" s="37" t="str">
        <f>IFERROR(VLOOKUP(B34,'Youth Profile Tracker'!B32:T81,12,FALSE),"")</f>
        <v/>
      </c>
      <c r="J34" s="23"/>
      <c r="K34" s="20"/>
      <c r="L34" s="19"/>
      <c r="M34" s="19"/>
      <c r="N34" s="19"/>
      <c r="O34" s="19"/>
      <c r="P34" s="19"/>
      <c r="Q34" s="19">
        <f t="shared" si="0"/>
        <v>0</v>
      </c>
      <c r="R34" s="19">
        <f t="shared" si="1"/>
        <v>0</v>
      </c>
    </row>
    <row r="35" spans="1:18" x14ac:dyDescent="0.25">
      <c r="A35" s="18">
        <v>32</v>
      </c>
      <c r="B35" s="1"/>
      <c r="C35" s="37" t="str">
        <f>IFERROR(VLOOKUP(B35,'Youth Profile Tracker'!B33:C82,2,FALSE),"")</f>
        <v/>
      </c>
      <c r="D35" s="37" t="str">
        <f>IFERROR(VLOOKUP(B35,'Youth Profile Tracker'!B33:D82,3,FALSE),"")</f>
        <v/>
      </c>
      <c r="E35" s="38" t="str">
        <f>IFERROR(VLOOKUP(B35,'Youth Profile Tracker'!B33:F82,5,FALSE),"")</f>
        <v/>
      </c>
      <c r="F35" s="39" t="str">
        <f>IFERROR(VLOOKUP(B35,'Youth Profile Tracker'!B33:G82,6,FALSE),"")</f>
        <v/>
      </c>
      <c r="G35" s="36">
        <f>'Youth Profile Tracker'!Q33</f>
        <v>0</v>
      </c>
      <c r="H35" s="40">
        <f>Overview!$E$4</f>
        <v>0</v>
      </c>
      <c r="I35" s="37" t="str">
        <f>IFERROR(VLOOKUP(B35,'Youth Profile Tracker'!B33:T82,12,FALSE),"")</f>
        <v/>
      </c>
      <c r="J35" s="23"/>
      <c r="K35" s="20"/>
      <c r="L35" s="19"/>
      <c r="M35" s="19"/>
      <c r="N35" s="19"/>
      <c r="O35" s="19"/>
      <c r="P35" s="19"/>
      <c r="Q35" s="19">
        <f t="shared" si="0"/>
        <v>0</v>
      </c>
      <c r="R35" s="19">
        <f t="shared" si="1"/>
        <v>0</v>
      </c>
    </row>
    <row r="36" spans="1:18" x14ac:dyDescent="0.25">
      <c r="A36" s="18">
        <v>33</v>
      </c>
      <c r="B36" s="1"/>
      <c r="C36" s="37" t="str">
        <f>IFERROR(VLOOKUP(B36,'Youth Profile Tracker'!B34:C83,2,FALSE),"")</f>
        <v/>
      </c>
      <c r="D36" s="37" t="str">
        <f>IFERROR(VLOOKUP(B36,'Youth Profile Tracker'!B34:D83,3,FALSE),"")</f>
        <v/>
      </c>
      <c r="E36" s="38" t="str">
        <f>IFERROR(VLOOKUP(B36,'Youth Profile Tracker'!B34:F83,5,FALSE),"")</f>
        <v/>
      </c>
      <c r="F36" s="39" t="str">
        <f>IFERROR(VLOOKUP(B36,'Youth Profile Tracker'!B34:G83,6,FALSE),"")</f>
        <v/>
      </c>
      <c r="G36" s="36">
        <f>'Youth Profile Tracker'!Q34</f>
        <v>0</v>
      </c>
      <c r="H36" s="40">
        <f>Overview!$E$4</f>
        <v>0</v>
      </c>
      <c r="I36" s="37" t="str">
        <f>IFERROR(VLOOKUP(B36,'Youth Profile Tracker'!B34:T83,12,FALSE),"")</f>
        <v/>
      </c>
      <c r="J36" s="23"/>
      <c r="K36" s="20"/>
      <c r="L36" s="19"/>
      <c r="M36" s="19"/>
      <c r="N36" s="19"/>
      <c r="O36" s="19"/>
      <c r="P36" s="19"/>
      <c r="Q36" s="19">
        <f t="shared" si="0"/>
        <v>0</v>
      </c>
      <c r="R36" s="19">
        <f t="shared" si="1"/>
        <v>0</v>
      </c>
    </row>
    <row r="37" spans="1:18" x14ac:dyDescent="0.25">
      <c r="A37" s="18">
        <v>34</v>
      </c>
      <c r="B37" s="1"/>
      <c r="C37" s="37" t="str">
        <f>IFERROR(VLOOKUP(B37,'Youth Profile Tracker'!B35:C84,2,FALSE),"")</f>
        <v/>
      </c>
      <c r="D37" s="37" t="str">
        <f>IFERROR(VLOOKUP(B37,'Youth Profile Tracker'!B35:D84,3,FALSE),"")</f>
        <v/>
      </c>
      <c r="E37" s="38" t="str">
        <f>IFERROR(VLOOKUP(B37,'Youth Profile Tracker'!B35:F84,5,FALSE),"")</f>
        <v/>
      </c>
      <c r="F37" s="39" t="str">
        <f>IFERROR(VLOOKUP(B37,'Youth Profile Tracker'!B35:G84,6,FALSE),"")</f>
        <v/>
      </c>
      <c r="G37" s="36">
        <f>'Youth Profile Tracker'!Q35</f>
        <v>0</v>
      </c>
      <c r="H37" s="40">
        <f>Overview!$E$4</f>
        <v>0</v>
      </c>
      <c r="I37" s="37" t="str">
        <f>IFERROR(VLOOKUP(B37,'Youth Profile Tracker'!B35:T84,12,FALSE),"")</f>
        <v/>
      </c>
      <c r="J37" s="23"/>
      <c r="K37" s="20"/>
      <c r="L37" s="19"/>
      <c r="M37" s="19"/>
      <c r="N37" s="19"/>
      <c r="O37" s="19"/>
      <c r="P37" s="19"/>
      <c r="Q37" s="19">
        <f t="shared" si="0"/>
        <v>0</v>
      </c>
      <c r="R37" s="19">
        <f t="shared" si="1"/>
        <v>0</v>
      </c>
    </row>
    <row r="38" spans="1:18" x14ac:dyDescent="0.25">
      <c r="A38" s="18">
        <v>35</v>
      </c>
      <c r="B38" s="1"/>
      <c r="C38" s="37" t="str">
        <f>IFERROR(VLOOKUP(B38,'Youth Profile Tracker'!B36:C85,2,FALSE),"")</f>
        <v/>
      </c>
      <c r="D38" s="37" t="str">
        <f>IFERROR(VLOOKUP(B38,'Youth Profile Tracker'!B36:D85,3,FALSE),"")</f>
        <v/>
      </c>
      <c r="E38" s="38" t="str">
        <f>IFERROR(VLOOKUP(B38,'Youth Profile Tracker'!B36:F85,5,FALSE),"")</f>
        <v/>
      </c>
      <c r="F38" s="39" t="str">
        <f>IFERROR(VLOOKUP(B38,'Youth Profile Tracker'!B36:G85,6,FALSE),"")</f>
        <v/>
      </c>
      <c r="G38" s="36">
        <f>'Youth Profile Tracker'!Q36</f>
        <v>0</v>
      </c>
      <c r="H38" s="40">
        <f>Overview!$E$4</f>
        <v>0</v>
      </c>
      <c r="I38" s="37" t="str">
        <f>IFERROR(VLOOKUP(B38,'Youth Profile Tracker'!B36:T85,12,FALSE),"")</f>
        <v/>
      </c>
      <c r="J38" s="23"/>
      <c r="K38" s="20"/>
      <c r="L38" s="19"/>
      <c r="M38" s="19"/>
      <c r="N38" s="19"/>
      <c r="O38" s="19"/>
      <c r="P38" s="19"/>
      <c r="Q38" s="19">
        <f t="shared" si="0"/>
        <v>0</v>
      </c>
      <c r="R38" s="19">
        <f t="shared" si="1"/>
        <v>0</v>
      </c>
    </row>
    <row r="39" spans="1:18" x14ac:dyDescent="0.25">
      <c r="A39" s="18">
        <v>36</v>
      </c>
      <c r="B39" s="1"/>
      <c r="C39" s="37" t="str">
        <f>IFERROR(VLOOKUP(B39,'Youth Profile Tracker'!B37:C86,2,FALSE),"")</f>
        <v/>
      </c>
      <c r="D39" s="37" t="str">
        <f>IFERROR(VLOOKUP(B39,'Youth Profile Tracker'!B37:D86,3,FALSE),"")</f>
        <v/>
      </c>
      <c r="E39" s="38" t="str">
        <f>IFERROR(VLOOKUP(B39,'Youth Profile Tracker'!B37:F86,5,FALSE),"")</f>
        <v/>
      </c>
      <c r="F39" s="39" t="str">
        <f>IFERROR(VLOOKUP(B39,'Youth Profile Tracker'!B37:G86,6,FALSE),"")</f>
        <v/>
      </c>
      <c r="G39" s="36">
        <f>'Youth Profile Tracker'!Q37</f>
        <v>0</v>
      </c>
      <c r="H39" s="40">
        <f>Overview!$E$4</f>
        <v>0</v>
      </c>
      <c r="I39" s="37" t="str">
        <f>IFERROR(VLOOKUP(B39,'Youth Profile Tracker'!B37:T86,12,FALSE),"")</f>
        <v/>
      </c>
      <c r="J39" s="23"/>
      <c r="K39" s="20"/>
      <c r="L39" s="19"/>
      <c r="M39" s="19"/>
      <c r="N39" s="19"/>
      <c r="O39" s="19"/>
      <c r="P39" s="19"/>
      <c r="Q39" s="19">
        <f t="shared" si="0"/>
        <v>0</v>
      </c>
      <c r="R39" s="19">
        <f t="shared" si="1"/>
        <v>0</v>
      </c>
    </row>
    <row r="40" spans="1:18" x14ac:dyDescent="0.25">
      <c r="A40" s="18">
        <v>37</v>
      </c>
      <c r="B40" s="1"/>
      <c r="C40" s="37" t="str">
        <f>IFERROR(VLOOKUP(B40,'Youth Profile Tracker'!B38:C87,2,FALSE),"")</f>
        <v/>
      </c>
      <c r="D40" s="37" t="str">
        <f>IFERROR(VLOOKUP(B40,'Youth Profile Tracker'!B38:D87,3,FALSE),"")</f>
        <v/>
      </c>
      <c r="E40" s="38" t="str">
        <f>IFERROR(VLOOKUP(B40,'Youth Profile Tracker'!B38:F87,5,FALSE),"")</f>
        <v/>
      </c>
      <c r="F40" s="39" t="str">
        <f>IFERROR(VLOOKUP(B40,'Youth Profile Tracker'!B38:G87,6,FALSE),"")</f>
        <v/>
      </c>
      <c r="G40" s="36">
        <f>'Youth Profile Tracker'!Q38</f>
        <v>0</v>
      </c>
      <c r="H40" s="40">
        <f>Overview!$E$4</f>
        <v>0</v>
      </c>
      <c r="I40" s="37" t="str">
        <f>IFERROR(VLOOKUP(B40,'Youth Profile Tracker'!B38:T87,12,FALSE),"")</f>
        <v/>
      </c>
      <c r="J40" s="23"/>
      <c r="K40" s="20"/>
      <c r="L40" s="19"/>
      <c r="M40" s="19"/>
      <c r="N40" s="19"/>
      <c r="O40" s="19"/>
      <c r="P40" s="19"/>
      <c r="Q40" s="19">
        <f t="shared" si="0"/>
        <v>0</v>
      </c>
      <c r="R40" s="19">
        <f t="shared" si="1"/>
        <v>0</v>
      </c>
    </row>
    <row r="41" spans="1:18" x14ac:dyDescent="0.25">
      <c r="A41" s="18">
        <v>38</v>
      </c>
      <c r="B41" s="1"/>
      <c r="C41" s="37" t="str">
        <f>IFERROR(VLOOKUP(B41,'Youth Profile Tracker'!B39:C88,2,FALSE),"")</f>
        <v/>
      </c>
      <c r="D41" s="37" t="str">
        <f>IFERROR(VLOOKUP(B41,'Youth Profile Tracker'!B39:D88,3,FALSE),"")</f>
        <v/>
      </c>
      <c r="E41" s="38" t="str">
        <f>IFERROR(VLOOKUP(B41,'Youth Profile Tracker'!B39:F88,5,FALSE),"")</f>
        <v/>
      </c>
      <c r="F41" s="39" t="str">
        <f>IFERROR(VLOOKUP(B41,'Youth Profile Tracker'!B39:G88,6,FALSE),"")</f>
        <v/>
      </c>
      <c r="G41" s="36">
        <f>'Youth Profile Tracker'!Q39</f>
        <v>0</v>
      </c>
      <c r="H41" s="40">
        <f>Overview!$E$4</f>
        <v>0</v>
      </c>
      <c r="I41" s="37" t="str">
        <f>IFERROR(VLOOKUP(B41,'Youth Profile Tracker'!B39:T88,12,FALSE),"")</f>
        <v/>
      </c>
      <c r="J41" s="23"/>
      <c r="K41" s="20"/>
      <c r="L41" s="19"/>
      <c r="M41" s="19"/>
      <c r="N41" s="19"/>
      <c r="O41" s="19"/>
      <c r="P41" s="19"/>
      <c r="Q41" s="19">
        <f t="shared" si="0"/>
        <v>0</v>
      </c>
      <c r="R41" s="19">
        <f t="shared" si="1"/>
        <v>0</v>
      </c>
    </row>
    <row r="42" spans="1:18" x14ac:dyDescent="0.25">
      <c r="A42" s="18">
        <v>39</v>
      </c>
      <c r="B42" s="1"/>
      <c r="C42" s="37" t="str">
        <f>IFERROR(VLOOKUP(B42,'Youth Profile Tracker'!B40:C89,2,FALSE),"")</f>
        <v/>
      </c>
      <c r="D42" s="37" t="str">
        <f>IFERROR(VLOOKUP(B42,'Youth Profile Tracker'!B40:D89,3,FALSE),"")</f>
        <v/>
      </c>
      <c r="E42" s="38" t="str">
        <f>IFERROR(VLOOKUP(B42,'Youth Profile Tracker'!B40:F89,5,FALSE),"")</f>
        <v/>
      </c>
      <c r="F42" s="39" t="str">
        <f>IFERROR(VLOOKUP(B42,'Youth Profile Tracker'!B40:G89,6,FALSE),"")</f>
        <v/>
      </c>
      <c r="G42" s="36">
        <f>'Youth Profile Tracker'!Q40</f>
        <v>0</v>
      </c>
      <c r="H42" s="40">
        <f>Overview!$E$4</f>
        <v>0</v>
      </c>
      <c r="I42" s="37" t="str">
        <f>IFERROR(VLOOKUP(B42,'Youth Profile Tracker'!B40:T89,12,FALSE),"")</f>
        <v/>
      </c>
      <c r="J42" s="23"/>
      <c r="K42" s="20"/>
      <c r="L42" s="19"/>
      <c r="M42" s="19"/>
      <c r="N42" s="19"/>
      <c r="O42" s="19"/>
      <c r="P42" s="19"/>
      <c r="Q42" s="19">
        <f t="shared" si="0"/>
        <v>0</v>
      </c>
      <c r="R42" s="19">
        <f t="shared" si="1"/>
        <v>0</v>
      </c>
    </row>
    <row r="43" spans="1:18" x14ac:dyDescent="0.25">
      <c r="A43" s="18">
        <v>40</v>
      </c>
      <c r="B43" s="1"/>
      <c r="C43" s="37" t="str">
        <f>IFERROR(VLOOKUP(B43,'Youth Profile Tracker'!B41:C90,2,FALSE),"")</f>
        <v/>
      </c>
      <c r="D43" s="37" t="str">
        <f>IFERROR(VLOOKUP(B43,'Youth Profile Tracker'!B41:D90,3,FALSE),"")</f>
        <v/>
      </c>
      <c r="E43" s="38" t="str">
        <f>IFERROR(VLOOKUP(B43,'Youth Profile Tracker'!B41:F90,5,FALSE),"")</f>
        <v/>
      </c>
      <c r="F43" s="39" t="str">
        <f>IFERROR(VLOOKUP(B43,'Youth Profile Tracker'!B41:G90,6,FALSE),"")</f>
        <v/>
      </c>
      <c r="G43" s="36">
        <f>'Youth Profile Tracker'!Q41</f>
        <v>0</v>
      </c>
      <c r="H43" s="40">
        <f>Overview!$E$4</f>
        <v>0</v>
      </c>
      <c r="I43" s="37" t="str">
        <f>IFERROR(VLOOKUP(B43,'Youth Profile Tracker'!B41:T90,12,FALSE),"")</f>
        <v/>
      </c>
      <c r="J43" s="1"/>
      <c r="K43" s="1"/>
      <c r="L43" s="1"/>
      <c r="M43" s="1"/>
      <c r="N43" s="1"/>
      <c r="O43" s="1"/>
      <c r="P43" s="1"/>
      <c r="Q43" s="19">
        <f t="shared" si="0"/>
        <v>0</v>
      </c>
      <c r="R43" s="19">
        <f t="shared" si="1"/>
        <v>0</v>
      </c>
    </row>
    <row r="44" spans="1:18" x14ac:dyDescent="0.25">
      <c r="A44" s="18">
        <v>41</v>
      </c>
      <c r="B44" s="1"/>
      <c r="C44" s="37" t="str">
        <f>IFERROR(VLOOKUP(B44,'Youth Profile Tracker'!B42:C91,2,FALSE),"")</f>
        <v/>
      </c>
      <c r="D44" s="37" t="str">
        <f>IFERROR(VLOOKUP(B44,'Youth Profile Tracker'!B42:D91,3,FALSE),"")</f>
        <v/>
      </c>
      <c r="E44" s="38" t="str">
        <f>IFERROR(VLOOKUP(B44,'Youth Profile Tracker'!B42:F91,5,FALSE),"")</f>
        <v/>
      </c>
      <c r="F44" s="39" t="str">
        <f>IFERROR(VLOOKUP(B44,'Youth Profile Tracker'!B42:G91,6,FALSE),"")</f>
        <v/>
      </c>
      <c r="G44" s="36">
        <f>'Youth Profile Tracker'!Q42</f>
        <v>0</v>
      </c>
      <c r="H44" s="40">
        <f>Overview!$E$4</f>
        <v>0</v>
      </c>
      <c r="I44" s="37" t="str">
        <f>IFERROR(VLOOKUP(B44,'Youth Profile Tracker'!B42:T91,12,FALSE),"")</f>
        <v/>
      </c>
      <c r="J44" s="1"/>
      <c r="K44" s="1"/>
      <c r="L44" s="1"/>
      <c r="M44" s="1"/>
      <c r="N44" s="1"/>
      <c r="O44" s="1"/>
      <c r="P44" s="1"/>
      <c r="Q44" s="19">
        <f t="shared" si="0"/>
        <v>0</v>
      </c>
      <c r="R44" s="19">
        <f t="shared" si="1"/>
        <v>0</v>
      </c>
    </row>
    <row r="45" spans="1:18" x14ac:dyDescent="0.25">
      <c r="A45" s="18">
        <v>42</v>
      </c>
      <c r="B45" s="1"/>
      <c r="C45" s="37" t="str">
        <f>IFERROR(VLOOKUP(B45,'Youth Profile Tracker'!B43:C92,2,FALSE),"")</f>
        <v/>
      </c>
      <c r="D45" s="37" t="str">
        <f>IFERROR(VLOOKUP(B45,'Youth Profile Tracker'!B43:D92,3,FALSE),"")</f>
        <v/>
      </c>
      <c r="E45" s="38" t="str">
        <f>IFERROR(VLOOKUP(B45,'Youth Profile Tracker'!B43:F92,5,FALSE),"")</f>
        <v/>
      </c>
      <c r="F45" s="39" t="str">
        <f>IFERROR(VLOOKUP(B45,'Youth Profile Tracker'!B43:G92,6,FALSE),"")</f>
        <v/>
      </c>
      <c r="G45" s="36">
        <f>'Youth Profile Tracker'!Q43</f>
        <v>0</v>
      </c>
      <c r="H45" s="40">
        <f>Overview!$E$4</f>
        <v>0</v>
      </c>
      <c r="I45" s="37" t="str">
        <f>IFERROR(VLOOKUP(B45,'Youth Profile Tracker'!B43:T92,12,FALSE),"")</f>
        <v/>
      </c>
      <c r="J45" s="1"/>
      <c r="K45" s="1"/>
      <c r="L45" s="1"/>
      <c r="M45" s="1"/>
      <c r="N45" s="1"/>
      <c r="O45" s="1"/>
      <c r="P45" s="1"/>
      <c r="Q45" s="19">
        <f t="shared" si="0"/>
        <v>0</v>
      </c>
      <c r="R45" s="19">
        <f t="shared" si="1"/>
        <v>0</v>
      </c>
    </row>
    <row r="46" spans="1:18" x14ac:dyDescent="0.25">
      <c r="A46" s="18">
        <v>43</v>
      </c>
      <c r="B46" s="1"/>
      <c r="C46" s="37" t="str">
        <f>IFERROR(VLOOKUP(B46,'Youth Profile Tracker'!B44:C93,2,FALSE),"")</f>
        <v/>
      </c>
      <c r="D46" s="37" t="str">
        <f>IFERROR(VLOOKUP(B46,'Youth Profile Tracker'!B44:D93,3,FALSE),"")</f>
        <v/>
      </c>
      <c r="E46" s="38" t="str">
        <f>IFERROR(VLOOKUP(B46,'Youth Profile Tracker'!B44:F93,5,FALSE),"")</f>
        <v/>
      </c>
      <c r="F46" s="39" t="str">
        <f>IFERROR(VLOOKUP(B46,'Youth Profile Tracker'!B44:G93,6,FALSE),"")</f>
        <v/>
      </c>
      <c r="G46" s="36">
        <f>'Youth Profile Tracker'!Q44</f>
        <v>0</v>
      </c>
      <c r="H46" s="40">
        <f>Overview!$E$4</f>
        <v>0</v>
      </c>
      <c r="I46" s="37" t="str">
        <f>IFERROR(VLOOKUP(B46,'Youth Profile Tracker'!B44:T93,12,FALSE),"")</f>
        <v/>
      </c>
      <c r="J46" s="1"/>
      <c r="K46" s="1"/>
      <c r="L46" s="1"/>
      <c r="M46" s="1"/>
      <c r="N46" s="1"/>
      <c r="O46" s="1"/>
      <c r="P46" s="1"/>
      <c r="Q46" s="19">
        <f t="shared" si="0"/>
        <v>0</v>
      </c>
      <c r="R46" s="19">
        <f t="shared" si="1"/>
        <v>0</v>
      </c>
    </row>
    <row r="47" spans="1:18" x14ac:dyDescent="0.25">
      <c r="A47" s="18">
        <v>44</v>
      </c>
      <c r="B47" s="1"/>
      <c r="C47" s="37" t="str">
        <f>IFERROR(VLOOKUP(B47,'Youth Profile Tracker'!B45:C94,2,FALSE),"")</f>
        <v/>
      </c>
      <c r="D47" s="37" t="str">
        <f>IFERROR(VLOOKUP(B47,'Youth Profile Tracker'!B45:D94,3,FALSE),"")</f>
        <v/>
      </c>
      <c r="E47" s="38" t="str">
        <f>IFERROR(VLOOKUP(B47,'Youth Profile Tracker'!B45:F94,5,FALSE),"")</f>
        <v/>
      </c>
      <c r="F47" s="39" t="str">
        <f>IFERROR(VLOOKUP(B47,'Youth Profile Tracker'!B45:G94,6,FALSE),"")</f>
        <v/>
      </c>
      <c r="G47" s="36">
        <f>'Youth Profile Tracker'!Q45</f>
        <v>0</v>
      </c>
      <c r="H47" s="40">
        <f>Overview!$E$4</f>
        <v>0</v>
      </c>
      <c r="I47" s="37" t="str">
        <f>IFERROR(VLOOKUP(B47,'Youth Profile Tracker'!B45:T94,12,FALSE),"")</f>
        <v/>
      </c>
      <c r="J47" s="1"/>
      <c r="K47" s="1"/>
      <c r="L47" s="1"/>
      <c r="M47" s="1"/>
      <c r="N47" s="1"/>
      <c r="O47" s="1"/>
      <c r="P47" s="1"/>
      <c r="Q47" s="19">
        <f t="shared" si="0"/>
        <v>0</v>
      </c>
      <c r="R47" s="19">
        <f t="shared" si="1"/>
        <v>0</v>
      </c>
    </row>
    <row r="48" spans="1:18" x14ac:dyDescent="0.25">
      <c r="A48" s="18">
        <v>45</v>
      </c>
      <c r="B48" s="1"/>
      <c r="C48" s="37" t="str">
        <f>IFERROR(VLOOKUP(B48,'Youth Profile Tracker'!B46:C95,2,FALSE),"")</f>
        <v/>
      </c>
      <c r="D48" s="37" t="str">
        <f>IFERROR(VLOOKUP(B48,'Youth Profile Tracker'!B46:D95,3,FALSE),"")</f>
        <v/>
      </c>
      <c r="E48" s="38" t="str">
        <f>IFERROR(VLOOKUP(B48,'Youth Profile Tracker'!B46:F95,5,FALSE),"")</f>
        <v/>
      </c>
      <c r="F48" s="39" t="str">
        <f>IFERROR(VLOOKUP(B48,'Youth Profile Tracker'!B46:G95,6,FALSE),"")</f>
        <v/>
      </c>
      <c r="G48" s="36">
        <f>'Youth Profile Tracker'!Q46</f>
        <v>0</v>
      </c>
      <c r="H48" s="40">
        <f>Overview!$E$4</f>
        <v>0</v>
      </c>
      <c r="I48" s="37" t="str">
        <f>IFERROR(VLOOKUP(B48,'Youth Profile Tracker'!B46:T95,12,FALSE),"")</f>
        <v/>
      </c>
      <c r="J48" s="1"/>
      <c r="K48" s="1"/>
      <c r="L48" s="1"/>
      <c r="M48" s="1"/>
      <c r="N48" s="1"/>
      <c r="O48" s="1"/>
      <c r="P48" s="1"/>
      <c r="Q48" s="19">
        <f t="shared" si="0"/>
        <v>0</v>
      </c>
      <c r="R48" s="19">
        <f t="shared" si="1"/>
        <v>0</v>
      </c>
    </row>
    <row r="49" spans="1:18" x14ac:dyDescent="0.25">
      <c r="A49" s="18">
        <v>46</v>
      </c>
      <c r="B49" s="1"/>
      <c r="C49" s="37" t="str">
        <f>IFERROR(VLOOKUP(B49,'Youth Profile Tracker'!B47:C96,2,FALSE),"")</f>
        <v/>
      </c>
      <c r="D49" s="37" t="str">
        <f>IFERROR(VLOOKUP(B49,'Youth Profile Tracker'!B47:D96,3,FALSE),"")</f>
        <v/>
      </c>
      <c r="E49" s="38" t="str">
        <f>IFERROR(VLOOKUP(B49,'Youth Profile Tracker'!B47:F96,5,FALSE),"")</f>
        <v/>
      </c>
      <c r="F49" s="39" t="str">
        <f>IFERROR(VLOOKUP(B49,'Youth Profile Tracker'!B47:G96,6,FALSE),"")</f>
        <v/>
      </c>
      <c r="G49" s="36">
        <f>'Youth Profile Tracker'!Q47</f>
        <v>0</v>
      </c>
      <c r="H49" s="40">
        <f>Overview!$E$4</f>
        <v>0</v>
      </c>
      <c r="I49" s="37" t="str">
        <f>IFERROR(VLOOKUP(B49,'Youth Profile Tracker'!B47:T96,12,FALSE),"")</f>
        <v/>
      </c>
      <c r="J49" s="1"/>
      <c r="K49" s="1"/>
      <c r="L49" s="1"/>
      <c r="M49" s="1"/>
      <c r="N49" s="1"/>
      <c r="O49" s="1"/>
      <c r="P49" s="1"/>
      <c r="Q49" s="19">
        <f t="shared" si="0"/>
        <v>0</v>
      </c>
      <c r="R49" s="19">
        <f t="shared" si="1"/>
        <v>0</v>
      </c>
    </row>
    <row r="50" spans="1:18" x14ac:dyDescent="0.25">
      <c r="A50" s="18">
        <v>47</v>
      </c>
      <c r="B50" s="1"/>
      <c r="C50" s="37" t="str">
        <f>IFERROR(VLOOKUP(B50,'Youth Profile Tracker'!B48:C97,2,FALSE),"")</f>
        <v/>
      </c>
      <c r="D50" s="37" t="str">
        <f>IFERROR(VLOOKUP(B50,'Youth Profile Tracker'!B48:D97,3,FALSE),"")</f>
        <v/>
      </c>
      <c r="E50" s="38" t="str">
        <f>IFERROR(VLOOKUP(B50,'Youth Profile Tracker'!B48:F97,5,FALSE),"")</f>
        <v/>
      </c>
      <c r="F50" s="39" t="str">
        <f>IFERROR(VLOOKUP(B50,'Youth Profile Tracker'!B48:G97,6,FALSE),"")</f>
        <v/>
      </c>
      <c r="G50" s="36">
        <f>'Youth Profile Tracker'!Q48</f>
        <v>0</v>
      </c>
      <c r="H50" s="40">
        <f>Overview!$E$4</f>
        <v>0</v>
      </c>
      <c r="I50" s="37" t="str">
        <f>IFERROR(VLOOKUP(B50,'Youth Profile Tracker'!B48:T97,12,FALSE),"")</f>
        <v/>
      </c>
      <c r="J50" s="1"/>
      <c r="K50" s="1"/>
      <c r="L50" s="1"/>
      <c r="M50" s="1"/>
      <c r="N50" s="1"/>
      <c r="O50" s="1"/>
      <c r="P50" s="1"/>
      <c r="Q50" s="19">
        <f t="shared" si="0"/>
        <v>0</v>
      </c>
      <c r="R50" s="19">
        <f t="shared" si="1"/>
        <v>0</v>
      </c>
    </row>
    <row r="51" spans="1:18" x14ac:dyDescent="0.25">
      <c r="A51" s="18">
        <v>48</v>
      </c>
      <c r="B51" s="1"/>
      <c r="C51" s="37" t="str">
        <f>IFERROR(VLOOKUP(B51,'Youth Profile Tracker'!B49:C98,2,FALSE),"")</f>
        <v/>
      </c>
      <c r="D51" s="37" t="str">
        <f>IFERROR(VLOOKUP(B51,'Youth Profile Tracker'!B49:D98,3,FALSE),"")</f>
        <v/>
      </c>
      <c r="E51" s="38" t="str">
        <f>IFERROR(VLOOKUP(B51,'Youth Profile Tracker'!B49:F98,5,FALSE),"")</f>
        <v/>
      </c>
      <c r="F51" s="39" t="str">
        <f>IFERROR(VLOOKUP(B51,'Youth Profile Tracker'!B49:G98,6,FALSE),"")</f>
        <v/>
      </c>
      <c r="G51" s="36">
        <f>'Youth Profile Tracker'!Q49</f>
        <v>0</v>
      </c>
      <c r="H51" s="40">
        <f>Overview!$E$4</f>
        <v>0</v>
      </c>
      <c r="I51" s="37" t="str">
        <f>IFERROR(VLOOKUP(B51,'Youth Profile Tracker'!B49:T98,12,FALSE),"")</f>
        <v/>
      </c>
      <c r="J51" s="1"/>
      <c r="K51" s="1"/>
      <c r="L51" s="1"/>
      <c r="M51" s="1"/>
      <c r="N51" s="1"/>
      <c r="O51" s="1"/>
      <c r="P51" s="1"/>
      <c r="Q51" s="19">
        <f t="shared" si="0"/>
        <v>0</v>
      </c>
      <c r="R51" s="19">
        <f t="shared" si="1"/>
        <v>0</v>
      </c>
    </row>
    <row r="52" spans="1:18" x14ac:dyDescent="0.25">
      <c r="A52" s="18">
        <v>49</v>
      </c>
      <c r="B52" s="1"/>
      <c r="C52" s="37" t="str">
        <f>IFERROR(VLOOKUP(B52,'Youth Profile Tracker'!B50:C99,2,FALSE),"")</f>
        <v/>
      </c>
      <c r="D52" s="37" t="str">
        <f>IFERROR(VLOOKUP(B52,'Youth Profile Tracker'!B50:D99,3,FALSE),"")</f>
        <v/>
      </c>
      <c r="E52" s="38" t="str">
        <f>IFERROR(VLOOKUP(B52,'Youth Profile Tracker'!B50:F99,5,FALSE),"")</f>
        <v/>
      </c>
      <c r="F52" s="39" t="str">
        <f>IFERROR(VLOOKUP(B52,'Youth Profile Tracker'!B50:G99,6,FALSE),"")</f>
        <v/>
      </c>
      <c r="G52" s="36">
        <f>'Youth Profile Tracker'!Q50</f>
        <v>0</v>
      </c>
      <c r="H52" s="40">
        <f>Overview!$E$4</f>
        <v>0</v>
      </c>
      <c r="I52" s="37" t="str">
        <f>IFERROR(VLOOKUP(B52,'Youth Profile Tracker'!B50:T99,12,FALSE),"")</f>
        <v/>
      </c>
      <c r="J52" s="1"/>
      <c r="K52" s="1"/>
      <c r="L52" s="1"/>
      <c r="M52" s="1"/>
      <c r="N52" s="1"/>
      <c r="O52" s="1"/>
      <c r="P52" s="1"/>
      <c r="Q52" s="19">
        <f t="shared" si="0"/>
        <v>0</v>
      </c>
      <c r="R52" s="19">
        <f t="shared" si="1"/>
        <v>0</v>
      </c>
    </row>
    <row r="53" spans="1:18" x14ac:dyDescent="0.25">
      <c r="A53" s="18">
        <v>50</v>
      </c>
      <c r="B53" s="1"/>
      <c r="C53" s="37" t="str">
        <f>IFERROR(VLOOKUP(B53,'Youth Profile Tracker'!B51:C100,2,FALSE),"")</f>
        <v/>
      </c>
      <c r="D53" s="37" t="str">
        <f>IFERROR(VLOOKUP(B53,'Youth Profile Tracker'!B51:D100,3,FALSE),"")</f>
        <v/>
      </c>
      <c r="E53" s="38" t="str">
        <f>IFERROR(VLOOKUP(B53,'Youth Profile Tracker'!B51:F100,5,FALSE),"")</f>
        <v/>
      </c>
      <c r="F53" s="39" t="str">
        <f>IFERROR(VLOOKUP(B53,'Youth Profile Tracker'!B51:G100,6,FALSE),"")</f>
        <v/>
      </c>
      <c r="G53" s="36">
        <f>'Youth Profile Tracker'!Q51</f>
        <v>0</v>
      </c>
      <c r="H53" s="40">
        <f>Overview!$E$4</f>
        <v>0</v>
      </c>
      <c r="I53" s="37" t="str">
        <f>IFERROR(VLOOKUP(B53,'Youth Profile Tracker'!B51:T100,12,FALSE),"")</f>
        <v/>
      </c>
      <c r="J53" s="1"/>
      <c r="K53" s="1"/>
      <c r="L53" s="1"/>
      <c r="M53" s="1"/>
      <c r="N53" s="1"/>
      <c r="O53" s="1"/>
      <c r="P53" s="1"/>
      <c r="Q53" s="19">
        <f t="shared" si="0"/>
        <v>0</v>
      </c>
      <c r="R53" s="19">
        <f t="shared" si="1"/>
        <v>0</v>
      </c>
    </row>
  </sheetData>
  <sheetProtection algorithmName="SHA-512" hashValue="4AG8133MdoQK6rD3ETeP8uS+PlP5Prm27sXOwaU1oLqw0d3NwvNSqmwnvjq7n1qKF9/72Ve3hgFjYolPHKRYYA==" saltValue="jGrDbq+2cBm48p5zikriTQ==" spinCount="100000" sheet="1" objects="1" scenarios="1"/>
  <mergeCells count="21">
    <mergeCell ref="A1:K1"/>
    <mergeCell ref="L1:P1"/>
    <mergeCell ref="Q1:R1"/>
    <mergeCell ref="A2:A3"/>
    <mergeCell ref="B2:B3"/>
    <mergeCell ref="C2:C3"/>
    <mergeCell ref="D2:D3"/>
    <mergeCell ref="E2:E3"/>
    <mergeCell ref="F2:F3"/>
    <mergeCell ref="G2:G3"/>
    <mergeCell ref="R2:R3"/>
    <mergeCell ref="H2:H3"/>
    <mergeCell ref="I2:I3"/>
    <mergeCell ref="J2:J3"/>
    <mergeCell ref="K2:K3"/>
    <mergeCell ref="Q2:Q3"/>
    <mergeCell ref="L2:L3"/>
    <mergeCell ref="M2:M3"/>
    <mergeCell ref="N2:N3"/>
    <mergeCell ref="O2:O3"/>
    <mergeCell ref="P2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workbookViewId="0">
      <selection activeCell="N10" sqref="N10"/>
    </sheetView>
  </sheetViews>
  <sheetFormatPr defaultRowHeight="15" x14ac:dyDescent="0.25"/>
  <sheetData>
    <row r="2" spans="2:11" x14ac:dyDescent="0.25">
      <c r="B2" s="145" t="s">
        <v>230</v>
      </c>
      <c r="C2" s="145"/>
      <c r="D2" s="145"/>
      <c r="E2" s="145"/>
      <c r="F2" s="145"/>
      <c r="G2" s="145"/>
      <c r="H2" s="145"/>
      <c r="I2" s="145"/>
      <c r="J2" s="145"/>
      <c r="K2" s="145"/>
    </row>
    <row r="4" spans="2:11" x14ac:dyDescent="0.25">
      <c r="B4" s="145"/>
      <c r="C4" s="145"/>
      <c r="D4" s="145"/>
      <c r="E4" s="145"/>
      <c r="F4" s="145"/>
      <c r="G4" s="145"/>
      <c r="H4" s="145"/>
      <c r="I4" s="145"/>
      <c r="J4" s="145"/>
      <c r="K4" s="145"/>
    </row>
    <row r="5" spans="2:11" x14ac:dyDescent="0.25">
      <c r="B5" s="145"/>
      <c r="C5" s="145"/>
      <c r="D5" s="145"/>
      <c r="E5" s="145"/>
      <c r="F5" s="145"/>
      <c r="G5" s="145"/>
      <c r="H5" s="145"/>
      <c r="I5" s="145"/>
      <c r="J5" s="145"/>
      <c r="K5" s="145"/>
    </row>
    <row r="6" spans="2:11" x14ac:dyDescent="0.25">
      <c r="B6" s="145"/>
      <c r="C6" s="145"/>
      <c r="D6" s="145"/>
      <c r="E6" s="145"/>
      <c r="F6" s="145"/>
      <c r="G6" s="145"/>
      <c r="H6" s="145"/>
      <c r="I6" s="145"/>
      <c r="J6" s="145"/>
      <c r="K6" s="145"/>
    </row>
    <row r="7" spans="2:11" x14ac:dyDescent="0.25">
      <c r="B7" s="145"/>
      <c r="C7" s="145"/>
      <c r="D7" s="145"/>
      <c r="E7" s="145"/>
      <c r="F7" s="145"/>
      <c r="G7" s="145"/>
      <c r="H7" s="145"/>
      <c r="I7" s="145"/>
      <c r="J7" s="145"/>
      <c r="K7" s="145"/>
    </row>
    <row r="8" spans="2:11" x14ac:dyDescent="0.25">
      <c r="B8" s="145"/>
      <c r="C8" s="145"/>
      <c r="D8" s="145"/>
      <c r="E8" s="145"/>
      <c r="F8" s="145"/>
      <c r="G8" s="145"/>
      <c r="H8" s="145"/>
      <c r="I8" s="145"/>
      <c r="J8" s="145"/>
      <c r="K8" s="145"/>
    </row>
    <row r="9" spans="2:11" x14ac:dyDescent="0.25">
      <c r="B9" s="145"/>
      <c r="C9" s="145"/>
      <c r="D9" s="145"/>
      <c r="E9" s="145"/>
      <c r="F9" s="145"/>
      <c r="G9" s="145"/>
      <c r="H9" s="145"/>
      <c r="I9" s="145"/>
      <c r="J9" s="145"/>
      <c r="K9" s="145"/>
    </row>
    <row r="10" spans="2:11" x14ac:dyDescent="0.25">
      <c r="B10" s="145"/>
      <c r="C10" s="145"/>
      <c r="D10" s="145"/>
      <c r="E10" s="145"/>
      <c r="F10" s="145"/>
      <c r="G10" s="145"/>
      <c r="H10" s="145"/>
      <c r="I10" s="145"/>
      <c r="J10" s="145"/>
      <c r="K10" s="145"/>
    </row>
    <row r="11" spans="2:11" x14ac:dyDescent="0.25">
      <c r="B11" s="145"/>
      <c r="C11" s="145"/>
      <c r="D11" s="145"/>
      <c r="E11" s="145"/>
      <c r="F11" s="145"/>
      <c r="G11" s="145"/>
      <c r="H11" s="145"/>
      <c r="I11" s="145"/>
      <c r="J11" s="145"/>
      <c r="K11" s="145"/>
    </row>
    <row r="12" spans="2:11" x14ac:dyDescent="0.25">
      <c r="B12" s="145"/>
      <c r="C12" s="145"/>
      <c r="D12" s="145"/>
      <c r="E12" s="145"/>
      <c r="F12" s="145"/>
      <c r="G12" s="145"/>
      <c r="H12" s="145"/>
      <c r="I12" s="145"/>
      <c r="J12" s="145"/>
      <c r="K12" s="145"/>
    </row>
    <row r="13" spans="2:11" x14ac:dyDescent="0.25">
      <c r="B13" s="145"/>
      <c r="C13" s="145"/>
      <c r="D13" s="145"/>
      <c r="E13" s="145"/>
      <c r="F13" s="145"/>
      <c r="G13" s="145"/>
      <c r="H13" s="145"/>
      <c r="I13" s="145"/>
      <c r="J13" s="145"/>
      <c r="K13" s="145"/>
    </row>
    <row r="14" spans="2:11" x14ac:dyDescent="0.25">
      <c r="B14" s="145"/>
      <c r="C14" s="145"/>
      <c r="D14" s="145"/>
      <c r="E14" s="145"/>
      <c r="F14" s="145"/>
      <c r="G14" s="145"/>
      <c r="H14" s="145"/>
      <c r="I14" s="145"/>
      <c r="J14" s="145"/>
      <c r="K14" s="145"/>
    </row>
    <row r="15" spans="2:11" x14ac:dyDescent="0.25">
      <c r="B15" s="145"/>
      <c r="C15" s="145"/>
      <c r="D15" s="145"/>
      <c r="E15" s="145"/>
      <c r="F15" s="145"/>
      <c r="G15" s="145"/>
      <c r="H15" s="145"/>
      <c r="I15" s="145"/>
      <c r="J15" s="145"/>
      <c r="K15" s="145"/>
    </row>
    <row r="16" spans="2:11" x14ac:dyDescent="0.25">
      <c r="B16" s="145"/>
      <c r="C16" s="145"/>
      <c r="D16" s="145"/>
      <c r="E16" s="145"/>
      <c r="F16" s="145"/>
      <c r="G16" s="145"/>
      <c r="H16" s="145"/>
      <c r="I16" s="145"/>
      <c r="J16" s="145"/>
      <c r="K16" s="145"/>
    </row>
    <row r="17" spans="2:11" x14ac:dyDescent="0.25">
      <c r="B17" s="145"/>
      <c r="C17" s="145"/>
      <c r="D17" s="145"/>
      <c r="E17" s="145"/>
      <c r="F17" s="145"/>
      <c r="G17" s="145"/>
      <c r="H17" s="145"/>
      <c r="I17" s="145"/>
      <c r="J17" s="145"/>
      <c r="K17" s="145"/>
    </row>
    <row r="18" spans="2:11" x14ac:dyDescent="0.25">
      <c r="B18" s="145"/>
      <c r="C18" s="145"/>
      <c r="D18" s="145"/>
      <c r="E18" s="145"/>
      <c r="F18" s="145"/>
      <c r="G18" s="145"/>
      <c r="H18" s="145"/>
      <c r="I18" s="145"/>
      <c r="J18" s="145"/>
      <c r="K18" s="145"/>
    </row>
    <row r="19" spans="2:11" x14ac:dyDescent="0.25">
      <c r="B19" s="145"/>
      <c r="C19" s="145"/>
      <c r="D19" s="145"/>
      <c r="E19" s="145"/>
      <c r="F19" s="145"/>
      <c r="G19" s="145"/>
      <c r="H19" s="145"/>
      <c r="I19" s="145"/>
      <c r="J19" s="145"/>
      <c r="K19" s="145"/>
    </row>
    <row r="20" spans="2:11" x14ac:dyDescent="0.25">
      <c r="B20" s="145"/>
      <c r="C20" s="145"/>
      <c r="D20" s="145"/>
      <c r="E20" s="145"/>
      <c r="F20" s="145"/>
      <c r="G20" s="145"/>
      <c r="H20" s="145"/>
      <c r="I20" s="145"/>
      <c r="J20" s="145"/>
      <c r="K20" s="145"/>
    </row>
  </sheetData>
  <mergeCells count="2">
    <mergeCell ref="B2:K2"/>
    <mergeCell ref="B4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Overview</vt:lpstr>
      <vt:lpstr>Youth Profile Tracker</vt:lpstr>
      <vt:lpstr>Attendance</vt:lpstr>
      <vt:lpstr>Session Report</vt:lpstr>
      <vt:lpstr>LSA</vt:lpstr>
      <vt:lpstr>PFL</vt:lpstr>
      <vt:lpstr>DELL</vt:lpstr>
      <vt:lpstr>CKE</vt:lpstr>
      <vt:lpstr>Commets and Feeback</vt:lpstr>
      <vt:lpstr>Gender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0</cp:revision>
  <cp:lastPrinted>2016-05-23T08:03:56Z</cp:lastPrinted>
  <dcterms:created xsi:type="dcterms:W3CDTF">2013-06-26T07:03:52Z</dcterms:created>
  <dcterms:modified xsi:type="dcterms:W3CDTF">2016-05-31T11:46:50Z</dcterms:modified>
</cp:coreProperties>
</file>