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dad15\Desktop\Career Connect 2016-17\Monthly metric report\"/>
    </mc:Choice>
  </mc:AlternateContent>
  <bookViews>
    <workbookView xWindow="0" yWindow="0" windowWidth="24000" windowHeight="9735" tabRatio="835" firstSheet="1" activeTab="1"/>
  </bookViews>
  <sheets>
    <sheet name="Program Design" sheetId="14" r:id="rId1"/>
    <sheet name="Program Metric Report" sheetId="2" r:id="rId2"/>
    <sheet name="CA - Engagement" sheetId="3" r:id="rId3"/>
    <sheet name="LSD - Engagement" sheetId="4" r:id="rId4"/>
    <sheet name="LMS Program" sheetId="10" r:id="rId5"/>
    <sheet name="LTE engagement" sheetId="5" r:id="rId6"/>
    <sheet name="Support Call" sheetId="8" r:id="rId7"/>
    <sheet name="Partner Tracker" sheetId="12" r:id="rId8"/>
  </sheets>
  <externalReferences>
    <externalReference r:id="rId9"/>
    <externalReference r:id="rId10"/>
    <externalReference r:id="rId11"/>
    <externalReference r:id="rId12"/>
  </externalReferences>
  <definedNames>
    <definedName name="_xlnm._FilterDatabase" localSheetId="4" hidden="1">'LMS Program'!#REF!</definedName>
    <definedName name="_xlnm._FilterDatabase" localSheetId="7" hidden="1">'Partner Tracker'!$A$2:$M$2</definedName>
  </definedNames>
  <calcPr calcId="162913"/>
</workbook>
</file>

<file path=xl/calcChain.xml><?xml version="1.0" encoding="utf-8"?>
<calcChain xmlns="http://schemas.openxmlformats.org/spreadsheetml/2006/main">
  <c r="F13" i="5" l="1"/>
  <c r="C13" i="5"/>
  <c r="H35" i="5"/>
  <c r="H36" i="5"/>
  <c r="H34" i="5"/>
  <c r="F55" i="10" l="1"/>
  <c r="P13" i="5" l="1"/>
  <c r="M13" i="5"/>
  <c r="R35" i="5"/>
  <c r="R34" i="5"/>
  <c r="R40" i="4"/>
  <c r="Y28" i="3"/>
  <c r="Y27" i="3"/>
  <c r="Y26" i="3"/>
  <c r="Y25" i="3"/>
  <c r="Y23" i="3"/>
  <c r="M15" i="4" l="1"/>
  <c r="D42" i="4"/>
  <c r="D41" i="4"/>
  <c r="D40" i="4"/>
  <c r="H28" i="5" l="1"/>
  <c r="H29" i="5"/>
  <c r="H30" i="5"/>
  <c r="H31" i="5"/>
  <c r="H32" i="5"/>
  <c r="H27" i="5"/>
  <c r="R28" i="5"/>
  <c r="R30" i="5"/>
  <c r="S13" i="5" s="1"/>
  <c r="R29" i="5"/>
  <c r="L14" i="10" l="1"/>
  <c r="AF14" i="10" l="1"/>
  <c r="V33" i="4" l="1"/>
  <c r="V32" i="4"/>
  <c r="U36" i="4"/>
  <c r="T36" i="4"/>
  <c r="S36" i="4"/>
  <c r="R36" i="4" s="1"/>
  <c r="V36" i="4" s="1"/>
  <c r="R33" i="4"/>
  <c r="R34" i="4"/>
  <c r="V34" i="4" s="1"/>
  <c r="R35" i="4"/>
  <c r="V35" i="4" s="1"/>
  <c r="R32" i="4"/>
  <c r="Y36" i="4"/>
  <c r="Z36" i="4"/>
  <c r="AA36" i="4"/>
  <c r="X36" i="4"/>
  <c r="D35" i="4"/>
  <c r="D33" i="4" l="1"/>
  <c r="D32" i="4"/>
  <c r="W101" i="4" l="1"/>
  <c r="W94" i="4"/>
  <c r="W85" i="4"/>
  <c r="W78" i="4"/>
  <c r="W71" i="4"/>
  <c r="W64" i="4"/>
  <c r="W57" i="4"/>
  <c r="W50" i="4"/>
  <c r="W43" i="4"/>
  <c r="W36" i="4"/>
  <c r="W28" i="4"/>
  <c r="I94" i="4"/>
  <c r="I101" i="4"/>
  <c r="I85" i="4"/>
  <c r="I78" i="4"/>
  <c r="I71" i="4"/>
  <c r="I64" i="4"/>
  <c r="I57" i="4"/>
  <c r="I50" i="4"/>
  <c r="I36" i="4"/>
  <c r="I43" i="4"/>
  <c r="I28" i="4"/>
  <c r="S18" i="8" l="1"/>
  <c r="U18" i="8"/>
  <c r="K50" i="4"/>
  <c r="L50" i="4"/>
  <c r="M50" i="4"/>
  <c r="J50" i="4"/>
  <c r="H76" i="4"/>
  <c r="H75" i="4"/>
  <c r="H78" i="4" s="1"/>
  <c r="D43" i="4"/>
  <c r="H32" i="4"/>
  <c r="R25" i="4" l="1"/>
  <c r="R26" i="4"/>
  <c r="R27" i="4"/>
  <c r="R24" i="4"/>
  <c r="C29" i="8" l="1"/>
  <c r="H24" i="5"/>
  <c r="I13" i="5" s="1"/>
  <c r="H25" i="5"/>
  <c r="H23" i="5"/>
  <c r="D25" i="4" l="1"/>
  <c r="D26" i="4"/>
  <c r="D27" i="4"/>
  <c r="H27" i="4" s="1"/>
  <c r="D24" i="4"/>
  <c r="D28" i="4" l="1"/>
  <c r="N10" i="2"/>
  <c r="L10" i="2"/>
  <c r="AC18" i="10"/>
  <c r="L8" i="10"/>
  <c r="L7" i="10"/>
  <c r="L6" i="10"/>
  <c r="J10" i="2" s="1"/>
  <c r="L5" i="10"/>
  <c r="H10" i="2" s="1"/>
  <c r="I5" i="10"/>
  <c r="H8" i="2" s="1"/>
  <c r="AF17" i="10"/>
  <c r="AF16" i="10"/>
  <c r="AF15" i="10"/>
  <c r="AD97" i="10"/>
  <c r="AD96" i="10"/>
  <c r="AD95" i="10"/>
  <c r="AD93" i="10"/>
  <c r="AD92" i="10"/>
  <c r="AD91" i="10"/>
  <c r="AD89" i="10"/>
  <c r="AD88" i="10"/>
  <c r="AD87" i="10"/>
  <c r="AD85" i="10"/>
  <c r="AD84" i="10"/>
  <c r="AD83" i="10"/>
  <c r="AD81" i="10"/>
  <c r="AD80" i="10"/>
  <c r="AD79" i="10"/>
  <c r="AD77" i="10"/>
  <c r="AD76" i="10"/>
  <c r="AD75" i="10"/>
  <c r="AD73" i="10"/>
  <c r="AD72" i="10"/>
  <c r="AD71" i="10"/>
  <c r="AD69" i="10"/>
  <c r="AD68" i="10"/>
  <c r="AD67" i="10"/>
  <c r="AD65" i="10"/>
  <c r="AD64" i="10"/>
  <c r="AD63" i="10"/>
  <c r="AD61" i="10"/>
  <c r="AD60" i="10"/>
  <c r="AD59" i="10"/>
  <c r="AD57" i="10"/>
  <c r="AD56" i="10"/>
  <c r="AD55" i="10"/>
  <c r="AD53" i="10"/>
  <c r="AD52" i="10"/>
  <c r="AD51" i="10"/>
  <c r="L15" i="10"/>
  <c r="I6" i="10" s="1"/>
  <c r="J8" i="2" s="1"/>
  <c r="L17" i="10"/>
  <c r="I8" i="10" s="1"/>
  <c r="N8" i="2" s="1"/>
  <c r="L16" i="10"/>
  <c r="I7" i="10" s="1"/>
  <c r="L8" i="2" s="1"/>
  <c r="J96" i="10"/>
  <c r="J95" i="10"/>
  <c r="J92" i="10"/>
  <c r="J91" i="10"/>
  <c r="J88" i="10"/>
  <c r="J87" i="10"/>
  <c r="J84" i="10"/>
  <c r="J83" i="10"/>
  <c r="J80" i="10"/>
  <c r="J79" i="10"/>
  <c r="J76" i="10"/>
  <c r="J75" i="10"/>
  <c r="J72" i="10"/>
  <c r="J71" i="10"/>
  <c r="J68" i="10"/>
  <c r="J67" i="10"/>
  <c r="S15" i="5"/>
  <c r="S17" i="5"/>
  <c r="P15" i="5"/>
  <c r="P14" i="5"/>
  <c r="P16" i="5"/>
  <c r="M16" i="5"/>
  <c r="M17" i="5" s="1"/>
  <c r="M15" i="5"/>
  <c r="M14" i="5"/>
  <c r="F16" i="5"/>
  <c r="F17" i="5" s="1"/>
  <c r="C16" i="5"/>
  <c r="I15" i="5"/>
  <c r="I7" i="5" s="1"/>
  <c r="L16" i="2" s="1"/>
  <c r="F15" i="5"/>
  <c r="C15" i="5"/>
  <c r="C7" i="5" s="1"/>
  <c r="L14" i="2" s="1"/>
  <c r="F14" i="5"/>
  <c r="C14" i="5"/>
  <c r="C6" i="5" s="1"/>
  <c r="J14" i="2" s="1"/>
  <c r="AA45" i="10"/>
  <c r="AB45" i="10"/>
  <c r="AC45" i="10"/>
  <c r="Z45" i="10"/>
  <c r="AL35" i="10"/>
  <c r="AJ35" i="10"/>
  <c r="AI35" i="10"/>
  <c r="X35" i="10"/>
  <c r="Z14" i="10" s="1"/>
  <c r="Y35" i="10"/>
  <c r="Z35" i="10"/>
  <c r="Z15" i="10" s="1"/>
  <c r="F6" i="10" s="1"/>
  <c r="J11" i="2" s="1"/>
  <c r="AA35" i="10"/>
  <c r="AB35" i="10"/>
  <c r="AC35" i="10"/>
  <c r="Z16" i="10" s="1"/>
  <c r="AD35" i="10"/>
  <c r="AE35" i="10"/>
  <c r="AF35" i="10"/>
  <c r="AG35" i="10"/>
  <c r="Z17" i="10" s="1"/>
  <c r="AH35" i="10"/>
  <c r="W35" i="10"/>
  <c r="AI23" i="10"/>
  <c r="AI22" i="10"/>
  <c r="X24" i="10"/>
  <c r="Y24" i="10"/>
  <c r="Z24" i="10"/>
  <c r="W15" i="10" s="1"/>
  <c r="AA24" i="10"/>
  <c r="AB24" i="10"/>
  <c r="AC24" i="10"/>
  <c r="AD24" i="10"/>
  <c r="AE24" i="10"/>
  <c r="W16" i="10" s="1"/>
  <c r="AF24" i="10"/>
  <c r="AG24" i="10"/>
  <c r="AH24" i="10"/>
  <c r="W17" i="10" s="1"/>
  <c r="W24" i="10"/>
  <c r="I18" i="10"/>
  <c r="G45" i="10"/>
  <c r="H45" i="10"/>
  <c r="I45" i="10"/>
  <c r="F45" i="10"/>
  <c r="P35" i="10"/>
  <c r="Q35" i="10"/>
  <c r="R35" i="10"/>
  <c r="S35" i="10"/>
  <c r="O35" i="10"/>
  <c r="D35" i="10"/>
  <c r="E35" i="10"/>
  <c r="F14" i="10" s="1"/>
  <c r="F5" i="10" s="1"/>
  <c r="F35" i="10"/>
  <c r="G35" i="10"/>
  <c r="H35" i="10"/>
  <c r="F15" i="10" s="1"/>
  <c r="I35" i="10"/>
  <c r="J35" i="10"/>
  <c r="K35" i="10"/>
  <c r="L35" i="10"/>
  <c r="M35" i="10"/>
  <c r="N35" i="10"/>
  <c r="C35" i="10"/>
  <c r="J15" i="4"/>
  <c r="AQ50" i="3"/>
  <c r="AP50"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23" i="3"/>
  <c r="AO50" i="3" s="1"/>
  <c r="T50" i="3"/>
  <c r="U50" i="3"/>
  <c r="S23" i="3"/>
  <c r="P17" i="5" l="1"/>
  <c r="Z18" i="10"/>
  <c r="H11" i="2"/>
  <c r="F17" i="10"/>
  <c r="F8" i="10" s="1"/>
  <c r="N11" i="2" s="1"/>
  <c r="F16" i="10"/>
  <c r="F7" i="10" s="1"/>
  <c r="L11" i="2" s="1"/>
  <c r="F8" i="5"/>
  <c r="N15" i="2" s="1"/>
  <c r="F7" i="5"/>
  <c r="L15" i="2" s="1"/>
  <c r="W14" i="10"/>
  <c r="W18" i="10" s="1"/>
  <c r="F6" i="5"/>
  <c r="J15" i="2" s="1"/>
  <c r="C8" i="5"/>
  <c r="N14" i="2" s="1"/>
  <c r="F5" i="5"/>
  <c r="H15" i="2" s="1"/>
  <c r="C17" i="5"/>
  <c r="C5" i="5"/>
  <c r="H14" i="2" s="1"/>
  <c r="I5" i="5"/>
  <c r="H16" i="2" s="1"/>
  <c r="AF18" i="10"/>
  <c r="AI24" i="10"/>
  <c r="I9" i="10"/>
  <c r="L9" i="10"/>
  <c r="L18" i="10"/>
  <c r="J69" i="10"/>
  <c r="J73" i="10"/>
  <c r="I17" i="5"/>
  <c r="AD45" i="10"/>
  <c r="AD44" i="10"/>
  <c r="AD43" i="10"/>
  <c r="AD42" i="10"/>
  <c r="AD41" i="10"/>
  <c r="AD40" i="10"/>
  <c r="J45" i="10"/>
  <c r="J44" i="10"/>
  <c r="J43" i="10"/>
  <c r="J42" i="10"/>
  <c r="J41" i="10"/>
  <c r="J40" i="10"/>
  <c r="F9" i="10" l="1"/>
  <c r="F18" i="10"/>
  <c r="I9" i="5"/>
  <c r="J65" i="10"/>
  <c r="AM35" i="10"/>
  <c r="AK35" i="10"/>
  <c r="AK24" i="10"/>
  <c r="AJ24" i="10"/>
  <c r="Q24" i="10"/>
  <c r="P24" i="10"/>
  <c r="N24" i="10"/>
  <c r="M24" i="10"/>
  <c r="L24" i="10"/>
  <c r="C17" i="10" s="1"/>
  <c r="C8" i="10" s="1"/>
  <c r="N9" i="2" s="1"/>
  <c r="K24" i="10"/>
  <c r="J24" i="10"/>
  <c r="I24" i="10"/>
  <c r="H24" i="10"/>
  <c r="G24" i="10"/>
  <c r="F24" i="10"/>
  <c r="E24" i="10"/>
  <c r="D24" i="10"/>
  <c r="C24" i="10"/>
  <c r="O23" i="10"/>
  <c r="O22" i="10"/>
  <c r="O24" i="10" s="1"/>
  <c r="J52" i="10"/>
  <c r="J53" i="10"/>
  <c r="J55" i="10"/>
  <c r="J56" i="10"/>
  <c r="J57" i="10"/>
  <c r="J59" i="10"/>
  <c r="J60" i="10"/>
  <c r="J61" i="10"/>
  <c r="J63" i="10"/>
  <c r="J64" i="10"/>
  <c r="J51" i="10"/>
  <c r="C14" i="10" l="1"/>
  <c r="C5" i="10" s="1"/>
  <c r="J77" i="10"/>
  <c r="C16" i="10"/>
  <c r="C7" i="10" s="1"/>
  <c r="L9" i="2" s="1"/>
  <c r="C15" i="10"/>
  <c r="H50" i="3"/>
  <c r="I50" i="3"/>
  <c r="J50" i="3"/>
  <c r="D15" i="3" s="1"/>
  <c r="K50" i="3"/>
  <c r="L50" i="3"/>
  <c r="M50" i="3"/>
  <c r="N50" i="3"/>
  <c r="O50" i="3"/>
  <c r="P50" i="3"/>
  <c r="Q50" i="3"/>
  <c r="R50" i="3"/>
  <c r="G50" i="3"/>
  <c r="S24" i="3"/>
  <c r="S25" i="3"/>
  <c r="S26" i="3"/>
  <c r="S27" i="3"/>
  <c r="S28" i="3"/>
  <c r="S29" i="3"/>
  <c r="S30" i="3"/>
  <c r="S31" i="3"/>
  <c r="S32" i="3"/>
  <c r="S33" i="3"/>
  <c r="S34" i="3"/>
  <c r="S35" i="3"/>
  <c r="S36" i="3"/>
  <c r="S37" i="3"/>
  <c r="S38" i="3"/>
  <c r="S39" i="3"/>
  <c r="S40" i="3"/>
  <c r="S41" i="3"/>
  <c r="S42" i="3"/>
  <c r="S43" i="3"/>
  <c r="S44" i="3"/>
  <c r="S45" i="3"/>
  <c r="S46" i="3"/>
  <c r="S47" i="3"/>
  <c r="S48" i="3"/>
  <c r="S49" i="3"/>
  <c r="E8" i="2"/>
  <c r="E10" i="2"/>
  <c r="E11" i="2"/>
  <c r="E12" i="2"/>
  <c r="F12" i="2" s="1"/>
  <c r="E13" i="2"/>
  <c r="E14" i="2"/>
  <c r="E15" i="2"/>
  <c r="E16" i="2"/>
  <c r="D16" i="2"/>
  <c r="D15" i="2"/>
  <c r="D14" i="2"/>
  <c r="D13" i="2"/>
  <c r="F13" i="2" s="1"/>
  <c r="D7" i="2"/>
  <c r="D8" i="2"/>
  <c r="D9" i="2"/>
  <c r="D10" i="2"/>
  <c r="D11" i="2"/>
  <c r="D6" i="2"/>
  <c r="D16" i="3" l="1"/>
  <c r="D14" i="3"/>
  <c r="C18" i="10"/>
  <c r="C6" i="10"/>
  <c r="J9" i="2" s="1"/>
  <c r="S50" i="3"/>
  <c r="D17" i="3"/>
  <c r="H9" i="2"/>
  <c r="E9" i="2" s="1"/>
  <c r="F9" i="2" s="1"/>
  <c r="C9" i="10"/>
  <c r="F16" i="2"/>
  <c r="F14" i="2"/>
  <c r="F11" i="2"/>
  <c r="F10" i="2"/>
  <c r="J85" i="10"/>
  <c r="J81" i="10"/>
  <c r="J89" i="10"/>
  <c r="F8" i="2"/>
  <c r="F15" i="2"/>
  <c r="N25" i="8"/>
  <c r="N26" i="8"/>
  <c r="N27" i="8"/>
  <c r="J93" i="10" l="1"/>
  <c r="N28" i="8"/>
  <c r="AE27" i="8"/>
  <c r="AE26" i="8"/>
  <c r="AE25" i="8"/>
  <c r="AE24" i="8"/>
  <c r="AG41" i="8"/>
  <c r="AF41" i="8"/>
  <c r="N24" i="8"/>
  <c r="I6" i="8"/>
  <c r="J97" i="10" l="1"/>
  <c r="J18" i="4"/>
  <c r="J17" i="4"/>
  <c r="J16" i="4"/>
  <c r="H98" i="4"/>
  <c r="H101" i="4" s="1"/>
  <c r="V89" i="4" l="1"/>
  <c r="V90" i="4"/>
  <c r="V91" i="4"/>
  <c r="V92" i="4"/>
  <c r="M94" i="4" l="1"/>
  <c r="L94" i="4"/>
  <c r="K94" i="4"/>
  <c r="J94" i="4"/>
  <c r="G94" i="4"/>
  <c r="E94" i="4"/>
  <c r="F94" i="4"/>
  <c r="H90" i="4"/>
  <c r="H94" i="4" s="1"/>
  <c r="H91" i="4"/>
  <c r="H92" i="4"/>
  <c r="H93" i="4"/>
  <c r="Q18" i="8" l="1"/>
  <c r="O18" i="8"/>
  <c r="M18" i="8"/>
  <c r="K18" i="8"/>
  <c r="M9" i="8"/>
  <c r="L9" i="8"/>
  <c r="M8" i="8"/>
  <c r="L8" i="8"/>
  <c r="M7" i="8"/>
  <c r="L7" i="8"/>
  <c r="M6" i="8"/>
  <c r="L6" i="8"/>
  <c r="I17" i="8"/>
  <c r="H17" i="8"/>
  <c r="G17" i="8"/>
  <c r="F17" i="8"/>
  <c r="I16" i="8"/>
  <c r="H16" i="8"/>
  <c r="G16" i="8"/>
  <c r="F16" i="8"/>
  <c r="I15" i="8"/>
  <c r="H15" i="8"/>
  <c r="G15" i="8"/>
  <c r="F15" i="8"/>
  <c r="I14" i="8"/>
  <c r="H14" i="8"/>
  <c r="G14" i="8"/>
  <c r="F14" i="8"/>
  <c r="I13" i="8"/>
  <c r="H13" i="8"/>
  <c r="G13" i="8"/>
  <c r="F13" i="8"/>
  <c r="I12" i="8"/>
  <c r="H12" i="8"/>
  <c r="G12" i="8"/>
  <c r="F12" i="8"/>
  <c r="I11" i="8"/>
  <c r="H11" i="8"/>
  <c r="G11" i="8"/>
  <c r="F11" i="8"/>
  <c r="I10" i="8"/>
  <c r="H10" i="8"/>
  <c r="G10" i="8"/>
  <c r="F10" i="8"/>
  <c r="I9" i="8"/>
  <c r="H9" i="8"/>
  <c r="G9" i="8"/>
  <c r="F9" i="8"/>
  <c r="I8" i="8"/>
  <c r="H8" i="8"/>
  <c r="G8" i="8"/>
  <c r="F8" i="8"/>
  <c r="I7" i="8"/>
  <c r="I18" i="8" s="1"/>
  <c r="H7" i="8"/>
  <c r="G7" i="8"/>
  <c r="F7" i="8"/>
  <c r="H6" i="8"/>
  <c r="H18" i="8" s="1"/>
  <c r="G6" i="8"/>
  <c r="G18" i="8" s="1"/>
  <c r="F6" i="8"/>
  <c r="F18" i="8" s="1"/>
  <c r="AE41" i="8"/>
  <c r="T29" i="8"/>
  <c r="T28" i="8"/>
  <c r="T27" i="8"/>
  <c r="T26" i="8"/>
  <c r="X36" i="8"/>
  <c r="Y36" i="8"/>
  <c r="Z36" i="8"/>
  <c r="W36" i="8"/>
  <c r="C10" i="8"/>
  <c r="C7" i="8"/>
  <c r="C6" i="8"/>
  <c r="C5" i="8"/>
  <c r="N41" i="8"/>
  <c r="C28" i="8"/>
  <c r="C27" i="8"/>
  <c r="C9" i="8" s="1"/>
  <c r="C26" i="8"/>
  <c r="G36" i="8"/>
  <c r="H36" i="8"/>
  <c r="I36" i="8"/>
  <c r="C11" i="8" s="1"/>
  <c r="F36" i="8"/>
  <c r="N6" i="8" l="1"/>
  <c r="N8" i="8"/>
  <c r="C30" i="8"/>
  <c r="N29" i="8" s="1"/>
  <c r="N9" i="8"/>
  <c r="N7" i="8"/>
  <c r="AE28" i="8"/>
  <c r="T30" i="8"/>
  <c r="C8" i="8"/>
  <c r="C12" i="8" s="1"/>
  <c r="F9" i="5" l="1"/>
  <c r="C9" i="5"/>
  <c r="N10" i="8"/>
  <c r="I16" i="3" l="1"/>
  <c r="I17" i="3"/>
  <c r="I18" i="3"/>
  <c r="I15" i="3"/>
  <c r="I19" i="3" l="1"/>
  <c r="K19" i="3" s="1"/>
  <c r="R94" i="4"/>
  <c r="R85" i="4"/>
  <c r="R78" i="4"/>
  <c r="R43" i="4"/>
  <c r="D94" i="4"/>
  <c r="H77" i="4"/>
  <c r="E78" i="4"/>
  <c r="F78" i="4"/>
  <c r="G78" i="4"/>
  <c r="J78" i="4"/>
  <c r="K78" i="4"/>
  <c r="L78" i="4"/>
  <c r="M78" i="4"/>
  <c r="R28" i="4" l="1"/>
  <c r="R50" i="4"/>
  <c r="R57" i="4"/>
  <c r="R101" i="4"/>
  <c r="Q17" i="4" s="1"/>
  <c r="D71" i="4"/>
  <c r="R71" i="4"/>
  <c r="Q16" i="4" s="1"/>
  <c r="D78" i="4"/>
  <c r="R64" i="4"/>
  <c r="AF42" i="8"/>
  <c r="O42" i="8"/>
  <c r="Q14" i="4" l="1"/>
  <c r="Q15" i="4"/>
  <c r="N11" i="8"/>
  <c r="AE29" i="8"/>
  <c r="I19" i="8" l="1"/>
  <c r="H19" i="8"/>
  <c r="G19" i="8"/>
  <c r="F19" i="8"/>
  <c r="H7" i="4"/>
  <c r="I7" i="4"/>
  <c r="H8" i="4"/>
  <c r="I8" i="4"/>
  <c r="H9" i="4"/>
  <c r="I9" i="4"/>
  <c r="I6" i="4"/>
  <c r="H6" i="4"/>
  <c r="H24" i="4"/>
  <c r="H25" i="4"/>
  <c r="U101" i="4"/>
  <c r="V101" i="4" s="1"/>
  <c r="U94" i="4"/>
  <c r="V94" i="4" s="1"/>
  <c r="U85" i="4"/>
  <c r="V85" i="4" s="1"/>
  <c r="U78" i="4"/>
  <c r="V78" i="4" s="1"/>
  <c r="U71" i="4"/>
  <c r="V71" i="4" s="1"/>
  <c r="U64" i="4"/>
  <c r="V64" i="4" s="1"/>
  <c r="U57" i="4"/>
  <c r="V57" i="4" s="1"/>
  <c r="U50" i="4"/>
  <c r="V50" i="4" s="1"/>
  <c r="U43" i="4"/>
  <c r="V43" i="4" s="1"/>
  <c r="U28" i="4"/>
  <c r="V28" i="4" s="1"/>
  <c r="G101" i="4"/>
  <c r="G85" i="4"/>
  <c r="G71" i="4"/>
  <c r="G64" i="4"/>
  <c r="G57" i="4"/>
  <c r="G50" i="4"/>
  <c r="G43" i="4"/>
  <c r="G36" i="4"/>
  <c r="G28" i="4"/>
  <c r="H28" i="4" s="1"/>
  <c r="H26" i="4"/>
  <c r="AA17" i="4"/>
  <c r="H63" i="4"/>
  <c r="V99" i="4"/>
  <c r="V100" i="4"/>
  <c r="V98" i="4"/>
  <c r="V93" i="4"/>
  <c r="V83" i="4"/>
  <c r="V84" i="4"/>
  <c r="V82" i="4"/>
  <c r="V76" i="4"/>
  <c r="V77" i="4"/>
  <c r="V75" i="4"/>
  <c r="V70" i="4"/>
  <c r="V69" i="4"/>
  <c r="V68" i="4"/>
  <c r="V63" i="4"/>
  <c r="V62" i="4"/>
  <c r="V61" i="4"/>
  <c r="V56" i="4"/>
  <c r="V55" i="4"/>
  <c r="V54" i="4"/>
  <c r="V49" i="4"/>
  <c r="V48" i="4"/>
  <c r="V47" i="4"/>
  <c r="V42" i="4"/>
  <c r="V41" i="4"/>
  <c r="V40" i="4"/>
  <c r="V27" i="4"/>
  <c r="V26" i="4"/>
  <c r="V25" i="4"/>
  <c r="H100" i="4"/>
  <c r="H99" i="4"/>
  <c r="H89" i="4"/>
  <c r="H84" i="4"/>
  <c r="H83" i="4"/>
  <c r="H82" i="4"/>
  <c r="H85" i="4" s="1"/>
  <c r="H70" i="4"/>
  <c r="H69" i="4"/>
  <c r="H68" i="4"/>
  <c r="H71" i="4" s="1"/>
  <c r="H62" i="4"/>
  <c r="H61" i="4"/>
  <c r="H64" i="4" s="1"/>
  <c r="H56" i="4"/>
  <c r="H55" i="4"/>
  <c r="H54" i="4"/>
  <c r="H57" i="4" s="1"/>
  <c r="H49" i="4"/>
  <c r="H48" i="4"/>
  <c r="H47" i="4"/>
  <c r="H50" i="4" s="1"/>
  <c r="H42" i="4"/>
  <c r="H41" i="4"/>
  <c r="H40" i="4"/>
  <c r="H34" i="4"/>
  <c r="H33" i="4"/>
  <c r="H36" i="4" s="1"/>
  <c r="H7" i="3"/>
  <c r="H8" i="3"/>
  <c r="H9" i="3"/>
  <c r="H6" i="3"/>
  <c r="G7" i="3"/>
  <c r="G8" i="3"/>
  <c r="G9" i="3"/>
  <c r="G6" i="3"/>
  <c r="AE15" i="3"/>
  <c r="AE16" i="3"/>
  <c r="AE17" i="3"/>
  <c r="AE18" i="3"/>
  <c r="X18" i="4"/>
  <c r="X17" i="4"/>
  <c r="X16" i="4"/>
  <c r="X15" i="4"/>
  <c r="H43" i="4" l="1"/>
  <c r="J9" i="4"/>
  <c r="J7" i="4"/>
  <c r="J6" i="4"/>
  <c r="J8" i="4"/>
  <c r="AE19" i="3"/>
  <c r="I6" i="3"/>
  <c r="I9" i="3"/>
  <c r="I7" i="3"/>
  <c r="I8" i="3"/>
  <c r="X19" i="4"/>
  <c r="J10" i="4" l="1"/>
  <c r="I10" i="3"/>
  <c r="J19" i="4" l="1"/>
  <c r="Y28" i="4" l="1"/>
  <c r="Z28" i="4"/>
  <c r="AA28" i="4"/>
  <c r="X28" i="4"/>
  <c r="S28" i="4"/>
  <c r="E50" i="4" l="1"/>
  <c r="F50" i="4"/>
  <c r="D50" i="4"/>
  <c r="M17" i="4" l="1"/>
  <c r="M7" i="4" s="1"/>
  <c r="AA101" i="4" l="1"/>
  <c r="Z101" i="4"/>
  <c r="Y101" i="4"/>
  <c r="X101" i="4"/>
  <c r="T101" i="4"/>
  <c r="S101" i="4"/>
  <c r="AA94" i="4"/>
  <c r="Z94" i="4"/>
  <c r="Y94" i="4"/>
  <c r="X94" i="4"/>
  <c r="T94" i="4"/>
  <c r="S94" i="4"/>
  <c r="AA85" i="4"/>
  <c r="Z85" i="4"/>
  <c r="Y85" i="4"/>
  <c r="X85" i="4"/>
  <c r="T85" i="4"/>
  <c r="S85" i="4"/>
  <c r="AA78" i="4"/>
  <c r="Z78" i="4"/>
  <c r="Y78" i="4"/>
  <c r="X78" i="4"/>
  <c r="T78" i="4"/>
  <c r="S78" i="4"/>
  <c r="AA71" i="4"/>
  <c r="Z71" i="4"/>
  <c r="Y71" i="4"/>
  <c r="X71" i="4"/>
  <c r="T71" i="4"/>
  <c r="S71" i="4"/>
  <c r="AA64" i="4"/>
  <c r="Z64" i="4"/>
  <c r="Y64" i="4"/>
  <c r="X64" i="4"/>
  <c r="T64" i="4"/>
  <c r="S64" i="4"/>
  <c r="AA57" i="4"/>
  <c r="Z57" i="4"/>
  <c r="Y57" i="4"/>
  <c r="X57" i="4"/>
  <c r="T57" i="4"/>
  <c r="S57" i="4"/>
  <c r="AA50" i="4"/>
  <c r="Z50" i="4"/>
  <c r="Y50" i="4"/>
  <c r="X50" i="4"/>
  <c r="T50" i="4"/>
  <c r="S50" i="4"/>
  <c r="AA43" i="4"/>
  <c r="Z43" i="4"/>
  <c r="Y43" i="4"/>
  <c r="X43" i="4"/>
  <c r="T43" i="4"/>
  <c r="S43" i="4"/>
  <c r="M101" i="4"/>
  <c r="L101" i="4"/>
  <c r="K101" i="4"/>
  <c r="J101" i="4"/>
  <c r="F101" i="4"/>
  <c r="E101" i="4"/>
  <c r="D101" i="4"/>
  <c r="M85" i="4"/>
  <c r="L85" i="4"/>
  <c r="K85" i="4"/>
  <c r="J85" i="4"/>
  <c r="F85" i="4"/>
  <c r="E85" i="4"/>
  <c r="D85" i="4"/>
  <c r="C16" i="4" s="1"/>
  <c r="M71" i="4"/>
  <c r="L71" i="4"/>
  <c r="K71" i="4"/>
  <c r="J71" i="4"/>
  <c r="F71" i="4"/>
  <c r="E71" i="4"/>
  <c r="M64" i="4"/>
  <c r="L64" i="4"/>
  <c r="K64" i="4"/>
  <c r="J64" i="4"/>
  <c r="F64" i="4"/>
  <c r="E64" i="4"/>
  <c r="D64" i="4"/>
  <c r="M57" i="4"/>
  <c r="L57" i="4"/>
  <c r="K57" i="4"/>
  <c r="J57" i="4"/>
  <c r="F57" i="4"/>
  <c r="E57" i="4"/>
  <c r="D57" i="4"/>
  <c r="M43" i="4"/>
  <c r="L43" i="4"/>
  <c r="K43" i="4"/>
  <c r="J43" i="4"/>
  <c r="F43" i="4"/>
  <c r="E43" i="4"/>
  <c r="M36" i="4"/>
  <c r="L36" i="4"/>
  <c r="K36" i="4"/>
  <c r="J36" i="4"/>
  <c r="F36" i="4"/>
  <c r="E36" i="4"/>
  <c r="D36" i="4"/>
  <c r="C14" i="4" s="1"/>
  <c r="M28" i="4"/>
  <c r="L28" i="4"/>
  <c r="K28" i="4"/>
  <c r="J28" i="4"/>
  <c r="E28" i="4"/>
  <c r="F28" i="4"/>
  <c r="AN50" i="3"/>
  <c r="AM50" i="3"/>
  <c r="AL50" i="3"/>
  <c r="Z17" i="3" s="1"/>
  <c r="AK50" i="3"/>
  <c r="AJ50" i="3"/>
  <c r="AI50" i="3"/>
  <c r="AH50" i="3"/>
  <c r="AG50" i="3"/>
  <c r="AF50" i="3"/>
  <c r="AE50" i="3"/>
  <c r="AD50" i="3"/>
  <c r="AC50" i="3"/>
  <c r="Z14" i="3" l="1"/>
  <c r="Z15" i="3"/>
  <c r="C17" i="4"/>
  <c r="C8" i="4" s="1"/>
  <c r="N7" i="2" s="1"/>
  <c r="C15" i="4"/>
  <c r="C6" i="4" s="1"/>
  <c r="J7" i="2" s="1"/>
  <c r="Z16" i="3"/>
  <c r="C7" i="4"/>
  <c r="L7" i="2" s="1"/>
  <c r="D8" i="3"/>
  <c r="N6" i="2" s="1"/>
  <c r="AG19" i="3"/>
  <c r="D6" i="3" l="1"/>
  <c r="J6" i="2" s="1"/>
  <c r="D7" i="3"/>
  <c r="L6" i="2" s="1"/>
  <c r="Z18" i="3"/>
  <c r="Z19" i="3" s="1"/>
  <c r="C18" i="4"/>
  <c r="L19" i="4" s="1"/>
  <c r="D18" i="3"/>
  <c r="D19" i="3" s="1"/>
  <c r="D5" i="3"/>
  <c r="H6" i="2" s="1"/>
  <c r="E6" i="2" s="1"/>
  <c r="F6" i="2" s="1"/>
  <c r="D9" i="3" l="1"/>
  <c r="K10" i="3" s="1"/>
  <c r="T28" i="4"/>
  <c r="V24" i="4"/>
  <c r="D10" i="3" l="1"/>
  <c r="AA15" i="4"/>
  <c r="M5" i="4" s="1"/>
  <c r="C5" i="4" l="1"/>
  <c r="H7" i="2" s="1"/>
  <c r="E7" i="2" s="1"/>
  <c r="F7" i="2" s="1"/>
  <c r="Q18" i="4"/>
  <c r="Z19" i="4" s="1"/>
  <c r="C9" i="4" l="1"/>
  <c r="L10" i="4" s="1"/>
  <c r="C10" i="4" l="1"/>
</calcChain>
</file>

<file path=xl/comments1.xml><?xml version="1.0" encoding="utf-8"?>
<comments xmlns="http://schemas.openxmlformats.org/spreadsheetml/2006/main">
  <authors>
    <author>Admin</author>
  </authors>
  <commentList>
    <comment ref="AC55" authorId="0" shapeId="0">
      <text>
        <r>
          <rPr>
            <b/>
            <sz val="9"/>
            <color indexed="81"/>
            <rFont val="Tahoma"/>
            <family val="2"/>
          </rPr>
          <t>Admin:</t>
        </r>
        <r>
          <rPr>
            <sz val="9"/>
            <color indexed="81"/>
            <rFont val="Tahoma"/>
            <family val="2"/>
          </rPr>
          <t xml:space="preserve">
The course is in progress, this information will be update as soon as the program is completed.</t>
        </r>
      </text>
    </comment>
  </commentList>
</comments>
</file>

<file path=xl/sharedStrings.xml><?xml version="1.0" encoding="utf-8"?>
<sst xmlns="http://schemas.openxmlformats.org/spreadsheetml/2006/main" count="1299" uniqueCount="302">
  <si>
    <t>Goals V/S Actuals</t>
  </si>
  <si>
    <t>Q1</t>
  </si>
  <si>
    <t>Q2</t>
  </si>
  <si>
    <t>Q3</t>
  </si>
  <si>
    <t>Q4</t>
  </si>
  <si>
    <t>Goals</t>
  </si>
  <si>
    <t>Unit</t>
  </si>
  <si>
    <t>Plan</t>
  </si>
  <si>
    <t>Actual</t>
  </si>
  <si>
    <t>Deficit</t>
  </si>
  <si>
    <t>Outdoor Experiential Camps</t>
  </si>
  <si>
    <t>Career Awareness Programme</t>
  </si>
  <si>
    <t>Innovation for the month</t>
  </si>
  <si>
    <t>Overall Program Highlights for the month</t>
  </si>
  <si>
    <t>Challenges/Issues/Concerns for the month</t>
  </si>
  <si>
    <t>Plan for the coming month</t>
  </si>
  <si>
    <t>Partner School/NGO</t>
  </si>
  <si>
    <t>April</t>
  </si>
  <si>
    <t>May</t>
  </si>
  <si>
    <t>June</t>
  </si>
  <si>
    <t>July</t>
  </si>
  <si>
    <t>Aug</t>
  </si>
  <si>
    <t>Sep</t>
  </si>
  <si>
    <t>Oct</t>
  </si>
  <si>
    <t>Nov</t>
  </si>
  <si>
    <t>Dec</t>
  </si>
  <si>
    <t>Jan</t>
  </si>
  <si>
    <t>Feb</t>
  </si>
  <si>
    <t>Mar</t>
  </si>
  <si>
    <t>Total</t>
  </si>
  <si>
    <t>Partner type</t>
  </si>
  <si>
    <t>Partner location</t>
  </si>
  <si>
    <t>Standard</t>
  </si>
  <si>
    <t>Sl.No.</t>
  </si>
  <si>
    <t>Male</t>
  </si>
  <si>
    <t>Female</t>
  </si>
  <si>
    <t>No. of young people completing the program</t>
  </si>
  <si>
    <t>Retention  %</t>
  </si>
  <si>
    <t>Avg attendance %</t>
  </si>
  <si>
    <t>Skill Development Program</t>
  </si>
  <si>
    <t>No. of. Young people Engaged</t>
  </si>
  <si>
    <t>Outreach</t>
  </si>
  <si>
    <t>Re-engagement</t>
  </si>
  <si>
    <t>Friends</t>
  </si>
  <si>
    <t>Enrolment Source</t>
  </si>
  <si>
    <t>Particular</t>
  </si>
  <si>
    <t>Full time Employed</t>
  </si>
  <si>
    <t>Part time Employed</t>
  </si>
  <si>
    <t>Vocational Training</t>
  </si>
  <si>
    <t>Approved Scholarship</t>
  </si>
  <si>
    <t>Senior Secondary/PUC</t>
  </si>
  <si>
    <t>Secondary/School</t>
  </si>
  <si>
    <t>Graduation/Degree</t>
  </si>
  <si>
    <t>Diploma</t>
  </si>
  <si>
    <t>Renewal</t>
  </si>
  <si>
    <t>Fresh</t>
  </si>
  <si>
    <t>Location</t>
  </si>
  <si>
    <t>Employed</t>
  </si>
  <si>
    <t>Vocation training</t>
  </si>
  <si>
    <t>Student and Employed</t>
  </si>
  <si>
    <t>Drop out</t>
  </si>
  <si>
    <t>Name of the Batch</t>
  </si>
  <si>
    <t>S.No</t>
  </si>
  <si>
    <t>Partner</t>
  </si>
  <si>
    <t>Status</t>
  </si>
  <si>
    <t>SPOC</t>
  </si>
  <si>
    <t>SPOC Contact details</t>
  </si>
  <si>
    <t>Address of the School/College</t>
  </si>
  <si>
    <t>Total Population of School/College</t>
  </si>
  <si>
    <t>No.of Young people Engaged</t>
  </si>
  <si>
    <t>Time of the School/College</t>
  </si>
  <si>
    <t>Remarks</t>
  </si>
  <si>
    <t>Program Associated</t>
  </si>
  <si>
    <t>Type of Partner</t>
  </si>
  <si>
    <t>12-13 Years old</t>
  </si>
  <si>
    <t>14-15 Years old</t>
  </si>
  <si>
    <t>16-17 Years old</t>
  </si>
  <si>
    <t>18 and Above</t>
  </si>
  <si>
    <t>Particulars</t>
  </si>
  <si>
    <t>Career awareness</t>
  </si>
  <si>
    <t>2012-13</t>
  </si>
  <si>
    <t>2013-14</t>
  </si>
  <si>
    <t>Current status</t>
  </si>
  <si>
    <t>Annual 2015-16</t>
  </si>
  <si>
    <t>2014-15</t>
  </si>
  <si>
    <t>Kalarava</t>
  </si>
  <si>
    <t>Married</t>
  </si>
  <si>
    <t>Not reachable</t>
  </si>
  <si>
    <t>Check</t>
  </si>
  <si>
    <t>Annual tracking - Career Connect</t>
  </si>
  <si>
    <t>Age wise break up, Career Connect</t>
  </si>
  <si>
    <t>Career Connect, K R Puram</t>
  </si>
  <si>
    <t>Career Awareness Program</t>
  </si>
  <si>
    <t>Annual Tracking - CC, Koramangala</t>
  </si>
  <si>
    <t>Annual Tracking - CC, K R Puram</t>
  </si>
  <si>
    <t>Career Connect, Koramangala</t>
  </si>
  <si>
    <t xml:space="preserve">Check </t>
  </si>
  <si>
    <t>check</t>
  </si>
  <si>
    <t>Age wise break up - CC, K R Puram</t>
  </si>
  <si>
    <t>Age wise break up - CC, Koramangala</t>
  </si>
  <si>
    <t>Age wise break up - Career Connect</t>
  </si>
  <si>
    <t xml:space="preserve">Age wise break up - Career Connect </t>
  </si>
  <si>
    <t>Placement - CC, Koramangala</t>
  </si>
  <si>
    <t>Graduate Enrolment - CC, K R Puram</t>
  </si>
  <si>
    <t>Inactive</t>
  </si>
  <si>
    <t>Less than 3 months</t>
  </si>
  <si>
    <t>Graduate Tracking Program</t>
  </si>
  <si>
    <t>Graduate Engagement Program</t>
  </si>
  <si>
    <t>Scholarship - CC, Koramangala</t>
  </si>
  <si>
    <t>Graduate Enrolment, CC Koramangala</t>
  </si>
  <si>
    <t>Tracking Status - CC, Koramangala</t>
  </si>
  <si>
    <t>Graduate Enrolment - CC, Koramangala</t>
  </si>
  <si>
    <t>Drop Out - Tracked status - CC, Koramangala</t>
  </si>
  <si>
    <t>Tracking Status, Career Connect</t>
  </si>
  <si>
    <t>Graduate Enrolment, CC</t>
  </si>
  <si>
    <t>Tracking Status - CC, K R Puram</t>
  </si>
  <si>
    <t>Career Connect Program</t>
  </si>
  <si>
    <t>No.of Young people meaningfully engaged since last quarter</t>
  </si>
  <si>
    <t>No.of Young people receving LMS Program among drop-outs</t>
  </si>
  <si>
    <t>No.of unique new drop-outs added in this quarter</t>
  </si>
  <si>
    <t>No.of Young people who continue to be drop outs even in this quarter</t>
  </si>
  <si>
    <t>Total No. of drop outs in last quarter</t>
  </si>
  <si>
    <t>Drop Out - Tracked status - Career Connect</t>
  </si>
  <si>
    <t>No.of Young people receiving LMS Program among drop-outs</t>
  </si>
  <si>
    <t>Drop Out - Tracked status - CC, K R Puram</t>
  </si>
  <si>
    <r>
      <t xml:space="preserve">Career Awareness Program
</t>
    </r>
    <r>
      <rPr>
        <b/>
        <sz val="10"/>
        <color theme="0" tint="-0.499984740745262"/>
        <rFont val="Calibri"/>
        <family val="2"/>
        <scheme val="minor"/>
      </rPr>
      <t>The Career awareness program is being offered for 15 year olds in School (10th STD). The program is a 3 hour workshop which talks about various career opportunity and support young people to prepare for after school life. For example: - What do I do, if I fail in my exam? Which career path should I be taking for commerce/Arts/Science? What course should I take to become a policemen? How do I pursue ITI/Vocational training and etc.</t>
    </r>
  </si>
  <si>
    <r>
      <rPr>
        <b/>
        <sz val="14"/>
        <rFont val="Calibri"/>
        <family val="2"/>
        <scheme val="minor"/>
      </rPr>
      <t>Life Skill Developement Program</t>
    </r>
    <r>
      <rPr>
        <b/>
        <sz val="10"/>
        <color theme="0" tint="-0.499984740745262"/>
        <rFont val="Calibri"/>
        <family val="2"/>
        <scheme val="minor"/>
      </rPr>
      <t xml:space="preserve">
Life Skill development Program
The Life Skill Development Program helps young people to develop critical life skills using mediums like computer, english and etc. This is an innovation lab where we experiement different approach and methods to develop life skills among young people.</t>
    </r>
  </si>
  <si>
    <r>
      <t xml:space="preserve">Long term Engagement Program
</t>
    </r>
    <r>
      <rPr>
        <b/>
        <sz val="10"/>
        <color theme="0"/>
        <rFont val="Calibri"/>
        <family val="2"/>
        <scheme val="minor"/>
      </rPr>
      <t>The long term engagement program engages young people from CA, LSD and LMS program to participate in further life skill development intitaives like Career talk, guidance, 1-1 guidance, financial literacy, money management,workplace readines and other innovative program in the Career Connect Centre.</t>
    </r>
    <r>
      <rPr>
        <b/>
        <sz val="10"/>
        <color theme="0" tint="-0.499984740745262"/>
        <rFont val="Calibri"/>
        <family val="2"/>
        <scheme val="minor"/>
      </rPr>
      <t xml:space="preserve">
</t>
    </r>
  </si>
  <si>
    <t>Life Skill Development Program</t>
  </si>
  <si>
    <r>
      <t xml:space="preserve">Last Mile Support Program
</t>
    </r>
    <r>
      <rPr>
        <b/>
        <sz val="10"/>
        <color theme="0" tint="-0.499984740745262"/>
        <rFont val="Calibri"/>
        <family val="2"/>
        <scheme val="minor"/>
      </rPr>
      <t>Last Mile Support Programs aims at providing further support to young adults in building a career path.  Youth between the ages of 16 to 22, who have completed one module of skill-based programs through Career Connect Centre are eligible to avail the Last Mile Support services.  These include employment and internship opportunities, skill development, scholarship program.</t>
    </r>
  </si>
  <si>
    <t>Placement provided</t>
  </si>
  <si>
    <t>Entreprenurship program</t>
  </si>
  <si>
    <t>Support calls</t>
  </si>
  <si>
    <t>Matched with mentor</t>
  </si>
  <si>
    <t>Kalarava program</t>
  </si>
  <si>
    <t>Financial literacy program</t>
  </si>
  <si>
    <t>No. of Young people engaged in 10th STD</t>
  </si>
  <si>
    <t>No. of Young people engaged in life skill development modules</t>
  </si>
  <si>
    <t>No.of Young people engaged in skill development</t>
  </si>
  <si>
    <t>No.of Young people availing placement service</t>
  </si>
  <si>
    <t>No.of Young people engaged in the entreprenur program</t>
  </si>
  <si>
    <t>No.of support calls made to young people</t>
  </si>
  <si>
    <t>No.of Young People matched with mentor</t>
  </si>
  <si>
    <t>No.of innovative workshop facilitated across Centre</t>
  </si>
  <si>
    <t>No.of Young people engaged in the financial literacy program</t>
  </si>
  <si>
    <t>No. of Young people engaged in the camp</t>
  </si>
  <si>
    <t>Scholarship Program</t>
  </si>
  <si>
    <t>No.of Young people availing scholarship</t>
  </si>
  <si>
    <r>
      <rPr>
        <b/>
        <u/>
        <sz val="14"/>
        <color theme="0"/>
        <rFont val="Calibri"/>
        <family val="2"/>
        <scheme val="minor"/>
      </rPr>
      <t>Career Connect Program</t>
    </r>
    <r>
      <rPr>
        <b/>
        <u/>
        <sz val="14"/>
        <color theme="1"/>
        <rFont val="Calibri"/>
        <family val="2"/>
        <scheme val="minor"/>
      </rPr>
      <t xml:space="preserve">
</t>
    </r>
    <r>
      <rPr>
        <b/>
        <sz val="10"/>
        <color theme="0"/>
        <rFont val="Calibri"/>
        <family val="2"/>
        <scheme val="minor"/>
      </rPr>
      <t>The program equips 14-19 year olds with information, skills and access to opportunities to make a healthy transition to adulthood. We conduct career awareness workshops, run short-term modules in English, communication skills, money management, career guidance and provide access to internships, scholarships, vocational training and jobs. The program is delivered in two learning centres, based in Bangalore.</t>
    </r>
  </si>
  <si>
    <t>Outreach plan for LSD, LTE, SD and CA for the month</t>
  </si>
  <si>
    <t>April 2016-17</t>
  </si>
  <si>
    <t>Date/Month</t>
  </si>
  <si>
    <t>Placement - CC, Koramangala 2016-17</t>
  </si>
  <si>
    <t>Scholarship - CC, Koramangala 2016-17</t>
  </si>
  <si>
    <t>Skill Development, Career Connect, Koramangala</t>
  </si>
  <si>
    <t>Others</t>
  </si>
  <si>
    <t>Last Mile Support Program - Engagement 2016-17</t>
  </si>
  <si>
    <t>Placement - Career Connect Program</t>
  </si>
  <si>
    <t>Scholarship - Career Connect Program</t>
  </si>
  <si>
    <t>Skill development - CC, Koramangala</t>
  </si>
  <si>
    <t>Skill development - Career Connect Program</t>
  </si>
  <si>
    <t>Placement - CC, KR Puram</t>
  </si>
  <si>
    <t>Scholarship - CC, KR Puram</t>
  </si>
  <si>
    <t>Skill development - CC, KR Puram</t>
  </si>
  <si>
    <t>May-June 2016-17</t>
  </si>
  <si>
    <t>June - July 2016-17</t>
  </si>
  <si>
    <t>July - Aug 2016-17</t>
  </si>
  <si>
    <t>Aug - Sep 2016-17</t>
  </si>
  <si>
    <t xml:space="preserve"> Sep - Oct 2016-17</t>
  </si>
  <si>
    <t>Oct - Nov 2016-17</t>
  </si>
  <si>
    <t>Nov - Dec 2016-17</t>
  </si>
  <si>
    <t>Dec - Jan 2016-17</t>
  </si>
  <si>
    <t>Jan - Feb 2016-17</t>
  </si>
  <si>
    <t>Feb - March 2016-17</t>
  </si>
  <si>
    <t>Entreprenurship Program, Career Connect, Koramangala</t>
  </si>
  <si>
    <t>Name of the program under LTE (Kalarava, Financial literacy and Outdoor experiential camp)</t>
  </si>
  <si>
    <t>Long Term Engagement - CC, Koramangala</t>
  </si>
  <si>
    <t>Kalarava - CC, K R Puram</t>
  </si>
  <si>
    <t>Financial literacy - CC, K R Puram</t>
  </si>
  <si>
    <t>Kalarava - CC, Koramangala</t>
  </si>
  <si>
    <t>Financial literacy - CC, Koramangaka</t>
  </si>
  <si>
    <t>Outdoor experiential camp-CC, Koramangala</t>
  </si>
  <si>
    <t>Sl.No</t>
  </si>
  <si>
    <t>Name of the workshop</t>
  </si>
  <si>
    <t>Totoal no,of young people engaged</t>
  </si>
  <si>
    <t>Outdoor Experiencial Camps</t>
  </si>
  <si>
    <t>Financial Litercy Programme</t>
  </si>
  <si>
    <t>Outdoor experiential camp-CC, K R Puram</t>
  </si>
  <si>
    <t>Kalarava, CC</t>
  </si>
  <si>
    <t>Financial literacy, CC</t>
  </si>
  <si>
    <t>Entreprenurship - CC, Koramangala</t>
  </si>
  <si>
    <t>Entreprenurship - CC, KR Puram</t>
  </si>
  <si>
    <t>Outdoor experiential camp-CC</t>
  </si>
  <si>
    <t>N/A</t>
  </si>
  <si>
    <t>Entreprenurship - Career Connect Program</t>
  </si>
  <si>
    <t xml:space="preserve">Glossary </t>
  </si>
  <si>
    <t>CA</t>
  </si>
  <si>
    <t>LSD</t>
  </si>
  <si>
    <t>Life skill development</t>
  </si>
  <si>
    <t>LTE</t>
  </si>
  <si>
    <t>Long term engagement</t>
  </si>
  <si>
    <t>LMSP</t>
  </si>
  <si>
    <t>Last Mile Support program</t>
  </si>
  <si>
    <t>Support call</t>
  </si>
  <si>
    <t>Graduate tracking system</t>
  </si>
  <si>
    <t>Partner tracker</t>
  </si>
  <si>
    <t>Partner school/college information</t>
  </si>
  <si>
    <t>Batch 001</t>
  </si>
  <si>
    <t>Batch 002</t>
  </si>
  <si>
    <t>Batch 003</t>
  </si>
  <si>
    <t>Karate - Self defence</t>
  </si>
  <si>
    <t>LSD - Basics of Computer</t>
  </si>
  <si>
    <t>No.of young people not reachable from last quarter</t>
  </si>
  <si>
    <t>Batch 004</t>
  </si>
  <si>
    <t>Batch 005</t>
  </si>
  <si>
    <t>Batch 006</t>
  </si>
  <si>
    <t>Batch 007</t>
  </si>
  <si>
    <t>LMS - Batch 001</t>
  </si>
  <si>
    <t>Cashier Course</t>
  </si>
  <si>
    <t>Career Village</t>
  </si>
  <si>
    <t>12th - 15th May 2016</t>
  </si>
  <si>
    <t>26th - 29th May 2016</t>
  </si>
  <si>
    <t>Camp</t>
  </si>
  <si>
    <t>Yoga</t>
  </si>
  <si>
    <t>Workplace readiness</t>
  </si>
  <si>
    <t>St.Anthony High School</t>
  </si>
  <si>
    <t>Hombegowda Boys High School</t>
  </si>
  <si>
    <t>Private</t>
  </si>
  <si>
    <t>Tilaka Nagar</t>
  </si>
  <si>
    <t>Wilson Garden</t>
  </si>
  <si>
    <t>10th</t>
  </si>
  <si>
    <t>Batch 008</t>
  </si>
  <si>
    <t>Avg retention  %</t>
  </si>
  <si>
    <t>LMS - Batch 002</t>
  </si>
  <si>
    <t>Karate</t>
  </si>
  <si>
    <t>Bidarahalli</t>
  </si>
  <si>
    <t>Sri Channakeshava High School</t>
  </si>
  <si>
    <t>JC Layout</t>
  </si>
  <si>
    <t>Rampura</t>
  </si>
  <si>
    <t>First Aid</t>
  </si>
  <si>
    <t>Totoal no.of young people engaged</t>
  </si>
  <si>
    <t>Career Talk</t>
  </si>
  <si>
    <t>Digital literacy - GS Engagement</t>
  </si>
  <si>
    <t>Dealing with Depression - Workshop</t>
  </si>
  <si>
    <t>14 Young people have received placement support in the Q1</t>
  </si>
  <si>
    <t>A lot of the young people are refering friends to be part of the LSD Program in CCC1</t>
  </si>
  <si>
    <t>Shiva Facilitator implemented the Vital conversation session with young people</t>
  </si>
  <si>
    <t>Outreach plan for Career awareness</t>
  </si>
  <si>
    <t>Kick starting 4 new skill development program</t>
  </si>
  <si>
    <t>Completing Q1 donor reports</t>
  </si>
  <si>
    <t xml:space="preserve">Bringing First Aid Awareness Programme at Career Connect Centre. This was very uesfull for youths. </t>
  </si>
  <si>
    <t>NA</t>
  </si>
  <si>
    <t>Outreach for Career awareness was completed across both the Centre</t>
  </si>
  <si>
    <t>We have completed LSD batches in KR Puram and started new batch in Koramangala Centre</t>
  </si>
  <si>
    <t>BVN High School - Devasandra</t>
  </si>
  <si>
    <t>Aided School</t>
  </si>
  <si>
    <t>CCC-2</t>
  </si>
  <si>
    <t>Active</t>
  </si>
  <si>
    <t>A.R.Chandrakanth</t>
  </si>
  <si>
    <t>Devasandra - K.R.Puram</t>
  </si>
  <si>
    <t>Govt PU College - K R Puram</t>
  </si>
  <si>
    <t>Govt</t>
  </si>
  <si>
    <t>Krishnappa</t>
  </si>
  <si>
    <t>Extension - K.R.Puram</t>
  </si>
  <si>
    <t>Holy Angels Public English High School</t>
  </si>
  <si>
    <t>Prakash</t>
  </si>
  <si>
    <t>JC Layout - K.R.Puram</t>
  </si>
  <si>
    <t xml:space="preserve">Little Bloom English High School </t>
  </si>
  <si>
    <t>Nagarathna</t>
  </si>
  <si>
    <t>Shasthri Memorial English High school</t>
  </si>
  <si>
    <t xml:space="preserve">Office </t>
  </si>
  <si>
    <t>080-25617446</t>
  </si>
  <si>
    <t>Seegehalli</t>
  </si>
  <si>
    <t>CCC-1</t>
  </si>
  <si>
    <t>Smitha</t>
  </si>
  <si>
    <t>9:30am to 4:00pm</t>
  </si>
  <si>
    <t>Ramaiah</t>
  </si>
  <si>
    <t>Wilson garden</t>
  </si>
  <si>
    <t>9:15am to 4:00pm</t>
  </si>
  <si>
    <t>Govt High School - Madiwala</t>
  </si>
  <si>
    <t>Ratnamma</t>
  </si>
  <si>
    <t>Madiwala</t>
  </si>
  <si>
    <t>Round Table School</t>
  </si>
  <si>
    <t>Anand</t>
  </si>
  <si>
    <t>Roopena Agrahara</t>
  </si>
  <si>
    <t>Jeevika Skills</t>
  </si>
  <si>
    <t>SD</t>
  </si>
  <si>
    <t>CCC-1 and 2</t>
  </si>
  <si>
    <t>Sapna</t>
  </si>
  <si>
    <t>Race Course Road</t>
  </si>
  <si>
    <t>We are targeting to speak to College partners from last year for the LSD Program in Madiwala vacinity</t>
  </si>
  <si>
    <t>Little Bloom English High School - J C Layout</t>
  </si>
  <si>
    <t>Lal Bahuddur Shasrthy English High School - Rampur</t>
  </si>
  <si>
    <t xml:space="preserve">Mallikarjun </t>
  </si>
  <si>
    <t>Shree Krishna High School - Devasandra</t>
  </si>
  <si>
    <t>Sandhya</t>
  </si>
  <si>
    <t>Chikka Devasandra</t>
  </si>
  <si>
    <t>Sri Channakeshava High School- Bidarahalli</t>
  </si>
  <si>
    <t>G V Nataraj</t>
  </si>
  <si>
    <t>9:30 am to 3:30pm</t>
  </si>
  <si>
    <t>9:00am to 3:30pm</t>
  </si>
  <si>
    <t>At Career Connect Centre, K R Puram. We have made outreach visit to Government PU College Hoodi,BVNH School and College, Sri Channakeshava High School, Lal Bahadurshastry English High School, Little Bloom Engilsh High School. Shastry Memorial English High School, Sri Krishnna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</si>
</sst>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19" x14ac:knownFonts="1">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b/>
      <sz val="11"/>
      <name val="Calibri"/>
      <family val="2"/>
      <scheme val="minor"/>
    </font>
    <font>
      <sz val="11"/>
      <color theme="1"/>
      <name val="Calibri"/>
      <family val="2"/>
      <scheme val="minor"/>
    </font>
    <font>
      <b/>
      <sz val="12"/>
      <color theme="1"/>
      <name val="Calibri"/>
      <family val="2"/>
      <scheme val="minor"/>
    </font>
    <font>
      <sz val="11"/>
      <color rgb="FFFF66FF"/>
      <name val="Calibri"/>
      <family val="2"/>
      <scheme val="minor"/>
    </font>
    <font>
      <sz val="11"/>
      <color theme="8" tint="0.79998168889431442"/>
      <name val="Calibri"/>
      <family val="2"/>
      <scheme val="minor"/>
    </font>
    <font>
      <sz val="11"/>
      <color rgb="FFFF6600"/>
      <name val="Calibri"/>
      <family val="2"/>
      <scheme val="minor"/>
    </font>
    <font>
      <sz val="11"/>
      <color rgb="FFFF0000"/>
      <name val="Calibri"/>
      <family val="2"/>
      <scheme val="minor"/>
    </font>
    <font>
      <b/>
      <sz val="14"/>
      <color theme="1"/>
      <name val="Calibri"/>
      <family val="2"/>
      <scheme val="minor"/>
    </font>
    <font>
      <b/>
      <u/>
      <sz val="14"/>
      <color theme="1"/>
      <name val="Calibri"/>
      <family val="2"/>
      <scheme val="minor"/>
    </font>
    <font>
      <b/>
      <sz val="10"/>
      <color theme="0"/>
      <name val="Calibri"/>
      <family val="2"/>
      <scheme val="minor"/>
    </font>
    <font>
      <b/>
      <sz val="10"/>
      <color theme="0" tint="-0.499984740745262"/>
      <name val="Calibri"/>
      <family val="2"/>
      <scheme val="minor"/>
    </font>
    <font>
      <b/>
      <sz val="14"/>
      <name val="Calibri"/>
      <family val="2"/>
      <scheme val="minor"/>
    </font>
    <font>
      <b/>
      <u/>
      <sz val="14"/>
      <color theme="0"/>
      <name val="Calibri"/>
      <family val="2"/>
      <scheme val="minor"/>
    </font>
    <font>
      <sz val="9"/>
      <color indexed="81"/>
      <name val="Tahoma"/>
      <family val="2"/>
    </font>
    <font>
      <b/>
      <sz val="9"/>
      <color indexed="81"/>
      <name val="Tahoma"/>
      <family val="2"/>
    </font>
  </fonts>
  <fills count="3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66FF33"/>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9953"/>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s>
  <borders count="6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right/>
      <top/>
      <bottom style="thin">
        <color indexed="64"/>
      </bottom>
      <diagonal/>
    </border>
  </borders>
  <cellStyleXfs count="4">
    <xf numFmtId="0" fontId="0" fillId="0" borderId="0"/>
    <xf numFmtId="0" fontId="3" fillId="7" borderId="0" applyNumberFormat="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622">
    <xf numFmtId="0" fontId="0" fillId="0" borderId="0" xfId="0"/>
    <xf numFmtId="0" fontId="0" fillId="0" borderId="0" xfId="0" applyAlignment="1">
      <alignment horizontal="center"/>
    </xf>
    <xf numFmtId="0" fontId="0" fillId="0" borderId="0" xfId="0" applyAlignment="1">
      <alignment horizontal="center"/>
    </xf>
    <xf numFmtId="0" fontId="4" fillId="9" borderId="27" xfId="0" applyFont="1" applyFill="1" applyBorder="1" applyAlignment="1">
      <alignment horizontal="center" vertical="center"/>
    </xf>
    <xf numFmtId="0" fontId="4" fillId="9" borderId="28" xfId="0" applyFont="1" applyFill="1" applyBorder="1" applyAlignment="1">
      <alignment horizontal="center" vertical="center"/>
    </xf>
    <xf numFmtId="0" fontId="0" fillId="0" borderId="10"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2" fillId="0" borderId="10" xfId="0" applyFont="1" applyFill="1" applyBorder="1" applyAlignment="1">
      <alignment horizontal="center" vertical="center"/>
    </xf>
    <xf numFmtId="0" fontId="4" fillId="9" borderId="29"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45" xfId="0" applyBorder="1" applyAlignment="1">
      <alignment horizontal="center"/>
    </xf>
    <xf numFmtId="0" fontId="0" fillId="0" borderId="11" xfId="0" applyBorder="1" applyAlignment="1">
      <alignment horizontal="center"/>
    </xf>
    <xf numFmtId="0" fontId="0" fillId="0" borderId="47"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46" xfId="0" applyBorder="1" applyAlignment="1">
      <alignment horizontal="center"/>
    </xf>
    <xf numFmtId="0" fontId="0" fillId="0" borderId="49"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2" fillId="0" borderId="10" xfId="0" applyFont="1" applyFill="1" applyBorder="1" applyAlignment="1">
      <alignment horizontal="center" vertical="center"/>
    </xf>
    <xf numFmtId="0" fontId="0" fillId="0" borderId="47" xfId="0" applyBorder="1" applyAlignment="1">
      <alignment horizontal="center"/>
    </xf>
    <xf numFmtId="0" fontId="0" fillId="0" borderId="51" xfId="0" applyBorder="1" applyAlignment="1">
      <alignment horizontal="center"/>
    </xf>
    <xf numFmtId="0" fontId="0" fillId="0" borderId="0" xfId="0"/>
    <xf numFmtId="0" fontId="0" fillId="0" borderId="16" xfId="0" applyBorder="1" applyAlignment="1">
      <alignment horizontal="center" vertical="center"/>
    </xf>
    <xf numFmtId="0" fontId="0" fillId="18" borderId="16" xfId="0" applyFill="1" applyBorder="1" applyAlignment="1">
      <alignment horizontal="center" vertical="center"/>
    </xf>
    <xf numFmtId="0" fontId="0" fillId="0" borderId="14" xfId="0" applyBorder="1" applyAlignment="1">
      <alignment horizontal="center" vertical="center"/>
    </xf>
    <xf numFmtId="0" fontId="0" fillId="0" borderId="0" xfId="0" applyAlignment="1" applyProtection="1">
      <alignment vertical="top"/>
    </xf>
    <xf numFmtId="0" fontId="0" fillId="17" borderId="37" xfId="0" applyFill="1" applyBorder="1" applyAlignment="1" applyProtection="1">
      <alignment horizontal="left" vertical="top"/>
    </xf>
    <xf numFmtId="0" fontId="0" fillId="17" borderId="38" xfId="0" applyFill="1" applyBorder="1" applyAlignment="1" applyProtection="1">
      <alignment horizontal="left" vertical="top"/>
    </xf>
    <xf numFmtId="0" fontId="0" fillId="17" borderId="44" xfId="0" applyFill="1" applyBorder="1" applyAlignment="1" applyProtection="1">
      <alignment horizontal="left" vertical="top"/>
    </xf>
    <xf numFmtId="0" fontId="0" fillId="17" borderId="39" xfId="0" applyFill="1" applyBorder="1" applyAlignment="1" applyProtection="1">
      <alignment horizontal="left" vertical="top"/>
    </xf>
    <xf numFmtId="0" fontId="0" fillId="0" borderId="0" xfId="0" applyFill="1" applyBorder="1" applyProtection="1"/>
    <xf numFmtId="0" fontId="0" fillId="0" borderId="23" xfId="0" applyFill="1" applyBorder="1" applyAlignment="1" applyProtection="1">
      <alignment vertical="top" wrapText="1"/>
    </xf>
    <xf numFmtId="0" fontId="0" fillId="0" borderId="0" xfId="0" applyFill="1" applyBorder="1" applyAlignment="1" applyProtection="1">
      <alignment vertical="top" wrapText="1"/>
    </xf>
    <xf numFmtId="0" fontId="0" fillId="13" borderId="13" xfId="0" applyFill="1" applyBorder="1" applyAlignment="1" applyProtection="1">
      <alignment horizontal="center" vertical="top" wrapText="1"/>
      <protection locked="0"/>
    </xf>
    <xf numFmtId="0" fontId="0" fillId="13" borderId="14" xfId="0" applyFill="1" applyBorder="1" applyAlignment="1" applyProtection="1">
      <alignment horizontal="left" vertical="top" wrapText="1"/>
      <protection locked="0"/>
    </xf>
    <xf numFmtId="0" fontId="0" fillId="13" borderId="14" xfId="0" applyFill="1" applyBorder="1" applyAlignment="1" applyProtection="1">
      <alignment vertical="top" wrapText="1"/>
      <protection locked="0"/>
    </xf>
    <xf numFmtId="0" fontId="0" fillId="13" borderId="15" xfId="0" applyFill="1" applyBorder="1" applyAlignment="1" applyProtection="1">
      <alignment vertical="top" wrapText="1"/>
      <protection locked="0"/>
    </xf>
    <xf numFmtId="0" fontId="0" fillId="13" borderId="14" xfId="0" applyFont="1" applyFill="1" applyBorder="1" applyAlignment="1" applyProtection="1">
      <alignment vertical="top" wrapText="1"/>
      <protection locked="0"/>
    </xf>
    <xf numFmtId="0" fontId="0" fillId="13" borderId="13" xfId="0" applyFill="1" applyBorder="1" applyAlignment="1" applyProtection="1">
      <alignment vertical="top" wrapText="1"/>
      <protection locked="0"/>
    </xf>
    <xf numFmtId="0" fontId="0" fillId="13" borderId="17" xfId="0" applyFill="1" applyBorder="1" applyAlignment="1" applyProtection="1">
      <alignment vertical="top" wrapText="1"/>
      <protection locked="0"/>
    </xf>
    <xf numFmtId="0" fontId="0" fillId="13" borderId="18" xfId="0" applyFill="1" applyBorder="1" applyAlignment="1" applyProtection="1">
      <alignment vertical="top" wrapText="1"/>
      <protection locked="0"/>
    </xf>
    <xf numFmtId="0" fontId="0" fillId="13" borderId="9" xfId="0" applyFill="1" applyBorder="1" applyAlignment="1" applyProtection="1">
      <alignment horizontal="center" vertical="top" wrapText="1"/>
      <protection locked="0"/>
    </xf>
    <xf numFmtId="0" fontId="0" fillId="13" borderId="10" xfId="0" applyFill="1" applyBorder="1" applyAlignment="1" applyProtection="1">
      <alignment horizontal="left" vertical="top" wrapText="1"/>
      <protection locked="0"/>
    </xf>
    <xf numFmtId="0" fontId="0" fillId="13" borderId="10" xfId="0" applyFill="1" applyBorder="1" applyAlignment="1" applyProtection="1">
      <alignment horizontal="center" vertical="top" wrapText="1"/>
      <protection locked="0"/>
    </xf>
    <xf numFmtId="0" fontId="0" fillId="13" borderId="10" xfId="0" applyFill="1" applyBorder="1" applyAlignment="1" applyProtection="1">
      <alignment vertical="top" wrapText="1"/>
      <protection locked="0"/>
    </xf>
    <xf numFmtId="0" fontId="0" fillId="13" borderId="14" xfId="0" applyFill="1" applyBorder="1" applyAlignment="1" applyProtection="1">
      <alignment horizontal="center" vertical="top" wrapText="1"/>
      <protection locked="0"/>
    </xf>
    <xf numFmtId="0" fontId="1" fillId="10" borderId="1" xfId="0" applyFont="1" applyFill="1" applyBorder="1" applyAlignment="1" applyProtection="1">
      <alignment vertical="top"/>
    </xf>
    <xf numFmtId="0" fontId="1" fillId="6" borderId="1" xfId="0" applyFont="1" applyFill="1" applyBorder="1" applyAlignment="1" applyProtection="1">
      <alignment vertical="top" wrapText="1"/>
    </xf>
    <xf numFmtId="0" fontId="1" fillId="6" borderId="24" xfId="0" applyFont="1" applyFill="1" applyBorder="1" applyAlignment="1" applyProtection="1">
      <alignment vertical="top" wrapText="1"/>
    </xf>
    <xf numFmtId="0" fontId="1" fillId="6" borderId="22" xfId="0" applyFont="1" applyFill="1" applyBorder="1" applyAlignment="1" applyProtection="1">
      <alignment vertical="top" wrapText="1"/>
    </xf>
    <xf numFmtId="0" fontId="1" fillId="8" borderId="1" xfId="0" applyFont="1" applyFill="1" applyBorder="1" applyAlignment="1" applyProtection="1">
      <alignment horizontal="center" vertical="top" wrapText="1"/>
    </xf>
    <xf numFmtId="0" fontId="0" fillId="0" borderId="0" xfId="0" applyAlignment="1" applyProtection="1">
      <alignment horizontal="center" vertical="top"/>
      <protection locked="0"/>
    </xf>
    <xf numFmtId="0" fontId="0" fillId="0" borderId="0" xfId="0" applyAlignment="1" applyProtection="1">
      <alignment vertical="top"/>
      <protection locked="0"/>
    </xf>
    <xf numFmtId="0" fontId="1" fillId="22" borderId="1" xfId="0" applyFont="1" applyFill="1" applyBorder="1" applyAlignment="1" applyProtection="1">
      <alignment horizontal="center"/>
    </xf>
    <xf numFmtId="0" fontId="0" fillId="17" borderId="38" xfId="0" applyFont="1" applyFill="1" applyBorder="1" applyAlignment="1" applyProtection="1">
      <alignment vertical="top"/>
    </xf>
    <xf numFmtId="0" fontId="0" fillId="17" borderId="37" xfId="0" applyFont="1" applyFill="1" applyBorder="1" applyAlignment="1" applyProtection="1">
      <alignment horizontal="left" vertical="top"/>
    </xf>
    <xf numFmtId="0" fontId="0" fillId="0" borderId="0" xfId="0" applyFill="1" applyBorder="1" applyAlignment="1" applyProtection="1">
      <alignment vertical="top"/>
    </xf>
    <xf numFmtId="0" fontId="1" fillId="23" borderId="21" xfId="0" applyFont="1" applyFill="1" applyBorder="1" applyAlignment="1" applyProtection="1">
      <alignment horizontal="center"/>
    </xf>
    <xf numFmtId="0" fontId="1" fillId="23" borderId="1" xfId="0" applyFont="1" applyFill="1" applyBorder="1" applyAlignment="1" applyProtection="1">
      <alignment horizontal="center"/>
    </xf>
    <xf numFmtId="0" fontId="1" fillId="13" borderId="10" xfId="0" applyFont="1" applyFill="1" applyBorder="1" applyAlignment="1" applyProtection="1">
      <alignment vertical="top" wrapText="1"/>
      <protection locked="0"/>
    </xf>
    <xf numFmtId="0" fontId="0" fillId="13" borderId="11" xfId="0" applyFill="1" applyBorder="1" applyAlignment="1" applyProtection="1">
      <alignment vertical="top" wrapText="1"/>
      <protection locked="0"/>
    </xf>
    <xf numFmtId="0" fontId="1" fillId="6" borderId="27" xfId="0" applyFont="1" applyFill="1" applyBorder="1" applyAlignment="1" applyProtection="1">
      <alignment vertical="top" wrapText="1"/>
    </xf>
    <xf numFmtId="0" fontId="0" fillId="18" borderId="14" xfId="0" applyFont="1" applyFill="1" applyBorder="1" applyAlignment="1" applyProtection="1">
      <alignment horizontal="center" vertical="top"/>
    </xf>
    <xf numFmtId="0" fontId="0" fillId="18" borderId="16" xfId="0" applyFont="1" applyFill="1" applyBorder="1" applyAlignment="1" applyProtection="1">
      <alignment horizontal="center" vertical="top"/>
    </xf>
    <xf numFmtId="0" fontId="0" fillId="18" borderId="15" xfId="0" applyFont="1" applyFill="1" applyBorder="1" applyAlignment="1" applyProtection="1">
      <alignment horizontal="center" vertical="top"/>
    </xf>
    <xf numFmtId="0" fontId="0" fillId="18" borderId="13" xfId="0" applyFont="1" applyFill="1" applyBorder="1" applyAlignment="1" applyProtection="1">
      <alignment horizontal="center" vertical="top"/>
    </xf>
    <xf numFmtId="0" fontId="0" fillId="18" borderId="20" xfId="0" applyFont="1" applyFill="1" applyBorder="1" applyAlignment="1" applyProtection="1">
      <alignment horizontal="center" vertical="top"/>
    </xf>
    <xf numFmtId="0" fontId="0" fillId="18" borderId="19" xfId="0" applyFont="1" applyFill="1" applyBorder="1" applyAlignment="1" applyProtection="1">
      <alignment horizontal="center" vertical="top"/>
    </xf>
    <xf numFmtId="0" fontId="0" fillId="18" borderId="17" xfId="0" applyFont="1" applyFill="1" applyBorder="1" applyAlignment="1" applyProtection="1">
      <alignment horizontal="center" vertical="top"/>
    </xf>
    <xf numFmtId="0" fontId="0" fillId="18" borderId="4" xfId="0" applyFont="1" applyFill="1" applyBorder="1" applyAlignment="1" applyProtection="1">
      <alignment horizontal="center" vertical="top"/>
    </xf>
    <xf numFmtId="0" fontId="0" fillId="18" borderId="8" xfId="0" applyFont="1" applyFill="1" applyBorder="1" applyAlignment="1" applyProtection="1">
      <alignment horizontal="center" vertical="top"/>
    </xf>
    <xf numFmtId="0" fontId="0" fillId="17" borderId="2" xfId="0" applyFill="1" applyBorder="1" applyAlignment="1" applyProtection="1">
      <alignment horizontal="left" vertical="top"/>
    </xf>
    <xf numFmtId="0" fontId="9" fillId="19" borderId="0" xfId="0" applyFont="1" applyFill="1" applyBorder="1" applyAlignment="1" applyProtection="1">
      <alignment vertical="top" wrapText="1"/>
    </xf>
    <xf numFmtId="0" fontId="1" fillId="4" borderId="26" xfId="0" applyFont="1" applyFill="1" applyBorder="1" applyAlignment="1" applyProtection="1">
      <alignment horizontal="center" vertical="top"/>
    </xf>
    <xf numFmtId="0" fontId="1" fillId="4" borderId="28" xfId="0" applyFont="1" applyFill="1" applyBorder="1" applyAlignment="1" applyProtection="1">
      <alignment horizontal="center" vertical="top"/>
    </xf>
    <xf numFmtId="0" fontId="1" fillId="4" borderId="29" xfId="0" applyFont="1" applyFill="1" applyBorder="1" applyAlignment="1" applyProtection="1">
      <alignment horizontal="center" vertical="top"/>
    </xf>
    <xf numFmtId="0" fontId="0" fillId="13" borderId="47" xfId="0" applyFill="1" applyBorder="1" applyAlignment="1" applyProtection="1">
      <alignment vertical="top" wrapText="1"/>
    </xf>
    <xf numFmtId="0" fontId="1" fillId="8" borderId="1" xfId="0" applyFont="1" applyFill="1" applyBorder="1" applyAlignment="1" applyProtection="1">
      <alignment horizontal="left" vertical="top" wrapText="1"/>
    </xf>
    <xf numFmtId="0" fontId="1" fillId="8" borderId="29" xfId="0" applyFont="1" applyFill="1" applyBorder="1" applyAlignment="1" applyProtection="1">
      <alignment horizontal="center" vertical="top" wrapText="1"/>
    </xf>
    <xf numFmtId="0" fontId="1" fillId="8" borderId="43" xfId="0" applyFont="1" applyFill="1" applyBorder="1" applyAlignment="1" applyProtection="1">
      <alignment horizontal="center" vertical="top" wrapText="1"/>
    </xf>
    <xf numFmtId="0" fontId="0" fillId="13" borderId="46" xfId="0" applyFill="1" applyBorder="1" applyAlignment="1" applyProtection="1">
      <alignment vertical="top" wrapText="1"/>
    </xf>
    <xf numFmtId="0" fontId="0" fillId="13" borderId="12" xfId="0" applyFill="1" applyBorder="1" applyAlignment="1" applyProtection="1">
      <alignment horizontal="center" vertical="top" wrapText="1"/>
    </xf>
    <xf numFmtId="0" fontId="0" fillId="13" borderId="55" xfId="0" applyFill="1" applyBorder="1" applyAlignment="1" applyProtection="1">
      <alignment horizontal="center" vertical="top" wrapText="1"/>
    </xf>
    <xf numFmtId="0" fontId="0" fillId="13" borderId="16" xfId="0" applyFill="1" applyBorder="1" applyAlignment="1" applyProtection="1">
      <alignment horizontal="center" vertical="top" wrapText="1"/>
    </xf>
    <xf numFmtId="0" fontId="0" fillId="13" borderId="50" xfId="0" applyFill="1" applyBorder="1" applyAlignment="1" applyProtection="1">
      <alignment horizontal="center" vertical="top" wrapText="1"/>
    </xf>
    <xf numFmtId="0" fontId="0" fillId="13" borderId="8" xfId="0" applyFill="1" applyBorder="1" applyAlignment="1" applyProtection="1">
      <alignment horizontal="center" vertical="top" wrapText="1"/>
    </xf>
    <xf numFmtId="0" fontId="0" fillId="13" borderId="5" xfId="0" applyFill="1" applyBorder="1" applyAlignment="1" applyProtection="1">
      <alignment horizontal="center" vertical="top" wrapText="1"/>
    </xf>
    <xf numFmtId="0" fontId="0" fillId="2" borderId="30" xfId="0" applyFill="1" applyBorder="1" applyProtection="1"/>
    <xf numFmtId="0" fontId="0" fillId="2" borderId="23" xfId="0" applyFill="1" applyBorder="1" applyProtection="1"/>
    <xf numFmtId="0" fontId="0" fillId="2" borderId="31" xfId="0" applyFill="1" applyBorder="1" applyProtection="1"/>
    <xf numFmtId="0" fontId="0" fillId="19" borderId="30" xfId="0" applyFill="1" applyBorder="1" applyAlignment="1" applyProtection="1">
      <alignment vertical="top" wrapText="1"/>
    </xf>
    <xf numFmtId="0" fontId="0" fillId="19" borderId="23" xfId="0" applyFill="1" applyBorder="1" applyAlignment="1" applyProtection="1">
      <alignment vertical="top" wrapText="1"/>
    </xf>
    <xf numFmtId="0" fontId="0" fillId="19" borderId="31" xfId="0" applyFill="1" applyBorder="1" applyAlignment="1" applyProtection="1">
      <alignment vertical="top" wrapText="1"/>
    </xf>
    <xf numFmtId="0" fontId="0" fillId="0" borderId="0" xfId="0" applyAlignment="1" applyProtection="1">
      <alignment vertical="top" wrapText="1"/>
    </xf>
    <xf numFmtId="0" fontId="0" fillId="2" borderId="32" xfId="0" applyFill="1" applyBorder="1" applyProtection="1"/>
    <xf numFmtId="0" fontId="0" fillId="2" borderId="0" xfId="0" applyFill="1" applyBorder="1" applyProtection="1"/>
    <xf numFmtId="0" fontId="0" fillId="2" borderId="33" xfId="0" applyFill="1" applyBorder="1" applyProtection="1"/>
    <xf numFmtId="0" fontId="0" fillId="19" borderId="32" xfId="0" applyFill="1" applyBorder="1" applyAlignment="1" applyProtection="1">
      <alignment vertical="top" wrapText="1"/>
    </xf>
    <xf numFmtId="0" fontId="0" fillId="19" borderId="0" xfId="0" applyFill="1" applyBorder="1" applyAlignment="1" applyProtection="1">
      <alignment vertical="top" wrapText="1"/>
    </xf>
    <xf numFmtId="0" fontId="0" fillId="19" borderId="33" xfId="0" applyFill="1" applyBorder="1" applyAlignment="1" applyProtection="1">
      <alignment vertical="top" wrapText="1"/>
    </xf>
    <xf numFmtId="0" fontId="1" fillId="8" borderId="46" xfId="0" applyFont="1" applyFill="1" applyBorder="1" applyAlignment="1" applyProtection="1">
      <alignment horizontal="left" vertical="top" wrapText="1"/>
    </xf>
    <xf numFmtId="0" fontId="1" fillId="8" borderId="12" xfId="0" applyFont="1" applyFill="1" applyBorder="1" applyAlignment="1" applyProtection="1">
      <alignment horizontal="center" vertical="top" wrapText="1"/>
    </xf>
    <xf numFmtId="0" fontId="1" fillId="8" borderId="55" xfId="0" applyFont="1" applyFill="1" applyBorder="1" applyAlignment="1" applyProtection="1">
      <alignment horizontal="center" vertical="top" wrapText="1"/>
    </xf>
    <xf numFmtId="0" fontId="1" fillId="8" borderId="45" xfId="0" applyFont="1" applyFill="1" applyBorder="1" applyAlignment="1" applyProtection="1">
      <alignment horizontal="center" vertical="top" wrapText="1"/>
    </xf>
    <xf numFmtId="0" fontId="9" fillId="2" borderId="0" xfId="0" applyFont="1" applyFill="1" applyBorder="1" applyProtection="1"/>
    <xf numFmtId="0" fontId="8" fillId="2" borderId="0" xfId="0" applyFont="1" applyFill="1" applyBorder="1" applyProtection="1"/>
    <xf numFmtId="0" fontId="1" fillId="8" borderId="26" xfId="0" applyFont="1" applyFill="1" applyBorder="1" applyAlignment="1" applyProtection="1">
      <alignment horizontal="center" vertical="top" wrapText="1"/>
    </xf>
    <xf numFmtId="0" fontId="1" fillId="8" borderId="27" xfId="0" applyFont="1" applyFill="1" applyBorder="1" applyAlignment="1" applyProtection="1">
      <alignment horizontal="center" vertical="top" wrapText="1"/>
    </xf>
    <xf numFmtId="0" fontId="1" fillId="8" borderId="28" xfId="0" applyFont="1" applyFill="1" applyBorder="1" applyAlignment="1" applyProtection="1">
      <alignment horizontal="center" vertical="top" wrapText="1"/>
    </xf>
    <xf numFmtId="0" fontId="0" fillId="13" borderId="15" xfId="0" applyFill="1" applyBorder="1" applyAlignment="1" applyProtection="1">
      <alignment vertical="top" wrapText="1"/>
    </xf>
    <xf numFmtId="0" fontId="0" fillId="13" borderId="15" xfId="0" applyFill="1" applyBorder="1" applyAlignment="1" applyProtection="1">
      <alignment horizontal="center" vertical="top" wrapText="1"/>
    </xf>
    <xf numFmtId="0" fontId="0" fillId="13" borderId="19" xfId="0" applyFill="1" applyBorder="1" applyAlignment="1" applyProtection="1">
      <alignment vertical="top" wrapText="1"/>
    </xf>
    <xf numFmtId="0" fontId="0" fillId="2" borderId="34" xfId="0" applyFill="1" applyBorder="1" applyProtection="1"/>
    <xf numFmtId="0" fontId="0" fillId="2" borderId="35" xfId="0" applyFill="1" applyBorder="1" applyProtection="1"/>
    <xf numFmtId="0" fontId="0" fillId="2" borderId="36" xfId="0" applyFill="1" applyBorder="1" applyProtection="1"/>
    <xf numFmtId="0" fontId="0" fillId="19" borderId="34" xfId="0" applyFill="1" applyBorder="1" applyAlignment="1" applyProtection="1">
      <alignment vertical="top" wrapText="1"/>
    </xf>
    <xf numFmtId="0" fontId="0" fillId="19" borderId="35" xfId="0" applyFill="1" applyBorder="1" applyAlignment="1" applyProtection="1">
      <alignment vertical="top" wrapText="1"/>
    </xf>
    <xf numFmtId="0" fontId="0" fillId="19" borderId="36" xfId="0" applyFill="1" applyBorder="1" applyAlignment="1" applyProtection="1">
      <alignment vertical="top" wrapText="1"/>
    </xf>
    <xf numFmtId="0" fontId="0" fillId="0" borderId="0" xfId="0" applyProtection="1"/>
    <xf numFmtId="0" fontId="0" fillId="5" borderId="46" xfId="0" applyFill="1" applyBorder="1" applyAlignment="1" applyProtection="1">
      <alignment vertical="top"/>
    </xf>
    <xf numFmtId="0" fontId="0" fillId="5" borderId="52" xfId="0" applyFill="1" applyBorder="1" applyAlignment="1" applyProtection="1">
      <alignment horizontal="right" vertical="top"/>
    </xf>
    <xf numFmtId="0" fontId="1" fillId="9" borderId="1" xfId="0" applyFont="1" applyFill="1" applyBorder="1" applyAlignment="1" applyProtection="1">
      <alignment horizontal="left" vertical="top"/>
    </xf>
    <xf numFmtId="0" fontId="1" fillId="9" borderId="29" xfId="0" applyFont="1" applyFill="1" applyBorder="1" applyAlignment="1" applyProtection="1">
      <alignment horizontal="center" vertical="top"/>
    </xf>
    <xf numFmtId="0" fontId="1" fillId="9" borderId="43" xfId="0" applyFont="1" applyFill="1" applyBorder="1" applyAlignment="1" applyProtection="1">
      <alignment horizontal="center" vertical="top"/>
    </xf>
    <xf numFmtId="0" fontId="1" fillId="9" borderId="1" xfId="0" applyFont="1" applyFill="1" applyBorder="1" applyAlignment="1" applyProtection="1">
      <alignment horizontal="center" vertical="top"/>
    </xf>
    <xf numFmtId="9" fontId="0" fillId="5" borderId="1" xfId="0" applyNumberFormat="1" applyFill="1" applyBorder="1" applyAlignment="1" applyProtection="1">
      <alignment vertical="top"/>
    </xf>
    <xf numFmtId="0" fontId="0" fillId="5" borderId="47" xfId="0" applyFill="1" applyBorder="1" applyAlignment="1" applyProtection="1">
      <alignment vertical="top"/>
    </xf>
    <xf numFmtId="0" fontId="0" fillId="5" borderId="53" xfId="0" applyFill="1" applyBorder="1" applyAlignment="1" applyProtection="1">
      <alignment horizontal="right" vertical="top"/>
    </xf>
    <xf numFmtId="0" fontId="0" fillId="5" borderId="12" xfId="0" applyFill="1" applyBorder="1" applyAlignment="1" applyProtection="1">
      <alignment horizontal="center" vertical="top"/>
    </xf>
    <xf numFmtId="0" fontId="0" fillId="5" borderId="55" xfId="0" applyFill="1" applyBorder="1" applyAlignment="1" applyProtection="1">
      <alignment horizontal="center" vertical="top"/>
    </xf>
    <xf numFmtId="0" fontId="0" fillId="5" borderId="16" xfId="0" applyFill="1" applyBorder="1" applyAlignment="1" applyProtection="1">
      <alignment horizontal="center" vertical="top"/>
    </xf>
    <xf numFmtId="0" fontId="0" fillId="5" borderId="50" xfId="0" applyFill="1" applyBorder="1" applyAlignment="1" applyProtection="1">
      <alignment horizontal="center" vertical="top"/>
    </xf>
    <xf numFmtId="9" fontId="0" fillId="5" borderId="1" xfId="2" applyFont="1" applyFill="1" applyBorder="1" applyAlignment="1" applyProtection="1">
      <alignment vertical="top"/>
    </xf>
    <xf numFmtId="0" fontId="0" fillId="5" borderId="54" xfId="0" applyFill="1" applyBorder="1" applyAlignment="1" applyProtection="1">
      <alignment horizontal="right" vertical="top"/>
    </xf>
    <xf numFmtId="0" fontId="1" fillId="10" borderId="49" xfId="0" applyFont="1" applyFill="1" applyBorder="1" applyAlignment="1" applyProtection="1">
      <alignment vertical="top"/>
    </xf>
    <xf numFmtId="0" fontId="1" fillId="10" borderId="54" xfId="0" applyFont="1" applyFill="1" applyBorder="1" applyAlignment="1" applyProtection="1">
      <alignment horizontal="right" vertical="top"/>
    </xf>
    <xf numFmtId="0" fontId="0" fillId="5" borderId="8" xfId="0" applyFill="1" applyBorder="1" applyAlignment="1" applyProtection="1">
      <alignment horizontal="center" vertical="top"/>
    </xf>
    <xf numFmtId="0" fontId="0" fillId="5" borderId="5" xfId="0" applyFill="1" applyBorder="1" applyAlignment="1" applyProtection="1">
      <alignment horizontal="center" vertical="top"/>
    </xf>
    <xf numFmtId="0" fontId="1" fillId="10" borderId="24" xfId="0" applyFont="1" applyFill="1" applyBorder="1" applyAlignment="1" applyProtection="1">
      <alignment vertical="top"/>
    </xf>
    <xf numFmtId="0" fontId="0" fillId="2" borderId="30" xfId="0" applyFill="1" applyBorder="1" applyAlignment="1" applyProtection="1">
      <alignment vertical="top"/>
    </xf>
    <xf numFmtId="0" fontId="0" fillId="2" borderId="23" xfId="0" applyFill="1" applyBorder="1" applyAlignment="1" applyProtection="1">
      <alignment vertical="top"/>
    </xf>
    <xf numFmtId="0" fontId="0" fillId="2" borderId="32" xfId="0" applyFill="1" applyBorder="1" applyAlignment="1" applyProtection="1">
      <alignment vertical="top"/>
    </xf>
    <xf numFmtId="0" fontId="0" fillId="2" borderId="0" xfId="0" applyFill="1" applyBorder="1" applyAlignment="1" applyProtection="1">
      <alignment vertical="top"/>
    </xf>
    <xf numFmtId="0" fontId="0" fillId="9" borderId="45" xfId="0" applyFill="1" applyBorder="1" applyAlignment="1" applyProtection="1">
      <alignment vertical="top"/>
    </xf>
    <xf numFmtId="0" fontId="0" fillId="5" borderId="12" xfId="0" applyFill="1" applyBorder="1" applyAlignment="1" applyProtection="1">
      <alignment horizontal="center" vertical="top"/>
      <protection locked="0"/>
    </xf>
    <xf numFmtId="0" fontId="0" fillId="5" borderId="55" xfId="0" applyFill="1" applyBorder="1" applyAlignment="1" applyProtection="1">
      <alignment horizontal="center" vertical="top"/>
      <protection locked="0"/>
    </xf>
    <xf numFmtId="0" fontId="0" fillId="9" borderId="47" xfId="0" applyFill="1" applyBorder="1" applyAlignment="1" applyProtection="1">
      <alignment vertical="top"/>
    </xf>
    <xf numFmtId="0" fontId="0" fillId="5" borderId="16" xfId="0" applyFill="1" applyBorder="1" applyAlignment="1" applyProtection="1">
      <alignment horizontal="center" vertical="top"/>
      <protection locked="0"/>
    </xf>
    <xf numFmtId="0" fontId="0" fillId="5" borderId="50" xfId="0" applyFill="1" applyBorder="1" applyAlignment="1" applyProtection="1">
      <alignment horizontal="center" vertical="top"/>
      <protection locked="0"/>
    </xf>
    <xf numFmtId="0" fontId="0" fillId="9" borderId="49" xfId="0" applyFill="1" applyBorder="1" applyAlignment="1" applyProtection="1">
      <alignment vertical="top"/>
    </xf>
    <xf numFmtId="0" fontId="0" fillId="5" borderId="8" xfId="0" applyFill="1" applyBorder="1" applyAlignment="1" applyProtection="1">
      <alignment horizontal="center" vertical="top"/>
      <protection locked="0"/>
    </xf>
    <xf numFmtId="0" fontId="0" fillId="5" borderId="5" xfId="0" applyFill="1" applyBorder="1" applyAlignment="1" applyProtection="1">
      <alignment horizontal="center" vertical="top"/>
      <protection locked="0"/>
    </xf>
    <xf numFmtId="0" fontId="9" fillId="2" borderId="0" xfId="0" applyFont="1" applyFill="1" applyBorder="1" applyAlignment="1" applyProtection="1">
      <alignment vertical="top"/>
    </xf>
    <xf numFmtId="0" fontId="4" fillId="9" borderId="26" xfId="1" applyFont="1" applyFill="1" applyBorder="1" applyAlignment="1" applyProtection="1">
      <alignment horizontal="center" vertical="top" wrapText="1"/>
    </xf>
    <xf numFmtId="0" fontId="4" fillId="9" borderId="27" xfId="1" applyFont="1" applyFill="1" applyBorder="1" applyAlignment="1" applyProtection="1">
      <alignment horizontal="center" vertical="top" wrapText="1"/>
    </xf>
    <xf numFmtId="0" fontId="4" fillId="9" borderId="28" xfId="1" applyFont="1" applyFill="1" applyBorder="1" applyAlignment="1" applyProtection="1">
      <alignment horizontal="center" vertical="top" wrapText="1"/>
    </xf>
    <xf numFmtId="0" fontId="0" fillId="5" borderId="9" xfId="0" applyFill="1" applyBorder="1" applyAlignment="1" applyProtection="1">
      <alignment horizontal="center" vertical="top"/>
      <protection locked="0"/>
    </xf>
    <xf numFmtId="0" fontId="0" fillId="5" borderId="10" xfId="0" applyFill="1" applyBorder="1" applyAlignment="1" applyProtection="1">
      <alignment horizontal="center" vertical="top"/>
      <protection locked="0"/>
    </xf>
    <xf numFmtId="0" fontId="0" fillId="5" borderId="10" xfId="0" applyFill="1" applyBorder="1" applyAlignment="1" applyProtection="1">
      <alignment horizontal="center" vertical="top"/>
    </xf>
    <xf numFmtId="9" fontId="0" fillId="5" borderId="10" xfId="2" applyFont="1" applyFill="1" applyBorder="1" applyAlignment="1" applyProtection="1">
      <alignment horizontal="center" vertical="top"/>
      <protection locked="0"/>
    </xf>
    <xf numFmtId="0" fontId="0" fillId="5" borderId="11" xfId="0" applyFill="1" applyBorder="1" applyAlignment="1" applyProtection="1">
      <alignment horizontal="center" vertical="top"/>
      <protection locked="0"/>
    </xf>
    <xf numFmtId="9" fontId="0" fillId="5" borderId="10" xfId="2" applyFont="1" applyFill="1" applyBorder="1" applyAlignment="1" applyProtection="1">
      <alignment horizontal="center" vertical="top"/>
    </xf>
    <xf numFmtId="0" fontId="0" fillId="5" borderId="13" xfId="0" applyFill="1" applyBorder="1" applyAlignment="1" applyProtection="1">
      <alignment horizontal="center" vertical="top"/>
      <protection locked="0"/>
    </xf>
    <xf numFmtId="0" fontId="0" fillId="5" borderId="14" xfId="0" applyFill="1" applyBorder="1" applyAlignment="1" applyProtection="1">
      <alignment horizontal="center" vertical="top"/>
      <protection locked="0"/>
    </xf>
    <xf numFmtId="9" fontId="0" fillId="5" borderId="14" xfId="2" applyFont="1" applyFill="1" applyBorder="1" applyAlignment="1" applyProtection="1">
      <alignment horizontal="center" vertical="top"/>
      <protection locked="0"/>
    </xf>
    <xf numFmtId="0" fontId="0" fillId="5" borderId="15" xfId="0" applyFill="1" applyBorder="1" applyAlignment="1" applyProtection="1">
      <alignment horizontal="center" vertical="top"/>
      <protection locked="0"/>
    </xf>
    <xf numFmtId="0" fontId="0" fillId="5" borderId="14" xfId="0" applyFill="1" applyBorder="1" applyAlignment="1" applyProtection="1">
      <alignment horizontal="center" vertical="top"/>
    </xf>
    <xf numFmtId="9" fontId="0" fillId="5" borderId="14" xfId="2" applyFont="1" applyFill="1" applyBorder="1" applyAlignment="1" applyProtection="1">
      <alignment horizontal="center" vertical="top"/>
    </xf>
    <xf numFmtId="0" fontId="0" fillId="5" borderId="15" xfId="0" applyFill="1" applyBorder="1" applyAlignment="1" applyProtection="1">
      <alignment horizontal="center" vertical="top"/>
    </xf>
    <xf numFmtId="0" fontId="0" fillId="5" borderId="17" xfId="0" applyFill="1" applyBorder="1" applyAlignment="1" applyProtection="1">
      <alignment horizontal="center" vertical="top"/>
      <protection locked="0"/>
    </xf>
    <xf numFmtId="0" fontId="0" fillId="5" borderId="18" xfId="0" applyFill="1" applyBorder="1" applyAlignment="1" applyProtection="1">
      <alignment horizontal="center" vertical="top"/>
      <protection locked="0"/>
    </xf>
    <xf numFmtId="9" fontId="0" fillId="5" borderId="18" xfId="2" applyFont="1" applyFill="1" applyBorder="1" applyAlignment="1" applyProtection="1">
      <alignment horizontal="center" vertical="top"/>
      <protection locked="0"/>
    </xf>
    <xf numFmtId="0" fontId="0" fillId="5" borderId="19" xfId="0" applyFill="1" applyBorder="1" applyAlignment="1" applyProtection="1">
      <alignment horizontal="center" vertical="top"/>
      <protection locked="0"/>
    </xf>
    <xf numFmtId="0" fontId="0" fillId="5" borderId="18" xfId="0" applyFill="1" applyBorder="1" applyAlignment="1" applyProtection="1">
      <alignment horizontal="center" vertical="top"/>
    </xf>
    <xf numFmtId="9" fontId="0" fillId="5" borderId="18" xfId="2" applyFont="1" applyFill="1" applyBorder="1" applyAlignment="1" applyProtection="1">
      <alignment horizontal="center" vertical="top"/>
    </xf>
    <xf numFmtId="0" fontId="1" fillId="9" borderId="27" xfId="0" applyFont="1" applyFill="1" applyBorder="1" applyAlignment="1" applyProtection="1">
      <alignment horizontal="center" vertical="top"/>
    </xf>
    <xf numFmtId="9" fontId="1" fillId="9" borderId="27" xfId="2" applyFont="1" applyFill="1" applyBorder="1" applyAlignment="1" applyProtection="1">
      <alignment horizontal="center" vertical="top"/>
    </xf>
    <xf numFmtId="0" fontId="1" fillId="9" borderId="28" xfId="0" applyFont="1" applyFill="1" applyBorder="1" applyAlignment="1" applyProtection="1">
      <alignment horizontal="center" vertical="top"/>
    </xf>
    <xf numFmtId="0" fontId="0" fillId="0" borderId="32" xfId="0" applyBorder="1" applyAlignment="1" applyProtection="1">
      <alignment vertical="top"/>
    </xf>
    <xf numFmtId="0" fontId="0" fillId="0" borderId="0" xfId="0" applyBorder="1" applyAlignment="1" applyProtection="1">
      <alignment vertical="top"/>
    </xf>
    <xf numFmtId="0" fontId="0" fillId="0" borderId="33" xfId="0" applyBorder="1" applyAlignment="1" applyProtection="1">
      <alignment vertical="top"/>
    </xf>
    <xf numFmtId="0" fontId="4" fillId="9" borderId="9" xfId="1" applyFont="1" applyFill="1" applyBorder="1" applyAlignment="1" applyProtection="1">
      <alignment horizontal="center" vertical="top" wrapText="1"/>
    </xf>
    <xf numFmtId="0" fontId="4" fillId="9" borderId="10" xfId="1" applyFont="1" applyFill="1" applyBorder="1" applyAlignment="1" applyProtection="1">
      <alignment horizontal="center" vertical="top" wrapText="1"/>
    </xf>
    <xf numFmtId="0" fontId="4" fillId="9" borderId="11" xfId="1" applyFont="1" applyFill="1" applyBorder="1" applyAlignment="1" applyProtection="1">
      <alignment horizontal="center" vertical="top" wrapText="1"/>
    </xf>
    <xf numFmtId="0" fontId="4" fillId="9" borderId="13" xfId="1" applyFont="1" applyFill="1" applyBorder="1" applyAlignment="1" applyProtection="1">
      <alignment horizontal="center" vertical="top" wrapText="1"/>
    </xf>
    <xf numFmtId="0" fontId="4" fillId="9" borderId="14" xfId="1" applyFont="1" applyFill="1" applyBorder="1" applyAlignment="1" applyProtection="1">
      <alignment horizontal="center" vertical="top" wrapText="1"/>
    </xf>
    <xf numFmtId="0" fontId="4" fillId="9" borderId="15" xfId="1" applyFont="1" applyFill="1" applyBorder="1" applyAlignment="1" applyProtection="1">
      <alignment horizontal="center" vertical="top" wrapText="1"/>
    </xf>
    <xf numFmtId="0" fontId="0" fillId="5" borderId="14" xfId="0" applyFill="1" applyBorder="1" applyAlignment="1" applyProtection="1">
      <alignment vertical="top"/>
      <protection locked="0"/>
    </xf>
    <xf numFmtId="0" fontId="0" fillId="5" borderId="15" xfId="0" applyFill="1" applyBorder="1" applyAlignment="1" applyProtection="1">
      <alignment vertical="top"/>
      <protection locked="0"/>
    </xf>
    <xf numFmtId="9" fontId="0" fillId="5" borderId="14" xfId="2" applyFont="1" applyFill="1" applyBorder="1" applyAlignment="1" applyProtection="1">
      <alignment vertical="top"/>
      <protection locked="0"/>
    </xf>
    <xf numFmtId="0" fontId="0" fillId="5" borderId="13" xfId="0" applyFill="1" applyBorder="1" applyAlignment="1" applyProtection="1">
      <alignment vertical="top"/>
    </xf>
    <xf numFmtId="0" fontId="0" fillId="5" borderId="14" xfId="0" applyFill="1" applyBorder="1" applyAlignment="1" applyProtection="1">
      <alignment vertical="top"/>
    </xf>
    <xf numFmtId="9" fontId="0" fillId="5" borderId="14" xfId="2" applyFont="1" applyFill="1" applyBorder="1" applyAlignment="1" applyProtection="1">
      <alignment vertical="top"/>
    </xf>
    <xf numFmtId="0" fontId="0" fillId="5" borderId="17" xfId="0" applyFill="1" applyBorder="1" applyAlignment="1" applyProtection="1">
      <alignment vertical="top"/>
    </xf>
    <xf numFmtId="0" fontId="0" fillId="5" borderId="18" xfId="0" applyFill="1" applyBorder="1" applyAlignment="1" applyProtection="1">
      <alignment vertical="top"/>
    </xf>
    <xf numFmtId="0" fontId="0" fillId="2" borderId="34" xfId="0" applyFill="1" applyBorder="1" applyAlignment="1" applyProtection="1">
      <alignment vertical="top"/>
    </xf>
    <xf numFmtId="0" fontId="0" fillId="2" borderId="35" xfId="0" applyFill="1" applyBorder="1" applyAlignment="1" applyProtection="1">
      <alignment vertical="top"/>
    </xf>
    <xf numFmtId="0" fontId="0" fillId="5" borderId="13" xfId="0" applyFill="1" applyBorder="1" applyAlignment="1" applyProtection="1">
      <alignment vertical="top"/>
      <protection locked="0"/>
    </xf>
    <xf numFmtId="0" fontId="0" fillId="5" borderId="15" xfId="0" applyFill="1" applyBorder="1" applyAlignment="1" applyProtection="1">
      <alignment vertical="top"/>
    </xf>
    <xf numFmtId="0" fontId="6" fillId="0" borderId="0" xfId="0" applyFont="1" applyFill="1" applyBorder="1" applyAlignment="1" applyProtection="1"/>
    <xf numFmtId="0" fontId="1" fillId="20" borderId="1" xfId="0" applyFont="1" applyFill="1" applyBorder="1" applyAlignment="1" applyProtection="1">
      <alignment horizontal="left"/>
    </xf>
    <xf numFmtId="0" fontId="1" fillId="20" borderId="29" xfId="0" applyFont="1" applyFill="1" applyBorder="1" applyAlignment="1" applyProtection="1">
      <alignment horizontal="center"/>
    </xf>
    <xf numFmtId="0" fontId="1" fillId="20" borderId="43" xfId="0" applyFont="1" applyFill="1" applyBorder="1" applyAlignment="1" applyProtection="1">
      <alignment horizontal="center"/>
    </xf>
    <xf numFmtId="0" fontId="1" fillId="20" borderId="1" xfId="0" applyFont="1" applyFill="1" applyBorder="1" applyAlignment="1" applyProtection="1">
      <alignment horizontal="center"/>
    </xf>
    <xf numFmtId="0" fontId="1" fillId="22" borderId="1" xfId="0" applyFont="1" applyFill="1" applyBorder="1" applyProtection="1"/>
    <xf numFmtId="0" fontId="1" fillId="22" borderId="1" xfId="0" applyFont="1" applyFill="1" applyBorder="1" applyAlignment="1" applyProtection="1"/>
    <xf numFmtId="0" fontId="0" fillId="22" borderId="1" xfId="0" applyFill="1" applyBorder="1" applyProtection="1"/>
    <xf numFmtId="0" fontId="1" fillId="23" borderId="26" xfId="0" applyFont="1" applyFill="1" applyBorder="1" applyProtection="1"/>
    <xf numFmtId="0" fontId="1" fillId="23" borderId="27" xfId="0" applyFont="1" applyFill="1" applyBorder="1" applyProtection="1"/>
    <xf numFmtId="0" fontId="1" fillId="23" borderId="28" xfId="0" applyFont="1" applyFill="1" applyBorder="1" applyProtection="1"/>
    <xf numFmtId="0" fontId="1" fillId="21" borderId="46" xfId="0" applyFont="1" applyFill="1" applyBorder="1" applyAlignment="1" applyProtection="1">
      <alignment vertical="top" wrapText="1"/>
      <protection locked="0"/>
    </xf>
    <xf numFmtId="0" fontId="1" fillId="21" borderId="47" xfId="0" applyFont="1" applyFill="1" applyBorder="1" applyAlignment="1" applyProtection="1">
      <alignment horizontal="center"/>
      <protection locked="0"/>
    </xf>
    <xf numFmtId="0" fontId="0" fillId="21" borderId="47" xfId="0" applyFill="1" applyBorder="1" applyAlignment="1" applyProtection="1">
      <alignment horizontal="center"/>
      <protection locked="0"/>
    </xf>
    <xf numFmtId="0" fontId="0" fillId="21" borderId="48" xfId="0" applyFill="1" applyBorder="1" applyAlignment="1" applyProtection="1">
      <alignment horizontal="center"/>
      <protection locked="0"/>
    </xf>
    <xf numFmtId="0" fontId="1" fillId="9" borderId="29" xfId="0" applyFont="1" applyFill="1" applyBorder="1" applyAlignment="1" applyProtection="1">
      <alignment horizontal="center" vertical="top"/>
    </xf>
    <xf numFmtId="0" fontId="1" fillId="22" borderId="21" xfId="0" applyFont="1" applyFill="1" applyBorder="1" applyAlignment="1" applyProtection="1">
      <alignment horizontal="left"/>
    </xf>
    <xf numFmtId="0" fontId="7" fillId="24" borderId="0" xfId="0" applyFont="1" applyFill="1" applyBorder="1" applyAlignment="1" applyProtection="1">
      <alignment vertical="top"/>
    </xf>
    <xf numFmtId="0" fontId="10" fillId="24" borderId="0" xfId="0" applyFont="1" applyFill="1" applyBorder="1" applyAlignment="1" applyProtection="1">
      <alignment vertical="top"/>
    </xf>
    <xf numFmtId="0" fontId="7" fillId="24" borderId="30" xfId="0" applyFont="1" applyFill="1" applyBorder="1" applyAlignment="1" applyProtection="1">
      <alignment vertical="top"/>
    </xf>
    <xf numFmtId="0" fontId="7" fillId="24" borderId="23" xfId="0" applyFont="1" applyFill="1" applyBorder="1" applyAlignment="1" applyProtection="1">
      <alignment vertical="top"/>
    </xf>
    <xf numFmtId="0" fontId="7" fillId="24" borderId="31" xfId="0" applyFont="1" applyFill="1" applyBorder="1" applyAlignment="1" applyProtection="1">
      <alignment vertical="top"/>
    </xf>
    <xf numFmtId="0" fontId="7" fillId="24" borderId="32" xfId="0" applyFont="1" applyFill="1" applyBorder="1" applyAlignment="1" applyProtection="1">
      <alignment vertical="top"/>
    </xf>
    <xf numFmtId="0" fontId="7" fillId="24" borderId="33" xfId="0" applyFont="1" applyFill="1" applyBorder="1" applyAlignment="1" applyProtection="1">
      <alignment vertical="top"/>
    </xf>
    <xf numFmtId="0" fontId="7" fillId="24" borderId="34" xfId="0" applyFont="1" applyFill="1" applyBorder="1" applyAlignment="1" applyProtection="1">
      <alignment vertical="top"/>
    </xf>
    <xf numFmtId="0" fontId="7" fillId="24" borderId="35" xfId="0" applyFont="1" applyFill="1" applyBorder="1" applyAlignment="1" applyProtection="1">
      <alignment vertical="top"/>
    </xf>
    <xf numFmtId="0" fontId="7" fillId="24" borderId="36" xfId="0" applyFont="1" applyFill="1" applyBorder="1" applyAlignment="1" applyProtection="1">
      <alignment vertical="top"/>
    </xf>
    <xf numFmtId="0" fontId="1" fillId="9" borderId="29" xfId="0" applyFont="1" applyFill="1" applyBorder="1" applyAlignment="1" applyProtection="1">
      <alignment horizontal="center" vertical="top"/>
    </xf>
    <xf numFmtId="0" fontId="0" fillId="13" borderId="10" xfId="0" applyFill="1" applyBorder="1" applyAlignment="1" applyProtection="1">
      <alignment vertical="top" wrapText="1"/>
    </xf>
    <xf numFmtId="0" fontId="1" fillId="22" borderId="21" xfId="0" applyFont="1" applyFill="1" applyBorder="1" applyAlignment="1" applyProtection="1">
      <alignment horizontal="left"/>
    </xf>
    <xf numFmtId="0" fontId="0" fillId="18" borderId="19" xfId="0" applyFont="1" applyFill="1" applyBorder="1" applyAlignment="1" applyProtection="1">
      <alignment horizontal="center" vertical="top"/>
      <protection locked="0"/>
    </xf>
    <xf numFmtId="0" fontId="0" fillId="18" borderId="7" xfId="0" applyFont="1" applyFill="1" applyBorder="1" applyAlignment="1" applyProtection="1">
      <alignment horizontal="center" vertical="top"/>
      <protection locked="0"/>
    </xf>
    <xf numFmtId="0" fontId="1" fillId="23" borderId="37" xfId="0" applyFont="1" applyFill="1" applyBorder="1" applyAlignment="1" applyProtection="1">
      <alignment horizontal="left"/>
    </xf>
    <xf numFmtId="0" fontId="1" fillId="23" borderId="38" xfId="0" applyFont="1" applyFill="1" applyBorder="1" applyAlignment="1" applyProtection="1">
      <alignment horizontal="left"/>
    </xf>
    <xf numFmtId="0" fontId="1" fillId="23" borderId="44" xfId="0" applyFont="1" applyFill="1" applyBorder="1" applyAlignment="1" applyProtection="1">
      <alignment horizontal="left"/>
    </xf>
    <xf numFmtId="0" fontId="0" fillId="23" borderId="37" xfId="0" applyFont="1" applyFill="1" applyBorder="1" applyAlignment="1" applyProtection="1">
      <alignment vertical="top" wrapText="1"/>
    </xf>
    <xf numFmtId="0" fontId="0" fillId="23" borderId="38" xfId="0" applyFont="1" applyFill="1" applyBorder="1" applyAlignment="1" applyProtection="1">
      <alignment horizontal="left"/>
    </xf>
    <xf numFmtId="0" fontId="0" fillId="23" borderId="38" xfId="0" applyFill="1" applyBorder="1" applyAlignment="1" applyProtection="1">
      <alignment horizontal="left"/>
    </xf>
    <xf numFmtId="0" fontId="0" fillId="23" borderId="44" xfId="0" applyFill="1" applyBorder="1" applyAlignment="1" applyProtection="1">
      <alignment horizontal="left"/>
    </xf>
    <xf numFmtId="0" fontId="0" fillId="23" borderId="46" xfId="0" applyFill="1" applyBorder="1" applyProtection="1"/>
    <xf numFmtId="0" fontId="0" fillId="23" borderId="47" xfId="0" applyFill="1" applyBorder="1" applyProtection="1"/>
    <xf numFmtId="0" fontId="0" fillId="23" borderId="49" xfId="0" applyFill="1" applyBorder="1" applyProtection="1"/>
    <xf numFmtId="0" fontId="0" fillId="8" borderId="47" xfId="0" applyFill="1" applyBorder="1" applyAlignment="1" applyProtection="1">
      <alignment vertical="top" wrapText="1"/>
    </xf>
    <xf numFmtId="0" fontId="0" fillId="8" borderId="49" xfId="0" applyFill="1" applyBorder="1" applyAlignment="1" applyProtection="1">
      <alignment vertical="top" wrapText="1"/>
    </xf>
    <xf numFmtId="0" fontId="0" fillId="8" borderId="46" xfId="0" applyFill="1" applyBorder="1" applyAlignment="1" applyProtection="1">
      <alignment vertical="top" wrapText="1"/>
    </xf>
    <xf numFmtId="0" fontId="0" fillId="9" borderId="46" xfId="0" applyFill="1" applyBorder="1" applyAlignment="1" applyProtection="1">
      <alignment vertical="top"/>
    </xf>
    <xf numFmtId="0" fontId="0" fillId="23" borderId="37" xfId="0" applyFill="1" applyBorder="1" applyAlignment="1" applyProtection="1">
      <alignment horizontal="left"/>
    </xf>
    <xf numFmtId="0" fontId="0" fillId="21" borderId="47" xfId="0" applyFill="1" applyBorder="1" applyAlignment="1" applyProtection="1">
      <alignment horizontal="center"/>
    </xf>
    <xf numFmtId="0" fontId="0" fillId="21" borderId="46" xfId="0" applyFill="1" applyBorder="1" applyAlignment="1" applyProtection="1">
      <alignment horizontal="center"/>
    </xf>
    <xf numFmtId="0" fontId="0" fillId="21" borderId="46" xfId="0" applyFill="1" applyBorder="1" applyProtection="1"/>
    <xf numFmtId="0" fontId="0" fillId="21" borderId="12" xfId="0" applyFill="1" applyBorder="1" applyProtection="1"/>
    <xf numFmtId="0" fontId="0" fillId="21" borderId="16" xfId="0" applyFill="1" applyBorder="1" applyProtection="1"/>
    <xf numFmtId="0" fontId="1" fillId="22" borderId="1" xfId="0" applyFont="1" applyFill="1" applyBorder="1" applyProtection="1"/>
    <xf numFmtId="0" fontId="1" fillId="22" borderId="24" xfId="0" applyFont="1" applyFill="1" applyBorder="1" applyProtection="1"/>
    <xf numFmtId="0" fontId="0" fillId="21" borderId="45" xfId="0" applyFill="1" applyBorder="1" applyAlignment="1" applyProtection="1"/>
    <xf numFmtId="0" fontId="0" fillId="21" borderId="47" xfId="0" applyFill="1" applyBorder="1" applyAlignment="1" applyProtection="1"/>
    <xf numFmtId="0" fontId="1" fillId="22" borderId="1" xfId="0" applyFont="1" applyFill="1" applyBorder="1" applyAlignment="1" applyProtection="1"/>
    <xf numFmtId="0" fontId="0" fillId="21" borderId="48" xfId="0" applyFill="1" applyBorder="1" applyAlignment="1" applyProtection="1"/>
    <xf numFmtId="0" fontId="1" fillId="22" borderId="1" xfId="0" applyFont="1" applyFill="1" applyBorder="1" applyAlignment="1" applyProtection="1">
      <alignment horizontal="center"/>
    </xf>
    <xf numFmtId="0" fontId="0" fillId="22" borderId="1" xfId="0" applyFill="1" applyBorder="1" applyProtection="1"/>
    <xf numFmtId="0" fontId="0" fillId="22" borderId="24" xfId="0" applyFill="1" applyBorder="1" applyProtection="1"/>
    <xf numFmtId="0" fontId="0" fillId="21" borderId="41" xfId="0" applyFill="1" applyBorder="1" applyAlignment="1" applyProtection="1">
      <alignment horizontal="center"/>
    </xf>
    <xf numFmtId="0" fontId="0" fillId="21" borderId="40" xfId="0" applyFill="1" applyBorder="1" applyAlignment="1" applyProtection="1">
      <alignment horizontal="center" wrapText="1"/>
      <protection locked="0"/>
    </xf>
    <xf numFmtId="0" fontId="0" fillId="21" borderId="41" xfId="0" applyFill="1" applyBorder="1" applyAlignment="1" applyProtection="1">
      <alignment horizontal="center"/>
      <protection locked="0"/>
    </xf>
    <xf numFmtId="0" fontId="0" fillId="21" borderId="45" xfId="0" applyFill="1" applyBorder="1" applyAlignment="1" applyProtection="1"/>
    <xf numFmtId="0" fontId="0" fillId="21" borderId="47" xfId="0" applyFill="1" applyBorder="1" applyAlignment="1" applyProtection="1"/>
    <xf numFmtId="0" fontId="0" fillId="21" borderId="48" xfId="0" applyFill="1" applyBorder="1" applyAlignment="1" applyProtection="1"/>
    <xf numFmtId="0" fontId="0" fillId="22" borderId="1" xfId="0" applyFill="1" applyBorder="1" applyAlignment="1" applyProtection="1"/>
    <xf numFmtId="0" fontId="1" fillId="22" borderId="1" xfId="0" applyFont="1" applyFill="1" applyBorder="1" applyAlignment="1" applyProtection="1">
      <alignment horizontal="center"/>
    </xf>
    <xf numFmtId="0" fontId="1" fillId="21" borderId="46" xfId="0" applyFont="1" applyFill="1" applyBorder="1" applyAlignment="1" applyProtection="1">
      <alignment vertical="top" wrapText="1"/>
      <protection locked="0"/>
    </xf>
    <xf numFmtId="0" fontId="1" fillId="21" borderId="47" xfId="0" applyFont="1" applyFill="1" applyBorder="1" applyAlignment="1" applyProtection="1">
      <alignment horizontal="center"/>
      <protection locked="0"/>
    </xf>
    <xf numFmtId="0" fontId="0" fillId="21" borderId="47" xfId="0" applyFill="1" applyBorder="1" applyAlignment="1" applyProtection="1">
      <alignment horizontal="center"/>
      <protection locked="0"/>
    </xf>
    <xf numFmtId="0" fontId="0" fillId="21" borderId="48" xfId="0" applyFill="1" applyBorder="1" applyAlignment="1" applyProtection="1">
      <alignment horizontal="center"/>
      <protection locked="0"/>
    </xf>
    <xf numFmtId="0" fontId="0" fillId="21" borderId="16" xfId="0" applyFill="1" applyBorder="1" applyProtection="1">
      <protection locked="0"/>
    </xf>
    <xf numFmtId="0" fontId="0" fillId="21" borderId="8" xfId="0" applyFill="1" applyBorder="1" applyProtection="1">
      <protection locked="0"/>
    </xf>
    <xf numFmtId="0" fontId="0" fillId="21" borderId="50" xfId="0" applyFill="1" applyBorder="1" applyProtection="1">
      <protection locked="0"/>
    </xf>
    <xf numFmtId="0" fontId="0" fillId="21" borderId="5" xfId="0" applyFill="1" applyBorder="1" applyProtection="1">
      <protection locked="0"/>
    </xf>
    <xf numFmtId="0" fontId="0" fillId="21" borderId="12" xfId="0" applyFill="1" applyBorder="1" applyProtection="1">
      <protection locked="0"/>
    </xf>
    <xf numFmtId="0" fontId="0" fillId="21" borderId="55" xfId="0" applyFill="1" applyBorder="1" applyProtection="1">
      <protection locked="0"/>
    </xf>
    <xf numFmtId="0" fontId="0" fillId="21" borderId="46" xfId="0" applyFill="1" applyBorder="1" applyProtection="1"/>
    <xf numFmtId="0" fontId="0" fillId="22" borderId="1" xfId="0" applyFill="1" applyBorder="1" applyProtection="1"/>
    <xf numFmtId="0" fontId="0" fillId="22" borderId="24" xfId="0" applyFill="1" applyBorder="1" applyProtection="1"/>
    <xf numFmtId="0" fontId="0" fillId="21" borderId="41" xfId="0" applyFill="1" applyBorder="1" applyAlignment="1" applyProtection="1">
      <alignment horizontal="center"/>
    </xf>
    <xf numFmtId="0" fontId="0" fillId="21" borderId="40" xfId="0" applyFill="1" applyBorder="1" applyAlignment="1" applyProtection="1">
      <alignment horizontal="center" wrapText="1"/>
      <protection locked="0"/>
    </xf>
    <xf numFmtId="0" fontId="0" fillId="21" borderId="41" xfId="0" applyFill="1" applyBorder="1" applyAlignment="1" applyProtection="1">
      <alignment horizontal="center"/>
      <protection locked="0"/>
    </xf>
    <xf numFmtId="0" fontId="0" fillId="21" borderId="42" xfId="0" applyFill="1" applyBorder="1" applyAlignment="1" applyProtection="1">
      <alignment horizontal="center"/>
      <protection locked="0"/>
    </xf>
    <xf numFmtId="0" fontId="0" fillId="13" borderId="14" xfId="0" applyFill="1" applyBorder="1" applyAlignment="1" applyProtection="1">
      <alignment vertical="top" wrapText="1"/>
      <protection locked="0"/>
    </xf>
    <xf numFmtId="0" fontId="0" fillId="13" borderId="15" xfId="0" applyFill="1" applyBorder="1" applyAlignment="1" applyProtection="1">
      <alignment vertical="top" wrapText="1"/>
      <protection locked="0"/>
    </xf>
    <xf numFmtId="0" fontId="0" fillId="13" borderId="13" xfId="0" applyFill="1" applyBorder="1" applyAlignment="1" applyProtection="1">
      <alignment vertical="top" wrapText="1"/>
      <protection locked="0"/>
    </xf>
    <xf numFmtId="0" fontId="0" fillId="13" borderId="16" xfId="0" applyFill="1" applyBorder="1" applyAlignment="1" applyProtection="1">
      <alignment horizontal="center" vertical="top" wrapText="1"/>
      <protection locked="0"/>
    </xf>
    <xf numFmtId="0" fontId="0" fillId="13" borderId="50" xfId="0" applyFill="1" applyBorder="1" applyAlignment="1" applyProtection="1">
      <alignment horizontal="center" vertical="top" wrapText="1"/>
      <protection locked="0"/>
    </xf>
    <xf numFmtId="0" fontId="0" fillId="13" borderId="8" xfId="0" applyFill="1" applyBorder="1" applyAlignment="1" applyProtection="1">
      <alignment horizontal="center" vertical="top" wrapText="1"/>
      <protection locked="0"/>
    </xf>
    <xf numFmtId="0" fontId="0" fillId="13" borderId="5" xfId="0" applyFill="1" applyBorder="1" applyAlignment="1" applyProtection="1">
      <alignment horizontal="center" vertical="top" wrapText="1"/>
      <protection locked="0"/>
    </xf>
    <xf numFmtId="0" fontId="1" fillId="6" borderId="1" xfId="0" applyFont="1" applyFill="1" applyBorder="1" applyAlignment="1" applyProtection="1">
      <alignment vertical="top" wrapText="1"/>
    </xf>
    <xf numFmtId="0" fontId="1" fillId="6" borderId="24" xfId="0" applyFont="1" applyFill="1" applyBorder="1" applyAlignment="1" applyProtection="1">
      <alignment vertical="top" wrapText="1"/>
    </xf>
    <xf numFmtId="0" fontId="0" fillId="13" borderId="12" xfId="0" applyFill="1" applyBorder="1" applyAlignment="1" applyProtection="1">
      <alignment horizontal="center" vertical="top" wrapText="1"/>
      <protection locked="0"/>
    </xf>
    <xf numFmtId="0" fontId="0" fillId="13" borderId="55" xfId="0" applyFill="1" applyBorder="1" applyAlignment="1" applyProtection="1">
      <alignment horizontal="center" vertical="top" wrapText="1"/>
      <protection locked="0"/>
    </xf>
    <xf numFmtId="0" fontId="0" fillId="13" borderId="46" xfId="0" applyFill="1" applyBorder="1" applyAlignment="1" applyProtection="1">
      <alignment vertical="top" wrapText="1"/>
    </xf>
    <xf numFmtId="0" fontId="0" fillId="5" borderId="13" xfId="0" applyFill="1" applyBorder="1" applyAlignment="1"/>
    <xf numFmtId="0" fontId="0" fillId="5" borderId="14" xfId="0" applyFill="1" applyBorder="1" applyAlignment="1">
      <alignment horizontal="center" vertical="center"/>
    </xf>
    <xf numFmtId="0" fontId="0" fillId="9" borderId="14" xfId="0" applyFill="1" applyBorder="1" applyAlignment="1"/>
    <xf numFmtId="0" fontId="1" fillId="21" borderId="46" xfId="0" applyFont="1" applyFill="1" applyBorder="1" applyAlignment="1" applyProtection="1">
      <alignment horizontal="center" vertical="top" wrapText="1"/>
      <protection locked="0"/>
    </xf>
    <xf numFmtId="0" fontId="0" fillId="18" borderId="3" xfId="0" applyFont="1" applyFill="1" applyBorder="1" applyAlignment="1" applyProtection="1">
      <alignment horizontal="center" vertical="top"/>
    </xf>
    <xf numFmtId="0" fontId="0" fillId="18" borderId="64" xfId="0" applyFont="1" applyFill="1" applyBorder="1" applyAlignment="1" applyProtection="1">
      <alignment horizontal="center" vertical="top"/>
    </xf>
    <xf numFmtId="0" fontId="0" fillId="18" borderId="62" xfId="0" applyFont="1" applyFill="1" applyBorder="1" applyAlignment="1" applyProtection="1">
      <alignment horizontal="center" vertical="top"/>
    </xf>
    <xf numFmtId="0" fontId="0" fillId="18" borderId="6" xfId="0" applyFont="1" applyFill="1" applyBorder="1" applyAlignment="1" applyProtection="1">
      <alignment horizontal="center" vertical="top"/>
    </xf>
    <xf numFmtId="0" fontId="1" fillId="4" borderId="57" xfId="0" applyFont="1" applyFill="1" applyBorder="1" applyAlignment="1" applyProtection="1">
      <alignment horizontal="center" vertical="top"/>
    </xf>
    <xf numFmtId="0" fontId="0" fillId="26" borderId="32" xfId="0" applyFill="1" applyBorder="1"/>
    <xf numFmtId="0" fontId="0" fillId="26" borderId="0" xfId="0" applyFill="1" applyBorder="1"/>
    <xf numFmtId="0" fontId="0" fillId="26" borderId="33" xfId="0" applyFill="1" applyBorder="1"/>
    <xf numFmtId="0" fontId="0" fillId="26" borderId="34" xfId="0" applyFill="1" applyBorder="1"/>
    <xf numFmtId="0" fontId="0" fillId="26" borderId="35" xfId="0" applyFill="1" applyBorder="1"/>
    <xf numFmtId="0" fontId="0" fillId="26" borderId="36" xfId="0" applyFill="1" applyBorder="1"/>
    <xf numFmtId="0" fontId="1" fillId="4" borderId="21" xfId="0" applyFont="1" applyFill="1" applyBorder="1" applyAlignment="1" applyProtection="1">
      <alignment horizontal="center" vertical="top"/>
    </xf>
    <xf numFmtId="0" fontId="0" fillId="18" borderId="38" xfId="0" applyFont="1" applyFill="1" applyBorder="1" applyAlignment="1" applyProtection="1">
      <alignment horizontal="center" vertical="top"/>
    </xf>
    <xf numFmtId="0" fontId="0" fillId="18" borderId="39" xfId="0" applyFont="1" applyFill="1" applyBorder="1" applyAlignment="1" applyProtection="1">
      <alignment horizontal="center" vertical="top"/>
    </xf>
    <xf numFmtId="0" fontId="0" fillId="18" borderId="31" xfId="0" applyFont="1" applyFill="1" applyBorder="1" applyAlignment="1" applyProtection="1">
      <alignment horizontal="center" vertical="top"/>
    </xf>
    <xf numFmtId="0" fontId="0" fillId="18" borderId="53" xfId="0" applyFont="1" applyFill="1" applyBorder="1" applyAlignment="1" applyProtection="1">
      <alignment horizontal="center" vertical="top"/>
    </xf>
    <xf numFmtId="0" fontId="0" fillId="18" borderId="54" xfId="0" applyFont="1" applyFill="1" applyBorder="1" applyAlignment="1" applyProtection="1">
      <alignment horizontal="center" vertical="top"/>
    </xf>
    <xf numFmtId="0" fontId="1" fillId="4" borderId="65" xfId="0" applyFont="1" applyFill="1" applyBorder="1" applyAlignment="1" applyProtection="1">
      <alignment horizontal="center" vertical="top"/>
    </xf>
    <xf numFmtId="0" fontId="0" fillId="18" borderId="2" xfId="0" applyFont="1" applyFill="1" applyBorder="1" applyAlignment="1" applyProtection="1">
      <alignment horizontal="center" vertical="top"/>
    </xf>
    <xf numFmtId="0" fontId="0" fillId="18" borderId="63" xfId="0" applyFont="1" applyFill="1" applyBorder="1" applyAlignment="1" applyProtection="1">
      <alignment horizontal="center" vertical="top"/>
    </xf>
    <xf numFmtId="2" fontId="0" fillId="5" borderId="14" xfId="0" applyNumberFormat="1" applyFill="1" applyBorder="1" applyAlignment="1">
      <alignment horizontal="center" vertical="center"/>
    </xf>
    <xf numFmtId="0" fontId="0" fillId="5" borderId="14" xfId="0" applyFill="1" applyBorder="1" applyAlignment="1">
      <alignment horizontal="center"/>
    </xf>
    <xf numFmtId="0" fontId="1" fillId="27" borderId="21" xfId="0" applyFont="1" applyFill="1" applyBorder="1" applyAlignment="1" applyProtection="1">
      <alignment vertical="top"/>
    </xf>
    <xf numFmtId="0" fontId="1" fillId="27" borderId="27" xfId="0" applyFont="1" applyFill="1" applyBorder="1" applyAlignment="1" applyProtection="1">
      <alignment vertical="top"/>
    </xf>
    <xf numFmtId="0" fontId="1" fillId="27" borderId="28" xfId="0" applyFont="1" applyFill="1" applyBorder="1" applyAlignment="1" applyProtection="1">
      <alignment vertical="top"/>
    </xf>
    <xf numFmtId="0" fontId="1" fillId="27" borderId="14" xfId="0" applyFont="1" applyFill="1" applyBorder="1" applyAlignment="1" applyProtection="1">
      <alignment vertical="top"/>
    </xf>
    <xf numFmtId="0" fontId="4" fillId="27" borderId="14" xfId="1" applyFont="1" applyFill="1" applyBorder="1" applyAlignment="1" applyProtection="1">
      <alignment horizontal="center" vertical="top" wrapText="1"/>
    </xf>
    <xf numFmtId="0" fontId="0" fillId="15" borderId="37" xfId="0" applyFill="1" applyBorder="1" applyAlignment="1" applyProtection="1">
      <alignment vertical="top"/>
    </xf>
    <xf numFmtId="0" fontId="0" fillId="15" borderId="10" xfId="0" applyFill="1" applyBorder="1" applyAlignment="1" applyProtection="1">
      <alignment vertical="top"/>
      <protection locked="0"/>
    </xf>
    <xf numFmtId="0" fontId="0" fillId="15" borderId="10" xfId="0" applyFill="1" applyBorder="1" applyAlignment="1" applyProtection="1">
      <alignment vertical="top"/>
    </xf>
    <xf numFmtId="0" fontId="0" fillId="15" borderId="11" xfId="0" applyFill="1" applyBorder="1" applyAlignment="1" applyProtection="1">
      <alignment vertical="top"/>
      <protection locked="0"/>
    </xf>
    <xf numFmtId="0" fontId="0" fillId="15" borderId="38" xfId="0" applyFill="1" applyBorder="1" applyAlignment="1" applyProtection="1">
      <alignment vertical="top"/>
    </xf>
    <xf numFmtId="0" fontId="0" fillId="15" borderId="14" xfId="0" applyFill="1" applyBorder="1" applyAlignment="1" applyProtection="1">
      <alignment vertical="top"/>
      <protection locked="0"/>
    </xf>
    <xf numFmtId="0" fontId="0" fillId="15" borderId="15" xfId="0" applyFill="1" applyBorder="1" applyAlignment="1" applyProtection="1">
      <alignment vertical="top"/>
      <protection locked="0"/>
    </xf>
    <xf numFmtId="0" fontId="1" fillId="28" borderId="21" xfId="0" applyFont="1" applyFill="1" applyBorder="1" applyAlignment="1" applyProtection="1">
      <alignment vertical="top"/>
    </xf>
    <xf numFmtId="0" fontId="1" fillId="28" borderId="27" xfId="0" applyFont="1" applyFill="1" applyBorder="1" applyAlignment="1" applyProtection="1">
      <alignment vertical="top"/>
    </xf>
    <xf numFmtId="0" fontId="1" fillId="28" borderId="28" xfId="0" applyFont="1" applyFill="1" applyBorder="1" applyAlignment="1" applyProtection="1">
      <alignment vertical="top"/>
    </xf>
    <xf numFmtId="0" fontId="0" fillId="15" borderId="2" xfId="0" applyFill="1" applyBorder="1" applyAlignment="1" applyProtection="1">
      <alignment vertical="top"/>
    </xf>
    <xf numFmtId="0" fontId="0" fillId="15" borderId="44" xfId="0" applyFill="1" applyBorder="1" applyAlignment="1" applyProtection="1">
      <alignment vertical="top"/>
    </xf>
    <xf numFmtId="0" fontId="0" fillId="15" borderId="18" xfId="0" applyFill="1" applyBorder="1" applyAlignment="1" applyProtection="1">
      <alignment vertical="top"/>
      <protection locked="0"/>
    </xf>
    <xf numFmtId="0" fontId="0" fillId="15" borderId="19" xfId="0" applyFill="1" applyBorder="1" applyAlignment="1" applyProtection="1">
      <alignment vertical="top"/>
      <protection locked="0"/>
    </xf>
    <xf numFmtId="0" fontId="0" fillId="15" borderId="14" xfId="0" applyFill="1" applyBorder="1" applyAlignment="1" applyProtection="1">
      <alignment horizontal="center" vertical="top"/>
    </xf>
    <xf numFmtId="0" fontId="0" fillId="15" borderId="14" xfId="0" applyFill="1" applyBorder="1" applyAlignment="1" applyProtection="1">
      <alignment vertical="top"/>
    </xf>
    <xf numFmtId="0" fontId="0" fillId="15" borderId="14" xfId="0" applyFill="1" applyBorder="1" applyAlignment="1" applyProtection="1">
      <alignment horizontal="center" vertical="top"/>
      <protection locked="0"/>
    </xf>
    <xf numFmtId="0" fontId="0" fillId="15" borderId="14" xfId="0" applyFill="1" applyBorder="1" applyAlignment="1" applyProtection="1">
      <alignment horizontal="center" vertical="top" wrapText="1"/>
      <protection locked="0"/>
    </xf>
    <xf numFmtId="9" fontId="0" fillId="15" borderId="14" xfId="2" applyFont="1" applyFill="1" applyBorder="1" applyAlignment="1" applyProtection="1">
      <alignment horizontal="center" vertical="top"/>
    </xf>
    <xf numFmtId="0" fontId="1" fillId="27" borderId="13" xfId="0" applyFont="1" applyFill="1" applyBorder="1" applyAlignment="1" applyProtection="1">
      <alignment vertical="top"/>
    </xf>
    <xf numFmtId="0" fontId="4" fillId="27" borderId="15" xfId="1" applyFont="1" applyFill="1" applyBorder="1" applyAlignment="1" applyProtection="1">
      <alignment horizontal="center" vertical="top" wrapText="1"/>
    </xf>
    <xf numFmtId="0" fontId="0" fillId="15" borderId="13" xfId="0" applyFill="1" applyBorder="1" applyAlignment="1" applyProtection="1">
      <alignment horizontal="center" vertical="top"/>
    </xf>
    <xf numFmtId="9" fontId="0" fillId="15" borderId="15" xfId="2" applyFont="1" applyFill="1" applyBorder="1" applyAlignment="1" applyProtection="1">
      <alignment horizontal="center" vertical="top"/>
      <protection locked="0"/>
    </xf>
    <xf numFmtId="0" fontId="1" fillId="14" borderId="62" xfId="0" applyFont="1" applyFill="1" applyBorder="1" applyAlignment="1" applyProtection="1">
      <alignment vertical="top"/>
    </xf>
    <xf numFmtId="0" fontId="1" fillId="14" borderId="63" xfId="0" applyFont="1" applyFill="1" applyBorder="1" applyAlignment="1" applyProtection="1">
      <alignment vertical="top"/>
    </xf>
    <xf numFmtId="0" fontId="1" fillId="2" borderId="0" xfId="0" applyFont="1" applyFill="1" applyBorder="1" applyAlignment="1" applyProtection="1">
      <alignment vertical="top"/>
    </xf>
    <xf numFmtId="0" fontId="0" fillId="19" borderId="30" xfId="0" applyFill="1" applyBorder="1" applyAlignment="1" applyProtection="1">
      <alignment vertical="top"/>
    </xf>
    <xf numFmtId="0" fontId="0" fillId="19" borderId="23" xfId="0" applyFill="1" applyBorder="1" applyAlignment="1" applyProtection="1">
      <alignment vertical="top"/>
    </xf>
    <xf numFmtId="0" fontId="0" fillId="19" borderId="31" xfId="0" applyFill="1" applyBorder="1" applyAlignment="1" applyProtection="1">
      <alignment vertical="top"/>
    </xf>
    <xf numFmtId="0" fontId="0" fillId="19" borderId="32" xfId="0" applyFill="1" applyBorder="1" applyAlignment="1" applyProtection="1">
      <alignment vertical="top"/>
    </xf>
    <xf numFmtId="0" fontId="0" fillId="19" borderId="0" xfId="0" applyFill="1" applyBorder="1" applyAlignment="1" applyProtection="1">
      <alignment vertical="top"/>
    </xf>
    <xf numFmtId="0" fontId="0" fillId="19" borderId="33" xfId="0" applyFill="1" applyBorder="1" applyAlignment="1" applyProtection="1">
      <alignment vertical="top"/>
    </xf>
    <xf numFmtId="0" fontId="0" fillId="19" borderId="34" xfId="0" applyFill="1" applyBorder="1" applyAlignment="1" applyProtection="1">
      <alignment vertical="top"/>
    </xf>
    <xf numFmtId="0" fontId="1" fillId="19" borderId="0" xfId="0" applyFont="1" applyFill="1" applyBorder="1" applyAlignment="1" applyProtection="1">
      <alignment vertical="top"/>
    </xf>
    <xf numFmtId="0" fontId="0" fillId="19" borderId="35" xfId="0" applyFill="1" applyBorder="1" applyAlignment="1" applyProtection="1">
      <alignment vertical="top"/>
    </xf>
    <xf numFmtId="0" fontId="0" fillId="19" borderId="36" xfId="0" applyFill="1" applyBorder="1" applyAlignment="1" applyProtection="1">
      <alignment vertical="top"/>
    </xf>
    <xf numFmtId="0" fontId="0" fillId="16" borderId="45" xfId="0" applyFont="1" applyFill="1" applyBorder="1" applyAlignment="1" applyProtection="1">
      <alignment horizontal="left" vertical="top"/>
    </xf>
    <xf numFmtId="0" fontId="0" fillId="16" borderId="52" xfId="0" applyFont="1" applyFill="1" applyBorder="1" applyAlignment="1" applyProtection="1">
      <alignment horizontal="right" vertical="top"/>
    </xf>
    <xf numFmtId="0" fontId="0" fillId="16" borderId="47" xfId="0" applyFont="1" applyFill="1" applyBorder="1" applyAlignment="1" applyProtection="1">
      <alignment horizontal="left" vertical="top"/>
    </xf>
    <xf numFmtId="0" fontId="0" fillId="16" borderId="48" xfId="0" applyFont="1" applyFill="1" applyBorder="1" applyAlignment="1" applyProtection="1">
      <alignment horizontal="left" vertical="top"/>
    </xf>
    <xf numFmtId="0" fontId="1" fillId="28" borderId="1" xfId="0" applyFont="1" applyFill="1" applyBorder="1" applyAlignment="1" applyProtection="1">
      <alignment horizontal="left" vertical="top"/>
    </xf>
    <xf numFmtId="0" fontId="1" fillId="28" borderId="22" xfId="0" applyFont="1" applyFill="1" applyBorder="1" applyAlignment="1" applyProtection="1">
      <alignment horizontal="right" vertical="top"/>
    </xf>
    <xf numFmtId="0" fontId="0" fillId="24" borderId="0" xfId="0" applyFill="1" applyBorder="1" applyAlignment="1" applyProtection="1">
      <alignment vertical="top"/>
    </xf>
    <xf numFmtId="0" fontId="0" fillId="15" borderId="18" xfId="0" applyFill="1" applyBorder="1" applyAlignment="1" applyProtection="1">
      <alignment vertical="top"/>
    </xf>
    <xf numFmtId="0" fontId="0" fillId="15" borderId="18" xfId="0" applyFill="1" applyBorder="1" applyAlignment="1" applyProtection="1">
      <alignment horizontal="center" vertical="top"/>
      <protection locked="0"/>
    </xf>
    <xf numFmtId="0" fontId="0" fillId="15" borderId="18" xfId="0" applyFill="1" applyBorder="1" applyAlignment="1" applyProtection="1">
      <alignment horizontal="center" vertical="top"/>
    </xf>
    <xf numFmtId="9" fontId="0" fillId="15" borderId="18" xfId="2" applyFont="1" applyFill="1" applyBorder="1" applyAlignment="1" applyProtection="1">
      <alignment horizontal="center" vertical="top"/>
    </xf>
    <xf numFmtId="9" fontId="0" fillId="15" borderId="19" xfId="2" applyFont="1" applyFill="1" applyBorder="1" applyAlignment="1" applyProtection="1">
      <alignment horizontal="center" vertical="top"/>
      <protection locked="0"/>
    </xf>
    <xf numFmtId="0" fontId="0" fillId="28" borderId="21" xfId="0" applyFill="1" applyBorder="1" applyAlignment="1" applyProtection="1">
      <alignment vertical="top"/>
    </xf>
    <xf numFmtId="0" fontId="0" fillId="28" borderId="1" xfId="0" applyFill="1" applyBorder="1" applyAlignment="1" applyProtection="1">
      <alignment vertical="top"/>
    </xf>
    <xf numFmtId="0" fontId="0" fillId="28" borderId="22" xfId="0" applyFill="1" applyBorder="1" applyAlignment="1" applyProtection="1">
      <alignment vertical="top"/>
    </xf>
    <xf numFmtId="9" fontId="0" fillId="28" borderId="1" xfId="2" applyFont="1" applyFill="1" applyBorder="1" applyAlignment="1" applyProtection="1">
      <alignment horizontal="center" vertical="top"/>
    </xf>
    <xf numFmtId="0" fontId="0" fillId="2" borderId="0" xfId="0" applyFill="1" applyBorder="1" applyAlignment="1" applyProtection="1">
      <alignment vertical="top"/>
      <protection locked="0"/>
    </xf>
    <xf numFmtId="0" fontId="0" fillId="19" borderId="0" xfId="0" applyFill="1" applyBorder="1" applyAlignment="1" applyProtection="1">
      <alignment horizontal="center" vertical="top"/>
      <protection locked="0"/>
    </xf>
    <xf numFmtId="0" fontId="0" fillId="19" borderId="0" xfId="0" applyFill="1" applyBorder="1" applyAlignment="1" applyProtection="1">
      <alignment vertical="top"/>
      <protection locked="0"/>
    </xf>
    <xf numFmtId="0" fontId="0" fillId="2" borderId="0" xfId="0" applyFill="1" applyBorder="1" applyAlignment="1" applyProtection="1">
      <alignment vertical="top" wrapText="1"/>
    </xf>
    <xf numFmtId="0" fontId="0" fillId="15" borderId="15" xfId="0" applyFill="1" applyBorder="1" applyAlignment="1" applyProtection="1">
      <alignment horizontal="center" vertical="top"/>
      <protection locked="0"/>
    </xf>
    <xf numFmtId="0" fontId="1" fillId="19" borderId="0" xfId="0" applyFont="1" applyFill="1" applyBorder="1" applyAlignment="1" applyProtection="1">
      <alignment horizontal="left" vertical="top"/>
    </xf>
    <xf numFmtId="0" fontId="0" fillId="15" borderId="9" xfId="0" applyFill="1" applyBorder="1" applyAlignment="1" applyProtection="1">
      <alignment horizontal="center" vertical="top"/>
    </xf>
    <xf numFmtId="0" fontId="0" fillId="15" borderId="10" xfId="0" applyFill="1" applyBorder="1" applyAlignment="1" applyProtection="1">
      <alignment horizontal="center" vertical="top"/>
      <protection locked="0"/>
    </xf>
    <xf numFmtId="0" fontId="0" fillId="15" borderId="10" xfId="0" applyFill="1" applyBorder="1" applyAlignment="1" applyProtection="1">
      <alignment horizontal="center" vertical="top"/>
    </xf>
    <xf numFmtId="0" fontId="0" fillId="15" borderId="11" xfId="0" applyFill="1" applyBorder="1" applyAlignment="1" applyProtection="1">
      <alignment horizontal="center" vertical="top"/>
      <protection locked="0"/>
    </xf>
    <xf numFmtId="0" fontId="0" fillId="15" borderId="10" xfId="0" applyFill="1" applyBorder="1" applyAlignment="1">
      <alignment horizontal="center" vertical="center"/>
    </xf>
    <xf numFmtId="0" fontId="0" fillId="15" borderId="14" xfId="0" applyFill="1" applyBorder="1" applyAlignment="1">
      <alignment horizontal="center" vertical="center"/>
    </xf>
    <xf numFmtId="0" fontId="0" fillId="0" borderId="0" xfId="0" applyFill="1" applyAlignment="1" applyProtection="1">
      <alignment vertical="top"/>
    </xf>
    <xf numFmtId="0" fontId="0" fillId="15" borderId="62" xfId="0" applyFill="1" applyBorder="1" applyAlignment="1" applyProtection="1">
      <alignment horizontal="center" vertical="top"/>
    </xf>
    <xf numFmtId="0" fontId="0" fillId="15" borderId="63" xfId="0" applyFill="1" applyBorder="1" applyAlignment="1">
      <alignment horizontal="center" vertical="center"/>
    </xf>
    <xf numFmtId="0" fontId="0" fillId="15" borderId="63" xfId="0" applyFill="1" applyBorder="1" applyAlignment="1" applyProtection="1">
      <alignment horizontal="center" vertical="top"/>
      <protection locked="0"/>
    </xf>
    <xf numFmtId="0" fontId="0" fillId="15" borderId="63" xfId="0" applyFill="1" applyBorder="1" applyAlignment="1" applyProtection="1">
      <alignment horizontal="center" vertical="top"/>
    </xf>
    <xf numFmtId="0" fontId="0" fillId="15" borderId="64" xfId="0" applyFill="1" applyBorder="1" applyAlignment="1" applyProtection="1">
      <alignment horizontal="center" vertical="top"/>
      <protection locked="0"/>
    </xf>
    <xf numFmtId="0" fontId="0" fillId="15" borderId="4" xfId="0" applyFill="1" applyBorder="1" applyAlignment="1" applyProtection="1">
      <alignment horizontal="center" vertical="top"/>
    </xf>
    <xf numFmtId="0" fontId="0" fillId="15" borderId="6" xfId="0" applyFill="1" applyBorder="1" applyAlignment="1">
      <alignment horizontal="center" vertical="center"/>
    </xf>
    <xf numFmtId="0" fontId="0" fillId="15" borderId="6" xfId="0" applyFill="1" applyBorder="1" applyAlignment="1" applyProtection="1">
      <alignment horizontal="center" vertical="top"/>
      <protection locked="0"/>
    </xf>
    <xf numFmtId="0" fontId="0" fillId="15" borderId="6" xfId="0" applyFill="1" applyBorder="1" applyAlignment="1" applyProtection="1">
      <alignment horizontal="center" vertical="top"/>
    </xf>
    <xf numFmtId="0" fontId="0" fillId="15" borderId="7" xfId="0" applyFill="1" applyBorder="1" applyAlignment="1" applyProtection="1">
      <alignment horizontal="center" vertical="top"/>
      <protection locked="0"/>
    </xf>
    <xf numFmtId="164" fontId="1" fillId="19" borderId="33" xfId="3" applyNumberFormat="1" applyFont="1" applyFill="1" applyBorder="1" applyAlignment="1" applyProtection="1">
      <alignment horizontal="center" vertical="top"/>
    </xf>
    <xf numFmtId="0" fontId="1" fillId="19" borderId="33" xfId="0" applyFont="1" applyFill="1" applyBorder="1" applyAlignment="1" applyProtection="1">
      <alignment vertical="top"/>
    </xf>
    <xf numFmtId="0" fontId="0" fillId="19" borderId="33" xfId="0" applyFill="1" applyBorder="1" applyAlignment="1" applyProtection="1">
      <alignment horizontal="center" vertical="top"/>
      <protection locked="0"/>
    </xf>
    <xf numFmtId="0" fontId="0" fillId="19" borderId="33" xfId="0" applyFill="1" applyBorder="1" applyAlignment="1" applyProtection="1">
      <alignment vertical="top"/>
      <protection locked="0"/>
    </xf>
    <xf numFmtId="0" fontId="1" fillId="28" borderId="1" xfId="0" applyFont="1" applyFill="1" applyBorder="1" applyAlignment="1" applyProtection="1">
      <alignment horizontal="center" vertical="top"/>
    </xf>
    <xf numFmtId="0" fontId="1" fillId="11" borderId="1" xfId="0" applyFont="1" applyFill="1" applyBorder="1" applyAlignment="1" applyProtection="1">
      <alignment horizontal="left" vertical="top"/>
    </xf>
    <xf numFmtId="0" fontId="1" fillId="11" borderId="22" xfId="0" applyFont="1" applyFill="1" applyBorder="1" applyAlignment="1" applyProtection="1">
      <alignment horizontal="right" vertical="top"/>
    </xf>
    <xf numFmtId="0" fontId="1" fillId="11" borderId="56" xfId="0" applyFont="1" applyFill="1" applyBorder="1" applyAlignment="1">
      <alignment horizontal="center" vertical="center"/>
    </xf>
    <xf numFmtId="0" fontId="4" fillId="11" borderId="59" xfId="1" applyFont="1" applyFill="1" applyBorder="1" applyAlignment="1" applyProtection="1">
      <alignment horizontal="center" vertical="center" wrapText="1"/>
    </xf>
    <xf numFmtId="0" fontId="1" fillId="11" borderId="59" xfId="0" applyFont="1" applyFill="1" applyBorder="1" applyAlignment="1">
      <alignment horizontal="center" vertical="center"/>
    </xf>
    <xf numFmtId="0" fontId="1" fillId="11" borderId="0" xfId="0" applyFont="1" applyFill="1" applyBorder="1" applyAlignment="1" applyProtection="1">
      <alignment horizontal="center" vertical="center"/>
    </xf>
    <xf numFmtId="0" fontId="4" fillId="11" borderId="57" xfId="1" applyFont="1" applyFill="1" applyBorder="1" applyAlignment="1" applyProtection="1">
      <alignment horizontal="center" vertical="center" wrapText="1"/>
    </xf>
    <xf numFmtId="0" fontId="0" fillId="12" borderId="52" xfId="0" applyFont="1" applyFill="1" applyBorder="1" applyAlignment="1" applyProtection="1">
      <alignment horizontal="right" vertical="top"/>
    </xf>
    <xf numFmtId="0" fontId="1" fillId="12" borderId="52" xfId="0" applyFont="1" applyFill="1" applyBorder="1" applyAlignment="1" applyProtection="1">
      <alignment horizontal="center" vertical="top"/>
    </xf>
    <xf numFmtId="0" fontId="1" fillId="12" borderId="53" xfId="0" applyFont="1" applyFill="1" applyBorder="1" applyAlignment="1" applyProtection="1">
      <alignment horizontal="center" vertical="top"/>
    </xf>
    <xf numFmtId="0" fontId="1" fillId="12" borderId="58" xfId="0" applyFont="1" applyFill="1" applyBorder="1" applyAlignment="1" applyProtection="1">
      <alignment horizontal="center" vertical="top"/>
    </xf>
    <xf numFmtId="0" fontId="1" fillId="12" borderId="11" xfId="0" applyFont="1" applyFill="1" applyBorder="1" applyAlignment="1" applyProtection="1">
      <alignment vertical="top"/>
    </xf>
    <xf numFmtId="0" fontId="1" fillId="12" borderId="19" xfId="0" applyFont="1" applyFill="1" applyBorder="1" applyAlignment="1" applyProtection="1">
      <alignment vertical="top"/>
    </xf>
    <xf numFmtId="0" fontId="1" fillId="11" borderId="22" xfId="0" applyFont="1" applyFill="1" applyBorder="1" applyAlignment="1" applyProtection="1">
      <alignment horizontal="center" vertical="top"/>
    </xf>
    <xf numFmtId="0" fontId="1" fillId="12" borderId="15" xfId="0" applyFont="1" applyFill="1" applyBorder="1" applyAlignment="1" applyProtection="1">
      <alignment horizontal="right" vertical="top"/>
    </xf>
    <xf numFmtId="0" fontId="1" fillId="12" borderId="19" xfId="0" applyFont="1" applyFill="1" applyBorder="1" applyAlignment="1" applyProtection="1">
      <alignment horizontal="right" vertical="top"/>
    </xf>
    <xf numFmtId="0" fontId="1" fillId="15" borderId="14" xfId="0" applyFont="1" applyFill="1" applyBorder="1" applyAlignment="1" applyProtection="1">
      <alignment vertical="top"/>
    </xf>
    <xf numFmtId="0" fontId="0" fillId="15" borderId="15" xfId="0" applyFill="1" applyBorder="1" applyAlignment="1" applyProtection="1">
      <alignment vertical="top"/>
    </xf>
    <xf numFmtId="0" fontId="1" fillId="15" borderId="6" xfId="0" applyFont="1" applyFill="1" applyBorder="1" applyAlignment="1" applyProtection="1">
      <alignment vertical="top"/>
    </xf>
    <xf numFmtId="9" fontId="0" fillId="15" borderId="6" xfId="2" applyFont="1" applyFill="1" applyBorder="1" applyAlignment="1" applyProtection="1">
      <alignment horizontal="center" vertical="top"/>
    </xf>
    <xf numFmtId="0" fontId="0" fillId="15" borderId="7" xfId="0" applyFill="1" applyBorder="1" applyAlignment="1" applyProtection="1">
      <alignment vertical="top"/>
    </xf>
    <xf numFmtId="0" fontId="0" fillId="29" borderId="9" xfId="0" applyFill="1" applyBorder="1" applyAlignment="1">
      <alignment horizontal="center" wrapText="1"/>
    </xf>
    <xf numFmtId="0" fontId="0" fillId="29" borderId="11" xfId="0" applyFill="1" applyBorder="1" applyAlignment="1">
      <alignment horizontal="center" wrapText="1"/>
    </xf>
    <xf numFmtId="0" fontId="0" fillId="29" borderId="13" xfId="0" applyFill="1" applyBorder="1" applyAlignment="1">
      <alignment horizontal="center" wrapText="1"/>
    </xf>
    <xf numFmtId="0" fontId="0" fillId="29" borderId="15" xfId="0" applyFill="1" applyBorder="1" applyAlignment="1">
      <alignment horizontal="center" wrapText="1"/>
    </xf>
    <xf numFmtId="0" fontId="0" fillId="29" borderId="4" xfId="0" applyFill="1" applyBorder="1" applyAlignment="1">
      <alignment horizontal="center" wrapText="1"/>
    </xf>
    <xf numFmtId="0" fontId="0" fillId="29" borderId="7" xfId="0" applyFill="1" applyBorder="1" applyAlignment="1">
      <alignment horizontal="center" wrapText="1"/>
    </xf>
    <xf numFmtId="14" fontId="0" fillId="15" borderId="10" xfId="0" applyNumberFormat="1" applyFill="1" applyBorder="1" applyAlignment="1" applyProtection="1">
      <alignment horizontal="center" vertical="top"/>
      <protection locked="0"/>
    </xf>
    <xf numFmtId="0" fontId="0" fillId="0" borderId="19" xfId="0" applyFont="1" applyFill="1" applyBorder="1" applyAlignment="1" applyProtection="1">
      <alignment horizontal="center" vertical="top"/>
    </xf>
    <xf numFmtId="0" fontId="0" fillId="5" borderId="66" xfId="0" applyFill="1" applyBorder="1" applyAlignment="1" applyProtection="1">
      <alignment horizontal="center" vertical="top"/>
      <protection locked="0"/>
    </xf>
    <xf numFmtId="0" fontId="1" fillId="9" borderId="41" xfId="0" applyFont="1" applyFill="1" applyBorder="1" applyAlignment="1" applyProtection="1">
      <alignment horizontal="center" vertical="top"/>
    </xf>
    <xf numFmtId="9" fontId="1" fillId="9" borderId="41" xfId="2" applyFont="1" applyFill="1" applyBorder="1" applyAlignment="1" applyProtection="1">
      <alignment horizontal="center" vertical="top"/>
    </xf>
    <xf numFmtId="0" fontId="0" fillId="5" borderId="6" xfId="0" applyFill="1" applyBorder="1" applyAlignment="1" applyProtection="1">
      <alignment horizontal="center" vertical="top"/>
      <protection locked="0"/>
    </xf>
    <xf numFmtId="9" fontId="0" fillId="5" borderId="6" xfId="2" applyFont="1" applyFill="1" applyBorder="1" applyAlignment="1" applyProtection="1">
      <alignment horizontal="center" vertical="top"/>
      <protection locked="0"/>
    </xf>
    <xf numFmtId="0" fontId="0" fillId="5" borderId="7" xfId="0" applyFill="1" applyBorder="1" applyAlignment="1" applyProtection="1">
      <alignment horizontal="center" vertical="top"/>
      <protection locked="0"/>
    </xf>
    <xf numFmtId="0" fontId="1" fillId="9" borderId="67" xfId="0" applyFont="1" applyFill="1" applyBorder="1" applyAlignment="1" applyProtection="1">
      <alignment horizontal="center" vertical="top"/>
    </xf>
    <xf numFmtId="0" fontId="1" fillId="28" borderId="27" xfId="0" applyFont="1" applyFill="1" applyBorder="1" applyAlignment="1" applyProtection="1">
      <alignment horizontal="center" vertical="top"/>
    </xf>
    <xf numFmtId="14" fontId="0" fillId="15" borderId="14" xfId="0" applyNumberFormat="1" applyFill="1" applyBorder="1" applyAlignment="1" applyProtection="1">
      <alignment vertical="top"/>
    </xf>
    <xf numFmtId="0" fontId="0" fillId="15" borderId="17" xfId="0" applyFill="1" applyBorder="1" applyAlignment="1" applyProtection="1">
      <alignment horizontal="center" vertical="top"/>
    </xf>
    <xf numFmtId="0" fontId="1" fillId="15" borderId="14" xfId="0" applyFont="1" applyFill="1" applyBorder="1" applyAlignment="1" applyProtection="1">
      <alignment vertical="top" wrapText="1"/>
    </xf>
    <xf numFmtId="9" fontId="0" fillId="15" borderId="14" xfId="2" applyFont="1" applyFill="1" applyBorder="1" applyAlignment="1" applyProtection="1">
      <alignment horizontal="center" vertical="top"/>
      <protection locked="0"/>
    </xf>
    <xf numFmtId="0" fontId="1" fillId="15" borderId="14" xfId="0" applyFont="1" applyFill="1" applyBorder="1" applyAlignment="1" applyProtection="1">
      <alignment horizontal="center" vertical="top" wrapText="1"/>
    </xf>
    <xf numFmtId="0" fontId="0" fillId="13" borderId="14" xfId="0" applyFill="1" applyBorder="1" applyAlignment="1">
      <alignment horizontal="center"/>
    </xf>
    <xf numFmtId="14" fontId="0" fillId="15" borderId="14" xfId="0" applyNumberFormat="1" applyFill="1" applyBorder="1" applyAlignment="1" applyProtection="1">
      <alignment horizontal="center" vertical="top"/>
      <protection locked="0"/>
    </xf>
    <xf numFmtId="0" fontId="1" fillId="11" borderId="22" xfId="0" applyFont="1" applyFill="1" applyBorder="1" applyAlignment="1" applyProtection="1">
      <alignment vertical="top"/>
    </xf>
    <xf numFmtId="0" fontId="12" fillId="26" borderId="30" xfId="0" applyFont="1" applyFill="1" applyBorder="1" applyAlignment="1">
      <alignment horizontal="center" wrapText="1"/>
    </xf>
    <xf numFmtId="0" fontId="0" fillId="26" borderId="23" xfId="0" applyFill="1" applyBorder="1" applyAlignment="1">
      <alignment horizontal="center"/>
    </xf>
    <xf numFmtId="0" fontId="0" fillId="26" borderId="31" xfId="0" applyFill="1" applyBorder="1" applyAlignment="1">
      <alignment horizontal="center"/>
    </xf>
    <xf numFmtId="0" fontId="0" fillId="22" borderId="26" xfId="0" applyFill="1" applyBorder="1" applyAlignment="1">
      <alignment horizontal="center"/>
    </xf>
    <xf numFmtId="0" fontId="0" fillId="22" borderId="28" xfId="0" applyFill="1" applyBorder="1" applyAlignment="1">
      <alignment horizontal="center"/>
    </xf>
    <xf numFmtId="0" fontId="11" fillId="12" borderId="30" xfId="0" applyFont="1" applyFill="1" applyBorder="1" applyAlignment="1">
      <alignment horizontal="center" vertical="center" wrapText="1"/>
    </xf>
    <xf numFmtId="0" fontId="1" fillId="12" borderId="23" xfId="0" applyFont="1" applyFill="1" applyBorder="1" applyAlignment="1">
      <alignment horizontal="center" vertical="center"/>
    </xf>
    <xf numFmtId="0" fontId="1" fillId="12" borderId="31" xfId="0" applyFont="1" applyFill="1" applyBorder="1" applyAlignment="1">
      <alignment horizontal="center" vertical="center"/>
    </xf>
    <xf numFmtId="0" fontId="1" fillId="12" borderId="32" xfId="0" applyFont="1" applyFill="1" applyBorder="1" applyAlignment="1">
      <alignment horizontal="center" vertical="center"/>
    </xf>
    <xf numFmtId="0" fontId="1" fillId="12" borderId="0" xfId="0" applyFont="1" applyFill="1" applyBorder="1" applyAlignment="1">
      <alignment horizontal="center" vertical="center"/>
    </xf>
    <xf numFmtId="0" fontId="1" fillId="12" borderId="33" xfId="0" applyFont="1" applyFill="1" applyBorder="1" applyAlignment="1">
      <alignment horizontal="center" vertical="center"/>
    </xf>
    <xf numFmtId="0" fontId="1" fillId="12" borderId="34" xfId="0" applyFont="1" applyFill="1" applyBorder="1" applyAlignment="1">
      <alignment horizontal="center" vertical="center"/>
    </xf>
    <xf numFmtId="0" fontId="1" fillId="12" borderId="35" xfId="0" applyFont="1" applyFill="1" applyBorder="1" applyAlignment="1">
      <alignment horizontal="center" vertical="center"/>
    </xf>
    <xf numFmtId="0" fontId="1" fillId="12" borderId="36" xfId="0" applyFont="1" applyFill="1" applyBorder="1" applyAlignment="1">
      <alignment horizontal="center" vertical="center"/>
    </xf>
    <xf numFmtId="0" fontId="14" fillId="16" borderId="30" xfId="0" applyFont="1" applyFill="1" applyBorder="1" applyAlignment="1">
      <alignment horizontal="center" vertical="center" wrapText="1"/>
    </xf>
    <xf numFmtId="0" fontId="11" fillId="16" borderId="23" xfId="0" applyFont="1" applyFill="1" applyBorder="1" applyAlignment="1">
      <alignment horizontal="center" vertical="center"/>
    </xf>
    <xf numFmtId="0" fontId="11" fillId="16" borderId="31" xfId="0" applyFont="1" applyFill="1" applyBorder="1" applyAlignment="1">
      <alignment horizontal="center" vertical="center"/>
    </xf>
    <xf numFmtId="0" fontId="11" fillId="16" borderId="3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3" xfId="0" applyFont="1" applyFill="1" applyBorder="1" applyAlignment="1">
      <alignment horizontal="center" vertical="center"/>
    </xf>
    <xf numFmtId="0" fontId="11" fillId="16" borderId="34" xfId="0" applyFont="1" applyFill="1" applyBorder="1" applyAlignment="1">
      <alignment horizontal="center" vertical="center"/>
    </xf>
    <xf numFmtId="0" fontId="11" fillId="16" borderId="35" xfId="0" applyFont="1" applyFill="1" applyBorder="1" applyAlignment="1">
      <alignment horizontal="center" vertical="center"/>
    </xf>
    <xf numFmtId="0" fontId="11" fillId="16" borderId="36" xfId="0" applyFont="1" applyFill="1" applyBorder="1" applyAlignment="1">
      <alignment horizontal="center" vertical="center"/>
    </xf>
    <xf numFmtId="0" fontId="11" fillId="11" borderId="30" xfId="0" applyFont="1" applyFill="1" applyBorder="1" applyAlignment="1">
      <alignment horizontal="center" vertical="center" wrapText="1"/>
    </xf>
    <xf numFmtId="0" fontId="11" fillId="11" borderId="23" xfId="0" applyFont="1" applyFill="1" applyBorder="1" applyAlignment="1">
      <alignment horizontal="center" vertical="center"/>
    </xf>
    <xf numFmtId="0" fontId="11" fillId="11" borderId="31" xfId="0" applyFont="1" applyFill="1" applyBorder="1" applyAlignment="1">
      <alignment horizontal="center" vertical="center"/>
    </xf>
    <xf numFmtId="0" fontId="11" fillId="11" borderId="32" xfId="0" applyFont="1" applyFill="1" applyBorder="1" applyAlignment="1">
      <alignment horizontal="center" vertical="center"/>
    </xf>
    <xf numFmtId="0" fontId="11" fillId="11" borderId="0" xfId="0" applyFont="1" applyFill="1" applyBorder="1" applyAlignment="1">
      <alignment horizontal="center" vertical="center"/>
    </xf>
    <xf numFmtId="0" fontId="11" fillId="11" borderId="33" xfId="0" applyFont="1" applyFill="1" applyBorder="1" applyAlignment="1">
      <alignment horizontal="center" vertical="center"/>
    </xf>
    <xf numFmtId="0" fontId="11" fillId="11" borderId="34" xfId="0" applyFont="1" applyFill="1" applyBorder="1" applyAlignment="1">
      <alignment horizontal="center" vertical="center"/>
    </xf>
    <xf numFmtId="0" fontId="11" fillId="11" borderId="35" xfId="0" applyFont="1" applyFill="1" applyBorder="1" applyAlignment="1">
      <alignment horizontal="center" vertical="center"/>
    </xf>
    <xf numFmtId="0" fontId="11" fillId="11" borderId="36" xfId="0" applyFont="1" applyFill="1" applyBorder="1" applyAlignment="1">
      <alignment horizontal="center" vertical="center"/>
    </xf>
    <xf numFmtId="0" fontId="11" fillId="25" borderId="30" xfId="0" applyFont="1" applyFill="1" applyBorder="1" applyAlignment="1">
      <alignment horizontal="center" vertical="center" wrapText="1"/>
    </xf>
    <xf numFmtId="0" fontId="11" fillId="25" borderId="23" xfId="0" applyFont="1" applyFill="1" applyBorder="1" applyAlignment="1">
      <alignment horizontal="center" vertical="center"/>
    </xf>
    <xf numFmtId="0" fontId="11" fillId="25" borderId="31" xfId="0" applyFont="1" applyFill="1" applyBorder="1" applyAlignment="1">
      <alignment horizontal="center" vertical="center"/>
    </xf>
    <xf numFmtId="0" fontId="11" fillId="25" borderId="34" xfId="0" applyFont="1" applyFill="1" applyBorder="1" applyAlignment="1">
      <alignment horizontal="center" vertical="center"/>
    </xf>
    <xf numFmtId="0" fontId="11" fillId="25" borderId="35" xfId="0" applyFont="1" applyFill="1" applyBorder="1" applyAlignment="1">
      <alignment horizontal="center" vertical="center"/>
    </xf>
    <xf numFmtId="0" fontId="11" fillId="25" borderId="36" xfId="0" applyFont="1" applyFill="1" applyBorder="1" applyAlignment="1">
      <alignment horizontal="center" vertical="center"/>
    </xf>
    <xf numFmtId="0" fontId="1" fillId="2" borderId="21" xfId="0" applyFont="1" applyFill="1" applyBorder="1" applyAlignment="1" applyProtection="1">
      <alignment horizontal="left" vertical="top"/>
      <protection locked="0"/>
    </xf>
    <xf numFmtId="0" fontId="1" fillId="2" borderId="24" xfId="0" applyFont="1" applyFill="1" applyBorder="1" applyAlignment="1" applyProtection="1">
      <alignment horizontal="left" vertical="top"/>
      <protection locked="0"/>
    </xf>
    <xf numFmtId="0" fontId="1" fillId="2" borderId="22" xfId="0" applyFont="1" applyFill="1" applyBorder="1" applyAlignment="1" applyProtection="1">
      <alignment horizontal="left" vertical="top"/>
      <protection locked="0"/>
    </xf>
    <xf numFmtId="0" fontId="0" fillId="0" borderId="32" xfId="0"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33" xfId="0" applyFill="1" applyBorder="1" applyAlignment="1" applyProtection="1">
      <alignment horizontal="left" vertical="top"/>
      <protection locked="0"/>
    </xf>
    <xf numFmtId="0" fontId="0" fillId="0" borderId="30" xfId="0" applyFill="1" applyBorder="1" applyAlignment="1" applyProtection="1">
      <alignment horizontal="left" vertical="top"/>
      <protection locked="0"/>
    </xf>
    <xf numFmtId="0" fontId="0" fillId="0" borderId="23" xfId="0" applyFill="1" applyBorder="1" applyAlignment="1" applyProtection="1">
      <alignment horizontal="left" vertical="top"/>
      <protection locked="0"/>
    </xf>
    <xf numFmtId="0" fontId="0" fillId="0" borderId="31" xfId="0" applyFill="1" applyBorder="1" applyAlignment="1" applyProtection="1">
      <alignment horizontal="left" vertical="top"/>
      <protection locked="0"/>
    </xf>
    <xf numFmtId="0" fontId="0" fillId="0" borderId="34" xfId="0" applyFill="1" applyBorder="1" applyAlignment="1" applyProtection="1">
      <alignment horizontal="left" vertical="top"/>
      <protection locked="0"/>
    </xf>
    <xf numFmtId="0" fontId="0" fillId="0" borderId="35" xfId="0" applyFill="1" applyBorder="1" applyAlignment="1" applyProtection="1">
      <alignment horizontal="left" vertical="top"/>
      <protection locked="0"/>
    </xf>
    <xf numFmtId="0" fontId="0" fillId="0" borderId="36" xfId="0" applyFill="1" applyBorder="1" applyAlignment="1" applyProtection="1">
      <alignment horizontal="left" vertical="top"/>
      <protection locked="0"/>
    </xf>
    <xf numFmtId="0" fontId="1" fillId="2" borderId="21" xfId="0" applyFont="1" applyFill="1" applyBorder="1" applyAlignment="1" applyProtection="1">
      <alignment horizontal="center" vertical="top"/>
    </xf>
    <xf numFmtId="0" fontId="1" fillId="2" borderId="24" xfId="0" applyFont="1" applyFill="1" applyBorder="1" applyAlignment="1" applyProtection="1">
      <alignment horizontal="center" vertical="top"/>
    </xf>
    <xf numFmtId="0" fontId="1" fillId="2" borderId="22" xfId="0" applyFont="1" applyFill="1" applyBorder="1" applyAlignment="1" applyProtection="1">
      <alignment horizontal="center" vertical="top"/>
    </xf>
    <xf numFmtId="0" fontId="1" fillId="4" borderId="61" xfId="0" applyFont="1" applyFill="1" applyBorder="1" applyAlignment="1" applyProtection="1">
      <alignment horizontal="center" vertical="top"/>
    </xf>
    <xf numFmtId="0" fontId="1" fillId="4" borderId="57" xfId="0" applyFont="1" applyFill="1" applyBorder="1" applyAlignment="1" applyProtection="1">
      <alignment horizontal="center" vertical="top"/>
    </xf>
    <xf numFmtId="0" fontId="1" fillId="4" borderId="56" xfId="0" applyFont="1" applyFill="1" applyBorder="1" applyAlignment="1" applyProtection="1">
      <alignment horizontal="center" vertical="top"/>
    </xf>
    <xf numFmtId="0" fontId="1" fillId="3" borderId="30" xfId="0" applyFont="1" applyFill="1" applyBorder="1" applyAlignment="1" applyProtection="1">
      <alignment horizontal="center" vertical="top"/>
    </xf>
    <xf numFmtId="0" fontId="1" fillId="3" borderId="23" xfId="0" applyFont="1" applyFill="1" applyBorder="1" applyAlignment="1" applyProtection="1">
      <alignment horizontal="center" vertical="top"/>
    </xf>
    <xf numFmtId="0" fontId="1" fillId="4" borderId="60" xfId="0" applyFont="1" applyFill="1" applyBorder="1" applyAlignment="1" applyProtection="1">
      <alignment horizontal="center" vertical="top"/>
    </xf>
    <xf numFmtId="0" fontId="0" fillId="0" borderId="30" xfId="0" applyFill="1" applyBorder="1" applyAlignment="1" applyProtection="1">
      <alignment horizontal="left" vertical="top" wrapText="1"/>
      <protection locked="0"/>
    </xf>
    <xf numFmtId="0" fontId="0" fillId="0" borderId="23" xfId="0" applyFill="1" applyBorder="1" applyAlignment="1" applyProtection="1">
      <alignment horizontal="left" vertical="top" wrapText="1"/>
      <protection locked="0"/>
    </xf>
    <xf numFmtId="0" fontId="0" fillId="0" borderId="31" xfId="0" applyFill="1" applyBorder="1" applyAlignment="1" applyProtection="1">
      <alignment horizontal="left" vertical="top" wrapText="1"/>
      <protection locked="0"/>
    </xf>
    <xf numFmtId="0" fontId="6" fillId="6" borderId="21" xfId="0" applyFont="1" applyFill="1" applyBorder="1" applyAlignment="1" applyProtection="1">
      <alignment horizontal="left" vertical="top" wrapText="1"/>
    </xf>
    <xf numFmtId="0" fontId="6" fillId="6" borderId="24" xfId="0" applyFont="1" applyFill="1" applyBorder="1" applyAlignment="1" applyProtection="1">
      <alignment horizontal="left" vertical="top" wrapText="1"/>
    </xf>
    <xf numFmtId="0" fontId="6" fillId="6" borderId="22" xfId="0" applyFont="1" applyFill="1" applyBorder="1" applyAlignment="1" applyProtection="1">
      <alignment horizontal="left" vertical="top" wrapText="1"/>
    </xf>
    <xf numFmtId="0" fontId="1" fillId="6" borderId="21" xfId="0" applyFont="1" applyFill="1" applyBorder="1" applyAlignment="1" applyProtection="1">
      <alignment horizontal="center" vertical="top" wrapText="1"/>
    </xf>
    <xf numFmtId="0" fontId="1" fillId="6" borderId="22" xfId="0" applyFont="1" applyFill="1" applyBorder="1" applyAlignment="1" applyProtection="1">
      <alignment horizontal="center" vertical="top" wrapText="1"/>
    </xf>
    <xf numFmtId="0" fontId="1" fillId="6" borderId="24" xfId="0" applyFont="1" applyFill="1" applyBorder="1" applyAlignment="1" applyProtection="1">
      <alignment horizontal="center" vertical="top" wrapText="1"/>
    </xf>
    <xf numFmtId="0" fontId="1" fillId="6" borderId="30" xfId="0" applyFont="1" applyFill="1" applyBorder="1" applyAlignment="1" applyProtection="1">
      <alignment horizontal="center" vertical="top" wrapText="1"/>
    </xf>
    <xf numFmtId="0" fontId="1" fillId="6" borderId="23" xfId="0" applyFont="1" applyFill="1" applyBorder="1" applyAlignment="1" applyProtection="1">
      <alignment horizontal="center" vertical="top" wrapText="1"/>
    </xf>
    <xf numFmtId="0" fontId="1" fillId="6" borderId="31" xfId="0" applyFont="1" applyFill="1" applyBorder="1" applyAlignment="1" applyProtection="1">
      <alignment horizontal="center" vertical="top" wrapText="1"/>
    </xf>
    <xf numFmtId="0" fontId="1" fillId="6" borderId="26" xfId="0" applyFont="1" applyFill="1" applyBorder="1" applyAlignment="1" applyProtection="1">
      <alignment horizontal="center" vertical="top" wrapText="1"/>
    </xf>
    <xf numFmtId="0" fontId="1" fillId="6" borderId="27" xfId="0" applyFont="1" applyFill="1" applyBorder="1" applyAlignment="1" applyProtection="1">
      <alignment horizontal="center" vertical="top" wrapText="1"/>
    </xf>
    <xf numFmtId="0" fontId="1" fillId="10" borderId="21" xfId="0" applyFont="1" applyFill="1" applyBorder="1" applyAlignment="1" applyProtection="1">
      <alignment horizontal="center" vertical="top"/>
    </xf>
    <xf numFmtId="0" fontId="1" fillId="10" borderId="22" xfId="0" applyFont="1" applyFill="1" applyBorder="1" applyAlignment="1" applyProtection="1">
      <alignment horizontal="center" vertical="top"/>
    </xf>
    <xf numFmtId="0" fontId="0" fillId="2" borderId="35" xfId="0" applyFill="1" applyBorder="1" applyAlignment="1" applyProtection="1">
      <alignment horizontal="center" vertical="top"/>
    </xf>
    <xf numFmtId="0" fontId="1" fillId="10" borderId="24" xfId="0" applyFont="1" applyFill="1" applyBorder="1" applyAlignment="1" applyProtection="1">
      <alignment horizontal="center" vertical="top"/>
    </xf>
    <xf numFmtId="0" fontId="1" fillId="10" borderId="27" xfId="0" applyFont="1" applyFill="1" applyBorder="1" applyAlignment="1" applyProtection="1">
      <alignment horizontal="center" vertical="top"/>
    </xf>
    <xf numFmtId="0" fontId="1" fillId="10" borderId="28" xfId="0" applyFont="1" applyFill="1" applyBorder="1" applyAlignment="1" applyProtection="1">
      <alignment horizontal="center" vertical="top"/>
    </xf>
    <xf numFmtId="0" fontId="4" fillId="10" borderId="21" xfId="1" applyFont="1" applyFill="1" applyBorder="1" applyAlignment="1" applyProtection="1">
      <alignment horizontal="center" vertical="top" wrapText="1"/>
    </xf>
    <xf numFmtId="0" fontId="4" fillId="10" borderId="24" xfId="1" applyFont="1" applyFill="1" applyBorder="1" applyAlignment="1" applyProtection="1">
      <alignment horizontal="center" vertical="top" wrapText="1"/>
    </xf>
    <xf numFmtId="0" fontId="4" fillId="10" borderId="29" xfId="1" applyFont="1" applyFill="1" applyBorder="1" applyAlignment="1" applyProtection="1">
      <alignment horizontal="center" vertical="top" wrapText="1"/>
    </xf>
    <xf numFmtId="0" fontId="1" fillId="9" borderId="21" xfId="0" applyFont="1" applyFill="1" applyBorder="1" applyAlignment="1" applyProtection="1">
      <alignment horizontal="center" vertical="top"/>
    </xf>
    <xf numFmtId="0" fontId="1" fillId="9" borderId="29" xfId="0" applyFont="1" applyFill="1" applyBorder="1" applyAlignment="1" applyProtection="1">
      <alignment horizontal="center" vertical="top"/>
    </xf>
    <xf numFmtId="0" fontId="6" fillId="10" borderId="21" xfId="0" applyFont="1" applyFill="1" applyBorder="1" applyAlignment="1" applyProtection="1">
      <alignment horizontal="left" vertical="top"/>
    </xf>
    <xf numFmtId="0" fontId="6" fillId="10" borderId="24" xfId="0" applyFont="1" applyFill="1" applyBorder="1" applyAlignment="1" applyProtection="1">
      <alignment horizontal="left" vertical="top"/>
    </xf>
    <xf numFmtId="0" fontId="6" fillId="10" borderId="22" xfId="0" applyFont="1" applyFill="1" applyBorder="1" applyAlignment="1" applyProtection="1">
      <alignment horizontal="left" vertical="top"/>
    </xf>
    <xf numFmtId="0" fontId="4" fillId="5" borderId="38" xfId="1" applyFont="1" applyFill="1" applyBorder="1" applyAlignment="1" applyProtection="1">
      <alignment horizontal="center" vertical="top" wrapText="1"/>
    </xf>
    <xf numFmtId="0" fontId="4" fillId="5" borderId="25" xfId="1" applyFont="1" applyFill="1" applyBorder="1" applyAlignment="1" applyProtection="1">
      <alignment horizontal="center" vertical="top" wrapText="1"/>
    </xf>
    <xf numFmtId="0" fontId="4" fillId="5" borderId="16" xfId="1" applyFont="1" applyFill="1" applyBorder="1" applyAlignment="1" applyProtection="1">
      <alignment horizontal="center" vertical="top" wrapText="1"/>
    </xf>
    <xf numFmtId="0" fontId="1" fillId="5" borderId="14" xfId="0" applyFont="1" applyFill="1" applyBorder="1" applyAlignment="1" applyProtection="1">
      <alignment horizontal="center" vertical="top"/>
    </xf>
    <xf numFmtId="0" fontId="1" fillId="5" borderId="15" xfId="0" applyFont="1" applyFill="1" applyBorder="1" applyAlignment="1" applyProtection="1">
      <alignment horizontal="center" vertical="top"/>
    </xf>
    <xf numFmtId="17" fontId="0" fillId="27" borderId="38" xfId="0" applyNumberFormat="1" applyFill="1" applyBorder="1" applyAlignment="1" applyProtection="1">
      <alignment horizontal="center" vertical="top"/>
    </xf>
    <xf numFmtId="0" fontId="0" fillId="27" borderId="25" xfId="0" applyFill="1" applyBorder="1" applyAlignment="1" applyProtection="1">
      <alignment horizontal="center" vertical="top"/>
    </xf>
    <xf numFmtId="0" fontId="0" fillId="27" borderId="53" xfId="0" applyFill="1" applyBorder="1" applyAlignment="1" applyProtection="1">
      <alignment horizontal="center" vertical="top"/>
    </xf>
    <xf numFmtId="0" fontId="1" fillId="24" borderId="21" xfId="0" applyFont="1" applyFill="1" applyBorder="1" applyAlignment="1" applyProtection="1">
      <alignment horizontal="left" vertical="top"/>
    </xf>
    <xf numFmtId="0" fontId="1" fillId="24" borderId="24" xfId="0" applyFont="1" applyFill="1" applyBorder="1" applyAlignment="1" applyProtection="1">
      <alignment horizontal="left" vertical="top"/>
    </xf>
    <xf numFmtId="0" fontId="1" fillId="24" borderId="22" xfId="0" applyFont="1" applyFill="1" applyBorder="1" applyAlignment="1" applyProtection="1">
      <alignment horizontal="left" vertical="top"/>
    </xf>
    <xf numFmtId="0" fontId="1" fillId="14" borderId="21" xfId="0" applyFont="1" applyFill="1" applyBorder="1" applyAlignment="1" applyProtection="1">
      <alignment horizontal="left" vertical="top" wrapText="1"/>
    </xf>
    <xf numFmtId="0" fontId="1" fillId="14" borderId="22" xfId="0" applyFont="1" applyFill="1" applyBorder="1" applyAlignment="1" applyProtection="1">
      <alignment horizontal="left" vertical="top" wrapText="1"/>
    </xf>
    <xf numFmtId="0" fontId="1" fillId="14" borderId="21" xfId="0" applyFont="1" applyFill="1" applyBorder="1" applyAlignment="1" applyProtection="1">
      <alignment horizontal="left" vertical="top"/>
    </xf>
    <xf numFmtId="0" fontId="1" fillId="14" borderId="22" xfId="0" applyFont="1" applyFill="1" applyBorder="1" applyAlignment="1" applyProtection="1">
      <alignment horizontal="left" vertical="top"/>
    </xf>
    <xf numFmtId="0" fontId="1" fillId="14" borderId="21" xfId="0" applyFont="1" applyFill="1" applyBorder="1" applyAlignment="1" applyProtection="1">
      <alignment horizontal="center" vertical="top"/>
    </xf>
    <xf numFmtId="0" fontId="1" fillId="14" borderId="24" xfId="0" applyFont="1" applyFill="1" applyBorder="1" applyAlignment="1" applyProtection="1">
      <alignment horizontal="center" vertical="top"/>
    </xf>
    <xf numFmtId="0" fontId="1" fillId="14" borderId="22" xfId="0" applyFont="1" applyFill="1" applyBorder="1" applyAlignment="1" applyProtection="1">
      <alignment horizontal="center" vertical="top"/>
    </xf>
    <xf numFmtId="0" fontId="1" fillId="14" borderId="63" xfId="0" applyFont="1" applyFill="1" applyBorder="1" applyAlignment="1" applyProtection="1">
      <alignment horizontal="center" vertical="top"/>
    </xf>
    <xf numFmtId="0" fontId="1" fillId="14" borderId="64" xfId="0" applyFont="1" applyFill="1" applyBorder="1" applyAlignment="1" applyProtection="1">
      <alignment horizontal="center" vertical="top"/>
    </xf>
    <xf numFmtId="0" fontId="1" fillId="28" borderId="21" xfId="0" applyFont="1" applyFill="1" applyBorder="1" applyAlignment="1" applyProtection="1">
      <alignment horizontal="center" vertical="top"/>
    </xf>
    <xf numFmtId="0" fontId="1" fillId="28" borderId="24" xfId="0" applyFont="1" applyFill="1" applyBorder="1" applyAlignment="1" applyProtection="1">
      <alignment horizontal="center" vertical="top"/>
    </xf>
    <xf numFmtId="0" fontId="1" fillId="28" borderId="22" xfId="0" applyFont="1" applyFill="1" applyBorder="1" applyAlignment="1" applyProtection="1">
      <alignment horizontal="center" vertical="top"/>
    </xf>
    <xf numFmtId="17" fontId="0" fillId="27" borderId="37" xfId="0" applyNumberFormat="1" applyFill="1" applyBorder="1" applyAlignment="1" applyProtection="1">
      <alignment horizontal="center" vertical="top"/>
    </xf>
    <xf numFmtId="0" fontId="0" fillId="27" borderId="68" xfId="0" applyFill="1" applyBorder="1" applyAlignment="1" applyProtection="1">
      <alignment horizontal="center" vertical="top"/>
    </xf>
    <xf numFmtId="0" fontId="0" fillId="27" borderId="52" xfId="0" applyFill="1" applyBorder="1" applyAlignment="1" applyProtection="1">
      <alignment horizontal="center" vertical="top"/>
    </xf>
    <xf numFmtId="0" fontId="6" fillId="12" borderId="21" xfId="0" applyFont="1" applyFill="1" applyBorder="1" applyAlignment="1" applyProtection="1">
      <alignment horizontal="left" vertical="top"/>
    </xf>
    <xf numFmtId="0" fontId="6" fillId="12" borderId="24" xfId="0" applyFont="1" applyFill="1" applyBorder="1" applyAlignment="1" applyProtection="1">
      <alignment horizontal="left" vertical="top"/>
    </xf>
    <xf numFmtId="0" fontId="1" fillId="11" borderId="21" xfId="0" applyFont="1" applyFill="1" applyBorder="1" applyAlignment="1" applyProtection="1">
      <alignment horizontal="left" vertical="top"/>
    </xf>
    <xf numFmtId="0" fontId="1" fillId="11" borderId="22" xfId="0" applyFont="1" applyFill="1" applyBorder="1" applyAlignment="1" applyProtection="1">
      <alignment horizontal="left" vertical="top"/>
    </xf>
    <xf numFmtId="0" fontId="1" fillId="11" borderId="21" xfId="0" applyFont="1" applyFill="1" applyBorder="1" applyAlignment="1" applyProtection="1">
      <alignment horizontal="center" vertical="top"/>
    </xf>
    <xf numFmtId="0" fontId="1" fillId="11" borderId="22" xfId="0" applyFont="1" applyFill="1" applyBorder="1" applyAlignment="1" applyProtection="1">
      <alignment horizontal="center" vertical="top"/>
    </xf>
    <xf numFmtId="17" fontId="1" fillId="11" borderId="21" xfId="0" applyNumberFormat="1" applyFont="1" applyFill="1" applyBorder="1" applyAlignment="1" applyProtection="1">
      <alignment horizontal="center" vertical="top"/>
    </xf>
    <xf numFmtId="0" fontId="1" fillId="11" borderId="24" xfId="0" applyFont="1" applyFill="1" applyBorder="1" applyAlignment="1" applyProtection="1">
      <alignment horizontal="center" vertical="top"/>
    </xf>
    <xf numFmtId="0" fontId="1" fillId="22" borderId="21" xfId="0" applyFont="1" applyFill="1" applyBorder="1" applyAlignment="1" applyProtection="1">
      <alignment horizontal="center"/>
    </xf>
    <xf numFmtId="0" fontId="1" fillId="22" borderId="24" xfId="0" applyFont="1" applyFill="1" applyBorder="1" applyAlignment="1" applyProtection="1">
      <alignment horizontal="center"/>
    </xf>
    <xf numFmtId="0" fontId="1" fillId="22" borderId="22" xfId="0" applyFont="1" applyFill="1" applyBorder="1" applyAlignment="1" applyProtection="1">
      <alignment horizontal="center"/>
    </xf>
    <xf numFmtId="0" fontId="1" fillId="22" borderId="21" xfId="0" applyFont="1" applyFill="1" applyBorder="1" applyAlignment="1" applyProtection="1">
      <alignment horizontal="left"/>
    </xf>
    <xf numFmtId="0" fontId="1" fillId="22" borderId="22" xfId="0" applyFont="1" applyFill="1" applyBorder="1" applyAlignment="1" applyProtection="1">
      <alignment horizontal="left"/>
    </xf>
    <xf numFmtId="0" fontId="1" fillId="23" borderId="10" xfId="0" applyFont="1" applyFill="1" applyBorder="1" applyAlignment="1" applyProtection="1">
      <alignment horizontal="center" vertical="top" wrapText="1"/>
    </xf>
    <xf numFmtId="0" fontId="1" fillId="23" borderId="11" xfId="0" applyFont="1" applyFill="1" applyBorder="1" applyAlignment="1" applyProtection="1">
      <alignment horizontal="center" vertical="top" wrapText="1"/>
    </xf>
    <xf numFmtId="0" fontId="1" fillId="23" borderId="14" xfId="0" applyFont="1" applyFill="1" applyBorder="1" applyAlignment="1" applyProtection="1">
      <alignment horizontal="center" vertical="top" wrapText="1"/>
    </xf>
    <xf numFmtId="0" fontId="1" fillId="23" borderId="15" xfId="0" applyFont="1" applyFill="1" applyBorder="1" applyAlignment="1" applyProtection="1">
      <alignment horizontal="center" vertical="top" wrapText="1"/>
    </xf>
    <xf numFmtId="0" fontId="1" fillId="23" borderId="6" xfId="0" applyFont="1" applyFill="1" applyBorder="1" applyAlignment="1" applyProtection="1">
      <alignment horizontal="center" vertical="top" wrapText="1"/>
    </xf>
    <xf numFmtId="0" fontId="1" fillId="23" borderId="7" xfId="0" applyFont="1" applyFill="1" applyBorder="1" applyAlignment="1" applyProtection="1">
      <alignment horizontal="center" vertical="top" wrapText="1"/>
    </xf>
    <xf numFmtId="0" fontId="1" fillId="23" borderId="9" xfId="0" applyFont="1" applyFill="1" applyBorder="1" applyAlignment="1" applyProtection="1">
      <alignment horizontal="center" vertical="top" wrapText="1"/>
    </xf>
    <xf numFmtId="0" fontId="1" fillId="23" borderId="13" xfId="0" applyFont="1" applyFill="1" applyBorder="1" applyAlignment="1" applyProtection="1">
      <alignment horizontal="center" vertical="top" wrapText="1"/>
    </xf>
    <xf numFmtId="0" fontId="1" fillId="23" borderId="4" xfId="0" applyFont="1" applyFill="1" applyBorder="1" applyAlignment="1" applyProtection="1">
      <alignment horizontal="center" vertical="top" wrapText="1"/>
    </xf>
    <xf numFmtId="0" fontId="0" fillId="21" borderId="41" xfId="0" applyFill="1" applyBorder="1" applyAlignment="1" applyProtection="1">
      <alignment horizontal="center" vertical="top"/>
      <protection locked="0"/>
    </xf>
    <xf numFmtId="0" fontId="0" fillId="21" borderId="42" xfId="0" applyFill="1" applyBorder="1" applyAlignment="1" applyProtection="1">
      <alignment horizontal="center" vertical="top"/>
      <protection locked="0"/>
    </xf>
    <xf numFmtId="0" fontId="0" fillId="21" borderId="41" xfId="0" applyFill="1" applyBorder="1" applyAlignment="1" applyProtection="1">
      <alignment horizontal="center" vertical="top"/>
    </xf>
    <xf numFmtId="0" fontId="0" fillId="21" borderId="42" xfId="0" applyFill="1" applyBorder="1" applyAlignment="1" applyProtection="1">
      <alignment horizontal="center" vertical="top"/>
    </xf>
    <xf numFmtId="0" fontId="6" fillId="22" borderId="21" xfId="0" applyFont="1" applyFill="1" applyBorder="1" applyAlignment="1" applyProtection="1">
      <alignment horizontal="left"/>
    </xf>
    <xf numFmtId="0" fontId="6" fillId="22" borderId="24" xfId="0" applyFont="1" applyFill="1" applyBorder="1" applyAlignment="1" applyProtection="1">
      <alignment horizontal="left"/>
    </xf>
    <xf numFmtId="0" fontId="6" fillId="22" borderId="22" xfId="0" applyFont="1" applyFill="1" applyBorder="1" applyAlignment="1" applyProtection="1">
      <alignment horizontal="left"/>
    </xf>
    <xf numFmtId="0" fontId="1" fillId="23" borderId="63" xfId="0" applyFont="1" applyFill="1" applyBorder="1" applyAlignment="1" applyProtection="1">
      <alignment horizontal="center" vertical="top" wrapText="1"/>
    </xf>
    <xf numFmtId="0" fontId="1" fillId="23" borderId="62" xfId="0" applyFont="1" applyFill="1" applyBorder="1" applyAlignment="1" applyProtection="1">
      <alignment horizontal="center" vertical="top" wrapText="1"/>
    </xf>
    <xf numFmtId="0" fontId="0" fillId="21" borderId="40" xfId="0" applyFill="1" applyBorder="1" applyAlignment="1" applyProtection="1">
      <alignment horizontal="center" vertical="top"/>
    </xf>
    <xf numFmtId="0" fontId="1" fillId="23" borderId="64" xfId="0" applyFont="1" applyFill="1" applyBorder="1" applyAlignment="1" applyProtection="1">
      <alignment horizontal="center" vertical="top" wrapText="1"/>
    </xf>
    <xf numFmtId="0" fontId="0" fillId="21" borderId="40" xfId="0" applyFill="1" applyBorder="1" applyAlignment="1" applyProtection="1">
      <alignment horizontal="center" vertical="top"/>
      <protection locked="0"/>
    </xf>
    <xf numFmtId="14" fontId="0" fillId="15" borderId="14" xfId="0" applyNumberFormat="1" applyFont="1" applyFill="1" applyBorder="1" applyAlignment="1" applyProtection="1">
      <alignment horizontal="center" vertical="top"/>
    </xf>
    <xf numFmtId="0" fontId="0" fillId="15" borderId="14" xfId="0" applyFont="1" applyFill="1" applyBorder="1" applyAlignment="1" applyProtection="1">
      <alignment horizontal="center" vertical="top"/>
      <protection locked="0"/>
    </xf>
    <xf numFmtId="0" fontId="0" fillId="15" borderId="14" xfId="0" applyFont="1" applyFill="1" applyBorder="1" applyAlignment="1" applyProtection="1">
      <alignment horizontal="center" vertical="top"/>
    </xf>
    <xf numFmtId="0" fontId="0" fillId="15" borderId="14" xfId="0" applyFill="1" applyBorder="1" applyAlignment="1">
      <alignment horizontal="center" vertical="center" wrapText="1"/>
    </xf>
    <xf numFmtId="0" fontId="0" fillId="15" borderId="10" xfId="0" applyFont="1" applyFill="1" applyBorder="1" applyAlignment="1">
      <alignment horizontal="center" vertical="center"/>
    </xf>
    <xf numFmtId="0" fontId="0" fillId="15" borderId="10" xfId="0" applyFont="1" applyFill="1" applyBorder="1" applyAlignment="1" applyProtection="1">
      <alignment horizontal="center" vertical="top"/>
    </xf>
    <xf numFmtId="0" fontId="0" fillId="15" borderId="10" xfId="0" applyFont="1" applyFill="1" applyBorder="1" applyAlignment="1" applyProtection="1">
      <alignment horizontal="center" vertical="top"/>
      <protection locked="0"/>
    </xf>
    <xf numFmtId="0" fontId="0" fillId="0" borderId="0" xfId="0" applyFill="1" applyBorder="1" applyAlignment="1" applyProtection="1">
      <alignment horizontal="left" vertical="top" wrapText="1"/>
      <protection locked="0"/>
    </xf>
    <xf numFmtId="0" fontId="0" fillId="0" borderId="32" xfId="0" applyFill="1" applyBorder="1" applyAlignment="1" applyProtection="1">
      <alignment horizontal="left" vertical="top" wrapText="1"/>
      <protection locked="0"/>
    </xf>
    <xf numFmtId="0" fontId="0" fillId="0" borderId="33" xfId="0" applyFill="1" applyBorder="1" applyAlignment="1" applyProtection="1">
      <alignment horizontal="left" vertical="top" wrapText="1"/>
      <protection locked="0"/>
    </xf>
    <xf numFmtId="0" fontId="0" fillId="18" borderId="14" xfId="0" applyFont="1" applyFill="1" applyBorder="1" applyAlignment="1">
      <alignment horizontal="center" vertical="center"/>
    </xf>
    <xf numFmtId="0" fontId="2" fillId="18" borderId="14" xfId="0" applyFont="1" applyFill="1" applyBorder="1" applyAlignment="1">
      <alignment horizontal="center"/>
    </xf>
    <xf numFmtId="0" fontId="0" fillId="18" borderId="14" xfId="0" applyFill="1" applyBorder="1" applyAlignment="1">
      <alignment horizontal="center"/>
    </xf>
    <xf numFmtId="0" fontId="0" fillId="0" borderId="14" xfId="0" applyFont="1" applyBorder="1" applyAlignment="1">
      <alignment horizontal="center"/>
    </xf>
    <xf numFmtId="0" fontId="0" fillId="0" borderId="14" xfId="0" applyBorder="1" applyAlignment="1">
      <alignment horizontal="center" vertical="center" wrapText="1"/>
    </xf>
    <xf numFmtId="0" fontId="0" fillId="0" borderId="14" xfId="0" applyFill="1" applyBorder="1" applyAlignment="1">
      <alignment horizontal="center" vertical="center" wrapText="1"/>
    </xf>
    <xf numFmtId="14" fontId="0" fillId="0" borderId="14" xfId="0" applyNumberFormat="1" applyFill="1" applyBorder="1" applyAlignment="1">
      <alignment horizontal="center" vertical="center" wrapText="1"/>
    </xf>
    <xf numFmtId="0" fontId="0" fillId="0" borderId="14" xfId="0" applyNumberFormat="1" applyFill="1" applyBorder="1" applyAlignment="1">
      <alignment horizontal="center" vertical="center" wrapText="1"/>
    </xf>
  </cellXfs>
  <cellStyles count="4">
    <cellStyle name="Accent1" xfId="1" builtinId="29"/>
    <cellStyle name="Comma" xfId="3" builtinId="3"/>
    <cellStyle name="Normal" xfId="0" builtinId="0"/>
    <cellStyle name="Percent" xfId="2" builtinId="5"/>
  </cellStyles>
  <dxfs count="0"/>
  <tableStyles count="0" defaultTableStyle="TableStyleMedium2" defaultPivotStyle="PivotStyleLight16"/>
  <colors>
    <mruColors>
      <color rgb="FF66FF33"/>
      <color rgb="FFFF9953"/>
      <color rgb="FFFF6600"/>
      <color rgb="FFFFFF66"/>
      <color rgb="FFFF9999"/>
      <color rgb="FF99FF99"/>
      <color rgb="FFFFCCCC"/>
      <color rgb="FFFF99CC"/>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9525</xdr:colOff>
      <xdr:row>4</xdr:row>
      <xdr:rowOff>95250</xdr:rowOff>
    </xdr:from>
    <xdr:to>
      <xdr:col>6</xdr:col>
      <xdr:colOff>590550</xdr:colOff>
      <xdr:row>4</xdr:row>
      <xdr:rowOff>95250</xdr:rowOff>
    </xdr:to>
    <xdr:cxnSp macro="">
      <xdr:nvCxnSpPr>
        <xdr:cNvPr id="3" name="Straight Arrow Connector 2"/>
        <xdr:cNvCxnSpPr/>
      </xdr:nvCxnSpPr>
      <xdr:spPr>
        <a:xfrm>
          <a:off x="4048125" y="1209675"/>
          <a:ext cx="5810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xdr:row>
      <xdr:rowOff>104775</xdr:rowOff>
    </xdr:from>
    <xdr:to>
      <xdr:col>13</xdr:col>
      <xdr:colOff>0</xdr:colOff>
      <xdr:row>4</xdr:row>
      <xdr:rowOff>104775</xdr:rowOff>
    </xdr:to>
    <xdr:cxnSp macro="">
      <xdr:nvCxnSpPr>
        <xdr:cNvPr id="6" name="Straight Arrow Connector 5"/>
        <xdr:cNvCxnSpPr/>
      </xdr:nvCxnSpPr>
      <xdr:spPr>
        <a:xfrm>
          <a:off x="7315200" y="495300"/>
          <a:ext cx="6096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xdr:row>
      <xdr:rowOff>1771650</xdr:rowOff>
    </xdr:from>
    <xdr:to>
      <xdr:col>6</xdr:col>
      <xdr:colOff>228600</xdr:colOff>
      <xdr:row>6</xdr:row>
      <xdr:rowOff>180975</xdr:rowOff>
    </xdr:to>
    <xdr:cxnSp macro="">
      <xdr:nvCxnSpPr>
        <xdr:cNvPr id="9" name="Straight Arrow Connector 8"/>
        <xdr:cNvCxnSpPr/>
      </xdr:nvCxnSpPr>
      <xdr:spPr>
        <a:xfrm>
          <a:off x="4038600" y="3076575"/>
          <a:ext cx="228600" cy="2095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323851</xdr:colOff>
      <xdr:row>6</xdr:row>
      <xdr:rowOff>0</xdr:rowOff>
    </xdr:from>
    <xdr:to>
      <xdr:col>12</xdr:col>
      <xdr:colOff>581025</xdr:colOff>
      <xdr:row>6</xdr:row>
      <xdr:rowOff>180975</xdr:rowOff>
    </xdr:to>
    <xdr:cxnSp macro="">
      <xdr:nvCxnSpPr>
        <xdr:cNvPr id="10" name="Straight Arrow Connector 9"/>
        <xdr:cNvCxnSpPr/>
      </xdr:nvCxnSpPr>
      <xdr:spPr>
        <a:xfrm flipH="1">
          <a:off x="8020051" y="3105150"/>
          <a:ext cx="257174" cy="1809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6</xdr:row>
      <xdr:rowOff>0</xdr:rowOff>
    </xdr:from>
    <xdr:to>
      <xdr:col>9</xdr:col>
      <xdr:colOff>495300</xdr:colOff>
      <xdr:row>7</xdr:row>
      <xdr:rowOff>0</xdr:rowOff>
    </xdr:to>
    <xdr:cxnSp macro="">
      <xdr:nvCxnSpPr>
        <xdr:cNvPr id="12" name="Straight Arrow Connector 11"/>
        <xdr:cNvCxnSpPr/>
      </xdr:nvCxnSpPr>
      <xdr:spPr>
        <a:xfrm>
          <a:off x="6362700" y="3105150"/>
          <a:ext cx="0" cy="2000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CA%20Reports%202016-2017\Nandini\CCC2_CA_June_02_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A\CA%20Reports%202016-2017\Nandini\CCC2_CA_June_02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A\CA%20Reports%202016-2017\Sheshanna%20K%20S\2.%20Lal%20Bahuddur%20Shastry\CCC2_CA_June_Batch_02_0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CA\CA%20Reports%202016-2017\Nandini\CCC2_CA_June_02_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atch Summary"/>
      <sheetName val="Youth Profile"/>
      <sheetName val="Evaluation"/>
      <sheetName val="Feedback"/>
    </sheetNames>
    <sheetDataSet>
      <sheetData sheetId="0">
        <row r="3">
          <cell r="E3" t="str">
            <v>Sri Channakeshava High School</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atch Summary"/>
      <sheetName val="Youth Profile"/>
      <sheetName val="Evaluation"/>
      <sheetName val="Feedback"/>
    </sheetNames>
    <sheetDataSet>
      <sheetData sheetId="0">
        <row r="3">
          <cell r="E3" t="str">
            <v>Shree Krishna High School</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atch Summary"/>
      <sheetName val="Youth Profile"/>
      <sheetName val="Evaluation"/>
      <sheetName val="Feedback"/>
    </sheetNames>
    <sheetDataSet>
      <sheetData sheetId="0">
        <row r="3">
          <cell r="E3" t="str">
            <v xml:space="preserve">Lal Bahuddur Shasrthy English High School </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atch Summary"/>
      <sheetName val="Youth Profile"/>
      <sheetName val="Evaluation"/>
      <sheetName val="Feedback"/>
    </sheetNames>
    <sheetDataSet>
      <sheetData sheetId="0">
        <row r="3">
          <cell r="E3" t="str">
            <v xml:space="preserve">Little Bloom English High School  </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A2" workbookViewId="0">
      <selection activeCell="G17" sqref="G17"/>
    </sheetView>
  </sheetViews>
  <sheetFormatPr defaultRowHeight="15" x14ac:dyDescent="0.25"/>
  <cols>
    <col min="2" max="2" width="15.5703125" customWidth="1"/>
    <col min="3" max="3" width="19.28515625" customWidth="1"/>
    <col min="4" max="4" width="13.85546875" customWidth="1"/>
    <col min="6" max="6" width="14.85546875" customWidth="1"/>
    <col min="11" max="11" width="19" customWidth="1"/>
    <col min="18" max="18" width="21.28515625" customWidth="1"/>
  </cols>
  <sheetData>
    <row r="1" spans="1:19" s="25" customFormat="1" ht="15.75" thickBot="1" x14ac:dyDescent="0.3"/>
    <row r="2" spans="1:19" s="25" customFormat="1" ht="41.25" customHeight="1" x14ac:dyDescent="0.25">
      <c r="A2" s="457" t="s">
        <v>148</v>
      </c>
      <c r="B2" s="458"/>
      <c r="C2" s="458"/>
      <c r="D2" s="458"/>
      <c r="E2" s="458"/>
      <c r="F2" s="458"/>
      <c r="G2" s="458"/>
      <c r="H2" s="458"/>
      <c r="I2" s="458"/>
      <c r="J2" s="458"/>
      <c r="K2" s="458"/>
      <c r="L2" s="458"/>
      <c r="M2" s="458"/>
      <c r="N2" s="458"/>
      <c r="O2" s="458"/>
      <c r="P2" s="458"/>
      <c r="Q2" s="458"/>
      <c r="R2" s="458"/>
      <c r="S2" s="459"/>
    </row>
    <row r="3" spans="1:19" s="25" customFormat="1" ht="15.75" thickBot="1" x14ac:dyDescent="0.3">
      <c r="A3" s="310"/>
      <c r="B3" s="311"/>
      <c r="C3" s="311"/>
      <c r="D3" s="311"/>
      <c r="E3" s="311"/>
      <c r="F3" s="311"/>
      <c r="G3" s="311"/>
      <c r="H3" s="311"/>
      <c r="I3" s="311"/>
      <c r="J3" s="311"/>
      <c r="K3" s="311"/>
      <c r="L3" s="311"/>
      <c r="M3" s="311"/>
      <c r="N3" s="311"/>
      <c r="O3" s="311"/>
      <c r="P3" s="311"/>
      <c r="Q3" s="311"/>
      <c r="R3" s="311"/>
      <c r="S3" s="312"/>
    </row>
    <row r="4" spans="1:19" x14ac:dyDescent="0.25">
      <c r="A4" s="310"/>
      <c r="B4" s="462" t="s">
        <v>125</v>
      </c>
      <c r="C4" s="463"/>
      <c r="D4" s="463"/>
      <c r="E4" s="463"/>
      <c r="F4" s="464"/>
      <c r="G4" s="311"/>
      <c r="H4" s="471" t="s">
        <v>126</v>
      </c>
      <c r="I4" s="472"/>
      <c r="J4" s="472"/>
      <c r="K4" s="472"/>
      <c r="L4" s="473"/>
      <c r="M4" s="311"/>
      <c r="N4" s="480" t="s">
        <v>129</v>
      </c>
      <c r="O4" s="481"/>
      <c r="P4" s="481"/>
      <c r="Q4" s="481"/>
      <c r="R4" s="482"/>
      <c r="S4" s="312"/>
    </row>
    <row r="5" spans="1:19" x14ac:dyDescent="0.25">
      <c r="A5" s="310"/>
      <c r="B5" s="465"/>
      <c r="C5" s="466"/>
      <c r="D5" s="466"/>
      <c r="E5" s="466"/>
      <c r="F5" s="467"/>
      <c r="G5" s="311"/>
      <c r="H5" s="474"/>
      <c r="I5" s="475"/>
      <c r="J5" s="475"/>
      <c r="K5" s="475"/>
      <c r="L5" s="476"/>
      <c r="M5" s="311"/>
      <c r="N5" s="483"/>
      <c r="O5" s="484"/>
      <c r="P5" s="484"/>
      <c r="Q5" s="484"/>
      <c r="R5" s="485"/>
      <c r="S5" s="312"/>
    </row>
    <row r="6" spans="1:19" ht="141.75" customHeight="1" thickBot="1" x14ac:dyDescent="0.3">
      <c r="A6" s="310"/>
      <c r="B6" s="468"/>
      <c r="C6" s="469"/>
      <c r="D6" s="469"/>
      <c r="E6" s="469"/>
      <c r="F6" s="470"/>
      <c r="G6" s="311"/>
      <c r="H6" s="477"/>
      <c r="I6" s="478"/>
      <c r="J6" s="478"/>
      <c r="K6" s="478"/>
      <c r="L6" s="479"/>
      <c r="M6" s="311"/>
      <c r="N6" s="486"/>
      <c r="O6" s="487"/>
      <c r="P6" s="487"/>
      <c r="Q6" s="487"/>
      <c r="R6" s="488"/>
      <c r="S6" s="312"/>
    </row>
    <row r="7" spans="1:19" ht="15.75" thickBot="1" x14ac:dyDescent="0.3">
      <c r="A7" s="310"/>
      <c r="B7" s="311"/>
      <c r="C7" s="311"/>
      <c r="D7" s="311"/>
      <c r="E7" s="311"/>
      <c r="F7" s="311"/>
      <c r="G7" s="311"/>
      <c r="H7" s="311"/>
      <c r="I7" s="311"/>
      <c r="J7" s="311"/>
      <c r="K7" s="311"/>
      <c r="L7" s="311"/>
      <c r="M7" s="311"/>
      <c r="N7" s="311"/>
      <c r="O7" s="311"/>
      <c r="P7" s="311"/>
      <c r="Q7" s="311"/>
      <c r="R7" s="311"/>
      <c r="S7" s="312"/>
    </row>
    <row r="8" spans="1:19" x14ac:dyDescent="0.25">
      <c r="A8" s="310"/>
      <c r="B8" s="489" t="s">
        <v>127</v>
      </c>
      <c r="C8" s="490"/>
      <c r="D8" s="490"/>
      <c r="E8" s="490"/>
      <c r="F8" s="490"/>
      <c r="G8" s="490"/>
      <c r="H8" s="490"/>
      <c r="I8" s="490"/>
      <c r="J8" s="490"/>
      <c r="K8" s="490"/>
      <c r="L8" s="490"/>
      <c r="M8" s="490"/>
      <c r="N8" s="490"/>
      <c r="O8" s="490"/>
      <c r="P8" s="490"/>
      <c r="Q8" s="490"/>
      <c r="R8" s="491"/>
      <c r="S8" s="312"/>
    </row>
    <row r="9" spans="1:19" ht="36.75" customHeight="1" thickBot="1" x14ac:dyDescent="0.3">
      <c r="A9" s="310"/>
      <c r="B9" s="492"/>
      <c r="C9" s="493"/>
      <c r="D9" s="493"/>
      <c r="E9" s="493"/>
      <c r="F9" s="493"/>
      <c r="G9" s="493"/>
      <c r="H9" s="493"/>
      <c r="I9" s="493"/>
      <c r="J9" s="493"/>
      <c r="K9" s="493"/>
      <c r="L9" s="493"/>
      <c r="M9" s="493"/>
      <c r="N9" s="493"/>
      <c r="O9" s="493"/>
      <c r="P9" s="493"/>
      <c r="Q9" s="493"/>
      <c r="R9" s="494"/>
      <c r="S9" s="312"/>
    </row>
    <row r="10" spans="1:19" ht="15.75" thickBot="1" x14ac:dyDescent="0.3">
      <c r="A10" s="313"/>
      <c r="B10" s="314"/>
      <c r="C10" s="314"/>
      <c r="D10" s="314"/>
      <c r="E10" s="314"/>
      <c r="F10" s="314"/>
      <c r="G10" s="314"/>
      <c r="H10" s="314"/>
      <c r="I10" s="314"/>
      <c r="J10" s="314"/>
      <c r="K10" s="314"/>
      <c r="L10" s="314"/>
      <c r="M10" s="314"/>
      <c r="N10" s="314"/>
      <c r="O10" s="314"/>
      <c r="P10" s="314"/>
      <c r="Q10" s="314"/>
      <c r="R10" s="314"/>
      <c r="S10" s="315"/>
    </row>
    <row r="12" spans="1:19" ht="15.75" thickBot="1" x14ac:dyDescent="0.3"/>
    <row r="13" spans="1:19" ht="15.75" thickBot="1" x14ac:dyDescent="0.3">
      <c r="B13" s="460" t="s">
        <v>195</v>
      </c>
      <c r="C13" s="461"/>
    </row>
    <row r="14" spans="1:19" x14ac:dyDescent="0.25">
      <c r="B14" s="433" t="s">
        <v>196</v>
      </c>
      <c r="C14" s="434" t="s">
        <v>79</v>
      </c>
    </row>
    <row r="15" spans="1:19" ht="30" x14ac:dyDescent="0.25">
      <c r="B15" s="435" t="s">
        <v>197</v>
      </c>
      <c r="C15" s="436" t="s">
        <v>198</v>
      </c>
    </row>
    <row r="16" spans="1:19" ht="30" x14ac:dyDescent="0.25">
      <c r="B16" s="435" t="s">
        <v>199</v>
      </c>
      <c r="C16" s="436" t="s">
        <v>200</v>
      </c>
    </row>
    <row r="17" spans="2:3" ht="30" x14ac:dyDescent="0.25">
      <c r="B17" s="435" t="s">
        <v>201</v>
      </c>
      <c r="C17" s="436" t="s">
        <v>202</v>
      </c>
    </row>
    <row r="18" spans="2:3" ht="30" x14ac:dyDescent="0.25">
      <c r="B18" s="435" t="s">
        <v>203</v>
      </c>
      <c r="C18" s="436" t="s">
        <v>204</v>
      </c>
    </row>
    <row r="19" spans="2:3" ht="45.75" thickBot="1" x14ac:dyDescent="0.3">
      <c r="B19" s="437" t="s">
        <v>205</v>
      </c>
      <c r="C19" s="438" t="s">
        <v>206</v>
      </c>
    </row>
  </sheetData>
  <mergeCells count="6">
    <mergeCell ref="A2:S2"/>
    <mergeCell ref="B13:C13"/>
    <mergeCell ref="B4:F6"/>
    <mergeCell ref="H4:L6"/>
    <mergeCell ref="N4:R6"/>
    <mergeCell ref="B8:R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zoomScale="90" zoomScaleNormal="90" workbookViewId="0">
      <selection activeCell="B2" sqref="B2:N2"/>
    </sheetView>
  </sheetViews>
  <sheetFormatPr defaultRowHeight="15" x14ac:dyDescent="0.25"/>
  <cols>
    <col min="1" max="1" width="8" style="56" customWidth="1"/>
    <col min="2" max="2" width="30.28515625" style="56" customWidth="1"/>
    <col min="3" max="3" width="57.42578125" style="56" customWidth="1"/>
    <col min="4" max="5" width="9.140625" style="55" customWidth="1"/>
    <col min="6" max="6" width="9.140625" style="55"/>
    <col min="7" max="7" width="8.42578125" style="55" customWidth="1"/>
    <col min="8" max="8" width="9.140625" style="55" customWidth="1"/>
    <col min="9" max="9" width="7.5703125" style="55" customWidth="1"/>
    <col min="10" max="10" width="8.5703125" style="55" customWidth="1"/>
    <col min="11" max="11" width="8.42578125" style="55" customWidth="1"/>
    <col min="12" max="13" width="8.28515625" style="55" customWidth="1"/>
    <col min="14" max="14" width="8.5703125" style="55" customWidth="1"/>
    <col min="15" max="15" width="9.85546875" style="56" customWidth="1"/>
    <col min="16" max="16384" width="9.140625" style="56"/>
  </cols>
  <sheetData>
    <row r="1" spans="1:15" ht="15.75" thickBot="1" x14ac:dyDescent="0.3">
      <c r="A1" s="222"/>
      <c r="B1" s="223"/>
      <c r="C1" s="223"/>
      <c r="D1" s="223"/>
      <c r="E1" s="223"/>
      <c r="F1" s="223"/>
      <c r="G1" s="223"/>
      <c r="H1" s="223"/>
      <c r="I1" s="223"/>
      <c r="J1" s="223"/>
      <c r="K1" s="223"/>
      <c r="L1" s="223"/>
      <c r="M1" s="223"/>
      <c r="N1" s="223"/>
      <c r="O1" s="224"/>
    </row>
    <row r="2" spans="1:15" ht="15.75" thickBot="1" x14ac:dyDescent="0.3">
      <c r="A2" s="225"/>
      <c r="B2" s="507" t="s">
        <v>0</v>
      </c>
      <c r="C2" s="508"/>
      <c r="D2" s="508"/>
      <c r="E2" s="508"/>
      <c r="F2" s="508"/>
      <c r="G2" s="508"/>
      <c r="H2" s="508"/>
      <c r="I2" s="508"/>
      <c r="J2" s="508"/>
      <c r="K2" s="508"/>
      <c r="L2" s="508"/>
      <c r="M2" s="508"/>
      <c r="N2" s="509"/>
      <c r="O2" s="226"/>
    </row>
    <row r="3" spans="1:15" ht="15.75" thickBot="1" x14ac:dyDescent="0.3">
      <c r="A3" s="225"/>
      <c r="B3" s="220"/>
      <c r="C3" s="220"/>
      <c r="D3" s="220"/>
      <c r="E3" s="220"/>
      <c r="F3" s="220"/>
      <c r="G3" s="220"/>
      <c r="H3" s="220"/>
      <c r="I3" s="220"/>
      <c r="J3" s="220"/>
      <c r="K3" s="220"/>
      <c r="L3" s="220"/>
      <c r="M3" s="220"/>
      <c r="N3" s="220"/>
      <c r="O3" s="226"/>
    </row>
    <row r="4" spans="1:15" ht="15.75" thickBot="1" x14ac:dyDescent="0.3">
      <c r="A4" s="225"/>
      <c r="B4" s="513" t="s">
        <v>116</v>
      </c>
      <c r="C4" s="514"/>
      <c r="D4" s="512" t="s">
        <v>83</v>
      </c>
      <c r="E4" s="515"/>
      <c r="F4" s="511"/>
      <c r="G4" s="510" t="s">
        <v>1</v>
      </c>
      <c r="H4" s="511"/>
      <c r="I4" s="512" t="s">
        <v>2</v>
      </c>
      <c r="J4" s="511"/>
      <c r="K4" s="512" t="s">
        <v>3</v>
      </c>
      <c r="L4" s="511"/>
      <c r="M4" s="510" t="s">
        <v>4</v>
      </c>
      <c r="N4" s="511"/>
      <c r="O4" s="226"/>
    </row>
    <row r="5" spans="1:15" ht="15.75" thickBot="1" x14ac:dyDescent="0.3">
      <c r="A5" s="225"/>
      <c r="B5" s="316" t="s">
        <v>5</v>
      </c>
      <c r="C5" s="316" t="s">
        <v>6</v>
      </c>
      <c r="D5" s="322" t="s">
        <v>7</v>
      </c>
      <c r="E5" s="322" t="s">
        <v>8</v>
      </c>
      <c r="F5" s="309" t="s">
        <v>9</v>
      </c>
      <c r="G5" s="77" t="s">
        <v>7</v>
      </c>
      <c r="H5" s="78" t="s">
        <v>8</v>
      </c>
      <c r="I5" s="77" t="s">
        <v>7</v>
      </c>
      <c r="J5" s="78" t="s">
        <v>8</v>
      </c>
      <c r="K5" s="77" t="s">
        <v>7</v>
      </c>
      <c r="L5" s="78" t="s">
        <v>8</v>
      </c>
      <c r="M5" s="79" t="s">
        <v>7</v>
      </c>
      <c r="N5" s="78" t="s">
        <v>8</v>
      </c>
      <c r="O5" s="226"/>
    </row>
    <row r="6" spans="1:15" x14ac:dyDescent="0.25">
      <c r="A6" s="225"/>
      <c r="B6" s="75" t="s">
        <v>11</v>
      </c>
      <c r="C6" s="75" t="s">
        <v>136</v>
      </c>
      <c r="D6" s="323">
        <f>SUM(G6+I6+K6+M6)</f>
        <v>2500</v>
      </c>
      <c r="E6" s="324">
        <f>H6+J6+L6+N6</f>
        <v>379</v>
      </c>
      <c r="F6" s="319">
        <f>D6-E6</f>
        <v>2121</v>
      </c>
      <c r="G6" s="307">
        <v>500</v>
      </c>
      <c r="H6" s="306">
        <f>'CA - Engagement'!D5</f>
        <v>379</v>
      </c>
      <c r="I6" s="307">
        <v>1000</v>
      </c>
      <c r="J6" s="306">
        <f>'CA - Engagement'!D6</f>
        <v>0</v>
      </c>
      <c r="K6" s="307">
        <v>500</v>
      </c>
      <c r="L6" s="306">
        <f>'CA - Engagement'!D7</f>
        <v>0</v>
      </c>
      <c r="M6" s="305">
        <v>500</v>
      </c>
      <c r="N6" s="306">
        <f>'CA - Engagement'!D8</f>
        <v>0</v>
      </c>
      <c r="O6" s="226"/>
    </row>
    <row r="7" spans="1:15" x14ac:dyDescent="0.25">
      <c r="A7" s="225"/>
      <c r="B7" s="31" t="s">
        <v>128</v>
      </c>
      <c r="C7" s="30" t="s">
        <v>137</v>
      </c>
      <c r="D7" s="317">
        <f t="shared" ref="D7:D16" si="0">SUM(G7+I7+K7+M7)</f>
        <v>1500</v>
      </c>
      <c r="E7" s="66">
        <f>H7+J7+L7+N7</f>
        <v>505</v>
      </c>
      <c r="F7" s="320">
        <f>D7-E7</f>
        <v>995</v>
      </c>
      <c r="G7" s="69">
        <v>500</v>
      </c>
      <c r="H7" s="68">
        <f>'LSD - Engagement'!C5</f>
        <v>505</v>
      </c>
      <c r="I7" s="69">
        <v>400</v>
      </c>
      <c r="J7" s="68">
        <f>'LSD - Engagement'!C6</f>
        <v>0</v>
      </c>
      <c r="K7" s="69">
        <v>300</v>
      </c>
      <c r="L7" s="68">
        <f>'LSD - Engagement'!C7</f>
        <v>0</v>
      </c>
      <c r="M7" s="67">
        <v>300</v>
      </c>
      <c r="N7" s="68">
        <f>'LSD - Engagement'!C8</f>
        <v>0</v>
      </c>
      <c r="O7" s="226"/>
    </row>
    <row r="8" spans="1:15" x14ac:dyDescent="0.25">
      <c r="A8" s="225"/>
      <c r="B8" s="32" t="s">
        <v>39</v>
      </c>
      <c r="C8" s="58" t="s">
        <v>138</v>
      </c>
      <c r="D8" s="317">
        <f t="shared" si="0"/>
        <v>800</v>
      </c>
      <c r="E8" s="66">
        <f t="shared" ref="E8:E16" si="1">H8+J8+L8+N8</f>
        <v>76</v>
      </c>
      <c r="F8" s="320">
        <f t="shared" ref="F8:F16" si="2">D8-E8</f>
        <v>724</v>
      </c>
      <c r="G8" s="72">
        <v>100</v>
      </c>
      <c r="H8" s="71">
        <f>'LMS Program'!I5</f>
        <v>76</v>
      </c>
      <c r="I8" s="72">
        <v>250</v>
      </c>
      <c r="J8" s="71">
        <f>'LMS Program'!I6</f>
        <v>0</v>
      </c>
      <c r="K8" s="72">
        <v>250</v>
      </c>
      <c r="L8" s="71">
        <f>'LMS Program'!I7</f>
        <v>0</v>
      </c>
      <c r="M8" s="70">
        <v>200</v>
      </c>
      <c r="N8" s="71">
        <f>'LMS Program'!I8</f>
        <v>0</v>
      </c>
      <c r="O8" s="226"/>
    </row>
    <row r="9" spans="1:15" x14ac:dyDescent="0.25">
      <c r="A9" s="225"/>
      <c r="B9" s="32" t="s">
        <v>130</v>
      </c>
      <c r="C9" s="59" t="s">
        <v>139</v>
      </c>
      <c r="D9" s="317">
        <f t="shared" si="0"/>
        <v>50</v>
      </c>
      <c r="E9" s="66">
        <f t="shared" si="1"/>
        <v>14</v>
      </c>
      <c r="F9" s="320">
        <f t="shared" si="2"/>
        <v>36</v>
      </c>
      <c r="G9" s="72">
        <v>10</v>
      </c>
      <c r="H9" s="71">
        <f>'LMS Program'!C5</f>
        <v>14</v>
      </c>
      <c r="I9" s="72">
        <v>13</v>
      </c>
      <c r="J9" s="71">
        <f>'LMS Program'!C6</f>
        <v>0</v>
      </c>
      <c r="K9" s="72">
        <v>13</v>
      </c>
      <c r="L9" s="71">
        <f>'LMS Program'!C7</f>
        <v>0</v>
      </c>
      <c r="M9" s="70">
        <v>14</v>
      </c>
      <c r="N9" s="71">
        <f>'LMS Program'!C8</f>
        <v>0</v>
      </c>
      <c r="O9" s="226"/>
    </row>
    <row r="10" spans="1:15" x14ac:dyDescent="0.25">
      <c r="A10" s="225"/>
      <c r="B10" s="32" t="s">
        <v>131</v>
      </c>
      <c r="C10" s="32" t="s">
        <v>140</v>
      </c>
      <c r="D10" s="317">
        <f t="shared" si="0"/>
        <v>20</v>
      </c>
      <c r="E10" s="66">
        <f t="shared" si="1"/>
        <v>0</v>
      </c>
      <c r="F10" s="320">
        <f t="shared" si="2"/>
        <v>20</v>
      </c>
      <c r="G10" s="72">
        <v>0</v>
      </c>
      <c r="H10" s="71">
        <f>'LMS Program'!L5</f>
        <v>0</v>
      </c>
      <c r="I10" s="72">
        <v>5</v>
      </c>
      <c r="J10" s="71">
        <f>'LMS Program'!L6</f>
        <v>0</v>
      </c>
      <c r="K10" s="72">
        <v>5</v>
      </c>
      <c r="L10" s="71">
        <f>'LMS Program'!L7</f>
        <v>0</v>
      </c>
      <c r="M10" s="70">
        <v>10</v>
      </c>
      <c r="N10" s="71">
        <f>'LMS Program'!L8</f>
        <v>0</v>
      </c>
      <c r="O10" s="226"/>
    </row>
    <row r="11" spans="1:15" x14ac:dyDescent="0.25">
      <c r="A11" s="225"/>
      <c r="B11" s="32" t="s">
        <v>146</v>
      </c>
      <c r="C11" s="32" t="s">
        <v>147</v>
      </c>
      <c r="D11" s="317">
        <f t="shared" si="0"/>
        <v>200</v>
      </c>
      <c r="E11" s="66">
        <f t="shared" si="1"/>
        <v>0</v>
      </c>
      <c r="F11" s="320">
        <f t="shared" si="2"/>
        <v>200</v>
      </c>
      <c r="G11" s="72">
        <v>100</v>
      </c>
      <c r="H11" s="71">
        <f>'LMS Program'!F5</f>
        <v>0</v>
      </c>
      <c r="I11" s="72">
        <v>0</v>
      </c>
      <c r="J11" s="71">
        <f>'LMS Program'!F6</f>
        <v>0</v>
      </c>
      <c r="K11" s="72">
        <v>100</v>
      </c>
      <c r="L11" s="71">
        <f>'LMS Program'!F7</f>
        <v>0</v>
      </c>
      <c r="M11" s="70">
        <v>0</v>
      </c>
      <c r="N11" s="71">
        <f>'LMS Program'!F8</f>
        <v>0</v>
      </c>
      <c r="O11" s="226"/>
    </row>
    <row r="12" spans="1:15" x14ac:dyDescent="0.25">
      <c r="A12" s="225"/>
      <c r="B12" s="32" t="s">
        <v>132</v>
      </c>
      <c r="C12" s="32" t="s">
        <v>141</v>
      </c>
      <c r="D12" s="317">
        <v>5000</v>
      </c>
      <c r="E12" s="66">
        <f t="shared" si="1"/>
        <v>0</v>
      </c>
      <c r="F12" s="320">
        <f t="shared" si="2"/>
        <v>5000</v>
      </c>
      <c r="G12" s="72">
        <v>3700</v>
      </c>
      <c r="H12" s="440"/>
      <c r="I12" s="72">
        <v>4000</v>
      </c>
      <c r="J12" s="440"/>
      <c r="K12" s="72">
        <v>4500</v>
      </c>
      <c r="L12" s="440"/>
      <c r="M12" s="70">
        <v>5000</v>
      </c>
      <c r="N12" s="440"/>
      <c r="O12" s="226"/>
    </row>
    <row r="13" spans="1:15" x14ac:dyDescent="0.25">
      <c r="A13" s="225"/>
      <c r="B13" s="32" t="s">
        <v>133</v>
      </c>
      <c r="C13" s="32" t="s">
        <v>142</v>
      </c>
      <c r="D13" s="317">
        <f t="shared" si="0"/>
        <v>150</v>
      </c>
      <c r="E13" s="66">
        <f t="shared" si="1"/>
        <v>0</v>
      </c>
      <c r="F13" s="320">
        <f t="shared" si="2"/>
        <v>150</v>
      </c>
      <c r="G13" s="72">
        <v>25</v>
      </c>
      <c r="H13" s="440"/>
      <c r="I13" s="72">
        <v>25</v>
      </c>
      <c r="J13" s="440"/>
      <c r="K13" s="72">
        <v>50</v>
      </c>
      <c r="L13" s="440"/>
      <c r="M13" s="70">
        <v>50</v>
      </c>
      <c r="N13" s="440"/>
      <c r="O13" s="226"/>
    </row>
    <row r="14" spans="1:15" x14ac:dyDescent="0.25">
      <c r="A14" s="225"/>
      <c r="B14" s="32" t="s">
        <v>134</v>
      </c>
      <c r="C14" s="32" t="s">
        <v>143</v>
      </c>
      <c r="D14" s="317">
        <f t="shared" si="0"/>
        <v>600</v>
      </c>
      <c r="E14" s="66">
        <f t="shared" si="1"/>
        <v>485</v>
      </c>
      <c r="F14" s="320">
        <f t="shared" si="2"/>
        <v>115</v>
      </c>
      <c r="G14" s="72">
        <v>150</v>
      </c>
      <c r="H14" s="233">
        <f>'LTE engagement'!C5</f>
        <v>485</v>
      </c>
      <c r="I14" s="72">
        <v>150</v>
      </c>
      <c r="J14" s="233">
        <f>'LTE engagement'!C6</f>
        <v>0</v>
      </c>
      <c r="K14" s="72">
        <v>150</v>
      </c>
      <c r="L14" s="233">
        <f>'LTE engagement'!C7</f>
        <v>0</v>
      </c>
      <c r="M14" s="70">
        <v>150</v>
      </c>
      <c r="N14" s="233">
        <f>'LTE engagement'!C8</f>
        <v>0</v>
      </c>
      <c r="O14" s="226"/>
    </row>
    <row r="15" spans="1:15" x14ac:dyDescent="0.25">
      <c r="A15" s="225"/>
      <c r="B15" s="32" t="s">
        <v>135</v>
      </c>
      <c r="C15" s="32" t="s">
        <v>144</v>
      </c>
      <c r="D15" s="317">
        <f t="shared" si="0"/>
        <v>60</v>
      </c>
      <c r="E15" s="66">
        <f t="shared" si="1"/>
        <v>0</v>
      </c>
      <c r="F15" s="320">
        <f t="shared" si="2"/>
        <v>60</v>
      </c>
      <c r="G15" s="72">
        <v>0</v>
      </c>
      <c r="H15" s="233">
        <f>'LTE engagement'!F5</f>
        <v>0</v>
      </c>
      <c r="I15" s="72">
        <v>30</v>
      </c>
      <c r="J15" s="233">
        <f>'LTE engagement'!F6</f>
        <v>0</v>
      </c>
      <c r="K15" s="72">
        <v>0</v>
      </c>
      <c r="L15" s="233">
        <f>'LTE engagement'!F7</f>
        <v>0</v>
      </c>
      <c r="M15" s="70">
        <v>30</v>
      </c>
      <c r="N15" s="233">
        <f>'LTE engagement'!F8</f>
        <v>0</v>
      </c>
      <c r="O15" s="226"/>
    </row>
    <row r="16" spans="1:15" ht="15.75" thickBot="1" x14ac:dyDescent="0.3">
      <c r="A16" s="225"/>
      <c r="B16" s="33" t="s">
        <v>10</v>
      </c>
      <c r="C16" s="33" t="s">
        <v>145</v>
      </c>
      <c r="D16" s="318">
        <f t="shared" si="0"/>
        <v>120</v>
      </c>
      <c r="E16" s="308">
        <f t="shared" si="1"/>
        <v>64</v>
      </c>
      <c r="F16" s="321">
        <f t="shared" si="2"/>
        <v>56</v>
      </c>
      <c r="G16" s="73">
        <v>60</v>
      </c>
      <c r="H16" s="234">
        <f>'LTE engagement'!I5</f>
        <v>64</v>
      </c>
      <c r="I16" s="73"/>
      <c r="J16" s="234"/>
      <c r="K16" s="73">
        <v>60</v>
      </c>
      <c r="L16" s="234">
        <f>'LTE engagement'!I7</f>
        <v>0</v>
      </c>
      <c r="M16" s="74"/>
      <c r="N16" s="234"/>
      <c r="O16" s="226"/>
    </row>
    <row r="17" spans="1:15" x14ac:dyDescent="0.25">
      <c r="A17" s="225"/>
      <c r="B17" s="220"/>
      <c r="C17" s="220"/>
      <c r="D17" s="220"/>
      <c r="E17" s="220"/>
      <c r="F17" s="220"/>
      <c r="G17" s="220"/>
      <c r="H17" s="220"/>
      <c r="I17" s="220"/>
      <c r="J17" s="220"/>
      <c r="K17" s="220"/>
      <c r="L17" s="220"/>
      <c r="M17" s="220"/>
      <c r="N17" s="220"/>
      <c r="O17" s="226"/>
    </row>
    <row r="18" spans="1:15" ht="12" customHeight="1" thickBot="1" x14ac:dyDescent="0.3">
      <c r="A18" s="225"/>
      <c r="B18" s="220"/>
      <c r="C18" s="220"/>
      <c r="D18" s="220"/>
      <c r="E18" s="220"/>
      <c r="F18" s="220"/>
      <c r="G18" s="220"/>
      <c r="H18" s="220"/>
      <c r="I18" s="220"/>
      <c r="J18" s="220"/>
      <c r="K18" s="220"/>
      <c r="L18" s="220"/>
      <c r="M18" s="220"/>
      <c r="N18" s="220"/>
      <c r="O18" s="226"/>
    </row>
    <row r="19" spans="1:15" ht="15.75" thickBot="1" x14ac:dyDescent="0.3">
      <c r="A19" s="225"/>
      <c r="B19" s="495" t="s">
        <v>13</v>
      </c>
      <c r="C19" s="496"/>
      <c r="D19" s="496"/>
      <c r="E19" s="496"/>
      <c r="F19" s="496"/>
      <c r="G19" s="496"/>
      <c r="H19" s="496"/>
      <c r="I19" s="496"/>
      <c r="J19" s="496"/>
      <c r="K19" s="496"/>
      <c r="L19" s="496"/>
      <c r="M19" s="496"/>
      <c r="N19" s="497"/>
      <c r="O19" s="226"/>
    </row>
    <row r="20" spans="1:15" x14ac:dyDescent="0.25">
      <c r="A20" s="225"/>
      <c r="B20" s="498" t="s">
        <v>244</v>
      </c>
      <c r="C20" s="499"/>
      <c r="D20" s="499"/>
      <c r="E20" s="499"/>
      <c r="F20" s="499"/>
      <c r="G20" s="499"/>
      <c r="H20" s="499"/>
      <c r="I20" s="499"/>
      <c r="J20" s="499"/>
      <c r="K20" s="499"/>
      <c r="L20" s="499"/>
      <c r="M20" s="499"/>
      <c r="N20" s="500"/>
      <c r="O20" s="226"/>
    </row>
    <row r="21" spans="1:15" x14ac:dyDescent="0.25">
      <c r="A21" s="225"/>
      <c r="B21" s="498" t="s">
        <v>245</v>
      </c>
      <c r="C21" s="499"/>
      <c r="D21" s="499"/>
      <c r="E21" s="499"/>
      <c r="F21" s="499"/>
      <c r="G21" s="499"/>
      <c r="H21" s="499"/>
      <c r="I21" s="499"/>
      <c r="J21" s="499"/>
      <c r="K21" s="499"/>
      <c r="L21" s="499"/>
      <c r="M21" s="499"/>
      <c r="N21" s="500"/>
      <c r="O21" s="226"/>
    </row>
    <row r="22" spans="1:15" x14ac:dyDescent="0.25">
      <c r="A22" s="225"/>
      <c r="B22" s="612" t="s">
        <v>250</v>
      </c>
      <c r="C22" s="611"/>
      <c r="D22" s="611"/>
      <c r="E22" s="611"/>
      <c r="F22" s="611"/>
      <c r="G22" s="611"/>
      <c r="H22" s="611"/>
      <c r="I22" s="611"/>
      <c r="J22" s="611"/>
      <c r="K22" s="611"/>
      <c r="L22" s="611"/>
      <c r="M22" s="611"/>
      <c r="N22" s="613"/>
      <c r="O22" s="226"/>
    </row>
    <row r="23" spans="1:15" x14ac:dyDescent="0.25">
      <c r="A23" s="225"/>
      <c r="B23" s="498"/>
      <c r="C23" s="499"/>
      <c r="D23" s="499"/>
      <c r="E23" s="499"/>
      <c r="F23" s="499"/>
      <c r="G23" s="499"/>
      <c r="H23" s="499"/>
      <c r="I23" s="499"/>
      <c r="J23" s="499"/>
      <c r="K23" s="499"/>
      <c r="L23" s="499"/>
      <c r="M23" s="499"/>
      <c r="N23" s="500"/>
      <c r="O23" s="226"/>
    </row>
    <row r="24" spans="1:15" x14ac:dyDescent="0.25">
      <c r="A24" s="225"/>
      <c r="B24" s="498"/>
      <c r="C24" s="499"/>
      <c r="D24" s="499"/>
      <c r="E24" s="499"/>
      <c r="F24" s="499"/>
      <c r="G24" s="499"/>
      <c r="H24" s="499"/>
      <c r="I24" s="499"/>
      <c r="J24" s="499"/>
      <c r="K24" s="499"/>
      <c r="L24" s="499"/>
      <c r="M24" s="499"/>
      <c r="N24" s="500"/>
      <c r="O24" s="226"/>
    </row>
    <row r="25" spans="1:15" ht="15.75" thickBot="1" x14ac:dyDescent="0.3">
      <c r="A25" s="225"/>
      <c r="B25" s="504"/>
      <c r="C25" s="505"/>
      <c r="D25" s="505"/>
      <c r="E25" s="505"/>
      <c r="F25" s="505"/>
      <c r="G25" s="505"/>
      <c r="H25" s="505"/>
      <c r="I25" s="505"/>
      <c r="J25" s="505"/>
      <c r="K25" s="505"/>
      <c r="L25" s="505"/>
      <c r="M25" s="505"/>
      <c r="N25" s="506"/>
      <c r="O25" s="226"/>
    </row>
    <row r="26" spans="1:15" x14ac:dyDescent="0.25">
      <c r="A26" s="225"/>
      <c r="B26" s="220"/>
      <c r="C26" s="220"/>
      <c r="D26" s="220"/>
      <c r="E26" s="220"/>
      <c r="F26" s="220"/>
      <c r="G26" s="220"/>
      <c r="H26" s="220"/>
      <c r="I26" s="220"/>
      <c r="J26" s="220"/>
      <c r="K26" s="220"/>
      <c r="L26" s="220"/>
      <c r="M26" s="220"/>
      <c r="N26" s="220"/>
      <c r="O26" s="226"/>
    </row>
    <row r="27" spans="1:15" ht="15.75" thickBot="1" x14ac:dyDescent="0.3">
      <c r="A27" s="225"/>
      <c r="B27" s="220"/>
      <c r="C27" s="220"/>
      <c r="D27" s="220"/>
      <c r="E27" s="220"/>
      <c r="F27" s="220"/>
      <c r="G27" s="220"/>
      <c r="H27" s="220"/>
      <c r="I27" s="220"/>
      <c r="J27" s="220"/>
      <c r="K27" s="220"/>
      <c r="L27" s="220"/>
      <c r="M27" s="220"/>
      <c r="N27" s="220"/>
      <c r="O27" s="226"/>
    </row>
    <row r="28" spans="1:15" ht="15.75" thickBot="1" x14ac:dyDescent="0.3">
      <c r="A28" s="225"/>
      <c r="B28" s="495" t="s">
        <v>12</v>
      </c>
      <c r="C28" s="496"/>
      <c r="D28" s="496"/>
      <c r="E28" s="496"/>
      <c r="F28" s="496"/>
      <c r="G28" s="496"/>
      <c r="H28" s="496"/>
      <c r="I28" s="496"/>
      <c r="J28" s="496"/>
      <c r="K28" s="496"/>
      <c r="L28" s="496"/>
      <c r="M28" s="496"/>
      <c r="N28" s="497"/>
      <c r="O28" s="226"/>
    </row>
    <row r="29" spans="1:15" x14ac:dyDescent="0.25">
      <c r="A29" s="225"/>
      <c r="B29" s="516" t="s">
        <v>246</v>
      </c>
      <c r="C29" s="517"/>
      <c r="D29" s="517"/>
      <c r="E29" s="517"/>
      <c r="F29" s="517"/>
      <c r="G29" s="517"/>
      <c r="H29" s="517"/>
      <c r="I29" s="517"/>
      <c r="J29" s="517"/>
      <c r="K29" s="517"/>
      <c r="L29" s="517"/>
      <c r="M29" s="517"/>
      <c r="N29" s="518"/>
      <c r="O29" s="226"/>
    </row>
    <row r="30" spans="1:15" x14ac:dyDescent="0.25">
      <c r="A30" s="225"/>
      <c r="B30" s="498"/>
      <c r="C30" s="499"/>
      <c r="D30" s="499"/>
      <c r="E30" s="499"/>
      <c r="F30" s="499"/>
      <c r="G30" s="499"/>
      <c r="H30" s="499"/>
      <c r="I30" s="499"/>
      <c r="J30" s="499"/>
      <c r="K30" s="499"/>
      <c r="L30" s="499"/>
      <c r="M30" s="499"/>
      <c r="N30" s="500"/>
      <c r="O30" s="226"/>
    </row>
    <row r="31" spans="1:15" x14ac:dyDescent="0.25">
      <c r="A31" s="225"/>
      <c r="B31" s="498"/>
      <c r="C31" s="499"/>
      <c r="D31" s="499"/>
      <c r="E31" s="499"/>
      <c r="F31" s="499"/>
      <c r="G31" s="499"/>
      <c r="H31" s="499"/>
      <c r="I31" s="499"/>
      <c r="J31" s="499"/>
      <c r="K31" s="499"/>
      <c r="L31" s="499"/>
      <c r="M31" s="499"/>
      <c r="N31" s="500"/>
      <c r="O31" s="226"/>
    </row>
    <row r="32" spans="1:15" x14ac:dyDescent="0.25">
      <c r="A32" s="225"/>
      <c r="B32" s="498"/>
      <c r="C32" s="499"/>
      <c r="D32" s="499"/>
      <c r="E32" s="499"/>
      <c r="F32" s="499"/>
      <c r="G32" s="499"/>
      <c r="H32" s="499"/>
      <c r="I32" s="499"/>
      <c r="J32" s="499"/>
      <c r="K32" s="499"/>
      <c r="L32" s="499"/>
      <c r="M32" s="499"/>
      <c r="N32" s="500"/>
      <c r="O32" s="226"/>
    </row>
    <row r="33" spans="1:15" x14ac:dyDescent="0.25">
      <c r="A33" s="225"/>
      <c r="B33" s="498"/>
      <c r="C33" s="499"/>
      <c r="D33" s="499"/>
      <c r="E33" s="499"/>
      <c r="F33" s="499"/>
      <c r="G33" s="499"/>
      <c r="H33" s="499"/>
      <c r="I33" s="499"/>
      <c r="J33" s="499"/>
      <c r="K33" s="499"/>
      <c r="L33" s="499"/>
      <c r="M33" s="499"/>
      <c r="N33" s="500"/>
      <c r="O33" s="226"/>
    </row>
    <row r="34" spans="1:15" x14ac:dyDescent="0.25">
      <c r="A34" s="225"/>
      <c r="B34" s="498"/>
      <c r="C34" s="499"/>
      <c r="D34" s="499"/>
      <c r="E34" s="499"/>
      <c r="F34" s="499"/>
      <c r="G34" s="499"/>
      <c r="H34" s="499"/>
      <c r="I34" s="499"/>
      <c r="J34" s="499"/>
      <c r="K34" s="499"/>
      <c r="L34" s="499"/>
      <c r="M34" s="499"/>
      <c r="N34" s="500"/>
      <c r="O34" s="226"/>
    </row>
    <row r="35" spans="1:15" x14ac:dyDescent="0.25">
      <c r="A35" s="225"/>
      <c r="B35" s="498"/>
      <c r="C35" s="499"/>
      <c r="D35" s="499"/>
      <c r="E35" s="499"/>
      <c r="F35" s="499"/>
      <c r="G35" s="499"/>
      <c r="H35" s="499"/>
      <c r="I35" s="499"/>
      <c r="J35" s="499"/>
      <c r="K35" s="499"/>
      <c r="L35" s="499"/>
      <c r="M35" s="499"/>
      <c r="N35" s="500"/>
      <c r="O35" s="226"/>
    </row>
    <row r="36" spans="1:15" ht="15.75" thickBot="1" x14ac:dyDescent="0.3">
      <c r="A36" s="225"/>
      <c r="B36" s="504"/>
      <c r="C36" s="505"/>
      <c r="D36" s="505"/>
      <c r="E36" s="505"/>
      <c r="F36" s="505"/>
      <c r="G36" s="505"/>
      <c r="H36" s="505"/>
      <c r="I36" s="505"/>
      <c r="J36" s="505"/>
      <c r="K36" s="505"/>
      <c r="L36" s="505"/>
      <c r="M36" s="505"/>
      <c r="N36" s="506"/>
      <c r="O36" s="226"/>
    </row>
    <row r="37" spans="1:15" x14ac:dyDescent="0.25">
      <c r="A37" s="225"/>
      <c r="B37" s="220"/>
      <c r="C37" s="220"/>
      <c r="D37" s="220"/>
      <c r="E37" s="220"/>
      <c r="F37" s="220"/>
      <c r="G37" s="220"/>
      <c r="H37" s="220"/>
      <c r="I37" s="220"/>
      <c r="J37" s="220"/>
      <c r="K37" s="220"/>
      <c r="L37" s="220"/>
      <c r="M37" s="220"/>
      <c r="N37" s="220"/>
      <c r="O37" s="226"/>
    </row>
    <row r="38" spans="1:15" ht="15.75" thickBot="1" x14ac:dyDescent="0.3">
      <c r="A38" s="225"/>
      <c r="B38" s="220"/>
      <c r="C38" s="220"/>
      <c r="D38" s="220"/>
      <c r="E38" s="220"/>
      <c r="F38" s="220"/>
      <c r="G38" s="220"/>
      <c r="H38" s="220"/>
      <c r="I38" s="220"/>
      <c r="J38" s="220"/>
      <c r="K38" s="220"/>
      <c r="L38" s="220"/>
      <c r="M38" s="220"/>
      <c r="N38" s="220"/>
      <c r="O38" s="226"/>
    </row>
    <row r="39" spans="1:15" ht="15.75" thickBot="1" x14ac:dyDescent="0.3">
      <c r="A39" s="225"/>
      <c r="B39" s="495" t="s">
        <v>149</v>
      </c>
      <c r="C39" s="496"/>
      <c r="D39" s="496"/>
      <c r="E39" s="496"/>
      <c r="F39" s="496"/>
      <c r="G39" s="496"/>
      <c r="H39" s="496"/>
      <c r="I39" s="496"/>
      <c r="J39" s="496"/>
      <c r="K39" s="496"/>
      <c r="L39" s="496"/>
      <c r="M39" s="496"/>
      <c r="N39" s="497"/>
      <c r="O39" s="226"/>
    </row>
    <row r="40" spans="1:15" x14ac:dyDescent="0.25">
      <c r="A40" s="225"/>
      <c r="B40" s="501" t="s">
        <v>252</v>
      </c>
      <c r="C40" s="502"/>
      <c r="D40" s="502"/>
      <c r="E40" s="502"/>
      <c r="F40" s="502"/>
      <c r="G40" s="502"/>
      <c r="H40" s="502"/>
      <c r="I40" s="502"/>
      <c r="J40" s="502"/>
      <c r="K40" s="502"/>
      <c r="L40" s="502"/>
      <c r="M40" s="502"/>
      <c r="N40" s="503"/>
      <c r="O40" s="226"/>
    </row>
    <row r="41" spans="1:15" x14ac:dyDescent="0.25">
      <c r="A41" s="225"/>
      <c r="B41" s="498" t="s">
        <v>253</v>
      </c>
      <c r="C41" s="499"/>
      <c r="D41" s="499"/>
      <c r="E41" s="499"/>
      <c r="F41" s="499"/>
      <c r="G41" s="499"/>
      <c r="H41" s="499"/>
      <c r="I41" s="499"/>
      <c r="J41" s="499"/>
      <c r="K41" s="499"/>
      <c r="L41" s="499"/>
      <c r="M41" s="499"/>
      <c r="N41" s="500"/>
      <c r="O41" s="226"/>
    </row>
    <row r="42" spans="1:15" x14ac:dyDescent="0.25">
      <c r="A42" s="225"/>
      <c r="B42" s="498"/>
      <c r="C42" s="499"/>
      <c r="D42" s="499"/>
      <c r="E42" s="499"/>
      <c r="F42" s="499"/>
      <c r="G42" s="499"/>
      <c r="H42" s="499"/>
      <c r="I42" s="499"/>
      <c r="J42" s="499"/>
      <c r="K42" s="499"/>
      <c r="L42" s="499"/>
      <c r="M42" s="499"/>
      <c r="N42" s="500"/>
      <c r="O42" s="226"/>
    </row>
    <row r="43" spans="1:15" x14ac:dyDescent="0.25">
      <c r="A43" s="225"/>
      <c r="B43" s="612"/>
      <c r="C43" s="611"/>
      <c r="D43" s="611"/>
      <c r="E43" s="611"/>
      <c r="F43" s="611"/>
      <c r="G43" s="611"/>
      <c r="H43" s="611"/>
      <c r="I43" s="611"/>
      <c r="J43" s="611"/>
      <c r="K43" s="611"/>
      <c r="L43" s="611"/>
      <c r="M43" s="611"/>
      <c r="N43" s="613"/>
      <c r="O43" s="226"/>
    </row>
    <row r="44" spans="1:15" x14ac:dyDescent="0.25">
      <c r="A44" s="225"/>
      <c r="B44" s="612"/>
      <c r="C44" s="611"/>
      <c r="D44" s="611"/>
      <c r="E44" s="611"/>
      <c r="F44" s="611"/>
      <c r="G44" s="611"/>
      <c r="H44" s="611"/>
      <c r="I44" s="611"/>
      <c r="J44" s="611"/>
      <c r="K44" s="611"/>
      <c r="L44" s="611"/>
      <c r="M44" s="611"/>
      <c r="N44" s="613"/>
      <c r="O44" s="226"/>
    </row>
    <row r="45" spans="1:15" ht="15.75" thickBot="1" x14ac:dyDescent="0.3">
      <c r="A45" s="225"/>
      <c r="B45" s="504"/>
      <c r="C45" s="505"/>
      <c r="D45" s="505"/>
      <c r="E45" s="505"/>
      <c r="F45" s="505"/>
      <c r="G45" s="505"/>
      <c r="H45" s="505"/>
      <c r="I45" s="505"/>
      <c r="J45" s="505"/>
      <c r="K45" s="505"/>
      <c r="L45" s="505"/>
      <c r="M45" s="505"/>
      <c r="N45" s="506"/>
      <c r="O45" s="226"/>
    </row>
    <row r="46" spans="1:15" x14ac:dyDescent="0.25">
      <c r="A46" s="225"/>
      <c r="B46" s="220"/>
      <c r="C46" s="220"/>
      <c r="D46" s="220"/>
      <c r="E46" s="220"/>
      <c r="F46" s="220"/>
      <c r="G46" s="220"/>
      <c r="H46" s="220"/>
      <c r="I46" s="220"/>
      <c r="J46" s="220"/>
      <c r="K46" s="220"/>
      <c r="L46" s="220"/>
      <c r="M46" s="220"/>
      <c r="N46" s="220"/>
      <c r="O46" s="226"/>
    </row>
    <row r="47" spans="1:15" ht="15.75" thickBot="1" x14ac:dyDescent="0.3">
      <c r="A47" s="225"/>
      <c r="B47" s="220"/>
      <c r="C47" s="220"/>
      <c r="D47" s="220"/>
      <c r="E47" s="220"/>
      <c r="F47" s="220"/>
      <c r="G47" s="220"/>
      <c r="H47" s="220"/>
      <c r="I47" s="220"/>
      <c r="J47" s="220"/>
      <c r="K47" s="220"/>
      <c r="L47" s="220"/>
      <c r="M47" s="220"/>
      <c r="N47" s="220"/>
      <c r="O47" s="226"/>
    </row>
    <row r="48" spans="1:15" ht="15.75" thickBot="1" x14ac:dyDescent="0.3">
      <c r="A48" s="225"/>
      <c r="B48" s="495" t="s">
        <v>14</v>
      </c>
      <c r="C48" s="496"/>
      <c r="D48" s="496"/>
      <c r="E48" s="496"/>
      <c r="F48" s="496"/>
      <c r="G48" s="496"/>
      <c r="H48" s="496"/>
      <c r="I48" s="496"/>
      <c r="J48" s="496"/>
      <c r="K48" s="496"/>
      <c r="L48" s="496"/>
      <c r="M48" s="496"/>
      <c r="N48" s="497"/>
      <c r="O48" s="226"/>
    </row>
    <row r="49" spans="1:15" x14ac:dyDescent="0.25">
      <c r="A49" s="225"/>
      <c r="B49" s="501" t="s">
        <v>251</v>
      </c>
      <c r="C49" s="502"/>
      <c r="D49" s="502"/>
      <c r="E49" s="502"/>
      <c r="F49" s="502"/>
      <c r="G49" s="502"/>
      <c r="H49" s="502"/>
      <c r="I49" s="502"/>
      <c r="J49" s="502"/>
      <c r="K49" s="502"/>
      <c r="L49" s="502"/>
      <c r="M49" s="502"/>
      <c r="N49" s="503"/>
      <c r="O49" s="226"/>
    </row>
    <row r="50" spans="1:15" x14ac:dyDescent="0.25">
      <c r="A50" s="225"/>
      <c r="B50" s="498"/>
      <c r="C50" s="499"/>
      <c r="D50" s="499"/>
      <c r="E50" s="499"/>
      <c r="F50" s="499"/>
      <c r="G50" s="499"/>
      <c r="H50" s="499"/>
      <c r="I50" s="499"/>
      <c r="J50" s="499"/>
      <c r="K50" s="499"/>
      <c r="L50" s="499"/>
      <c r="M50" s="499"/>
      <c r="N50" s="500"/>
      <c r="O50" s="226"/>
    </row>
    <row r="51" spans="1:15" x14ac:dyDescent="0.25">
      <c r="A51" s="225"/>
      <c r="B51" s="498"/>
      <c r="C51" s="499"/>
      <c r="D51" s="499"/>
      <c r="E51" s="499"/>
      <c r="F51" s="499"/>
      <c r="G51" s="499"/>
      <c r="H51" s="499"/>
      <c r="I51" s="499"/>
      <c r="J51" s="499"/>
      <c r="K51" s="499"/>
      <c r="L51" s="499"/>
      <c r="M51" s="499"/>
      <c r="N51" s="500"/>
      <c r="O51" s="226"/>
    </row>
    <row r="52" spans="1:15" x14ac:dyDescent="0.25">
      <c r="A52" s="225"/>
      <c r="B52" s="498"/>
      <c r="C52" s="499"/>
      <c r="D52" s="499"/>
      <c r="E52" s="499"/>
      <c r="F52" s="499"/>
      <c r="G52" s="499"/>
      <c r="H52" s="499"/>
      <c r="I52" s="499"/>
      <c r="J52" s="499"/>
      <c r="K52" s="499"/>
      <c r="L52" s="499"/>
      <c r="M52" s="499"/>
      <c r="N52" s="500"/>
      <c r="O52" s="226"/>
    </row>
    <row r="53" spans="1:15" x14ac:dyDescent="0.25">
      <c r="A53" s="225"/>
      <c r="B53" s="498"/>
      <c r="C53" s="499"/>
      <c r="D53" s="499"/>
      <c r="E53" s="499"/>
      <c r="F53" s="499"/>
      <c r="G53" s="499"/>
      <c r="H53" s="499"/>
      <c r="I53" s="499"/>
      <c r="J53" s="499"/>
      <c r="K53" s="499"/>
      <c r="L53" s="499"/>
      <c r="M53" s="499"/>
      <c r="N53" s="500"/>
      <c r="O53" s="226"/>
    </row>
    <row r="54" spans="1:15" ht="15.75" thickBot="1" x14ac:dyDescent="0.3">
      <c r="A54" s="225"/>
      <c r="B54" s="504"/>
      <c r="C54" s="505"/>
      <c r="D54" s="505"/>
      <c r="E54" s="505"/>
      <c r="F54" s="505"/>
      <c r="G54" s="505"/>
      <c r="H54" s="505"/>
      <c r="I54" s="505"/>
      <c r="J54" s="505"/>
      <c r="K54" s="505"/>
      <c r="L54" s="505"/>
      <c r="M54" s="505"/>
      <c r="N54" s="506"/>
      <c r="O54" s="226"/>
    </row>
    <row r="55" spans="1:15" x14ac:dyDescent="0.25">
      <c r="A55" s="225"/>
      <c r="B55" s="220"/>
      <c r="C55" s="220"/>
      <c r="D55" s="220"/>
      <c r="E55" s="220"/>
      <c r="F55" s="220"/>
      <c r="G55" s="220"/>
      <c r="H55" s="220"/>
      <c r="I55" s="220"/>
      <c r="J55" s="220"/>
      <c r="K55" s="220"/>
      <c r="L55" s="220"/>
      <c r="M55" s="220"/>
      <c r="N55" s="220"/>
      <c r="O55" s="226"/>
    </row>
    <row r="56" spans="1:15" ht="15.75" thickBot="1" x14ac:dyDescent="0.3">
      <c r="A56" s="225"/>
      <c r="B56" s="220"/>
      <c r="C56" s="220"/>
      <c r="D56" s="220"/>
      <c r="E56" s="220"/>
      <c r="F56" s="220"/>
      <c r="G56" s="220"/>
      <c r="H56" s="220"/>
      <c r="I56" s="220"/>
      <c r="J56" s="220"/>
      <c r="K56" s="220"/>
      <c r="L56" s="220"/>
      <c r="M56" s="220"/>
      <c r="N56" s="220"/>
      <c r="O56" s="226"/>
    </row>
    <row r="57" spans="1:15" ht="15.75" thickBot="1" x14ac:dyDescent="0.3">
      <c r="A57" s="225"/>
      <c r="B57" s="495" t="s">
        <v>15</v>
      </c>
      <c r="C57" s="496"/>
      <c r="D57" s="496"/>
      <c r="E57" s="496"/>
      <c r="F57" s="496"/>
      <c r="G57" s="496"/>
      <c r="H57" s="496"/>
      <c r="I57" s="496"/>
      <c r="J57" s="496"/>
      <c r="K57" s="496"/>
      <c r="L57" s="496"/>
      <c r="M57" s="496"/>
      <c r="N57" s="497"/>
      <c r="O57" s="226"/>
    </row>
    <row r="58" spans="1:15" x14ac:dyDescent="0.25">
      <c r="A58" s="225"/>
      <c r="B58" s="501" t="s">
        <v>290</v>
      </c>
      <c r="C58" s="502"/>
      <c r="D58" s="502"/>
      <c r="E58" s="502"/>
      <c r="F58" s="502"/>
      <c r="G58" s="502"/>
      <c r="H58" s="502"/>
      <c r="I58" s="502"/>
      <c r="J58" s="502"/>
      <c r="K58" s="502"/>
      <c r="L58" s="502"/>
      <c r="M58" s="502"/>
      <c r="N58" s="503"/>
      <c r="O58" s="226"/>
    </row>
    <row r="59" spans="1:15" x14ac:dyDescent="0.25">
      <c r="A59" s="225"/>
      <c r="B59" s="498" t="s">
        <v>247</v>
      </c>
      <c r="C59" s="499"/>
      <c r="D59" s="499"/>
      <c r="E59" s="499"/>
      <c r="F59" s="499"/>
      <c r="G59" s="499"/>
      <c r="H59" s="499"/>
      <c r="I59" s="499"/>
      <c r="J59" s="499"/>
      <c r="K59" s="499"/>
      <c r="L59" s="499"/>
      <c r="M59" s="499"/>
      <c r="N59" s="500"/>
      <c r="O59" s="226"/>
    </row>
    <row r="60" spans="1:15" x14ac:dyDescent="0.25">
      <c r="A60" s="225"/>
      <c r="B60" s="498" t="s">
        <v>249</v>
      </c>
      <c r="C60" s="499"/>
      <c r="D60" s="499"/>
      <c r="E60" s="499"/>
      <c r="F60" s="499"/>
      <c r="G60" s="499"/>
      <c r="H60" s="499"/>
      <c r="I60" s="499"/>
      <c r="J60" s="499"/>
      <c r="K60" s="499"/>
      <c r="L60" s="499"/>
      <c r="M60" s="499"/>
      <c r="N60" s="500"/>
      <c r="O60" s="226"/>
    </row>
    <row r="61" spans="1:15" ht="31.5" customHeight="1" x14ac:dyDescent="0.25">
      <c r="A61" s="225"/>
      <c r="B61" s="612" t="s">
        <v>301</v>
      </c>
      <c r="C61" s="611"/>
      <c r="D61" s="611"/>
      <c r="E61" s="611"/>
      <c r="F61" s="611"/>
      <c r="G61" s="611"/>
      <c r="H61" s="611"/>
      <c r="I61" s="611"/>
      <c r="J61" s="611"/>
      <c r="K61" s="611"/>
      <c r="L61" s="611"/>
      <c r="M61" s="611"/>
      <c r="N61" s="613"/>
      <c r="O61" s="226"/>
    </row>
    <row r="62" spans="1:15" x14ac:dyDescent="0.25">
      <c r="A62" s="225"/>
      <c r="B62" s="498" t="s">
        <v>248</v>
      </c>
      <c r="C62" s="499"/>
      <c r="D62" s="499"/>
      <c r="E62" s="499"/>
      <c r="F62" s="499"/>
      <c r="G62" s="499"/>
      <c r="H62" s="499"/>
      <c r="I62" s="499"/>
      <c r="J62" s="499"/>
      <c r="K62" s="499"/>
      <c r="L62" s="499"/>
      <c r="M62" s="499"/>
      <c r="N62" s="500"/>
      <c r="O62" s="226"/>
    </row>
    <row r="63" spans="1:15" ht="15.75" thickBot="1" x14ac:dyDescent="0.3">
      <c r="A63" s="225"/>
      <c r="B63" s="504"/>
      <c r="C63" s="505"/>
      <c r="D63" s="505"/>
      <c r="E63" s="505"/>
      <c r="F63" s="505"/>
      <c r="G63" s="505"/>
      <c r="H63" s="505"/>
      <c r="I63" s="505"/>
      <c r="J63" s="505"/>
      <c r="K63" s="505"/>
      <c r="L63" s="505"/>
      <c r="M63" s="505"/>
      <c r="N63" s="506"/>
      <c r="O63" s="226"/>
    </row>
    <row r="64" spans="1:15" x14ac:dyDescent="0.25">
      <c r="A64" s="225"/>
      <c r="B64" s="220"/>
      <c r="C64" s="220"/>
      <c r="D64" s="220"/>
      <c r="E64" s="220"/>
      <c r="F64" s="220"/>
      <c r="G64" s="220"/>
      <c r="H64" s="220"/>
      <c r="I64" s="220"/>
      <c r="J64" s="220"/>
      <c r="K64" s="220"/>
      <c r="L64" s="220"/>
      <c r="M64" s="220"/>
      <c r="N64" s="220"/>
      <c r="O64" s="226"/>
    </row>
    <row r="65" spans="1:15" x14ac:dyDescent="0.25">
      <c r="A65" s="225"/>
      <c r="B65" s="220"/>
      <c r="C65" s="220"/>
      <c r="D65" s="220"/>
      <c r="E65" s="220"/>
      <c r="F65" s="220"/>
      <c r="G65" s="220"/>
      <c r="H65" s="220"/>
      <c r="I65" s="220"/>
      <c r="J65" s="220"/>
      <c r="K65" s="220"/>
      <c r="L65" s="220"/>
      <c r="M65" s="220"/>
      <c r="N65" s="220"/>
      <c r="O65" s="226"/>
    </row>
    <row r="66" spans="1:15" x14ac:dyDescent="0.25">
      <c r="A66" s="225"/>
      <c r="B66" s="220"/>
      <c r="C66" s="220"/>
      <c r="D66" s="220"/>
      <c r="E66" s="220"/>
      <c r="F66" s="220"/>
      <c r="G66" s="220"/>
      <c r="H66" s="220"/>
      <c r="I66" s="220"/>
      <c r="J66" s="220"/>
      <c r="K66" s="220"/>
      <c r="L66" s="220"/>
      <c r="M66" s="220"/>
      <c r="N66" s="220"/>
      <c r="O66" s="226"/>
    </row>
    <row r="67" spans="1:15" ht="15.75" thickBot="1" x14ac:dyDescent="0.3">
      <c r="A67" s="227"/>
      <c r="B67" s="228"/>
      <c r="C67" s="228"/>
      <c r="D67" s="228"/>
      <c r="E67" s="228"/>
      <c r="F67" s="228"/>
      <c r="G67" s="228"/>
      <c r="H67" s="228"/>
      <c r="I67" s="228"/>
      <c r="J67" s="228"/>
      <c r="K67" s="228"/>
      <c r="L67" s="228"/>
      <c r="M67" s="228"/>
      <c r="N67" s="228"/>
      <c r="O67" s="229"/>
    </row>
  </sheetData>
  <sheetProtection insertRows="0"/>
  <mergeCells count="44">
    <mergeCell ref="B29:N29"/>
    <mergeCell ref="B36:N36"/>
    <mergeCell ref="B30:N30"/>
    <mergeCell ref="B31:N31"/>
    <mergeCell ref="B32:N32"/>
    <mergeCell ref="B33:N33"/>
    <mergeCell ref="B34:N34"/>
    <mergeCell ref="B35:N35"/>
    <mergeCell ref="B58:N58"/>
    <mergeCell ref="B60:N60"/>
    <mergeCell ref="B61:N61"/>
    <mergeCell ref="B63:N63"/>
    <mergeCell ref="B62:N62"/>
    <mergeCell ref="B59:N59"/>
    <mergeCell ref="B2:N2"/>
    <mergeCell ref="B19:N19"/>
    <mergeCell ref="B28:N28"/>
    <mergeCell ref="B20:N20"/>
    <mergeCell ref="B25:N25"/>
    <mergeCell ref="B21:N21"/>
    <mergeCell ref="B22:N22"/>
    <mergeCell ref="B23:N23"/>
    <mergeCell ref="B24:N24"/>
    <mergeCell ref="M4:N4"/>
    <mergeCell ref="I4:J4"/>
    <mergeCell ref="K4:L4"/>
    <mergeCell ref="B4:C4"/>
    <mergeCell ref="D4:F4"/>
    <mergeCell ref="G4:H4"/>
    <mergeCell ref="B39:N39"/>
    <mergeCell ref="B48:N48"/>
    <mergeCell ref="B43:N43"/>
    <mergeCell ref="B41:N41"/>
    <mergeCell ref="B57:N57"/>
    <mergeCell ref="B40:N40"/>
    <mergeCell ref="B44:N44"/>
    <mergeCell ref="B45:N45"/>
    <mergeCell ref="B49:N49"/>
    <mergeCell ref="B50:N50"/>
    <mergeCell ref="B51:N51"/>
    <mergeCell ref="B54:N54"/>
    <mergeCell ref="B52:N52"/>
    <mergeCell ref="B53:N53"/>
    <mergeCell ref="B42:N42"/>
  </mergeCells>
  <pageMargins left="0.7" right="0.7" top="0.75" bottom="0.75" header="0.3" footer="0.3"/>
  <pageSetup paperSize="9" orientation="portrait" r:id="rId1"/>
  <ignoredErrors>
    <ignoredError sqref="H14:H16 J14:J15 L14:L16 N14:N15"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1"/>
  <sheetViews>
    <sheetView zoomScale="90" zoomScaleNormal="90" workbookViewId="0">
      <selection activeCell="AB13" sqref="AB13:AE13"/>
    </sheetView>
  </sheetViews>
  <sheetFormatPr defaultRowHeight="15" x14ac:dyDescent="0.25"/>
  <cols>
    <col min="1" max="1" width="7.5703125" style="97" customWidth="1"/>
    <col min="2" max="2" width="3.7109375" style="97" customWidth="1"/>
    <col min="3" max="3" width="25.7109375" style="97" customWidth="1"/>
    <col min="4" max="4" width="12.5703125" style="97" customWidth="1"/>
    <col min="5" max="5" width="18" style="97" bestFit="1" customWidth="1"/>
    <col min="6" max="6" width="16.7109375" style="97" customWidth="1"/>
    <col min="7" max="9" width="8.7109375" style="97" customWidth="1"/>
    <col min="10" max="20" width="5.7109375" style="97" customWidth="1"/>
    <col min="21" max="21" width="7.28515625" style="97" customWidth="1"/>
    <col min="22" max="23" width="9.140625" style="97"/>
    <col min="24" max="24" width="3.7109375" style="97" customWidth="1"/>
    <col min="25" max="25" width="39.85546875" style="97" bestFit="1" customWidth="1"/>
    <col min="26" max="26" width="12.7109375" style="97" customWidth="1"/>
    <col min="27" max="27" width="18.140625" style="97" bestFit="1" customWidth="1"/>
    <col min="28" max="28" width="16.7109375" style="97" customWidth="1"/>
    <col min="29" max="29" width="8.7109375" style="97" customWidth="1"/>
    <col min="30" max="30" width="8.85546875" style="97" customWidth="1"/>
    <col min="31" max="31" width="8.7109375" style="97" customWidth="1"/>
    <col min="32" max="32" width="6.140625" style="97" bestFit="1" customWidth="1"/>
    <col min="33" max="42" width="5.7109375" style="97" customWidth="1"/>
    <col min="43" max="43" width="7.5703125" style="97" bestFit="1" customWidth="1"/>
    <col min="44" max="16384" width="9.140625" style="97"/>
  </cols>
  <sheetData>
    <row r="1" spans="1:44" s="35" customFormat="1" ht="15.75" thickBot="1" x14ac:dyDescent="0.3">
      <c r="A1" s="222"/>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4"/>
    </row>
    <row r="2" spans="1:44" s="36" customFormat="1" ht="16.5" customHeight="1" thickBot="1" x14ac:dyDescent="0.3">
      <c r="A2" s="225"/>
      <c r="B2" s="519" t="s">
        <v>92</v>
      </c>
      <c r="C2" s="520"/>
      <c r="D2" s="520"/>
      <c r="E2" s="520"/>
      <c r="F2" s="520"/>
      <c r="G2" s="520"/>
      <c r="H2" s="520"/>
      <c r="I2" s="520"/>
      <c r="J2" s="520"/>
      <c r="K2" s="520"/>
      <c r="L2" s="520"/>
      <c r="M2" s="520"/>
      <c r="N2" s="520"/>
      <c r="O2" s="520"/>
      <c r="P2" s="520"/>
      <c r="Q2" s="520"/>
      <c r="R2" s="520"/>
      <c r="S2" s="520"/>
      <c r="T2" s="520"/>
      <c r="U2" s="520"/>
      <c r="V2" s="520"/>
      <c r="W2" s="520"/>
      <c r="X2" s="520"/>
      <c r="Y2" s="520"/>
      <c r="Z2" s="520"/>
      <c r="AA2" s="520"/>
      <c r="AB2" s="520"/>
      <c r="AC2" s="520"/>
      <c r="AD2" s="520"/>
      <c r="AE2" s="520"/>
      <c r="AF2" s="520"/>
      <c r="AG2" s="520"/>
      <c r="AH2" s="520"/>
      <c r="AI2" s="520"/>
      <c r="AJ2" s="520"/>
      <c r="AK2" s="520"/>
      <c r="AL2" s="520"/>
      <c r="AM2" s="520"/>
      <c r="AN2" s="520"/>
      <c r="AO2" s="520"/>
      <c r="AP2" s="520"/>
      <c r="AQ2" s="521"/>
      <c r="AR2" s="226"/>
    </row>
    <row r="3" spans="1:44" s="36" customFormat="1" ht="15.75" thickBot="1" x14ac:dyDescent="0.3">
      <c r="A3" s="225"/>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c r="AK3" s="220"/>
      <c r="AL3" s="220"/>
      <c r="AM3" s="220"/>
      <c r="AN3" s="220"/>
      <c r="AO3" s="220"/>
      <c r="AP3" s="220"/>
      <c r="AQ3" s="220"/>
      <c r="AR3" s="226"/>
    </row>
    <row r="4" spans="1:44" s="36" customFormat="1" ht="15.75" customHeight="1" thickBot="1" x14ac:dyDescent="0.3">
      <c r="A4" s="225"/>
      <c r="B4" s="220"/>
      <c r="C4" s="522" t="s">
        <v>89</v>
      </c>
      <c r="D4" s="523"/>
      <c r="E4" s="220"/>
      <c r="F4" s="522" t="s">
        <v>100</v>
      </c>
      <c r="G4" s="524"/>
      <c r="H4" s="524"/>
      <c r="I4" s="523"/>
      <c r="J4" s="220"/>
      <c r="K4" s="220"/>
      <c r="L4" s="220"/>
      <c r="M4" s="220"/>
      <c r="N4" s="220"/>
      <c r="O4" s="220"/>
      <c r="P4" s="220"/>
      <c r="Q4" s="220"/>
      <c r="R4" s="220"/>
      <c r="S4" s="220"/>
      <c r="T4" s="220"/>
      <c r="U4" s="220"/>
      <c r="V4" s="220"/>
      <c r="W4" s="220"/>
      <c r="X4" s="220"/>
      <c r="Y4" s="220"/>
      <c r="Z4" s="220"/>
      <c r="AA4" s="220"/>
      <c r="AB4" s="220"/>
      <c r="AC4" s="220"/>
      <c r="AD4" s="220"/>
      <c r="AE4" s="220"/>
      <c r="AF4" s="220"/>
      <c r="AG4" s="220"/>
      <c r="AH4" s="220"/>
      <c r="AI4" s="220"/>
      <c r="AJ4" s="220"/>
      <c r="AK4" s="220"/>
      <c r="AL4" s="220"/>
      <c r="AM4" s="220"/>
      <c r="AN4" s="220"/>
      <c r="AO4" s="220"/>
      <c r="AP4" s="220"/>
      <c r="AQ4" s="220"/>
      <c r="AR4" s="226"/>
    </row>
    <row r="5" spans="1:44" s="36" customFormat="1" ht="15.75" thickBot="1" x14ac:dyDescent="0.3">
      <c r="A5" s="225"/>
      <c r="B5" s="220"/>
      <c r="C5" s="245" t="s">
        <v>1</v>
      </c>
      <c r="D5" s="80">
        <f>D14+Z14</f>
        <v>379</v>
      </c>
      <c r="E5" s="220"/>
      <c r="F5" s="81" t="s">
        <v>78</v>
      </c>
      <c r="G5" s="82" t="s">
        <v>34</v>
      </c>
      <c r="H5" s="83" t="s">
        <v>35</v>
      </c>
      <c r="I5" s="54" t="s">
        <v>29</v>
      </c>
      <c r="J5" s="220"/>
      <c r="K5" s="220"/>
      <c r="L5" s="220"/>
      <c r="M5" s="220"/>
      <c r="N5" s="220"/>
      <c r="O5" s="220"/>
      <c r="P5" s="220"/>
      <c r="Q5" s="220"/>
      <c r="R5" s="220"/>
      <c r="S5" s="220"/>
      <c r="T5" s="220"/>
      <c r="U5" s="220"/>
      <c r="V5" s="220"/>
      <c r="W5" s="220"/>
      <c r="X5" s="220"/>
      <c r="Y5" s="220"/>
      <c r="Z5" s="220"/>
      <c r="AA5" s="220"/>
      <c r="AB5" s="220"/>
      <c r="AC5" s="220"/>
      <c r="AD5" s="220"/>
      <c r="AE5" s="220"/>
      <c r="AF5" s="220"/>
      <c r="AG5" s="220"/>
      <c r="AH5" s="220"/>
      <c r="AI5" s="220"/>
      <c r="AJ5" s="220"/>
      <c r="AK5" s="220"/>
      <c r="AL5" s="220"/>
      <c r="AM5" s="220"/>
      <c r="AN5" s="220"/>
      <c r="AO5" s="220"/>
      <c r="AP5" s="220"/>
      <c r="AQ5" s="220"/>
      <c r="AR5" s="226"/>
    </row>
    <row r="6" spans="1:44" s="36" customFormat="1" x14ac:dyDescent="0.25">
      <c r="A6" s="225"/>
      <c r="B6" s="220"/>
      <c r="C6" s="245" t="s">
        <v>2</v>
      </c>
      <c r="D6" s="80">
        <f t="shared" ref="D6:D8" si="0">D15+Z15</f>
        <v>0</v>
      </c>
      <c r="E6" s="220"/>
      <c r="F6" s="247" t="s">
        <v>74</v>
      </c>
      <c r="G6" s="85">
        <f>G15+AC15</f>
        <v>6</v>
      </c>
      <c r="H6" s="86">
        <f>H15+AD15</f>
        <v>8</v>
      </c>
      <c r="I6" s="84">
        <f>G6+H6</f>
        <v>14</v>
      </c>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220"/>
      <c r="AP6" s="220"/>
      <c r="AQ6" s="220"/>
      <c r="AR6" s="226"/>
    </row>
    <row r="7" spans="1:44" s="36" customFormat="1" x14ac:dyDescent="0.25">
      <c r="A7" s="225"/>
      <c r="B7" s="220"/>
      <c r="C7" s="245" t="s">
        <v>3</v>
      </c>
      <c r="D7" s="80">
        <f t="shared" si="0"/>
        <v>0</v>
      </c>
      <c r="E7" s="220"/>
      <c r="F7" s="245" t="s">
        <v>75</v>
      </c>
      <c r="G7" s="87">
        <f t="shared" ref="G7:G9" si="1">G16+AC16</f>
        <v>171</v>
      </c>
      <c r="H7" s="88">
        <f t="shared" ref="H7:H9" si="2">H16+AD16</f>
        <v>119</v>
      </c>
      <c r="I7" s="80">
        <f t="shared" ref="I7:I9" si="3">G7+H7</f>
        <v>290</v>
      </c>
      <c r="J7" s="220"/>
      <c r="K7" s="220"/>
      <c r="L7" s="220"/>
      <c r="M7" s="220"/>
      <c r="N7" s="220"/>
      <c r="O7" s="220"/>
      <c r="P7" s="220"/>
      <c r="Q7" s="220"/>
      <c r="R7" s="220"/>
      <c r="S7" s="220"/>
      <c r="T7" s="220"/>
      <c r="U7" s="220"/>
      <c r="V7" s="220"/>
      <c r="W7" s="220"/>
      <c r="X7" s="220"/>
      <c r="Y7" s="220"/>
      <c r="Z7" s="220"/>
      <c r="AA7" s="220"/>
      <c r="AB7" s="220"/>
      <c r="AC7" s="220"/>
      <c r="AD7" s="220"/>
      <c r="AE7" s="220"/>
      <c r="AF7" s="220"/>
      <c r="AG7" s="220"/>
      <c r="AH7" s="220"/>
      <c r="AI7" s="220"/>
      <c r="AJ7" s="220"/>
      <c r="AK7" s="220"/>
      <c r="AL7" s="220"/>
      <c r="AM7" s="220"/>
      <c r="AN7" s="220"/>
      <c r="AO7" s="220"/>
      <c r="AP7" s="220"/>
      <c r="AQ7" s="220"/>
      <c r="AR7" s="226"/>
    </row>
    <row r="8" spans="1:44" s="36" customFormat="1" ht="15.75" thickBot="1" x14ac:dyDescent="0.3">
      <c r="A8" s="225"/>
      <c r="B8" s="220"/>
      <c r="C8" s="246" t="s">
        <v>4</v>
      </c>
      <c r="D8" s="80">
        <f t="shared" si="0"/>
        <v>0</v>
      </c>
      <c r="E8" s="220"/>
      <c r="F8" s="245" t="s">
        <v>76</v>
      </c>
      <c r="G8" s="87">
        <f t="shared" si="1"/>
        <v>65</v>
      </c>
      <c r="H8" s="88">
        <f t="shared" si="2"/>
        <v>9</v>
      </c>
      <c r="I8" s="80">
        <f t="shared" si="3"/>
        <v>74</v>
      </c>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6"/>
    </row>
    <row r="9" spans="1:44" s="36" customFormat="1" ht="15.75" thickBot="1" x14ac:dyDescent="0.3">
      <c r="A9" s="225"/>
      <c r="B9" s="220"/>
      <c r="C9" s="51" t="s">
        <v>29</v>
      </c>
      <c r="D9" s="51">
        <f>SUM(D5:D8)</f>
        <v>379</v>
      </c>
      <c r="E9" s="220"/>
      <c r="F9" s="246" t="s">
        <v>77</v>
      </c>
      <c r="G9" s="89">
        <f t="shared" si="1"/>
        <v>1</v>
      </c>
      <c r="H9" s="90">
        <f t="shared" si="2"/>
        <v>0</v>
      </c>
      <c r="I9" s="80">
        <f t="shared" si="3"/>
        <v>1</v>
      </c>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6"/>
    </row>
    <row r="10" spans="1:44" s="36" customFormat="1" ht="15.75" thickBot="1" x14ac:dyDescent="0.3">
      <c r="A10" s="225"/>
      <c r="B10" s="221"/>
      <c r="C10" s="221" t="s">
        <v>88</v>
      </c>
      <c r="D10" s="221">
        <f>D9-(I19+AE19)</f>
        <v>0</v>
      </c>
      <c r="E10" s="220"/>
      <c r="F10" s="51" t="s">
        <v>29</v>
      </c>
      <c r="G10" s="52"/>
      <c r="H10" s="52"/>
      <c r="I10" s="51">
        <f>SUM(I6:I9)</f>
        <v>379</v>
      </c>
      <c r="J10" s="221" t="s">
        <v>88</v>
      </c>
      <c r="K10" s="221">
        <f>D9-I10</f>
        <v>0</v>
      </c>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6"/>
    </row>
    <row r="11" spans="1:44" s="36" customFormat="1" ht="15.75" thickBot="1" x14ac:dyDescent="0.3">
      <c r="A11" s="227"/>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9"/>
    </row>
    <row r="12" spans="1:44" ht="15.75" thickBot="1" x14ac:dyDescent="0.3">
      <c r="A12" s="91"/>
      <c r="B12" s="92"/>
      <c r="C12" s="92"/>
      <c r="D12" s="92"/>
      <c r="E12" s="92"/>
      <c r="F12" s="92"/>
      <c r="G12" s="92"/>
      <c r="H12" s="92"/>
      <c r="I12" s="92"/>
      <c r="J12" s="92"/>
      <c r="K12" s="92"/>
      <c r="L12" s="92"/>
      <c r="M12" s="92"/>
      <c r="N12" s="92"/>
      <c r="O12" s="92"/>
      <c r="P12" s="92"/>
      <c r="Q12" s="92"/>
      <c r="R12" s="92"/>
      <c r="S12" s="92"/>
      <c r="T12" s="92"/>
      <c r="U12" s="92"/>
      <c r="V12" s="93"/>
      <c r="W12" s="94"/>
      <c r="X12" s="95"/>
      <c r="Y12" s="95"/>
      <c r="Z12" s="95"/>
      <c r="AA12" s="95"/>
      <c r="AB12" s="95"/>
      <c r="AC12" s="95"/>
      <c r="AD12" s="95"/>
      <c r="AE12" s="95"/>
      <c r="AF12" s="95"/>
      <c r="AG12" s="95"/>
      <c r="AH12" s="95"/>
      <c r="AI12" s="95"/>
      <c r="AJ12" s="95"/>
      <c r="AK12" s="95"/>
      <c r="AL12" s="95"/>
      <c r="AM12" s="95"/>
      <c r="AN12" s="95"/>
      <c r="AO12" s="95"/>
      <c r="AP12" s="95"/>
      <c r="AQ12" s="95"/>
      <c r="AR12" s="96"/>
    </row>
    <row r="13" spans="1:44" ht="15.75" customHeight="1" thickBot="1" x14ac:dyDescent="0.3">
      <c r="A13" s="98"/>
      <c r="B13" s="99"/>
      <c r="C13" s="522" t="s">
        <v>93</v>
      </c>
      <c r="D13" s="523"/>
      <c r="E13" s="99"/>
      <c r="F13" s="522" t="s">
        <v>99</v>
      </c>
      <c r="G13" s="524"/>
      <c r="H13" s="524"/>
      <c r="I13" s="523"/>
      <c r="J13" s="99"/>
      <c r="K13" s="99"/>
      <c r="L13" s="99"/>
      <c r="M13" s="99"/>
      <c r="N13" s="99"/>
      <c r="O13" s="99"/>
      <c r="P13" s="99"/>
      <c r="Q13" s="99"/>
      <c r="R13" s="99"/>
      <c r="S13" s="99"/>
      <c r="T13" s="99"/>
      <c r="U13" s="99"/>
      <c r="V13" s="100"/>
      <c r="W13" s="101"/>
      <c r="X13" s="102"/>
      <c r="Y13" s="522" t="s">
        <v>94</v>
      </c>
      <c r="Z13" s="523"/>
      <c r="AA13" s="102"/>
      <c r="AB13" s="522" t="s">
        <v>98</v>
      </c>
      <c r="AC13" s="524"/>
      <c r="AD13" s="524"/>
      <c r="AE13" s="523"/>
      <c r="AF13" s="102"/>
      <c r="AG13" s="102"/>
      <c r="AH13" s="102"/>
      <c r="AI13" s="102"/>
      <c r="AJ13" s="102"/>
      <c r="AK13" s="102"/>
      <c r="AL13" s="102"/>
      <c r="AM13" s="102"/>
      <c r="AN13" s="102"/>
      <c r="AO13" s="102"/>
      <c r="AP13" s="102"/>
      <c r="AQ13" s="102"/>
      <c r="AR13" s="103"/>
    </row>
    <row r="14" spans="1:44" ht="15.75" thickBot="1" x14ac:dyDescent="0.3">
      <c r="A14" s="98"/>
      <c r="B14" s="99"/>
      <c r="C14" s="245" t="s">
        <v>1</v>
      </c>
      <c r="D14" s="80">
        <f>G50+H50+I50</f>
        <v>165</v>
      </c>
      <c r="E14" s="99"/>
      <c r="F14" s="81" t="s">
        <v>78</v>
      </c>
      <c r="G14" s="82" t="s">
        <v>34</v>
      </c>
      <c r="H14" s="83" t="s">
        <v>35</v>
      </c>
      <c r="I14" s="54" t="s">
        <v>29</v>
      </c>
      <c r="J14" s="99"/>
      <c r="K14" s="99"/>
      <c r="L14" s="99"/>
      <c r="M14" s="99"/>
      <c r="N14" s="99"/>
      <c r="O14" s="99"/>
      <c r="P14" s="99"/>
      <c r="Q14" s="99"/>
      <c r="R14" s="99"/>
      <c r="S14" s="99"/>
      <c r="T14" s="99"/>
      <c r="U14" s="99"/>
      <c r="V14" s="100"/>
      <c r="W14" s="101"/>
      <c r="X14" s="102"/>
      <c r="Y14" s="245" t="s">
        <v>1</v>
      </c>
      <c r="Z14" s="80">
        <f>AC50+AD50+AE50</f>
        <v>214</v>
      </c>
      <c r="AA14" s="102"/>
      <c r="AB14" s="104" t="s">
        <v>78</v>
      </c>
      <c r="AC14" s="105" t="s">
        <v>34</v>
      </c>
      <c r="AD14" s="106" t="s">
        <v>35</v>
      </c>
      <c r="AE14" s="107" t="s">
        <v>29</v>
      </c>
      <c r="AF14" s="102"/>
      <c r="AG14" s="102"/>
      <c r="AH14" s="102"/>
      <c r="AI14" s="102"/>
      <c r="AJ14" s="102"/>
      <c r="AK14" s="102"/>
      <c r="AL14" s="102"/>
      <c r="AM14" s="102"/>
      <c r="AN14" s="102"/>
      <c r="AO14" s="102"/>
      <c r="AP14" s="102"/>
      <c r="AQ14" s="102"/>
      <c r="AR14" s="103"/>
    </row>
    <row r="15" spans="1:44" x14ac:dyDescent="0.25">
      <c r="A15" s="98"/>
      <c r="B15" s="99"/>
      <c r="C15" s="245" t="s">
        <v>2</v>
      </c>
      <c r="D15" s="80">
        <f>J50+K50+L50</f>
        <v>0</v>
      </c>
      <c r="E15" s="99"/>
      <c r="F15" s="247" t="s">
        <v>74</v>
      </c>
      <c r="G15" s="298">
        <v>0</v>
      </c>
      <c r="H15" s="299">
        <v>0</v>
      </c>
      <c r="I15" s="300">
        <f>G15+H15</f>
        <v>0</v>
      </c>
      <c r="J15" s="99"/>
      <c r="K15" s="99"/>
      <c r="L15" s="99"/>
      <c r="M15" s="99"/>
      <c r="N15" s="99"/>
      <c r="O15" s="99"/>
      <c r="P15" s="99"/>
      <c r="Q15" s="99"/>
      <c r="R15" s="99"/>
      <c r="S15" s="99"/>
      <c r="T15" s="99"/>
      <c r="U15" s="99"/>
      <c r="V15" s="100"/>
      <c r="W15" s="101"/>
      <c r="X15" s="102"/>
      <c r="Y15" s="245" t="s">
        <v>2</v>
      </c>
      <c r="Z15" s="80">
        <f>AF50+AG50+AH50</f>
        <v>0</v>
      </c>
      <c r="AA15" s="102"/>
      <c r="AB15" s="245" t="s">
        <v>74</v>
      </c>
      <c r="AC15" s="292">
        <v>6</v>
      </c>
      <c r="AD15" s="293">
        <v>8</v>
      </c>
      <c r="AE15" s="80">
        <f>AC15+AD15</f>
        <v>14</v>
      </c>
      <c r="AF15" s="102"/>
      <c r="AG15" s="102"/>
      <c r="AH15" s="102"/>
      <c r="AI15" s="102"/>
      <c r="AJ15" s="102"/>
      <c r="AK15" s="102"/>
      <c r="AL15" s="102"/>
      <c r="AM15" s="102"/>
      <c r="AN15" s="102"/>
      <c r="AO15" s="102"/>
      <c r="AP15" s="102"/>
      <c r="AQ15" s="102"/>
      <c r="AR15" s="103"/>
    </row>
    <row r="16" spans="1:44" x14ac:dyDescent="0.25">
      <c r="A16" s="98"/>
      <c r="B16" s="99"/>
      <c r="C16" s="245" t="s">
        <v>3</v>
      </c>
      <c r="D16" s="80">
        <f>M50+N50+O50</f>
        <v>0</v>
      </c>
      <c r="E16" s="99"/>
      <c r="F16" s="245" t="s">
        <v>75</v>
      </c>
      <c r="G16" s="292">
        <v>88</v>
      </c>
      <c r="H16" s="293">
        <v>35</v>
      </c>
      <c r="I16" s="300">
        <f t="shared" ref="I16:I18" si="4">G16+H16</f>
        <v>123</v>
      </c>
      <c r="J16" s="99"/>
      <c r="K16" s="99"/>
      <c r="L16" s="99"/>
      <c r="M16" s="99"/>
      <c r="N16" s="99"/>
      <c r="O16" s="99"/>
      <c r="P16" s="99"/>
      <c r="Q16" s="99"/>
      <c r="R16" s="99"/>
      <c r="S16" s="99"/>
      <c r="T16" s="99"/>
      <c r="U16" s="99"/>
      <c r="V16" s="100"/>
      <c r="W16" s="101"/>
      <c r="X16" s="102"/>
      <c r="Y16" s="245" t="s">
        <v>3</v>
      </c>
      <c r="Z16" s="80">
        <f>AI50+AJ50+AK50</f>
        <v>0</v>
      </c>
      <c r="AA16" s="102"/>
      <c r="AB16" s="245" t="s">
        <v>75</v>
      </c>
      <c r="AC16" s="292">
        <v>83</v>
      </c>
      <c r="AD16" s="293">
        <v>84</v>
      </c>
      <c r="AE16" s="80">
        <f t="shared" ref="AE16:AE18" si="5">AC16+AD16</f>
        <v>167</v>
      </c>
      <c r="AF16" s="102"/>
      <c r="AG16" s="102"/>
      <c r="AH16" s="102"/>
      <c r="AI16" s="102"/>
      <c r="AJ16" s="102"/>
      <c r="AK16" s="102"/>
      <c r="AL16" s="102"/>
      <c r="AM16" s="102"/>
      <c r="AN16" s="102"/>
      <c r="AO16" s="102"/>
      <c r="AP16" s="102"/>
      <c r="AQ16" s="102"/>
      <c r="AR16" s="103"/>
    </row>
    <row r="17" spans="1:44" ht="15.75" thickBot="1" x14ac:dyDescent="0.3">
      <c r="A17" s="98"/>
      <c r="B17" s="99"/>
      <c r="C17" s="246" t="s">
        <v>4</v>
      </c>
      <c r="D17" s="80">
        <f>P50+Q50+R50</f>
        <v>0</v>
      </c>
      <c r="E17" s="99"/>
      <c r="F17" s="245" t="s">
        <v>76</v>
      </c>
      <c r="G17" s="292">
        <v>36</v>
      </c>
      <c r="H17" s="293">
        <v>5</v>
      </c>
      <c r="I17" s="300">
        <f t="shared" si="4"/>
        <v>41</v>
      </c>
      <c r="J17" s="99"/>
      <c r="K17" s="99"/>
      <c r="L17" s="99"/>
      <c r="M17" s="99"/>
      <c r="N17" s="99"/>
      <c r="O17" s="99"/>
      <c r="P17" s="99"/>
      <c r="Q17" s="99"/>
      <c r="R17" s="99"/>
      <c r="S17" s="99"/>
      <c r="T17" s="99"/>
      <c r="U17" s="99"/>
      <c r="V17" s="100"/>
      <c r="W17" s="101"/>
      <c r="X17" s="102"/>
      <c r="Y17" s="246" t="s">
        <v>4</v>
      </c>
      <c r="Z17" s="80">
        <f>AL50+AM50+AN50</f>
        <v>0</v>
      </c>
      <c r="AA17" s="102"/>
      <c r="AB17" s="245" t="s">
        <v>76</v>
      </c>
      <c r="AC17" s="292">
        <v>29</v>
      </c>
      <c r="AD17" s="293">
        <v>4</v>
      </c>
      <c r="AE17" s="80">
        <f t="shared" si="5"/>
        <v>33</v>
      </c>
      <c r="AF17" s="102"/>
      <c r="AG17" s="102"/>
      <c r="AH17" s="102"/>
      <c r="AI17" s="102"/>
      <c r="AJ17" s="102"/>
      <c r="AK17" s="102"/>
      <c r="AL17" s="102"/>
      <c r="AM17" s="102"/>
      <c r="AN17" s="102"/>
      <c r="AO17" s="102"/>
      <c r="AP17" s="102"/>
      <c r="AQ17" s="102"/>
      <c r="AR17" s="103"/>
    </row>
    <row r="18" spans="1:44" ht="15.75" thickBot="1" x14ac:dyDescent="0.3">
      <c r="A18" s="98"/>
      <c r="B18" s="99"/>
      <c r="C18" s="51" t="s">
        <v>29</v>
      </c>
      <c r="D18" s="51">
        <f>SUM(D14:D17)</f>
        <v>165</v>
      </c>
      <c r="E18" s="99"/>
      <c r="F18" s="246" t="s">
        <v>77</v>
      </c>
      <c r="G18" s="294">
        <v>1</v>
      </c>
      <c r="H18" s="295">
        <v>0</v>
      </c>
      <c r="I18" s="300">
        <f t="shared" si="4"/>
        <v>1</v>
      </c>
      <c r="J18" s="99"/>
      <c r="K18" s="99"/>
      <c r="L18" s="99"/>
      <c r="M18" s="99"/>
      <c r="N18" s="99"/>
      <c r="O18" s="99"/>
      <c r="P18" s="99"/>
      <c r="Q18" s="99"/>
      <c r="R18" s="99"/>
      <c r="S18" s="99"/>
      <c r="T18" s="99"/>
      <c r="U18" s="99"/>
      <c r="V18" s="100"/>
      <c r="W18" s="101"/>
      <c r="X18" s="102"/>
      <c r="Y18" s="51" t="s">
        <v>29</v>
      </c>
      <c r="Z18" s="51">
        <f>SUM(Z14:Z17)</f>
        <v>214</v>
      </c>
      <c r="AA18" s="102"/>
      <c r="AB18" s="246" t="s">
        <v>77</v>
      </c>
      <c r="AC18" s="294"/>
      <c r="AD18" s="295"/>
      <c r="AE18" s="80">
        <f t="shared" si="5"/>
        <v>0</v>
      </c>
      <c r="AF18" s="102"/>
      <c r="AG18" s="102"/>
      <c r="AH18" s="102"/>
      <c r="AI18" s="102"/>
      <c r="AJ18" s="102"/>
      <c r="AK18" s="102"/>
      <c r="AL18" s="102"/>
      <c r="AM18" s="102"/>
      <c r="AN18" s="102"/>
      <c r="AO18" s="102"/>
      <c r="AP18" s="102"/>
      <c r="AQ18" s="102"/>
      <c r="AR18" s="103"/>
    </row>
    <row r="19" spans="1:44" ht="15.75" customHeight="1" thickBot="1" x14ac:dyDescent="0.3">
      <c r="A19" s="98"/>
      <c r="B19" s="99"/>
      <c r="C19" s="108" t="s">
        <v>88</v>
      </c>
      <c r="D19" s="108">
        <f>D18-SUM(G50:R50)</f>
        <v>0</v>
      </c>
      <c r="E19" s="109"/>
      <c r="F19" s="51" t="s">
        <v>29</v>
      </c>
      <c r="G19" s="297"/>
      <c r="H19" s="297"/>
      <c r="I19" s="296">
        <f>I15+I16+I17+I18</f>
        <v>165</v>
      </c>
      <c r="J19" s="108" t="s">
        <v>88</v>
      </c>
      <c r="K19" s="108">
        <f>I19-(T50+U50)</f>
        <v>0</v>
      </c>
      <c r="L19" s="108"/>
      <c r="M19" s="99"/>
      <c r="N19" s="99"/>
      <c r="O19" s="99"/>
      <c r="P19" s="99"/>
      <c r="Q19" s="99"/>
      <c r="R19" s="99"/>
      <c r="S19" s="99"/>
      <c r="T19" s="99"/>
      <c r="U19" s="99"/>
      <c r="V19" s="100"/>
      <c r="W19" s="101"/>
      <c r="X19" s="102"/>
      <c r="Y19" s="76" t="s">
        <v>88</v>
      </c>
      <c r="Z19" s="76">
        <f>Z18-SUM(AC50:AN50)</f>
        <v>0</v>
      </c>
      <c r="AA19" s="102"/>
      <c r="AB19" s="51" t="s">
        <v>29</v>
      </c>
      <c r="AC19" s="52"/>
      <c r="AD19" s="52"/>
      <c r="AE19" s="51">
        <f>SUM(AE15:AE18)</f>
        <v>214</v>
      </c>
      <c r="AF19" s="76" t="s">
        <v>88</v>
      </c>
      <c r="AG19" s="76">
        <f>AE19-AO50</f>
        <v>0</v>
      </c>
      <c r="AH19" s="102"/>
      <c r="AI19" s="102"/>
      <c r="AJ19" s="102"/>
      <c r="AK19" s="102"/>
      <c r="AL19" s="102"/>
      <c r="AM19" s="102"/>
      <c r="AN19" s="102"/>
      <c r="AO19" s="102"/>
      <c r="AP19" s="102"/>
      <c r="AQ19" s="102"/>
      <c r="AR19" s="103"/>
    </row>
    <row r="20" spans="1:44" ht="15.75" thickBot="1" x14ac:dyDescent="0.3">
      <c r="A20" s="98"/>
      <c r="B20" s="99"/>
      <c r="C20" s="99"/>
      <c r="D20" s="99"/>
      <c r="E20" s="99"/>
      <c r="F20" s="99"/>
      <c r="G20" s="99"/>
      <c r="H20" s="99"/>
      <c r="I20" s="99"/>
      <c r="J20" s="99"/>
      <c r="K20" s="99"/>
      <c r="L20" s="99"/>
      <c r="M20" s="99"/>
      <c r="N20" s="99"/>
      <c r="O20" s="99"/>
      <c r="P20" s="99"/>
      <c r="Q20" s="99"/>
      <c r="R20" s="99"/>
      <c r="S20" s="99"/>
      <c r="T20" s="99"/>
      <c r="U20" s="99"/>
      <c r="V20" s="100"/>
      <c r="W20" s="101"/>
      <c r="X20" s="102"/>
      <c r="Y20" s="102"/>
      <c r="Z20" s="102"/>
      <c r="AA20" s="102"/>
      <c r="AB20" s="102"/>
      <c r="AC20" s="102"/>
      <c r="AD20" s="102"/>
      <c r="AE20" s="102"/>
      <c r="AF20" s="102"/>
      <c r="AG20" s="102"/>
      <c r="AH20" s="102"/>
      <c r="AI20" s="102"/>
      <c r="AJ20" s="102"/>
      <c r="AK20" s="102"/>
      <c r="AL20" s="102"/>
      <c r="AM20" s="102"/>
      <c r="AN20" s="102"/>
      <c r="AO20" s="102"/>
      <c r="AP20" s="102"/>
      <c r="AQ20" s="102"/>
      <c r="AR20" s="103"/>
    </row>
    <row r="21" spans="1:44" ht="15.75" thickBot="1" x14ac:dyDescent="0.3">
      <c r="A21" s="98"/>
      <c r="B21" s="525" t="s">
        <v>95</v>
      </c>
      <c r="C21" s="526"/>
      <c r="D21" s="526"/>
      <c r="E21" s="526"/>
      <c r="F21" s="526"/>
      <c r="G21" s="526"/>
      <c r="H21" s="526"/>
      <c r="I21" s="526"/>
      <c r="J21" s="526"/>
      <c r="K21" s="526"/>
      <c r="L21" s="526"/>
      <c r="M21" s="526"/>
      <c r="N21" s="526"/>
      <c r="O21" s="526"/>
      <c r="P21" s="526"/>
      <c r="Q21" s="526"/>
      <c r="R21" s="526"/>
      <c r="S21" s="526"/>
      <c r="T21" s="526"/>
      <c r="U21" s="527"/>
      <c r="V21" s="100"/>
      <c r="W21" s="101"/>
      <c r="X21" s="525" t="s">
        <v>91</v>
      </c>
      <c r="Y21" s="526"/>
      <c r="Z21" s="526"/>
      <c r="AA21" s="526"/>
      <c r="AB21" s="526"/>
      <c r="AC21" s="526"/>
      <c r="AD21" s="526"/>
      <c r="AE21" s="526"/>
      <c r="AF21" s="526"/>
      <c r="AG21" s="526"/>
      <c r="AH21" s="526"/>
      <c r="AI21" s="526"/>
      <c r="AJ21" s="526"/>
      <c r="AK21" s="526"/>
      <c r="AL21" s="526"/>
      <c r="AM21" s="526"/>
      <c r="AN21" s="526"/>
      <c r="AO21" s="526"/>
      <c r="AP21" s="526"/>
      <c r="AQ21" s="527"/>
      <c r="AR21" s="103"/>
    </row>
    <row r="22" spans="1:44" ht="45.75" thickBot="1" x14ac:dyDescent="0.3">
      <c r="A22" s="98"/>
      <c r="B22" s="110" t="s">
        <v>33</v>
      </c>
      <c r="C22" s="111" t="s">
        <v>16</v>
      </c>
      <c r="D22" s="111" t="s">
        <v>30</v>
      </c>
      <c r="E22" s="111" t="s">
        <v>31</v>
      </c>
      <c r="F22" s="111" t="s">
        <v>32</v>
      </c>
      <c r="G22" s="111" t="s">
        <v>17</v>
      </c>
      <c r="H22" s="111" t="s">
        <v>18</v>
      </c>
      <c r="I22" s="111" t="s">
        <v>19</v>
      </c>
      <c r="J22" s="111" t="s">
        <v>20</v>
      </c>
      <c r="K22" s="111" t="s">
        <v>21</v>
      </c>
      <c r="L22" s="111" t="s">
        <v>22</v>
      </c>
      <c r="M22" s="111" t="s">
        <v>23</v>
      </c>
      <c r="N22" s="111" t="s">
        <v>24</v>
      </c>
      <c r="O22" s="111" t="s">
        <v>25</v>
      </c>
      <c r="P22" s="111" t="s">
        <v>26</v>
      </c>
      <c r="Q22" s="111" t="s">
        <v>27</v>
      </c>
      <c r="R22" s="111" t="s">
        <v>28</v>
      </c>
      <c r="S22" s="111" t="s">
        <v>29</v>
      </c>
      <c r="T22" s="111" t="s">
        <v>34</v>
      </c>
      <c r="U22" s="112" t="s">
        <v>35</v>
      </c>
      <c r="V22" s="100"/>
      <c r="W22" s="101"/>
      <c r="X22" s="110" t="s">
        <v>33</v>
      </c>
      <c r="Y22" s="111" t="s">
        <v>16</v>
      </c>
      <c r="Z22" s="111" t="s">
        <v>30</v>
      </c>
      <c r="AA22" s="111" t="s">
        <v>31</v>
      </c>
      <c r="AB22" s="111" t="s">
        <v>32</v>
      </c>
      <c r="AC22" s="111" t="s">
        <v>17</v>
      </c>
      <c r="AD22" s="111" t="s">
        <v>18</v>
      </c>
      <c r="AE22" s="111" t="s">
        <v>19</v>
      </c>
      <c r="AF22" s="111" t="s">
        <v>20</v>
      </c>
      <c r="AG22" s="111" t="s">
        <v>21</v>
      </c>
      <c r="AH22" s="111" t="s">
        <v>22</v>
      </c>
      <c r="AI22" s="111" t="s">
        <v>23</v>
      </c>
      <c r="AJ22" s="111" t="s">
        <v>24</v>
      </c>
      <c r="AK22" s="111" t="s">
        <v>25</v>
      </c>
      <c r="AL22" s="111" t="s">
        <v>26</v>
      </c>
      <c r="AM22" s="111" t="s">
        <v>27</v>
      </c>
      <c r="AN22" s="111" t="s">
        <v>28</v>
      </c>
      <c r="AO22" s="111" t="s">
        <v>29</v>
      </c>
      <c r="AP22" s="111" t="s">
        <v>34</v>
      </c>
      <c r="AQ22" s="112" t="s">
        <v>35</v>
      </c>
      <c r="AR22" s="103"/>
    </row>
    <row r="23" spans="1:44" x14ac:dyDescent="0.25">
      <c r="A23" s="98"/>
      <c r="B23" s="45">
        <v>1</v>
      </c>
      <c r="C23" s="46" t="s">
        <v>225</v>
      </c>
      <c r="D23" s="46" t="s">
        <v>227</v>
      </c>
      <c r="E23" s="48" t="s">
        <v>228</v>
      </c>
      <c r="F23" s="48" t="s">
        <v>230</v>
      </c>
      <c r="G23" s="48">
        <v>0</v>
      </c>
      <c r="H23" s="48">
        <v>0</v>
      </c>
      <c r="I23" s="63">
        <v>62</v>
      </c>
      <c r="J23" s="48"/>
      <c r="K23" s="48"/>
      <c r="L23" s="48"/>
      <c r="M23" s="48"/>
      <c r="N23" s="48"/>
      <c r="O23" s="48"/>
      <c r="P23" s="48"/>
      <c r="Q23" s="48"/>
      <c r="R23" s="48"/>
      <c r="S23" s="231">
        <f>G23+H23+I23+J23+K23+L23+M23+N23+O23+P23+Q23+R23</f>
        <v>62</v>
      </c>
      <c r="T23" s="48">
        <v>22</v>
      </c>
      <c r="U23" s="64">
        <v>40</v>
      </c>
      <c r="V23" s="100"/>
      <c r="W23" s="101"/>
      <c r="X23" s="45">
        <v>1</v>
      </c>
      <c r="Y23" s="454" t="str">
        <f>[1]Overview!$E$3</f>
        <v>Sri Channakeshava High School</v>
      </c>
      <c r="Z23" s="46" t="s">
        <v>227</v>
      </c>
      <c r="AA23" s="46" t="s">
        <v>235</v>
      </c>
      <c r="AB23" s="47" t="s">
        <v>230</v>
      </c>
      <c r="AC23" s="47">
        <v>0</v>
      </c>
      <c r="AD23" s="47">
        <v>0</v>
      </c>
      <c r="AE23" s="454">
        <v>26</v>
      </c>
      <c r="AF23" s="47"/>
      <c r="AG23" s="47"/>
      <c r="AH23" s="47"/>
      <c r="AI23" s="48"/>
      <c r="AJ23" s="48"/>
      <c r="AK23" s="48"/>
      <c r="AL23" s="48"/>
      <c r="AM23" s="48"/>
      <c r="AN23" s="48"/>
      <c r="AO23" s="231">
        <f>AC23+AD23+AE23+AF23+AG23+AH23+AI23+AJ23+AK23+AL23+AM23+AN23</f>
        <v>26</v>
      </c>
      <c r="AP23" s="454">
        <v>12</v>
      </c>
      <c r="AQ23" s="454">
        <v>14</v>
      </c>
      <c r="AR23" s="103"/>
    </row>
    <row r="24" spans="1:44" ht="30" x14ac:dyDescent="0.25">
      <c r="A24" s="98"/>
      <c r="B24" s="37">
        <v>2</v>
      </c>
      <c r="C24" s="38" t="s">
        <v>226</v>
      </c>
      <c r="D24" s="38" t="s">
        <v>227</v>
      </c>
      <c r="E24" s="39" t="s">
        <v>229</v>
      </c>
      <c r="F24" s="39" t="s">
        <v>230</v>
      </c>
      <c r="G24" s="41">
        <v>0</v>
      </c>
      <c r="H24" s="41">
        <v>0</v>
      </c>
      <c r="I24" s="41">
        <v>103</v>
      </c>
      <c r="J24" s="41"/>
      <c r="K24" s="41"/>
      <c r="L24" s="41"/>
      <c r="M24" s="41"/>
      <c r="N24" s="39"/>
      <c r="O24" s="39"/>
      <c r="P24" s="39"/>
      <c r="Q24" s="39"/>
      <c r="R24" s="39"/>
      <c r="S24" s="231">
        <f t="shared" ref="S24:S49" si="6">G24+H24+I24+J24+K24+L24+M24+N24+O24+P24+Q24+R24</f>
        <v>103</v>
      </c>
      <c r="T24" s="39">
        <v>103</v>
      </c>
      <c r="U24" s="40">
        <v>0</v>
      </c>
      <c r="V24" s="100"/>
      <c r="W24" s="101"/>
      <c r="X24" s="37">
        <v>2</v>
      </c>
      <c r="Y24" s="454" t="s">
        <v>236</v>
      </c>
      <c r="Z24" s="46" t="s">
        <v>227</v>
      </c>
      <c r="AA24" s="38" t="s">
        <v>235</v>
      </c>
      <c r="AB24" s="47" t="s">
        <v>230</v>
      </c>
      <c r="AC24" s="47">
        <v>0</v>
      </c>
      <c r="AD24" s="47">
        <v>0</v>
      </c>
      <c r="AE24" s="454">
        <v>32</v>
      </c>
      <c r="AF24" s="49"/>
      <c r="AG24" s="49"/>
      <c r="AH24" s="49"/>
      <c r="AI24" s="39"/>
      <c r="AJ24" s="39"/>
      <c r="AK24" s="48"/>
      <c r="AL24" s="39"/>
      <c r="AM24" s="39"/>
      <c r="AN24" s="39"/>
      <c r="AO24" s="231">
        <f t="shared" ref="AO24:AO49" si="7">AC24+AD24+AE24+AF24+AG24+AH24+AI24+AJ24+AK24+AL24+AM24+AN24</f>
        <v>32</v>
      </c>
      <c r="AP24" s="454">
        <v>20</v>
      </c>
      <c r="AQ24" s="454">
        <v>12</v>
      </c>
      <c r="AR24" s="103"/>
    </row>
    <row r="25" spans="1:44" x14ac:dyDescent="0.25">
      <c r="A25" s="98"/>
      <c r="B25" s="37">
        <v>3</v>
      </c>
      <c r="C25" s="38"/>
      <c r="D25" s="38"/>
      <c r="E25" s="39"/>
      <c r="F25" s="39"/>
      <c r="G25" s="41"/>
      <c r="H25" s="41"/>
      <c r="I25" s="41"/>
      <c r="J25" s="41"/>
      <c r="K25" s="41"/>
      <c r="L25" s="41"/>
      <c r="M25" s="41"/>
      <c r="N25" s="39"/>
      <c r="O25" s="39"/>
      <c r="P25" s="39"/>
      <c r="Q25" s="39"/>
      <c r="R25" s="39"/>
      <c r="S25" s="231">
        <f t="shared" si="6"/>
        <v>0</v>
      </c>
      <c r="T25" s="39"/>
      <c r="U25" s="40"/>
      <c r="V25" s="100"/>
      <c r="W25" s="101"/>
      <c r="X25" s="45">
        <v>3</v>
      </c>
      <c r="Y25" s="454" t="str">
        <f>[2]Overview!$E$3</f>
        <v>Shree Krishna High School</v>
      </c>
      <c r="Z25" s="46" t="s">
        <v>227</v>
      </c>
      <c r="AA25" s="38" t="s">
        <v>237</v>
      </c>
      <c r="AB25" s="47" t="s">
        <v>230</v>
      </c>
      <c r="AC25" s="47">
        <v>0</v>
      </c>
      <c r="AD25" s="47">
        <v>0</v>
      </c>
      <c r="AE25" s="454">
        <v>36</v>
      </c>
      <c r="AF25" s="49"/>
      <c r="AG25" s="49"/>
      <c r="AH25" s="49"/>
      <c r="AI25" s="39"/>
      <c r="AJ25" s="39"/>
      <c r="AK25" s="48"/>
      <c r="AL25" s="39"/>
      <c r="AM25" s="39"/>
      <c r="AN25" s="39"/>
      <c r="AO25" s="231">
        <f t="shared" si="7"/>
        <v>36</v>
      </c>
      <c r="AP25" s="454">
        <v>21</v>
      </c>
      <c r="AQ25" s="454">
        <v>15</v>
      </c>
      <c r="AR25" s="103"/>
    </row>
    <row r="26" spans="1:44" x14ac:dyDescent="0.25">
      <c r="A26" s="98"/>
      <c r="B26" s="37">
        <v>4</v>
      </c>
      <c r="C26" s="38"/>
      <c r="D26" s="38"/>
      <c r="E26" s="39"/>
      <c r="F26" s="39"/>
      <c r="G26" s="41"/>
      <c r="H26" s="41"/>
      <c r="I26" s="41"/>
      <c r="J26" s="41"/>
      <c r="K26" s="41"/>
      <c r="L26" s="41"/>
      <c r="M26" s="41"/>
      <c r="N26" s="39"/>
      <c r="O26" s="39"/>
      <c r="P26" s="289"/>
      <c r="Q26" s="289"/>
      <c r="R26" s="289"/>
      <c r="S26" s="231">
        <f t="shared" si="6"/>
        <v>0</v>
      </c>
      <c r="T26" s="39"/>
      <c r="U26" s="40"/>
      <c r="V26" s="100"/>
      <c r="W26" s="101"/>
      <c r="X26" s="37">
        <v>4</v>
      </c>
      <c r="Y26" s="454" t="str">
        <f>[3]Overview!$E$3</f>
        <v xml:space="preserve">Lal Bahuddur Shasrthy English High School </v>
      </c>
      <c r="Z26" s="46" t="s">
        <v>227</v>
      </c>
      <c r="AA26" s="38" t="s">
        <v>238</v>
      </c>
      <c r="AB26" s="47" t="s">
        <v>230</v>
      </c>
      <c r="AC26" s="47">
        <v>0</v>
      </c>
      <c r="AD26" s="47">
        <v>0</v>
      </c>
      <c r="AE26" s="454">
        <v>36</v>
      </c>
      <c r="AF26" s="49"/>
      <c r="AG26" s="49"/>
      <c r="AH26" s="49"/>
      <c r="AI26" s="39"/>
      <c r="AJ26" s="39"/>
      <c r="AK26" s="48"/>
      <c r="AL26" s="39"/>
      <c r="AM26" s="39"/>
      <c r="AN26" s="39"/>
      <c r="AO26" s="231">
        <f t="shared" si="7"/>
        <v>36</v>
      </c>
      <c r="AP26" s="454">
        <v>19</v>
      </c>
      <c r="AQ26" s="454">
        <v>17</v>
      </c>
      <c r="AR26" s="103"/>
    </row>
    <row r="27" spans="1:44" x14ac:dyDescent="0.25">
      <c r="A27" s="98"/>
      <c r="B27" s="37">
        <v>5</v>
      </c>
      <c r="C27" s="38"/>
      <c r="D27" s="38"/>
      <c r="E27" s="39"/>
      <c r="F27" s="39"/>
      <c r="G27" s="41"/>
      <c r="H27" s="41"/>
      <c r="I27" s="41"/>
      <c r="J27" s="41"/>
      <c r="K27" s="41"/>
      <c r="L27" s="41"/>
      <c r="M27" s="41"/>
      <c r="N27" s="39"/>
      <c r="O27" s="39"/>
      <c r="P27" s="289"/>
      <c r="Q27" s="289"/>
      <c r="R27" s="289"/>
      <c r="S27" s="231">
        <f t="shared" si="6"/>
        <v>0</v>
      </c>
      <c r="T27" s="39"/>
      <c r="U27" s="40"/>
      <c r="V27" s="100"/>
      <c r="W27" s="101"/>
      <c r="X27" s="45">
        <v>5</v>
      </c>
      <c r="Y27" s="454" t="str">
        <f>[4]Overview!$E$3</f>
        <v xml:space="preserve">Little Bloom English High School  </v>
      </c>
      <c r="Z27" s="46" t="s">
        <v>227</v>
      </c>
      <c r="AA27" s="38" t="s">
        <v>237</v>
      </c>
      <c r="AB27" s="47" t="s">
        <v>230</v>
      </c>
      <c r="AC27" s="47">
        <v>0</v>
      </c>
      <c r="AD27" s="47">
        <v>0</v>
      </c>
      <c r="AE27" s="454">
        <v>43</v>
      </c>
      <c r="AF27" s="49"/>
      <c r="AG27" s="49"/>
      <c r="AH27" s="49"/>
      <c r="AI27" s="39"/>
      <c r="AJ27" s="39"/>
      <c r="AK27" s="48"/>
      <c r="AL27" s="39"/>
      <c r="AM27" s="39"/>
      <c r="AN27" s="39"/>
      <c r="AO27" s="231">
        <f t="shared" si="7"/>
        <v>43</v>
      </c>
      <c r="AP27" s="454">
        <v>25</v>
      </c>
      <c r="AQ27" s="454">
        <v>18</v>
      </c>
      <c r="AR27" s="103"/>
    </row>
    <row r="28" spans="1:44" x14ac:dyDescent="0.25">
      <c r="A28" s="98"/>
      <c r="B28" s="37">
        <v>6</v>
      </c>
      <c r="C28" s="38"/>
      <c r="D28" s="38"/>
      <c r="E28" s="39"/>
      <c r="F28" s="39"/>
      <c r="G28" s="41"/>
      <c r="H28" s="41"/>
      <c r="I28" s="41"/>
      <c r="J28" s="41"/>
      <c r="K28" s="41"/>
      <c r="L28" s="41"/>
      <c r="M28" s="41"/>
      <c r="N28" s="39"/>
      <c r="O28" s="39"/>
      <c r="P28" s="289"/>
      <c r="Q28" s="289"/>
      <c r="R28" s="289"/>
      <c r="S28" s="231">
        <f t="shared" si="6"/>
        <v>0</v>
      </c>
      <c r="T28" s="39"/>
      <c r="U28" s="40"/>
      <c r="V28" s="100"/>
      <c r="W28" s="101"/>
      <c r="X28" s="37">
        <v>6</v>
      </c>
      <c r="Y28" s="454" t="str">
        <f>[4]Overview!$E$3</f>
        <v xml:space="preserve">Little Bloom English High School  </v>
      </c>
      <c r="Z28" s="46" t="s">
        <v>227</v>
      </c>
      <c r="AA28" s="38" t="s">
        <v>237</v>
      </c>
      <c r="AB28" s="47" t="s">
        <v>230</v>
      </c>
      <c r="AC28" s="47">
        <v>0</v>
      </c>
      <c r="AD28" s="47">
        <v>0</v>
      </c>
      <c r="AE28" s="454">
        <v>41</v>
      </c>
      <c r="AF28" s="49"/>
      <c r="AG28" s="49"/>
      <c r="AH28" s="49"/>
      <c r="AI28" s="39"/>
      <c r="AJ28" s="39"/>
      <c r="AK28" s="48"/>
      <c r="AL28" s="39"/>
      <c r="AM28" s="39"/>
      <c r="AN28" s="39"/>
      <c r="AO28" s="231">
        <f t="shared" si="7"/>
        <v>41</v>
      </c>
      <c r="AP28" s="454">
        <v>21</v>
      </c>
      <c r="AQ28" s="454">
        <v>20</v>
      </c>
      <c r="AR28" s="103"/>
    </row>
    <row r="29" spans="1:44" x14ac:dyDescent="0.25">
      <c r="A29" s="98"/>
      <c r="B29" s="37">
        <v>7</v>
      </c>
      <c r="C29" s="38"/>
      <c r="D29" s="38"/>
      <c r="E29" s="39"/>
      <c r="F29" s="39"/>
      <c r="G29" s="41"/>
      <c r="H29" s="41"/>
      <c r="I29" s="41"/>
      <c r="J29" s="41"/>
      <c r="K29" s="41"/>
      <c r="L29" s="41"/>
      <c r="M29" s="41"/>
      <c r="N29" s="39"/>
      <c r="O29" s="39"/>
      <c r="P29" s="289"/>
      <c r="Q29" s="289"/>
      <c r="R29" s="289"/>
      <c r="S29" s="231">
        <f t="shared" si="6"/>
        <v>0</v>
      </c>
      <c r="T29" s="39"/>
      <c r="U29" s="40"/>
      <c r="V29" s="100"/>
      <c r="W29" s="101"/>
      <c r="X29" s="45">
        <v>7</v>
      </c>
      <c r="Y29" s="46"/>
      <c r="Z29" s="38"/>
      <c r="AA29" s="38"/>
      <c r="AB29" s="49"/>
      <c r="AC29" s="47"/>
      <c r="AD29" s="47"/>
      <c r="AE29" s="47"/>
      <c r="AF29" s="49"/>
      <c r="AG29" s="49"/>
      <c r="AH29" s="49"/>
      <c r="AI29" s="39"/>
      <c r="AJ29" s="39"/>
      <c r="AK29" s="48"/>
      <c r="AL29" s="39"/>
      <c r="AM29" s="39"/>
      <c r="AN29" s="39"/>
      <c r="AO29" s="231">
        <f t="shared" si="7"/>
        <v>0</v>
      </c>
      <c r="AP29" s="49"/>
      <c r="AQ29" s="114"/>
      <c r="AR29" s="103"/>
    </row>
    <row r="30" spans="1:44" x14ac:dyDescent="0.25">
      <c r="A30" s="98"/>
      <c r="B30" s="37">
        <v>8</v>
      </c>
      <c r="C30" s="38"/>
      <c r="D30" s="38"/>
      <c r="E30" s="39"/>
      <c r="F30" s="39"/>
      <c r="G30" s="41"/>
      <c r="H30" s="41"/>
      <c r="I30" s="41"/>
      <c r="J30" s="41"/>
      <c r="K30" s="41"/>
      <c r="L30" s="41"/>
      <c r="M30" s="41"/>
      <c r="N30" s="39"/>
      <c r="O30" s="39"/>
      <c r="P30" s="289"/>
      <c r="Q30" s="289"/>
      <c r="R30" s="289"/>
      <c r="S30" s="231">
        <f t="shared" si="6"/>
        <v>0</v>
      </c>
      <c r="T30" s="39"/>
      <c r="U30" s="40"/>
      <c r="V30" s="100"/>
      <c r="W30" s="101"/>
      <c r="X30" s="37">
        <v>8</v>
      </c>
      <c r="Y30" s="46"/>
      <c r="Z30" s="38"/>
      <c r="AA30" s="38"/>
      <c r="AB30" s="49"/>
      <c r="AC30" s="47"/>
      <c r="AD30" s="47"/>
      <c r="AE30" s="47"/>
      <c r="AF30" s="49"/>
      <c r="AG30" s="49"/>
      <c r="AH30" s="49"/>
      <c r="AI30" s="39"/>
      <c r="AJ30" s="39"/>
      <c r="AK30" s="48"/>
      <c r="AL30" s="39"/>
      <c r="AM30" s="39"/>
      <c r="AN30" s="39"/>
      <c r="AO30" s="231">
        <f t="shared" si="7"/>
        <v>0</v>
      </c>
      <c r="AP30" s="49"/>
      <c r="AQ30" s="114"/>
      <c r="AR30" s="103"/>
    </row>
    <row r="31" spans="1:44" x14ac:dyDescent="0.25">
      <c r="A31" s="98"/>
      <c r="B31" s="37">
        <v>9</v>
      </c>
      <c r="C31" s="38"/>
      <c r="D31" s="38"/>
      <c r="E31" s="39"/>
      <c r="F31" s="39"/>
      <c r="G31" s="41"/>
      <c r="H31" s="41"/>
      <c r="I31" s="41"/>
      <c r="J31" s="41"/>
      <c r="K31" s="41"/>
      <c r="L31" s="41"/>
      <c r="M31" s="41"/>
      <c r="N31" s="39"/>
      <c r="O31" s="39"/>
      <c r="P31" s="289"/>
      <c r="Q31" s="289"/>
      <c r="R31" s="289"/>
      <c r="S31" s="231">
        <f t="shared" si="6"/>
        <v>0</v>
      </c>
      <c r="T31" s="39"/>
      <c r="U31" s="40"/>
      <c r="V31" s="100"/>
      <c r="W31" s="101"/>
      <c r="X31" s="45">
        <v>9</v>
      </c>
      <c r="Y31" s="46"/>
      <c r="Z31" s="38"/>
      <c r="AA31" s="38"/>
      <c r="AB31" s="49"/>
      <c r="AC31" s="47"/>
      <c r="AD31" s="47"/>
      <c r="AE31" s="47"/>
      <c r="AF31" s="49"/>
      <c r="AG31" s="49"/>
      <c r="AH31" s="49"/>
      <c r="AI31" s="39"/>
      <c r="AJ31" s="39"/>
      <c r="AK31" s="48"/>
      <c r="AL31" s="39"/>
      <c r="AM31" s="39"/>
      <c r="AN31" s="39"/>
      <c r="AO31" s="231">
        <f t="shared" si="7"/>
        <v>0</v>
      </c>
      <c r="AP31" s="49"/>
      <c r="AQ31" s="114"/>
      <c r="AR31" s="103"/>
    </row>
    <row r="32" spans="1:44" x14ac:dyDescent="0.25">
      <c r="A32" s="98"/>
      <c r="B32" s="37">
        <v>10</v>
      </c>
      <c r="C32" s="38"/>
      <c r="D32" s="38"/>
      <c r="E32" s="39"/>
      <c r="F32" s="39"/>
      <c r="G32" s="41"/>
      <c r="H32" s="41"/>
      <c r="I32" s="41"/>
      <c r="J32" s="41"/>
      <c r="K32" s="41"/>
      <c r="L32" s="41"/>
      <c r="M32" s="41"/>
      <c r="N32" s="39"/>
      <c r="O32" s="39"/>
      <c r="P32" s="289"/>
      <c r="Q32" s="289"/>
      <c r="R32" s="289"/>
      <c r="S32" s="231">
        <f t="shared" si="6"/>
        <v>0</v>
      </c>
      <c r="T32" s="39"/>
      <c r="U32" s="40"/>
      <c r="V32" s="100"/>
      <c r="W32" s="101"/>
      <c r="X32" s="37">
        <v>10</v>
      </c>
      <c r="Y32" s="46"/>
      <c r="Z32" s="38"/>
      <c r="AA32" s="38"/>
      <c r="AB32" s="49"/>
      <c r="AC32" s="47"/>
      <c r="AD32" s="47"/>
      <c r="AE32" s="47"/>
      <c r="AF32" s="49"/>
      <c r="AG32" s="49"/>
      <c r="AH32" s="49"/>
      <c r="AI32" s="39"/>
      <c r="AJ32" s="39"/>
      <c r="AK32" s="48"/>
      <c r="AL32" s="39"/>
      <c r="AM32" s="39"/>
      <c r="AN32" s="39"/>
      <c r="AO32" s="231">
        <f t="shared" si="7"/>
        <v>0</v>
      </c>
      <c r="AP32" s="49"/>
      <c r="AQ32" s="114"/>
      <c r="AR32" s="103"/>
    </row>
    <row r="33" spans="1:44" x14ac:dyDescent="0.25">
      <c r="A33" s="98"/>
      <c r="B33" s="37">
        <v>11</v>
      </c>
      <c r="C33" s="38"/>
      <c r="D33" s="38"/>
      <c r="E33" s="39"/>
      <c r="F33" s="39"/>
      <c r="G33" s="41"/>
      <c r="H33" s="41"/>
      <c r="I33" s="41"/>
      <c r="J33" s="41"/>
      <c r="K33" s="41"/>
      <c r="L33" s="41"/>
      <c r="M33" s="41"/>
      <c r="N33" s="39"/>
      <c r="O33" s="39"/>
      <c r="P33" s="289"/>
      <c r="Q33" s="289"/>
      <c r="R33" s="289"/>
      <c r="S33" s="231">
        <f t="shared" si="6"/>
        <v>0</v>
      </c>
      <c r="T33" s="39"/>
      <c r="U33" s="40"/>
      <c r="V33" s="100"/>
      <c r="W33" s="101"/>
      <c r="X33" s="45">
        <v>11</v>
      </c>
      <c r="Y33" s="46"/>
      <c r="Z33" s="38"/>
      <c r="AA33" s="38"/>
      <c r="AB33" s="49"/>
      <c r="AC33" s="47"/>
      <c r="AD33" s="47"/>
      <c r="AE33" s="47"/>
      <c r="AF33" s="49"/>
      <c r="AG33" s="49"/>
      <c r="AH33" s="49"/>
      <c r="AI33" s="39"/>
      <c r="AJ33" s="39"/>
      <c r="AK33" s="48"/>
      <c r="AL33" s="39"/>
      <c r="AM33" s="39"/>
      <c r="AN33" s="39"/>
      <c r="AO33" s="231">
        <f t="shared" si="7"/>
        <v>0</v>
      </c>
      <c r="AP33" s="49"/>
      <c r="AQ33" s="114"/>
      <c r="AR33" s="103"/>
    </row>
    <row r="34" spans="1:44" x14ac:dyDescent="0.25">
      <c r="A34" s="98"/>
      <c r="B34" s="37">
        <v>12</v>
      </c>
      <c r="C34" s="38"/>
      <c r="D34" s="38"/>
      <c r="E34" s="39"/>
      <c r="F34" s="39"/>
      <c r="G34" s="41"/>
      <c r="H34" s="41"/>
      <c r="I34" s="41"/>
      <c r="J34" s="41"/>
      <c r="K34" s="41"/>
      <c r="L34" s="41"/>
      <c r="M34" s="41"/>
      <c r="N34" s="39"/>
      <c r="O34" s="39"/>
      <c r="P34" s="289"/>
      <c r="Q34" s="289"/>
      <c r="R34" s="289"/>
      <c r="S34" s="231">
        <f t="shared" si="6"/>
        <v>0</v>
      </c>
      <c r="T34" s="39"/>
      <c r="U34" s="40"/>
      <c r="V34" s="100"/>
      <c r="W34" s="101"/>
      <c r="X34" s="37">
        <v>12</v>
      </c>
      <c r="Y34" s="46"/>
      <c r="Z34" s="38"/>
      <c r="AA34" s="38"/>
      <c r="AB34" s="49"/>
      <c r="AC34" s="47"/>
      <c r="AD34" s="47"/>
      <c r="AE34" s="47"/>
      <c r="AF34" s="49"/>
      <c r="AG34" s="49"/>
      <c r="AH34" s="49"/>
      <c r="AI34" s="39"/>
      <c r="AJ34" s="39"/>
      <c r="AK34" s="48"/>
      <c r="AL34" s="39"/>
      <c r="AM34" s="39"/>
      <c r="AN34" s="39"/>
      <c r="AO34" s="231">
        <f t="shared" si="7"/>
        <v>0</v>
      </c>
      <c r="AP34" s="49"/>
      <c r="AQ34" s="114"/>
      <c r="AR34" s="103"/>
    </row>
    <row r="35" spans="1:44" x14ac:dyDescent="0.25">
      <c r="A35" s="98"/>
      <c r="B35" s="37">
        <v>13</v>
      </c>
      <c r="C35" s="38"/>
      <c r="D35" s="38"/>
      <c r="E35" s="39"/>
      <c r="F35" s="39"/>
      <c r="G35" s="41"/>
      <c r="H35" s="41"/>
      <c r="I35" s="41"/>
      <c r="J35" s="41"/>
      <c r="K35" s="41"/>
      <c r="L35" s="41"/>
      <c r="M35" s="41"/>
      <c r="N35" s="39"/>
      <c r="O35" s="39"/>
      <c r="P35" s="289"/>
      <c r="Q35" s="289"/>
      <c r="R35" s="289"/>
      <c r="S35" s="231">
        <f t="shared" si="6"/>
        <v>0</v>
      </c>
      <c r="T35" s="39"/>
      <c r="U35" s="40"/>
      <c r="V35" s="100"/>
      <c r="W35" s="101"/>
      <c r="X35" s="45">
        <v>13</v>
      </c>
      <c r="Y35" s="46"/>
      <c r="Z35" s="38"/>
      <c r="AA35" s="38"/>
      <c r="AB35" s="49"/>
      <c r="AC35" s="47"/>
      <c r="AD35" s="47"/>
      <c r="AE35" s="47"/>
      <c r="AF35" s="49"/>
      <c r="AG35" s="49"/>
      <c r="AH35" s="49"/>
      <c r="AI35" s="39"/>
      <c r="AJ35" s="39"/>
      <c r="AK35" s="48"/>
      <c r="AL35" s="39"/>
      <c r="AM35" s="39"/>
      <c r="AN35" s="39"/>
      <c r="AO35" s="231">
        <f t="shared" si="7"/>
        <v>0</v>
      </c>
      <c r="AP35" s="49"/>
      <c r="AQ35" s="114"/>
      <c r="AR35" s="103"/>
    </row>
    <row r="36" spans="1:44" x14ac:dyDescent="0.25">
      <c r="A36" s="98"/>
      <c r="B36" s="37">
        <v>14</v>
      </c>
      <c r="C36" s="38"/>
      <c r="D36" s="38"/>
      <c r="E36" s="39"/>
      <c r="F36" s="39"/>
      <c r="G36" s="41"/>
      <c r="H36" s="41"/>
      <c r="I36" s="41"/>
      <c r="J36" s="41"/>
      <c r="K36" s="41"/>
      <c r="L36" s="41"/>
      <c r="M36" s="41"/>
      <c r="N36" s="39"/>
      <c r="O36" s="39"/>
      <c r="P36" s="289"/>
      <c r="Q36" s="289"/>
      <c r="R36" s="289"/>
      <c r="S36" s="231">
        <f t="shared" si="6"/>
        <v>0</v>
      </c>
      <c r="T36" s="39"/>
      <c r="U36" s="40"/>
      <c r="V36" s="100"/>
      <c r="W36" s="101"/>
      <c r="X36" s="37">
        <v>14</v>
      </c>
      <c r="Y36" s="46"/>
      <c r="Z36" s="38"/>
      <c r="AA36" s="38"/>
      <c r="AB36" s="49"/>
      <c r="AC36" s="47"/>
      <c r="AD36" s="47"/>
      <c r="AE36" s="47"/>
      <c r="AF36" s="49"/>
      <c r="AG36" s="49"/>
      <c r="AH36" s="49"/>
      <c r="AI36" s="39"/>
      <c r="AJ36" s="39"/>
      <c r="AK36" s="48"/>
      <c r="AL36" s="39"/>
      <c r="AM36" s="39"/>
      <c r="AN36" s="39"/>
      <c r="AO36" s="231">
        <f t="shared" si="7"/>
        <v>0</v>
      </c>
      <c r="AP36" s="49"/>
      <c r="AQ36" s="114"/>
      <c r="AR36" s="103"/>
    </row>
    <row r="37" spans="1:44" x14ac:dyDescent="0.25">
      <c r="A37" s="98"/>
      <c r="B37" s="37">
        <v>15</v>
      </c>
      <c r="C37" s="38"/>
      <c r="D37" s="38"/>
      <c r="E37" s="39"/>
      <c r="F37" s="39"/>
      <c r="G37" s="41"/>
      <c r="H37" s="41"/>
      <c r="I37" s="41"/>
      <c r="J37" s="41"/>
      <c r="K37" s="41"/>
      <c r="L37" s="41"/>
      <c r="M37" s="41"/>
      <c r="N37" s="39"/>
      <c r="O37" s="39"/>
      <c r="P37" s="289"/>
      <c r="Q37" s="289"/>
      <c r="R37" s="289"/>
      <c r="S37" s="231">
        <f t="shared" si="6"/>
        <v>0</v>
      </c>
      <c r="T37" s="39"/>
      <c r="U37" s="40"/>
      <c r="V37" s="100"/>
      <c r="W37" s="101"/>
      <c r="X37" s="42">
        <v>15</v>
      </c>
      <c r="Y37" s="39"/>
      <c r="Z37" s="39"/>
      <c r="AA37" s="39"/>
      <c r="AB37" s="39"/>
      <c r="AC37" s="39"/>
      <c r="AD37" s="39"/>
      <c r="AE37" s="39"/>
      <c r="AF37" s="39"/>
      <c r="AG37" s="39"/>
      <c r="AH37" s="39"/>
      <c r="AI37" s="39"/>
      <c r="AJ37" s="39"/>
      <c r="AK37" s="48"/>
      <c r="AL37" s="39"/>
      <c r="AM37" s="39"/>
      <c r="AN37" s="39"/>
      <c r="AO37" s="231">
        <f t="shared" si="7"/>
        <v>0</v>
      </c>
      <c r="AP37" s="39"/>
      <c r="AQ37" s="113"/>
      <c r="AR37" s="103"/>
    </row>
    <row r="38" spans="1:44" x14ac:dyDescent="0.25">
      <c r="A38" s="98"/>
      <c r="B38" s="37">
        <v>16</v>
      </c>
      <c r="C38" s="38"/>
      <c r="D38" s="38"/>
      <c r="E38" s="39"/>
      <c r="F38" s="39"/>
      <c r="G38" s="41"/>
      <c r="H38" s="41"/>
      <c r="I38" s="41"/>
      <c r="J38" s="41"/>
      <c r="K38" s="41"/>
      <c r="L38" s="41"/>
      <c r="M38" s="41"/>
      <c r="N38" s="39"/>
      <c r="O38" s="39"/>
      <c r="P38" s="289"/>
      <c r="Q38" s="289"/>
      <c r="R38" s="289"/>
      <c r="S38" s="231">
        <f t="shared" si="6"/>
        <v>0</v>
      </c>
      <c r="T38" s="39"/>
      <c r="U38" s="40"/>
      <c r="V38" s="100"/>
      <c r="W38" s="101"/>
      <c r="X38" s="42">
        <v>16</v>
      </c>
      <c r="Y38" s="39"/>
      <c r="Z38" s="39"/>
      <c r="AA38" s="39"/>
      <c r="AB38" s="39"/>
      <c r="AC38" s="39"/>
      <c r="AD38" s="39"/>
      <c r="AE38" s="39"/>
      <c r="AF38" s="39"/>
      <c r="AG38" s="39"/>
      <c r="AH38" s="39"/>
      <c r="AI38" s="39"/>
      <c r="AJ38" s="39"/>
      <c r="AK38" s="48"/>
      <c r="AL38" s="39"/>
      <c r="AM38" s="39"/>
      <c r="AN38" s="39"/>
      <c r="AO38" s="231">
        <f t="shared" si="7"/>
        <v>0</v>
      </c>
      <c r="AP38" s="39"/>
      <c r="AQ38" s="113"/>
      <c r="AR38" s="103"/>
    </row>
    <row r="39" spans="1:44" x14ac:dyDescent="0.25">
      <c r="A39" s="98"/>
      <c r="B39" s="37">
        <v>17</v>
      </c>
      <c r="C39" s="38"/>
      <c r="D39" s="38"/>
      <c r="E39" s="39"/>
      <c r="F39" s="39"/>
      <c r="G39" s="41"/>
      <c r="H39" s="41"/>
      <c r="I39" s="41"/>
      <c r="J39" s="41"/>
      <c r="K39" s="41"/>
      <c r="L39" s="41"/>
      <c r="M39" s="41"/>
      <c r="N39" s="39"/>
      <c r="O39" s="39"/>
      <c r="P39" s="289"/>
      <c r="Q39" s="289"/>
      <c r="R39" s="289"/>
      <c r="S39" s="231">
        <f t="shared" si="6"/>
        <v>0</v>
      </c>
      <c r="T39" s="39"/>
      <c r="U39" s="40"/>
      <c r="V39" s="100"/>
      <c r="W39" s="101"/>
      <c r="X39" s="42">
        <v>17</v>
      </c>
      <c r="Y39" s="39"/>
      <c r="Z39" s="39"/>
      <c r="AA39" s="39"/>
      <c r="AB39" s="39"/>
      <c r="AC39" s="39"/>
      <c r="AD39" s="39"/>
      <c r="AE39" s="39"/>
      <c r="AF39" s="39"/>
      <c r="AG39" s="39"/>
      <c r="AH39" s="39"/>
      <c r="AI39" s="39"/>
      <c r="AJ39" s="39"/>
      <c r="AK39" s="48"/>
      <c r="AL39" s="39"/>
      <c r="AM39" s="39"/>
      <c r="AN39" s="39"/>
      <c r="AO39" s="231">
        <f t="shared" si="7"/>
        <v>0</v>
      </c>
      <c r="AP39" s="39"/>
      <c r="AQ39" s="113"/>
      <c r="AR39" s="103"/>
    </row>
    <row r="40" spans="1:44" x14ac:dyDescent="0.25">
      <c r="A40" s="98"/>
      <c r="B40" s="37">
        <v>18</v>
      </c>
      <c r="C40" s="38"/>
      <c r="D40" s="38"/>
      <c r="E40" s="39"/>
      <c r="F40" s="39"/>
      <c r="G40" s="41"/>
      <c r="H40" s="41"/>
      <c r="I40" s="41"/>
      <c r="J40" s="41"/>
      <c r="K40" s="41"/>
      <c r="L40" s="41"/>
      <c r="M40" s="41"/>
      <c r="N40" s="39"/>
      <c r="O40" s="39"/>
      <c r="P40" s="289"/>
      <c r="Q40" s="289"/>
      <c r="R40" s="289"/>
      <c r="S40" s="231">
        <f t="shared" si="6"/>
        <v>0</v>
      </c>
      <c r="T40" s="39"/>
      <c r="U40" s="40"/>
      <c r="V40" s="100"/>
      <c r="W40" s="101"/>
      <c r="X40" s="42">
        <v>18</v>
      </c>
      <c r="Y40" s="289"/>
      <c r="Z40" s="289"/>
      <c r="AA40" s="289"/>
      <c r="AB40" s="289"/>
      <c r="AC40" s="289"/>
      <c r="AD40" s="289"/>
      <c r="AE40" s="289"/>
      <c r="AF40" s="289"/>
      <c r="AG40" s="289"/>
      <c r="AH40" s="289"/>
      <c r="AI40" s="289"/>
      <c r="AJ40" s="289"/>
      <c r="AK40" s="289"/>
      <c r="AL40" s="39"/>
      <c r="AM40" s="39"/>
      <c r="AN40" s="39"/>
      <c r="AO40" s="231">
        <f t="shared" si="7"/>
        <v>0</v>
      </c>
      <c r="AP40" s="289"/>
      <c r="AQ40" s="113"/>
      <c r="AR40" s="103"/>
    </row>
    <row r="41" spans="1:44" x14ac:dyDescent="0.25">
      <c r="A41" s="98"/>
      <c r="B41" s="37">
        <v>19</v>
      </c>
      <c r="C41" s="38"/>
      <c r="D41" s="38"/>
      <c r="E41" s="39"/>
      <c r="F41" s="39"/>
      <c r="G41" s="41"/>
      <c r="H41" s="41"/>
      <c r="I41" s="41"/>
      <c r="J41" s="41"/>
      <c r="K41" s="41"/>
      <c r="L41" s="41"/>
      <c r="M41" s="41"/>
      <c r="N41" s="39"/>
      <c r="O41" s="39"/>
      <c r="P41" s="289"/>
      <c r="Q41" s="289"/>
      <c r="R41" s="289"/>
      <c r="S41" s="231">
        <f t="shared" si="6"/>
        <v>0</v>
      </c>
      <c r="T41" s="39"/>
      <c r="U41" s="40"/>
      <c r="V41" s="100"/>
      <c r="W41" s="101"/>
      <c r="X41" s="42">
        <v>19</v>
      </c>
      <c r="Y41" s="289"/>
      <c r="Z41" s="289"/>
      <c r="AA41" s="289"/>
      <c r="AB41" s="289"/>
      <c r="AC41" s="289"/>
      <c r="AD41" s="289"/>
      <c r="AE41" s="289"/>
      <c r="AF41" s="289"/>
      <c r="AG41" s="289"/>
      <c r="AH41" s="289"/>
      <c r="AI41" s="289"/>
      <c r="AJ41" s="289"/>
      <c r="AK41" s="289"/>
      <c r="AL41" s="39"/>
      <c r="AM41" s="39"/>
      <c r="AN41" s="39"/>
      <c r="AO41" s="231">
        <f t="shared" si="7"/>
        <v>0</v>
      </c>
      <c r="AP41" s="289"/>
      <c r="AQ41" s="113"/>
      <c r="AR41" s="103"/>
    </row>
    <row r="42" spans="1:44" x14ac:dyDescent="0.25">
      <c r="A42" s="98"/>
      <c r="B42" s="37">
        <v>20</v>
      </c>
      <c r="C42" s="38"/>
      <c r="D42" s="38"/>
      <c r="E42" s="39"/>
      <c r="F42" s="39"/>
      <c r="G42" s="41"/>
      <c r="H42" s="41"/>
      <c r="I42" s="41"/>
      <c r="J42" s="41"/>
      <c r="K42" s="41"/>
      <c r="L42" s="41"/>
      <c r="M42" s="41"/>
      <c r="N42" s="39"/>
      <c r="O42" s="39"/>
      <c r="P42" s="289"/>
      <c r="Q42" s="289"/>
      <c r="R42" s="289"/>
      <c r="S42" s="231">
        <f t="shared" si="6"/>
        <v>0</v>
      </c>
      <c r="T42" s="39"/>
      <c r="U42" s="40"/>
      <c r="V42" s="100"/>
      <c r="W42" s="101"/>
      <c r="X42" s="42">
        <v>20</v>
      </c>
      <c r="Y42" s="289"/>
      <c r="Z42" s="289"/>
      <c r="AA42" s="289"/>
      <c r="AB42" s="289"/>
      <c r="AC42" s="289"/>
      <c r="AD42" s="289"/>
      <c r="AE42" s="289"/>
      <c r="AF42" s="289"/>
      <c r="AG42" s="289"/>
      <c r="AH42" s="289"/>
      <c r="AI42" s="289"/>
      <c r="AJ42" s="289"/>
      <c r="AK42" s="289"/>
      <c r="AL42" s="39"/>
      <c r="AM42" s="39"/>
      <c r="AN42" s="39"/>
      <c r="AO42" s="231">
        <f t="shared" si="7"/>
        <v>0</v>
      </c>
      <c r="AP42" s="289"/>
      <c r="AQ42" s="113"/>
      <c r="AR42" s="103"/>
    </row>
    <row r="43" spans="1:44" x14ac:dyDescent="0.25">
      <c r="A43" s="98"/>
      <c r="B43" s="37">
        <v>21</v>
      </c>
      <c r="C43" s="38"/>
      <c r="D43" s="38"/>
      <c r="E43" s="39"/>
      <c r="F43" s="39"/>
      <c r="G43" s="41"/>
      <c r="H43" s="41"/>
      <c r="I43" s="41"/>
      <c r="J43" s="41"/>
      <c r="K43" s="41"/>
      <c r="L43" s="41"/>
      <c r="M43" s="41"/>
      <c r="N43" s="39"/>
      <c r="O43" s="39"/>
      <c r="P43" s="289"/>
      <c r="Q43" s="289"/>
      <c r="R43" s="289"/>
      <c r="S43" s="231">
        <f t="shared" si="6"/>
        <v>0</v>
      </c>
      <c r="T43" s="39"/>
      <c r="U43" s="40"/>
      <c r="V43" s="100"/>
      <c r="W43" s="101"/>
      <c r="X43" s="291">
        <v>21</v>
      </c>
      <c r="Y43" s="289"/>
      <c r="Z43" s="289"/>
      <c r="AA43" s="289"/>
      <c r="AB43" s="289"/>
      <c r="AC43" s="289"/>
      <c r="AD43" s="289"/>
      <c r="AE43" s="289"/>
      <c r="AF43" s="289"/>
      <c r="AG43" s="289"/>
      <c r="AH43" s="289"/>
      <c r="AI43" s="289"/>
      <c r="AJ43" s="289"/>
      <c r="AK43" s="289"/>
      <c r="AL43" s="289"/>
      <c r="AM43" s="289"/>
      <c r="AN43" s="289"/>
      <c r="AO43" s="231">
        <f t="shared" si="7"/>
        <v>0</v>
      </c>
      <c r="AP43" s="289"/>
      <c r="AQ43" s="113"/>
      <c r="AR43" s="103"/>
    </row>
    <row r="44" spans="1:44" x14ac:dyDescent="0.25">
      <c r="A44" s="98"/>
      <c r="B44" s="291">
        <v>22</v>
      </c>
      <c r="C44" s="289"/>
      <c r="D44" s="289"/>
      <c r="E44" s="289"/>
      <c r="F44" s="289"/>
      <c r="G44" s="289"/>
      <c r="H44" s="289"/>
      <c r="I44" s="289"/>
      <c r="J44" s="289"/>
      <c r="K44" s="289"/>
      <c r="L44" s="289"/>
      <c r="M44" s="289"/>
      <c r="N44" s="289"/>
      <c r="O44" s="289"/>
      <c r="P44" s="289"/>
      <c r="Q44" s="289"/>
      <c r="R44" s="289"/>
      <c r="S44" s="231">
        <f t="shared" si="6"/>
        <v>0</v>
      </c>
      <c r="T44" s="289"/>
      <c r="U44" s="290"/>
      <c r="V44" s="100"/>
      <c r="W44" s="101"/>
      <c r="X44" s="291">
        <v>22</v>
      </c>
      <c r="Y44" s="289"/>
      <c r="Z44" s="289"/>
      <c r="AA44" s="289"/>
      <c r="AB44" s="289"/>
      <c r="AC44" s="289"/>
      <c r="AD44" s="289"/>
      <c r="AE44" s="289"/>
      <c r="AF44" s="289"/>
      <c r="AG44" s="289"/>
      <c r="AH44" s="289"/>
      <c r="AI44" s="289"/>
      <c r="AJ44" s="289"/>
      <c r="AK44" s="289"/>
      <c r="AL44" s="289"/>
      <c r="AM44" s="289"/>
      <c r="AN44" s="289"/>
      <c r="AO44" s="231">
        <f t="shared" si="7"/>
        <v>0</v>
      </c>
      <c r="AP44" s="289"/>
      <c r="AQ44" s="113"/>
      <c r="AR44" s="103"/>
    </row>
    <row r="45" spans="1:44" x14ac:dyDescent="0.25">
      <c r="A45" s="98"/>
      <c r="B45" s="291">
        <v>23</v>
      </c>
      <c r="C45" s="289"/>
      <c r="D45" s="289"/>
      <c r="E45" s="289"/>
      <c r="F45" s="289"/>
      <c r="G45" s="289"/>
      <c r="H45" s="289"/>
      <c r="I45" s="289"/>
      <c r="J45" s="289"/>
      <c r="K45" s="289"/>
      <c r="L45" s="289"/>
      <c r="M45" s="289"/>
      <c r="N45" s="289"/>
      <c r="O45" s="289"/>
      <c r="P45" s="289"/>
      <c r="Q45" s="289"/>
      <c r="R45" s="289"/>
      <c r="S45" s="231">
        <f t="shared" si="6"/>
        <v>0</v>
      </c>
      <c r="T45" s="289"/>
      <c r="U45" s="290"/>
      <c r="V45" s="100"/>
      <c r="W45" s="101"/>
      <c r="X45" s="291">
        <v>23</v>
      </c>
      <c r="Y45" s="289"/>
      <c r="Z45" s="289"/>
      <c r="AA45" s="289"/>
      <c r="AB45" s="289"/>
      <c r="AC45" s="289"/>
      <c r="AD45" s="289"/>
      <c r="AE45" s="289"/>
      <c r="AF45" s="289"/>
      <c r="AG45" s="289"/>
      <c r="AH45" s="289"/>
      <c r="AI45" s="289"/>
      <c r="AJ45" s="289"/>
      <c r="AK45" s="289"/>
      <c r="AL45" s="289"/>
      <c r="AM45" s="289"/>
      <c r="AN45" s="289"/>
      <c r="AO45" s="231">
        <f t="shared" si="7"/>
        <v>0</v>
      </c>
      <c r="AP45" s="289"/>
      <c r="AQ45" s="113"/>
      <c r="AR45" s="103"/>
    </row>
    <row r="46" spans="1:44" x14ac:dyDescent="0.25">
      <c r="A46" s="98"/>
      <c r="B46" s="42">
        <v>24</v>
      </c>
      <c r="C46" s="39"/>
      <c r="D46" s="39"/>
      <c r="E46" s="39"/>
      <c r="F46" s="39"/>
      <c r="G46" s="39"/>
      <c r="H46" s="39"/>
      <c r="I46" s="39"/>
      <c r="J46" s="39"/>
      <c r="K46" s="39"/>
      <c r="L46" s="39"/>
      <c r="M46" s="39"/>
      <c r="N46" s="39"/>
      <c r="O46" s="39"/>
      <c r="P46" s="39"/>
      <c r="Q46" s="39"/>
      <c r="R46" s="39"/>
      <c r="S46" s="231">
        <f t="shared" si="6"/>
        <v>0</v>
      </c>
      <c r="T46" s="39"/>
      <c r="U46" s="40"/>
      <c r="V46" s="100"/>
      <c r="W46" s="101"/>
      <c r="X46" s="291">
        <v>24</v>
      </c>
      <c r="Y46" s="289"/>
      <c r="Z46" s="289"/>
      <c r="AA46" s="289"/>
      <c r="AB46" s="289"/>
      <c r="AC46" s="289"/>
      <c r="AD46" s="289"/>
      <c r="AE46" s="289"/>
      <c r="AF46" s="289"/>
      <c r="AG46" s="289"/>
      <c r="AH46" s="289"/>
      <c r="AI46" s="289"/>
      <c r="AJ46" s="289"/>
      <c r="AK46" s="289"/>
      <c r="AL46" s="289"/>
      <c r="AM46" s="289"/>
      <c r="AN46" s="289"/>
      <c r="AO46" s="231">
        <f t="shared" si="7"/>
        <v>0</v>
      </c>
      <c r="AP46" s="289"/>
      <c r="AQ46" s="113"/>
      <c r="AR46" s="103"/>
    </row>
    <row r="47" spans="1:44" x14ac:dyDescent="0.25">
      <c r="A47" s="98"/>
      <c r="B47" s="42">
        <v>25</v>
      </c>
      <c r="C47" s="289"/>
      <c r="D47" s="39"/>
      <c r="E47" s="39"/>
      <c r="F47" s="39"/>
      <c r="G47" s="39"/>
      <c r="H47" s="39"/>
      <c r="I47" s="39"/>
      <c r="J47" s="39"/>
      <c r="K47" s="39"/>
      <c r="L47" s="39"/>
      <c r="M47" s="39"/>
      <c r="N47" s="39"/>
      <c r="O47" s="39"/>
      <c r="P47" s="39"/>
      <c r="Q47" s="39"/>
      <c r="R47" s="39"/>
      <c r="S47" s="231">
        <f t="shared" si="6"/>
        <v>0</v>
      </c>
      <c r="T47" s="39"/>
      <c r="U47" s="40"/>
      <c r="V47" s="100"/>
      <c r="W47" s="101"/>
      <c r="X47" s="291">
        <v>25</v>
      </c>
      <c r="Y47" s="289"/>
      <c r="Z47" s="289"/>
      <c r="AA47" s="289"/>
      <c r="AB47" s="289"/>
      <c r="AC47" s="289"/>
      <c r="AD47" s="289"/>
      <c r="AE47" s="289"/>
      <c r="AF47" s="289"/>
      <c r="AG47" s="289"/>
      <c r="AH47" s="289"/>
      <c r="AI47" s="289"/>
      <c r="AJ47" s="289"/>
      <c r="AK47" s="289"/>
      <c r="AL47" s="289"/>
      <c r="AM47" s="289"/>
      <c r="AN47" s="289"/>
      <c r="AO47" s="231">
        <f t="shared" si="7"/>
        <v>0</v>
      </c>
      <c r="AP47" s="289"/>
      <c r="AQ47" s="113"/>
      <c r="AR47" s="103"/>
    </row>
    <row r="48" spans="1:44" x14ac:dyDescent="0.25">
      <c r="A48" s="98"/>
      <c r="B48" s="43">
        <v>26</v>
      </c>
      <c r="C48" s="44"/>
      <c r="D48" s="44"/>
      <c r="E48" s="44"/>
      <c r="F48" s="44"/>
      <c r="G48" s="289"/>
      <c r="H48" s="289"/>
      <c r="I48" s="289"/>
      <c r="J48" s="289"/>
      <c r="K48" s="289"/>
      <c r="L48" s="289"/>
      <c r="M48" s="289"/>
      <c r="N48" s="289"/>
      <c r="O48" s="289"/>
      <c r="P48" s="289"/>
      <c r="Q48" s="289"/>
      <c r="R48" s="289"/>
      <c r="S48" s="231">
        <f t="shared" si="6"/>
        <v>0</v>
      </c>
      <c r="T48" s="289"/>
      <c r="U48" s="290"/>
      <c r="V48" s="100"/>
      <c r="W48" s="101"/>
      <c r="X48" s="43"/>
      <c r="Y48" s="44"/>
      <c r="Z48" s="44"/>
      <c r="AA48" s="44"/>
      <c r="AB48" s="44"/>
      <c r="AC48" s="44"/>
      <c r="AD48" s="44"/>
      <c r="AE48" s="44"/>
      <c r="AF48" s="44"/>
      <c r="AG48" s="44"/>
      <c r="AH48" s="44"/>
      <c r="AI48" s="44"/>
      <c r="AJ48" s="44"/>
      <c r="AK48" s="44"/>
      <c r="AL48" s="44"/>
      <c r="AM48" s="44"/>
      <c r="AN48" s="44"/>
      <c r="AO48" s="231">
        <f t="shared" si="7"/>
        <v>0</v>
      </c>
      <c r="AP48" s="44"/>
      <c r="AQ48" s="115"/>
      <c r="AR48" s="103"/>
    </row>
    <row r="49" spans="1:44" ht="15.75" thickBot="1" x14ac:dyDescent="0.3">
      <c r="A49" s="98"/>
      <c r="B49" s="43">
        <v>27</v>
      </c>
      <c r="C49" s="44"/>
      <c r="D49" s="44"/>
      <c r="E49" s="44"/>
      <c r="F49" s="44"/>
      <c r="G49" s="289"/>
      <c r="H49" s="289"/>
      <c r="I49" s="289"/>
      <c r="J49" s="289"/>
      <c r="K49" s="289"/>
      <c r="L49" s="289"/>
      <c r="M49" s="289"/>
      <c r="N49" s="289"/>
      <c r="O49" s="289"/>
      <c r="P49" s="289"/>
      <c r="Q49" s="289"/>
      <c r="R49" s="289"/>
      <c r="S49" s="231">
        <f t="shared" si="6"/>
        <v>0</v>
      </c>
      <c r="T49" s="289"/>
      <c r="U49" s="290"/>
      <c r="V49" s="100"/>
      <c r="W49" s="101"/>
      <c r="X49" s="43"/>
      <c r="Y49" s="44"/>
      <c r="Z49" s="44"/>
      <c r="AA49" s="44"/>
      <c r="AB49" s="44"/>
      <c r="AC49" s="44"/>
      <c r="AD49" s="44"/>
      <c r="AE49" s="44"/>
      <c r="AF49" s="44"/>
      <c r="AG49" s="44"/>
      <c r="AH49" s="44"/>
      <c r="AI49" s="44"/>
      <c r="AJ49" s="44"/>
      <c r="AK49" s="44"/>
      <c r="AL49" s="44"/>
      <c r="AM49" s="44"/>
      <c r="AN49" s="44"/>
      <c r="AO49" s="231">
        <f t="shared" si="7"/>
        <v>0</v>
      </c>
      <c r="AP49" s="44"/>
      <c r="AQ49" s="115"/>
      <c r="AR49" s="103"/>
    </row>
    <row r="50" spans="1:44" ht="15.75" thickBot="1" x14ac:dyDescent="0.3">
      <c r="A50" s="98"/>
      <c r="B50" s="528" t="s">
        <v>29</v>
      </c>
      <c r="C50" s="529"/>
      <c r="D50" s="529"/>
      <c r="E50" s="529"/>
      <c r="F50" s="529"/>
      <c r="G50" s="65">
        <f>SUM(G23:G49)</f>
        <v>0</v>
      </c>
      <c r="H50" s="65">
        <f t="shared" ref="H50:R50" si="8">SUM(H23:H49)</f>
        <v>0</v>
      </c>
      <c r="I50" s="65">
        <f t="shared" si="8"/>
        <v>165</v>
      </c>
      <c r="J50" s="65">
        <f t="shared" si="8"/>
        <v>0</v>
      </c>
      <c r="K50" s="65">
        <f t="shared" si="8"/>
        <v>0</v>
      </c>
      <c r="L50" s="65">
        <f t="shared" si="8"/>
        <v>0</v>
      </c>
      <c r="M50" s="65">
        <f t="shared" si="8"/>
        <v>0</v>
      </c>
      <c r="N50" s="65">
        <f t="shared" si="8"/>
        <v>0</v>
      </c>
      <c r="O50" s="65">
        <f t="shared" si="8"/>
        <v>0</v>
      </c>
      <c r="P50" s="65">
        <f t="shared" si="8"/>
        <v>0</v>
      </c>
      <c r="Q50" s="65">
        <f t="shared" si="8"/>
        <v>0</v>
      </c>
      <c r="R50" s="65">
        <f t="shared" si="8"/>
        <v>0</v>
      </c>
      <c r="S50" s="65">
        <f>SUM(S23:S49)</f>
        <v>165</v>
      </c>
      <c r="T50" s="65">
        <f t="shared" ref="T50:U50" si="9">SUM(T23:T49)</f>
        <v>125</v>
      </c>
      <c r="U50" s="65">
        <f t="shared" si="9"/>
        <v>40</v>
      </c>
      <c r="V50" s="100"/>
      <c r="W50" s="101"/>
      <c r="X50" s="522" t="s">
        <v>29</v>
      </c>
      <c r="Y50" s="524"/>
      <c r="Z50" s="524"/>
      <c r="AA50" s="524"/>
      <c r="AB50" s="523"/>
      <c r="AC50" s="51">
        <f>SUM(AC23:AC49)</f>
        <v>0</v>
      </c>
      <c r="AD50" s="51">
        <f t="shared" ref="AD50" si="10">SUM(AD23:AD49)</f>
        <v>0</v>
      </c>
      <c r="AE50" s="51">
        <f t="shared" ref="AE50" si="11">SUM(AE23:AE49)</f>
        <v>214</v>
      </c>
      <c r="AF50" s="51">
        <f t="shared" ref="AF50" si="12">SUM(AF23:AF49)</f>
        <v>0</v>
      </c>
      <c r="AG50" s="52">
        <f t="shared" ref="AG50" si="13">SUM(AG23:AG49)</f>
        <v>0</v>
      </c>
      <c r="AH50" s="51">
        <f t="shared" ref="AH50" si="14">SUM(AH23:AH49)</f>
        <v>0</v>
      </c>
      <c r="AI50" s="51">
        <f t="shared" ref="AI50" si="15">SUM(AI23:AI49)</f>
        <v>0</v>
      </c>
      <c r="AJ50" s="51">
        <f t="shared" ref="AJ50" si="16">SUM(AJ23:AJ49)</f>
        <v>0</v>
      </c>
      <c r="AK50" s="51">
        <f t="shared" ref="AK50" si="17">SUM(AK23:AK49)</f>
        <v>0</v>
      </c>
      <c r="AL50" s="51">
        <f t="shared" ref="AL50" si="18">SUM(AL23:AL49)</f>
        <v>0</v>
      </c>
      <c r="AM50" s="51">
        <f t="shared" ref="AM50" si="19">SUM(AM23:AM49)</f>
        <v>0</v>
      </c>
      <c r="AN50" s="51">
        <f t="shared" ref="AN50" si="20">SUM(AN23:AN49)</f>
        <v>0</v>
      </c>
      <c r="AO50" s="51">
        <f>SUM(AO23:AO49)</f>
        <v>214</v>
      </c>
      <c r="AP50" s="51">
        <f>SUM(AP23:AP49)</f>
        <v>118</v>
      </c>
      <c r="AQ50" s="53">
        <f>SUM(AQ23:AQ49)</f>
        <v>96</v>
      </c>
      <c r="AR50" s="103"/>
    </row>
    <row r="51" spans="1:44" ht="15.75" thickBot="1" x14ac:dyDescent="0.3">
      <c r="A51" s="116"/>
      <c r="B51" s="117"/>
      <c r="C51" s="117"/>
      <c r="D51" s="117"/>
      <c r="E51" s="117"/>
      <c r="F51" s="117"/>
      <c r="G51" s="117"/>
      <c r="H51" s="117"/>
      <c r="I51" s="117"/>
      <c r="J51" s="117"/>
      <c r="K51" s="117"/>
      <c r="L51" s="117"/>
      <c r="M51" s="117"/>
      <c r="N51" s="117"/>
      <c r="O51" s="117"/>
      <c r="P51" s="117"/>
      <c r="Q51" s="117"/>
      <c r="R51" s="117"/>
      <c r="S51" s="117"/>
      <c r="T51" s="117"/>
      <c r="U51" s="117"/>
      <c r="V51" s="118"/>
      <c r="W51" s="119"/>
      <c r="X51" s="120"/>
      <c r="Y51" s="120"/>
      <c r="Z51" s="120"/>
      <c r="AA51" s="120"/>
      <c r="AB51" s="120"/>
      <c r="AC51" s="120"/>
      <c r="AD51" s="120"/>
      <c r="AE51" s="120"/>
      <c r="AF51" s="120"/>
      <c r="AG51" s="120"/>
      <c r="AH51" s="120"/>
      <c r="AI51" s="120"/>
      <c r="AJ51" s="120"/>
      <c r="AK51" s="120"/>
      <c r="AL51" s="120"/>
      <c r="AM51" s="120"/>
      <c r="AN51" s="120"/>
      <c r="AO51" s="120"/>
      <c r="AP51" s="120"/>
      <c r="AQ51" s="120"/>
      <c r="AR51" s="121"/>
    </row>
  </sheetData>
  <mergeCells count="11">
    <mergeCell ref="B21:U21"/>
    <mergeCell ref="B50:F50"/>
    <mergeCell ref="X21:AQ21"/>
    <mergeCell ref="X50:AB50"/>
    <mergeCell ref="F4:I4"/>
    <mergeCell ref="B2:AQ2"/>
    <mergeCell ref="C13:D13"/>
    <mergeCell ref="C4:D4"/>
    <mergeCell ref="F13:I13"/>
    <mergeCell ref="Y13:Z13"/>
    <mergeCell ref="AB13:AE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topLeftCell="A2" zoomScale="90" zoomScaleNormal="90" workbookViewId="0">
      <selection activeCell="B2" sqref="B2:AA2"/>
    </sheetView>
  </sheetViews>
  <sheetFormatPr defaultRowHeight="15" x14ac:dyDescent="0.25"/>
  <cols>
    <col min="1" max="1" width="9.140625" style="29"/>
    <col min="2" max="2" width="17.5703125" style="29" customWidth="1"/>
    <col min="3" max="3" width="23.28515625" style="29" customWidth="1"/>
    <col min="4" max="4" width="16" style="29" customWidth="1"/>
    <col min="5" max="5" width="8.5703125" style="29" customWidth="1"/>
    <col min="6" max="6" width="7.5703125" style="29" bestFit="1" customWidth="1"/>
    <col min="7" max="7" width="22.7109375" style="29" bestFit="1" customWidth="1"/>
    <col min="8" max="8" width="20.140625" style="29" customWidth="1"/>
    <col min="9" max="10" width="10.7109375" style="29" customWidth="1"/>
    <col min="11" max="11" width="12.140625" style="29" customWidth="1"/>
    <col min="12" max="12" width="16.85546875" style="29" bestFit="1" customWidth="1"/>
    <col min="13" max="13" width="12.140625" style="29" customWidth="1"/>
    <col min="14" max="15" width="9.140625" style="29"/>
    <col min="16" max="16" width="16.42578125" style="29" customWidth="1"/>
    <col min="17" max="17" width="23" style="29" bestFit="1" customWidth="1"/>
    <col min="18" max="18" width="16.28515625" style="29" customWidth="1"/>
    <col min="19" max="20" width="9.140625" style="29"/>
    <col min="21" max="21" width="23.28515625" style="29" customWidth="1"/>
    <col min="22" max="22" width="16.85546875" style="29" customWidth="1"/>
    <col min="23" max="24" width="10.7109375" style="29" customWidth="1"/>
    <col min="25" max="25" width="10.140625" style="29" customWidth="1"/>
    <col min="26" max="26" width="16.85546875" style="29" bestFit="1" customWidth="1"/>
    <col min="27" max="27" width="12.140625" style="29" customWidth="1"/>
    <col min="28" max="16384" width="9.140625" style="29"/>
  </cols>
  <sheetData>
    <row r="1" spans="1:28" ht="15.75" thickBot="1" x14ac:dyDescent="0.3">
      <c r="A1" s="222"/>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4"/>
    </row>
    <row r="2" spans="1:28" s="60" customFormat="1" ht="15" customHeight="1" thickBot="1" x14ac:dyDescent="0.3">
      <c r="A2" s="225"/>
      <c r="B2" s="541" t="s">
        <v>39</v>
      </c>
      <c r="C2" s="542"/>
      <c r="D2" s="542"/>
      <c r="E2" s="542"/>
      <c r="F2" s="542"/>
      <c r="G2" s="542"/>
      <c r="H2" s="542"/>
      <c r="I2" s="542"/>
      <c r="J2" s="542"/>
      <c r="K2" s="542"/>
      <c r="L2" s="542"/>
      <c r="M2" s="542"/>
      <c r="N2" s="542"/>
      <c r="O2" s="542"/>
      <c r="P2" s="542"/>
      <c r="Q2" s="542"/>
      <c r="R2" s="542"/>
      <c r="S2" s="542"/>
      <c r="T2" s="542"/>
      <c r="U2" s="542"/>
      <c r="V2" s="542"/>
      <c r="W2" s="542"/>
      <c r="X2" s="542"/>
      <c r="Y2" s="542"/>
      <c r="Z2" s="542"/>
      <c r="AA2" s="543"/>
      <c r="AB2" s="226"/>
    </row>
    <row r="3" spans="1:28" ht="15.75" thickBot="1" x14ac:dyDescent="0.3">
      <c r="A3" s="225"/>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6"/>
    </row>
    <row r="4" spans="1:28" ht="15.75" customHeight="1" thickBot="1" x14ac:dyDescent="0.3">
      <c r="A4" s="225"/>
      <c r="B4" s="530" t="s">
        <v>89</v>
      </c>
      <c r="C4" s="531"/>
      <c r="D4" s="220"/>
      <c r="E4" s="220"/>
      <c r="F4" s="220"/>
      <c r="G4" s="530" t="s">
        <v>101</v>
      </c>
      <c r="H4" s="533"/>
      <c r="I4" s="533"/>
      <c r="J4" s="531"/>
      <c r="K4" s="220"/>
      <c r="L4" s="220"/>
      <c r="M4" s="220"/>
      <c r="N4" s="220"/>
      <c r="O4" s="220"/>
      <c r="P4" s="220"/>
      <c r="Q4" s="220"/>
      <c r="R4" s="220"/>
      <c r="S4" s="220"/>
      <c r="T4" s="220"/>
      <c r="U4" s="220"/>
      <c r="V4" s="220"/>
      <c r="W4" s="220"/>
      <c r="X4" s="220"/>
      <c r="Y4" s="220"/>
      <c r="Z4" s="220"/>
      <c r="AA4" s="220"/>
      <c r="AB4" s="226"/>
    </row>
    <row r="5" spans="1:28" ht="15.75" thickBot="1" x14ac:dyDescent="0.3">
      <c r="A5" s="225"/>
      <c r="B5" s="248" t="s">
        <v>1</v>
      </c>
      <c r="C5" s="124">
        <f>C14+Q14</f>
        <v>505</v>
      </c>
      <c r="D5" s="220"/>
      <c r="E5" s="220"/>
      <c r="F5" s="220"/>
      <c r="G5" s="125" t="s">
        <v>78</v>
      </c>
      <c r="H5" s="218" t="s">
        <v>34</v>
      </c>
      <c r="I5" s="127" t="s">
        <v>35</v>
      </c>
      <c r="J5" s="128" t="s">
        <v>29</v>
      </c>
      <c r="K5" s="220"/>
      <c r="L5" s="50" t="s">
        <v>37</v>
      </c>
      <c r="M5" s="129">
        <f>AVERAGE(M15,AA15)</f>
        <v>0.88418037876993094</v>
      </c>
      <c r="N5" s="220"/>
      <c r="O5" s="220"/>
      <c r="P5" s="220"/>
      <c r="Q5" s="220"/>
      <c r="R5" s="220"/>
      <c r="S5" s="220"/>
      <c r="T5" s="220"/>
      <c r="U5" s="220"/>
      <c r="V5" s="220"/>
      <c r="W5" s="220"/>
      <c r="X5" s="220"/>
      <c r="Y5" s="220"/>
      <c r="Z5" s="220"/>
      <c r="AA5" s="220"/>
      <c r="AB5" s="226"/>
    </row>
    <row r="6" spans="1:28" ht="15.75" thickBot="1" x14ac:dyDescent="0.3">
      <c r="A6" s="225"/>
      <c r="B6" s="150" t="s">
        <v>2</v>
      </c>
      <c r="C6" s="131">
        <f t="shared" ref="C6:C8" si="0">C15+Q15</f>
        <v>0</v>
      </c>
      <c r="D6" s="220"/>
      <c r="E6" s="220"/>
      <c r="F6" s="220"/>
      <c r="G6" s="248" t="s">
        <v>74</v>
      </c>
      <c r="H6" s="132">
        <f>H15+V15</f>
        <v>10</v>
      </c>
      <c r="I6" s="133">
        <f>I15+W15</f>
        <v>7</v>
      </c>
      <c r="J6" s="123">
        <f>H6+I6</f>
        <v>17</v>
      </c>
      <c r="K6" s="220"/>
      <c r="L6" s="220"/>
      <c r="M6" s="220"/>
      <c r="N6" s="220"/>
      <c r="O6" s="220"/>
      <c r="P6" s="220"/>
      <c r="Q6" s="220"/>
      <c r="R6" s="220"/>
      <c r="S6" s="220"/>
      <c r="T6" s="220"/>
      <c r="U6" s="220"/>
      <c r="V6" s="220"/>
      <c r="W6" s="220"/>
      <c r="X6" s="220"/>
      <c r="Y6" s="220"/>
      <c r="Z6" s="220"/>
      <c r="AA6" s="220"/>
      <c r="AB6" s="226"/>
    </row>
    <row r="7" spans="1:28" ht="15.75" thickBot="1" x14ac:dyDescent="0.3">
      <c r="A7" s="225"/>
      <c r="B7" s="150" t="s">
        <v>3</v>
      </c>
      <c r="C7" s="131">
        <f t="shared" si="0"/>
        <v>0</v>
      </c>
      <c r="D7" s="220"/>
      <c r="E7" s="220"/>
      <c r="F7" s="220"/>
      <c r="G7" s="150" t="s">
        <v>75</v>
      </c>
      <c r="H7" s="134">
        <f t="shared" ref="H7:I7" si="1">H16+V16</f>
        <v>108</v>
      </c>
      <c r="I7" s="135">
        <f t="shared" si="1"/>
        <v>97</v>
      </c>
      <c r="J7" s="130">
        <f t="shared" ref="J7:J9" si="2">H7+I7</f>
        <v>205</v>
      </c>
      <c r="K7" s="220"/>
      <c r="L7" s="50" t="s">
        <v>38</v>
      </c>
      <c r="M7" s="136">
        <f>AVERAGE(M17,AA17)</f>
        <v>0.8669944444444444</v>
      </c>
      <c r="N7" s="220"/>
      <c r="O7" s="220"/>
      <c r="P7" s="220"/>
      <c r="Q7" s="220"/>
      <c r="R7" s="220"/>
      <c r="S7" s="220"/>
      <c r="T7" s="220"/>
      <c r="U7" s="220"/>
      <c r="V7" s="220"/>
      <c r="W7" s="220"/>
      <c r="X7" s="220"/>
      <c r="Y7" s="220"/>
      <c r="Z7" s="220"/>
      <c r="AA7" s="220"/>
      <c r="AB7" s="226"/>
    </row>
    <row r="8" spans="1:28" ht="15.75" thickBot="1" x14ac:dyDescent="0.3">
      <c r="A8" s="225"/>
      <c r="B8" s="153" t="s">
        <v>4</v>
      </c>
      <c r="C8" s="137">
        <f t="shared" si="0"/>
        <v>0</v>
      </c>
      <c r="D8" s="220"/>
      <c r="E8" s="220"/>
      <c r="F8" s="220"/>
      <c r="G8" s="150" t="s">
        <v>76</v>
      </c>
      <c r="H8" s="134">
        <f t="shared" ref="H8:I8" si="3">H17+V17</f>
        <v>117</v>
      </c>
      <c r="I8" s="135">
        <f t="shared" si="3"/>
        <v>103</v>
      </c>
      <c r="J8" s="130">
        <f t="shared" si="2"/>
        <v>220</v>
      </c>
      <c r="K8" s="220"/>
      <c r="L8" s="220"/>
      <c r="M8" s="220"/>
      <c r="N8" s="220"/>
      <c r="O8" s="220"/>
      <c r="P8" s="220"/>
      <c r="Q8" s="220"/>
      <c r="R8" s="220"/>
      <c r="S8" s="220"/>
      <c r="T8" s="220"/>
      <c r="U8" s="220"/>
      <c r="V8" s="220"/>
      <c r="W8" s="220"/>
      <c r="X8" s="220"/>
      <c r="Y8" s="220"/>
      <c r="Z8" s="220"/>
      <c r="AA8" s="220"/>
      <c r="AB8" s="226"/>
    </row>
    <row r="9" spans="1:28" ht="15.75" thickBot="1" x14ac:dyDescent="0.3">
      <c r="A9" s="225"/>
      <c r="B9" s="138" t="s">
        <v>29</v>
      </c>
      <c r="C9" s="139">
        <f>SUM(C5:C8)</f>
        <v>505</v>
      </c>
      <c r="D9" s="220"/>
      <c r="E9" s="220"/>
      <c r="F9" s="220"/>
      <c r="G9" s="153" t="s">
        <v>77</v>
      </c>
      <c r="H9" s="140">
        <f t="shared" ref="H9:I9" si="4">H18+V18</f>
        <v>31</v>
      </c>
      <c r="I9" s="141">
        <f t="shared" si="4"/>
        <v>32</v>
      </c>
      <c r="J9" s="130">
        <f t="shared" si="2"/>
        <v>63</v>
      </c>
      <c r="K9" s="220"/>
      <c r="L9" s="220"/>
      <c r="M9" s="220"/>
      <c r="N9" s="220"/>
      <c r="O9" s="220"/>
      <c r="P9" s="220"/>
      <c r="Q9" s="220"/>
      <c r="R9" s="220"/>
      <c r="S9" s="220"/>
      <c r="T9" s="220"/>
      <c r="U9" s="220"/>
      <c r="V9" s="220"/>
      <c r="W9" s="220"/>
      <c r="X9" s="220"/>
      <c r="Y9" s="220"/>
      <c r="Z9" s="220"/>
      <c r="AA9" s="220"/>
      <c r="AB9" s="226"/>
    </row>
    <row r="10" spans="1:28" ht="15.75" thickBot="1" x14ac:dyDescent="0.3">
      <c r="A10" s="225"/>
      <c r="B10" s="221" t="s">
        <v>88</v>
      </c>
      <c r="C10" s="221">
        <f>C9-(J19+X19)</f>
        <v>0</v>
      </c>
      <c r="D10" s="221"/>
      <c r="E10" s="220"/>
      <c r="F10" s="220"/>
      <c r="G10" s="50" t="s">
        <v>29</v>
      </c>
      <c r="H10" s="142"/>
      <c r="I10" s="142"/>
      <c r="J10" s="50">
        <f>SUM(J6:J9)</f>
        <v>505</v>
      </c>
      <c r="K10" s="221" t="s">
        <v>88</v>
      </c>
      <c r="L10" s="221">
        <f>C9-J10</f>
        <v>0</v>
      </c>
      <c r="M10" s="221"/>
      <c r="N10" s="220"/>
      <c r="O10" s="220"/>
      <c r="P10" s="220"/>
      <c r="Q10" s="220"/>
      <c r="R10" s="220"/>
      <c r="S10" s="220"/>
      <c r="T10" s="220"/>
      <c r="U10" s="220"/>
      <c r="V10" s="220"/>
      <c r="W10" s="220"/>
      <c r="X10" s="220"/>
      <c r="Y10" s="220"/>
      <c r="Z10" s="220"/>
      <c r="AA10" s="220"/>
      <c r="AB10" s="226"/>
    </row>
    <row r="11" spans="1:28" ht="15.75" thickBot="1" x14ac:dyDescent="0.3">
      <c r="A11" s="227"/>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9"/>
    </row>
    <row r="12" spans="1:28" ht="15.75" thickBot="1" x14ac:dyDescent="0.3">
      <c r="A12" s="143"/>
      <c r="B12" s="144"/>
      <c r="C12" s="144"/>
      <c r="D12" s="144"/>
      <c r="E12" s="144"/>
      <c r="F12" s="144"/>
      <c r="G12" s="144"/>
      <c r="H12" s="144"/>
      <c r="I12" s="144"/>
      <c r="J12" s="144"/>
      <c r="K12" s="144"/>
      <c r="L12" s="144"/>
      <c r="M12" s="144"/>
      <c r="N12" s="144"/>
      <c r="O12" s="94"/>
      <c r="P12" s="95"/>
      <c r="Q12" s="95"/>
      <c r="R12" s="95"/>
      <c r="S12" s="95"/>
      <c r="T12" s="95"/>
      <c r="U12" s="95"/>
      <c r="V12" s="95"/>
      <c r="W12" s="95"/>
      <c r="X12" s="95"/>
      <c r="Y12" s="95"/>
      <c r="Z12" s="95"/>
      <c r="AA12" s="95"/>
      <c r="AB12" s="96"/>
    </row>
    <row r="13" spans="1:28" ht="15.75" thickBot="1" x14ac:dyDescent="0.3">
      <c r="A13" s="145"/>
      <c r="B13" s="530" t="s">
        <v>93</v>
      </c>
      <c r="C13" s="531"/>
      <c r="D13" s="146"/>
      <c r="E13" s="146"/>
      <c r="F13" s="146"/>
      <c r="G13" s="530" t="s">
        <v>99</v>
      </c>
      <c r="H13" s="533"/>
      <c r="I13" s="533"/>
      <c r="J13" s="531"/>
      <c r="K13" s="146"/>
      <c r="L13" s="146"/>
      <c r="M13" s="146"/>
      <c r="N13" s="146"/>
      <c r="O13" s="101"/>
      <c r="P13" s="530" t="s">
        <v>94</v>
      </c>
      <c r="Q13" s="531"/>
      <c r="R13" s="102"/>
      <c r="S13" s="102"/>
      <c r="T13" s="102"/>
      <c r="U13" s="530" t="s">
        <v>98</v>
      </c>
      <c r="V13" s="533"/>
      <c r="W13" s="533"/>
      <c r="X13" s="531"/>
      <c r="Y13" s="102"/>
      <c r="Z13" s="102"/>
      <c r="AA13" s="102"/>
      <c r="AB13" s="103"/>
    </row>
    <row r="14" spans="1:28" ht="15.75" thickBot="1" x14ac:dyDescent="0.3">
      <c r="A14" s="145"/>
      <c r="B14" s="248" t="s">
        <v>1</v>
      </c>
      <c r="C14" s="124">
        <f>D28+D36+D43</f>
        <v>247</v>
      </c>
      <c r="D14" s="146"/>
      <c r="E14" s="146"/>
      <c r="F14" s="146"/>
      <c r="G14" s="125" t="s">
        <v>78</v>
      </c>
      <c r="H14" s="126" t="s">
        <v>34</v>
      </c>
      <c r="I14" s="127" t="s">
        <v>35</v>
      </c>
      <c r="J14" s="128" t="s">
        <v>29</v>
      </c>
      <c r="K14" s="146"/>
      <c r="L14" s="146"/>
      <c r="M14" s="146"/>
      <c r="N14" s="146"/>
      <c r="O14" s="101"/>
      <c r="P14" s="147" t="s">
        <v>1</v>
      </c>
      <c r="Q14" s="131">
        <f>R28+R36+R43</f>
        <v>258</v>
      </c>
      <c r="R14" s="102"/>
      <c r="S14" s="102"/>
      <c r="T14" s="102"/>
      <c r="U14" s="125" t="s">
        <v>78</v>
      </c>
      <c r="V14" s="230" t="s">
        <v>34</v>
      </c>
      <c r="W14" s="127" t="s">
        <v>35</v>
      </c>
      <c r="X14" s="128" t="s">
        <v>29</v>
      </c>
      <c r="Y14" s="102"/>
      <c r="Z14" s="102"/>
      <c r="AA14" s="102"/>
      <c r="AB14" s="103"/>
    </row>
    <row r="15" spans="1:28" ht="15.75" thickBot="1" x14ac:dyDescent="0.3">
      <c r="A15" s="145"/>
      <c r="B15" s="150" t="s">
        <v>2</v>
      </c>
      <c r="C15" s="131">
        <f>D50+D57+D64</f>
        <v>0</v>
      </c>
      <c r="D15" s="146"/>
      <c r="E15" s="146"/>
      <c r="F15" s="146"/>
      <c r="G15" s="248" t="s">
        <v>74</v>
      </c>
      <c r="H15" s="148">
        <v>9</v>
      </c>
      <c r="I15" s="149">
        <v>7</v>
      </c>
      <c r="J15" s="123">
        <f>H15+I15</f>
        <v>16</v>
      </c>
      <c r="K15" s="146"/>
      <c r="L15" s="50" t="s">
        <v>232</v>
      </c>
      <c r="M15" s="129">
        <f>AVERAGE(H28,H36,H43)</f>
        <v>0.88007154882154881</v>
      </c>
      <c r="N15" s="146"/>
      <c r="O15" s="101"/>
      <c r="P15" s="150" t="s">
        <v>2</v>
      </c>
      <c r="Q15" s="131">
        <f>R50+R57+R64</f>
        <v>0</v>
      </c>
      <c r="R15" s="102"/>
      <c r="S15" s="102"/>
      <c r="T15" s="102"/>
      <c r="U15" s="248" t="s">
        <v>74</v>
      </c>
      <c r="V15" s="148">
        <v>1</v>
      </c>
      <c r="W15" s="149">
        <v>0</v>
      </c>
      <c r="X15" s="123">
        <f>V15+W15</f>
        <v>1</v>
      </c>
      <c r="Y15" s="102"/>
      <c r="Z15" s="50" t="s">
        <v>37</v>
      </c>
      <c r="AA15" s="129">
        <f>AVERAGE(V28,V36,V43,V50,V57,V64,V71)</f>
        <v>0.88828920871831318</v>
      </c>
      <c r="AB15" s="103"/>
    </row>
    <row r="16" spans="1:28" ht="15.75" thickBot="1" x14ac:dyDescent="0.3">
      <c r="A16" s="145"/>
      <c r="B16" s="150" t="s">
        <v>3</v>
      </c>
      <c r="C16" s="131">
        <f>D71+D78+D85</f>
        <v>0</v>
      </c>
      <c r="D16" s="146"/>
      <c r="E16" s="146"/>
      <c r="F16" s="146"/>
      <c r="G16" s="150" t="s">
        <v>75</v>
      </c>
      <c r="H16" s="151">
        <v>57</v>
      </c>
      <c r="I16" s="152">
        <v>57</v>
      </c>
      <c r="J16" s="130">
        <f t="shared" ref="J16:J18" si="5">H16+I16</f>
        <v>114</v>
      </c>
      <c r="K16" s="146"/>
      <c r="L16" s="146"/>
      <c r="M16" s="146"/>
      <c r="N16" s="146"/>
      <c r="O16" s="101"/>
      <c r="P16" s="150" t="s">
        <v>3</v>
      </c>
      <c r="Q16" s="131">
        <f>R71+R78+R85</f>
        <v>0</v>
      </c>
      <c r="R16" s="102"/>
      <c r="S16" s="102"/>
      <c r="T16" s="102"/>
      <c r="U16" s="150" t="s">
        <v>75</v>
      </c>
      <c r="V16" s="148">
        <v>51</v>
      </c>
      <c r="W16" s="149">
        <v>40</v>
      </c>
      <c r="X16" s="130">
        <f t="shared" ref="X16:X18" si="6">V16+W16</f>
        <v>91</v>
      </c>
      <c r="Y16" s="102"/>
      <c r="Z16" s="102"/>
      <c r="AA16" s="102"/>
      <c r="AB16" s="103"/>
    </row>
    <row r="17" spans="1:28" ht="15.75" thickBot="1" x14ac:dyDescent="0.3">
      <c r="A17" s="145"/>
      <c r="B17" s="153" t="s">
        <v>4</v>
      </c>
      <c r="C17" s="137">
        <f>D94+D101</f>
        <v>0</v>
      </c>
      <c r="D17" s="146"/>
      <c r="E17" s="146"/>
      <c r="F17" s="146"/>
      <c r="G17" s="150" t="s">
        <v>76</v>
      </c>
      <c r="H17" s="151">
        <v>60</v>
      </c>
      <c r="I17" s="152">
        <v>33</v>
      </c>
      <c r="J17" s="130">
        <f t="shared" si="5"/>
        <v>93</v>
      </c>
      <c r="K17" s="146"/>
      <c r="L17" s="50" t="s">
        <v>38</v>
      </c>
      <c r="M17" s="136">
        <f>AVERAGE(I28,I36,I43,I50,I57,I64,I71)</f>
        <v>0.86388888888888893</v>
      </c>
      <c r="N17" s="146"/>
      <c r="O17" s="101"/>
      <c r="P17" s="153" t="s">
        <v>4</v>
      </c>
      <c r="Q17" s="137">
        <f>R94+R101</f>
        <v>0</v>
      </c>
      <c r="R17" s="102"/>
      <c r="S17" s="102"/>
      <c r="T17" s="102"/>
      <c r="U17" s="150" t="s">
        <v>76</v>
      </c>
      <c r="V17" s="151">
        <v>57</v>
      </c>
      <c r="W17" s="152">
        <v>70</v>
      </c>
      <c r="X17" s="130">
        <f t="shared" si="6"/>
        <v>127</v>
      </c>
      <c r="Y17" s="102"/>
      <c r="Z17" s="50" t="s">
        <v>38</v>
      </c>
      <c r="AA17" s="136">
        <f>AVERAGE(W28,W36,W43,W50,W57,W64,W71)</f>
        <v>0.87009999999999987</v>
      </c>
      <c r="AB17" s="103"/>
    </row>
    <row r="18" spans="1:28" ht="15.75" thickBot="1" x14ac:dyDescent="0.3">
      <c r="A18" s="145"/>
      <c r="B18" s="138" t="s">
        <v>29</v>
      </c>
      <c r="C18" s="139">
        <f>SUM(C14:C17)</f>
        <v>247</v>
      </c>
      <c r="D18" s="146"/>
      <c r="E18" s="146"/>
      <c r="F18" s="146"/>
      <c r="G18" s="153" t="s">
        <v>77</v>
      </c>
      <c r="H18" s="154">
        <v>10</v>
      </c>
      <c r="I18" s="155">
        <v>14</v>
      </c>
      <c r="J18" s="130">
        <f t="shared" si="5"/>
        <v>24</v>
      </c>
      <c r="K18" s="146"/>
      <c r="L18" s="146"/>
      <c r="M18" s="146"/>
      <c r="N18" s="146"/>
      <c r="O18" s="101"/>
      <c r="P18" s="138" t="s">
        <v>29</v>
      </c>
      <c r="Q18" s="139">
        <f>SUM(Q14:Q17)</f>
        <v>258</v>
      </c>
      <c r="R18" s="102"/>
      <c r="S18" s="102"/>
      <c r="T18" s="102"/>
      <c r="U18" s="153" t="s">
        <v>77</v>
      </c>
      <c r="V18" s="154">
        <v>21</v>
      </c>
      <c r="W18" s="155">
        <v>18</v>
      </c>
      <c r="X18" s="130">
        <f t="shared" si="6"/>
        <v>39</v>
      </c>
      <c r="Y18" s="102"/>
      <c r="Z18" s="102"/>
      <c r="AA18" s="102"/>
      <c r="AB18" s="103"/>
    </row>
    <row r="19" spans="1:28" ht="15.75" thickBot="1" x14ac:dyDescent="0.3">
      <c r="A19" s="145"/>
      <c r="B19" s="156"/>
      <c r="C19" s="156"/>
      <c r="D19" s="146"/>
      <c r="E19" s="146"/>
      <c r="F19" s="146"/>
      <c r="G19" s="50" t="s">
        <v>29</v>
      </c>
      <c r="H19" s="142"/>
      <c r="I19" s="142"/>
      <c r="J19" s="50">
        <f>SUM(J15:J18)</f>
        <v>247</v>
      </c>
      <c r="K19" s="156" t="s">
        <v>96</v>
      </c>
      <c r="L19" s="156">
        <f>J19-C18</f>
        <v>0</v>
      </c>
      <c r="M19" s="146"/>
      <c r="N19" s="146"/>
      <c r="O19" s="101"/>
      <c r="P19" s="102"/>
      <c r="Q19" s="102"/>
      <c r="R19" s="102"/>
      <c r="S19" s="102"/>
      <c r="T19" s="102"/>
      <c r="U19" s="50" t="s">
        <v>29</v>
      </c>
      <c r="V19" s="142"/>
      <c r="W19" s="142"/>
      <c r="X19" s="50">
        <f>SUM(X15:X18)</f>
        <v>258</v>
      </c>
      <c r="Y19" s="76" t="s">
        <v>97</v>
      </c>
      <c r="Z19" s="76">
        <f>X19-Q18</f>
        <v>0</v>
      </c>
      <c r="AA19" s="102"/>
      <c r="AB19" s="103"/>
    </row>
    <row r="20" spans="1:28" ht="15.75" thickBot="1" x14ac:dyDescent="0.3">
      <c r="A20" s="145"/>
      <c r="B20" s="146"/>
      <c r="C20" s="146"/>
      <c r="D20" s="146"/>
      <c r="E20" s="146"/>
      <c r="F20" s="146"/>
      <c r="G20" s="146"/>
      <c r="H20" s="146"/>
      <c r="I20" s="146"/>
      <c r="J20" s="146"/>
      <c r="K20" s="146"/>
      <c r="L20" s="146"/>
      <c r="M20" s="146"/>
      <c r="N20" s="146"/>
      <c r="O20" s="101"/>
      <c r="P20" s="102"/>
      <c r="Q20" s="102"/>
      <c r="R20" s="102"/>
      <c r="S20" s="102"/>
      <c r="T20" s="102"/>
      <c r="U20" s="102"/>
      <c r="V20" s="102"/>
      <c r="W20" s="102"/>
      <c r="X20" s="102"/>
      <c r="Y20" s="102"/>
      <c r="Z20" s="102"/>
      <c r="AA20" s="102"/>
      <c r="AB20" s="103"/>
    </row>
    <row r="21" spans="1:28" ht="15.75" thickBot="1" x14ac:dyDescent="0.3">
      <c r="A21" s="145"/>
      <c r="B21" s="530" t="s">
        <v>95</v>
      </c>
      <c r="C21" s="533"/>
      <c r="D21" s="533"/>
      <c r="E21" s="533"/>
      <c r="F21" s="533"/>
      <c r="G21" s="533"/>
      <c r="H21" s="533"/>
      <c r="I21" s="533"/>
      <c r="J21" s="533"/>
      <c r="K21" s="533"/>
      <c r="L21" s="533"/>
      <c r="M21" s="531"/>
      <c r="N21" s="146"/>
      <c r="O21" s="101"/>
      <c r="P21" s="530" t="s">
        <v>91</v>
      </c>
      <c r="Q21" s="533"/>
      <c r="R21" s="533"/>
      <c r="S21" s="533"/>
      <c r="T21" s="533"/>
      <c r="U21" s="533"/>
      <c r="V21" s="533"/>
      <c r="W21" s="533"/>
      <c r="X21" s="533"/>
      <c r="Y21" s="533"/>
      <c r="Z21" s="533"/>
      <c r="AA21" s="531"/>
      <c r="AB21" s="103"/>
    </row>
    <row r="22" spans="1:28" ht="15" customHeight="1" thickBot="1" x14ac:dyDescent="0.3">
      <c r="A22" s="145"/>
      <c r="B22" s="536" t="s">
        <v>150</v>
      </c>
      <c r="C22" s="537"/>
      <c r="D22" s="537"/>
      <c r="E22" s="537"/>
      <c r="F22" s="537"/>
      <c r="G22" s="537"/>
      <c r="H22" s="537"/>
      <c r="I22" s="538"/>
      <c r="J22" s="534" t="s">
        <v>44</v>
      </c>
      <c r="K22" s="534"/>
      <c r="L22" s="534"/>
      <c r="M22" s="535"/>
      <c r="N22" s="146"/>
      <c r="O22" s="101"/>
      <c r="P22" s="536" t="s">
        <v>150</v>
      </c>
      <c r="Q22" s="537"/>
      <c r="R22" s="537"/>
      <c r="S22" s="537"/>
      <c r="T22" s="537"/>
      <c r="U22" s="537"/>
      <c r="V22" s="537"/>
      <c r="W22" s="538"/>
      <c r="X22" s="534" t="s">
        <v>44</v>
      </c>
      <c r="Y22" s="534"/>
      <c r="Z22" s="534"/>
      <c r="AA22" s="535"/>
      <c r="AB22" s="103"/>
    </row>
    <row r="23" spans="1:28" ht="45" customHeight="1" thickBot="1" x14ac:dyDescent="0.3">
      <c r="A23" s="145"/>
      <c r="B23" s="157" t="s">
        <v>61</v>
      </c>
      <c r="C23" s="158" t="s">
        <v>128</v>
      </c>
      <c r="D23" s="158" t="s">
        <v>40</v>
      </c>
      <c r="E23" s="158" t="s">
        <v>34</v>
      </c>
      <c r="F23" s="158" t="s">
        <v>35</v>
      </c>
      <c r="G23" s="158" t="s">
        <v>36</v>
      </c>
      <c r="H23" s="158" t="s">
        <v>37</v>
      </c>
      <c r="I23" s="158" t="s">
        <v>38</v>
      </c>
      <c r="J23" s="158" t="s">
        <v>79</v>
      </c>
      <c r="K23" s="158" t="s">
        <v>41</v>
      </c>
      <c r="L23" s="158" t="s">
        <v>42</v>
      </c>
      <c r="M23" s="159" t="s">
        <v>43</v>
      </c>
      <c r="N23" s="146"/>
      <c r="O23" s="101"/>
      <c r="P23" s="157" t="s">
        <v>61</v>
      </c>
      <c r="Q23" s="158" t="s">
        <v>128</v>
      </c>
      <c r="R23" s="158" t="s">
        <v>40</v>
      </c>
      <c r="S23" s="158" t="s">
        <v>34</v>
      </c>
      <c r="T23" s="158" t="s">
        <v>35</v>
      </c>
      <c r="U23" s="158" t="s">
        <v>36</v>
      </c>
      <c r="V23" s="158" t="s">
        <v>37</v>
      </c>
      <c r="W23" s="158" t="s">
        <v>38</v>
      </c>
      <c r="X23" s="158" t="s">
        <v>79</v>
      </c>
      <c r="Y23" s="158" t="s">
        <v>41</v>
      </c>
      <c r="Z23" s="158" t="s">
        <v>42</v>
      </c>
      <c r="AA23" s="159" t="s">
        <v>43</v>
      </c>
      <c r="AB23" s="103"/>
    </row>
    <row r="24" spans="1:28" x14ac:dyDescent="0.25">
      <c r="A24" s="145"/>
      <c r="B24" s="160" t="s">
        <v>207</v>
      </c>
      <c r="C24" s="161" t="s">
        <v>211</v>
      </c>
      <c r="D24" s="162">
        <f>E24+F24</f>
        <v>23</v>
      </c>
      <c r="E24" s="161">
        <v>11</v>
      </c>
      <c r="F24" s="161">
        <v>12</v>
      </c>
      <c r="G24" s="161">
        <v>21</v>
      </c>
      <c r="H24" s="165">
        <f>G24/D24</f>
        <v>0.91304347826086951</v>
      </c>
      <c r="I24" s="163">
        <v>0.95</v>
      </c>
      <c r="J24" s="161">
        <v>3</v>
      </c>
      <c r="K24" s="161">
        <v>0</v>
      </c>
      <c r="L24" s="161">
        <v>1</v>
      </c>
      <c r="M24" s="164">
        <v>19</v>
      </c>
      <c r="N24" s="146"/>
      <c r="O24" s="101"/>
      <c r="P24" s="160" t="s">
        <v>207</v>
      </c>
      <c r="Q24" s="161" t="s">
        <v>211</v>
      </c>
      <c r="R24" s="162">
        <f>S24+T24</f>
        <v>25</v>
      </c>
      <c r="S24" s="161">
        <v>12</v>
      </c>
      <c r="T24" s="161">
        <v>13</v>
      </c>
      <c r="U24" s="161">
        <v>22</v>
      </c>
      <c r="V24" s="165">
        <f>U24/R24</f>
        <v>0.88</v>
      </c>
      <c r="W24" s="163">
        <v>0.88639999999999997</v>
      </c>
      <c r="X24" s="161">
        <v>8</v>
      </c>
      <c r="Y24" s="161">
        <v>0</v>
      </c>
      <c r="Z24" s="161">
        <v>0</v>
      </c>
      <c r="AA24" s="164">
        <v>17</v>
      </c>
      <c r="AB24" s="103"/>
    </row>
    <row r="25" spans="1:28" x14ac:dyDescent="0.25">
      <c r="A25" s="145"/>
      <c r="B25" s="166" t="s">
        <v>208</v>
      </c>
      <c r="C25" s="161" t="s">
        <v>211</v>
      </c>
      <c r="D25" s="162">
        <f t="shared" ref="D25:D27" si="7">E25+F25</f>
        <v>42</v>
      </c>
      <c r="E25" s="167">
        <v>23</v>
      </c>
      <c r="F25" s="167">
        <v>19</v>
      </c>
      <c r="G25" s="161">
        <v>38</v>
      </c>
      <c r="H25" s="171">
        <f>G25/D25</f>
        <v>0.90476190476190477</v>
      </c>
      <c r="I25" s="168">
        <v>0.88</v>
      </c>
      <c r="J25" s="167">
        <v>23</v>
      </c>
      <c r="K25" s="167">
        <v>3</v>
      </c>
      <c r="L25" s="167">
        <v>0</v>
      </c>
      <c r="M25" s="169">
        <v>16</v>
      </c>
      <c r="N25" s="146"/>
      <c r="O25" s="101"/>
      <c r="P25" s="166" t="s">
        <v>208</v>
      </c>
      <c r="Q25" s="161" t="s">
        <v>211</v>
      </c>
      <c r="R25" s="162">
        <f>S25+T25</f>
        <v>35</v>
      </c>
      <c r="S25" s="167">
        <v>14</v>
      </c>
      <c r="T25" s="167">
        <v>21</v>
      </c>
      <c r="U25" s="167">
        <v>34</v>
      </c>
      <c r="V25" s="171">
        <f>U25/R25</f>
        <v>0.97142857142857142</v>
      </c>
      <c r="W25" s="168">
        <v>0.94</v>
      </c>
      <c r="X25" s="167">
        <v>26</v>
      </c>
      <c r="Y25" s="167">
        <v>0</v>
      </c>
      <c r="Z25" s="167">
        <v>0</v>
      </c>
      <c r="AA25" s="169">
        <v>9</v>
      </c>
      <c r="AB25" s="103"/>
    </row>
    <row r="26" spans="1:28" x14ac:dyDescent="0.25">
      <c r="A26" s="145"/>
      <c r="B26" s="166" t="s">
        <v>209</v>
      </c>
      <c r="C26" s="161" t="s">
        <v>211</v>
      </c>
      <c r="D26" s="162">
        <f t="shared" si="7"/>
        <v>34</v>
      </c>
      <c r="E26" s="167">
        <v>20</v>
      </c>
      <c r="F26" s="167">
        <v>14</v>
      </c>
      <c r="G26" s="161">
        <v>32</v>
      </c>
      <c r="H26" s="171">
        <f>G26/D26</f>
        <v>0.94117647058823528</v>
      </c>
      <c r="I26" s="168">
        <v>0.94</v>
      </c>
      <c r="J26" s="167">
        <v>15</v>
      </c>
      <c r="K26" s="167">
        <v>0</v>
      </c>
      <c r="L26" s="167">
        <v>3</v>
      </c>
      <c r="M26" s="169">
        <v>16</v>
      </c>
      <c r="N26" s="146"/>
      <c r="O26" s="101"/>
      <c r="P26" s="166" t="s">
        <v>209</v>
      </c>
      <c r="Q26" s="161" t="s">
        <v>211</v>
      </c>
      <c r="R26" s="162">
        <f t="shared" ref="R26:R27" si="8">S26+T26</f>
        <v>36</v>
      </c>
      <c r="S26" s="167">
        <v>18</v>
      </c>
      <c r="T26" s="167">
        <v>18</v>
      </c>
      <c r="U26" s="167">
        <v>35</v>
      </c>
      <c r="V26" s="171">
        <f>U26/R26</f>
        <v>0.97222222222222221</v>
      </c>
      <c r="W26" s="168">
        <v>0.87439999999999996</v>
      </c>
      <c r="X26" s="167">
        <v>18</v>
      </c>
      <c r="Y26" s="167">
        <v>0</v>
      </c>
      <c r="Z26" s="167">
        <v>0</v>
      </c>
      <c r="AA26" s="169">
        <v>18</v>
      </c>
      <c r="AB26" s="103"/>
    </row>
    <row r="27" spans="1:28" ht="15.75" thickBot="1" x14ac:dyDescent="0.3">
      <c r="A27" s="145"/>
      <c r="B27" s="173"/>
      <c r="C27" s="174"/>
      <c r="D27" s="162">
        <f t="shared" si="7"/>
        <v>0</v>
      </c>
      <c r="E27" s="174"/>
      <c r="F27" s="174"/>
      <c r="G27" s="161"/>
      <c r="H27" s="171" t="str">
        <f>IFERROR(G27/D27,"0")</f>
        <v>0</v>
      </c>
      <c r="I27" s="175"/>
      <c r="J27" s="174"/>
      <c r="K27" s="174"/>
      <c r="L27" s="174"/>
      <c r="M27" s="176"/>
      <c r="N27" s="146"/>
      <c r="O27" s="101"/>
      <c r="P27" s="173"/>
      <c r="Q27" s="174"/>
      <c r="R27" s="162">
        <f t="shared" si="8"/>
        <v>0</v>
      </c>
      <c r="S27" s="174"/>
      <c r="T27" s="174"/>
      <c r="U27" s="174"/>
      <c r="V27" s="178" t="e">
        <f>U27/R27</f>
        <v>#DIV/0!</v>
      </c>
      <c r="W27" s="175"/>
      <c r="X27" s="174"/>
      <c r="Y27" s="174"/>
      <c r="Z27" s="174"/>
      <c r="AA27" s="176"/>
      <c r="AB27" s="103"/>
    </row>
    <row r="28" spans="1:28" ht="15.75" thickBot="1" x14ac:dyDescent="0.3">
      <c r="A28" s="145"/>
      <c r="B28" s="539" t="s">
        <v>29</v>
      </c>
      <c r="C28" s="540"/>
      <c r="D28" s="179">
        <f>D24+D25+D26+D27</f>
        <v>99</v>
      </c>
      <c r="E28" s="179">
        <f t="shared" ref="E28:F28" si="9">E24+E25+E27</f>
        <v>34</v>
      </c>
      <c r="F28" s="179">
        <f t="shared" si="9"/>
        <v>31</v>
      </c>
      <c r="G28" s="179">
        <f>SUM(G24:G27)</f>
        <v>91</v>
      </c>
      <c r="H28" s="180">
        <f>IFERROR(G28/D28,"0")</f>
        <v>0.91919191919191923</v>
      </c>
      <c r="I28" s="180">
        <f>IFERROR(AVERAGE(I24:I27),"0")</f>
        <v>0.92333333333333334</v>
      </c>
      <c r="J28" s="179">
        <f t="shared" ref="J28:M28" si="10">J24+J25+J27</f>
        <v>26</v>
      </c>
      <c r="K28" s="179">
        <f t="shared" si="10"/>
        <v>3</v>
      </c>
      <c r="L28" s="179">
        <f t="shared" si="10"/>
        <v>1</v>
      </c>
      <c r="M28" s="181">
        <f t="shared" si="10"/>
        <v>35</v>
      </c>
      <c r="N28" s="146"/>
      <c r="O28" s="101"/>
      <c r="P28" s="539" t="s">
        <v>29</v>
      </c>
      <c r="Q28" s="540"/>
      <c r="R28" s="179">
        <f>SUM(R24:R27)</f>
        <v>96</v>
      </c>
      <c r="S28" s="179">
        <f t="shared" ref="S28:T28" si="11">S27+S26+S25+S24</f>
        <v>44</v>
      </c>
      <c r="T28" s="179">
        <f t="shared" si="11"/>
        <v>52</v>
      </c>
      <c r="U28" s="179">
        <f>SUM(U24:U27)</f>
        <v>91</v>
      </c>
      <c r="V28" s="180">
        <f>IFERROR(U28/R28,"0")</f>
        <v>0.94791666666666663</v>
      </c>
      <c r="W28" s="180">
        <f>IFERROR(AVERAGE(W24:W27),"0")</f>
        <v>0.90026666666666666</v>
      </c>
      <c r="X28" s="179">
        <f>X27+X26+X25+X24</f>
        <v>52</v>
      </c>
      <c r="Y28" s="179">
        <f t="shared" ref="Y28:AA28" si="12">Y27+Y26+Y25+Y24</f>
        <v>0</v>
      </c>
      <c r="Z28" s="179">
        <f t="shared" si="12"/>
        <v>0</v>
      </c>
      <c r="AA28" s="181">
        <f t="shared" si="12"/>
        <v>44</v>
      </c>
      <c r="AB28" s="103"/>
    </row>
    <row r="29" spans="1:28" ht="15.75" thickBot="1" x14ac:dyDescent="0.3">
      <c r="A29" s="145"/>
      <c r="B29" s="182"/>
      <c r="C29" s="183"/>
      <c r="D29" s="183"/>
      <c r="E29" s="183"/>
      <c r="F29" s="183"/>
      <c r="G29" s="183"/>
      <c r="H29" s="183"/>
      <c r="I29" s="183"/>
      <c r="J29" s="183"/>
      <c r="K29" s="183"/>
      <c r="L29" s="183"/>
      <c r="M29" s="184"/>
      <c r="N29" s="146"/>
      <c r="O29" s="101"/>
      <c r="P29" s="182"/>
      <c r="Q29" s="183"/>
      <c r="R29" s="183"/>
      <c r="S29" s="183"/>
      <c r="T29" s="183"/>
      <c r="U29" s="183"/>
      <c r="V29" s="183"/>
      <c r="W29" s="183"/>
      <c r="X29" s="183"/>
      <c r="Y29" s="183"/>
      <c r="Z29" s="183"/>
      <c r="AA29" s="184"/>
      <c r="AB29" s="103"/>
    </row>
    <row r="30" spans="1:28" ht="15" customHeight="1" thickBot="1" x14ac:dyDescent="0.3">
      <c r="A30" s="145"/>
      <c r="B30" s="536" t="s">
        <v>164</v>
      </c>
      <c r="C30" s="537"/>
      <c r="D30" s="537"/>
      <c r="E30" s="537"/>
      <c r="F30" s="537"/>
      <c r="G30" s="537"/>
      <c r="H30" s="537"/>
      <c r="I30" s="538"/>
      <c r="J30" s="534" t="s">
        <v>44</v>
      </c>
      <c r="K30" s="534"/>
      <c r="L30" s="534"/>
      <c r="M30" s="535"/>
      <c r="N30" s="146"/>
      <c r="O30" s="101"/>
      <c r="P30" s="536" t="s">
        <v>164</v>
      </c>
      <c r="Q30" s="537"/>
      <c r="R30" s="537"/>
      <c r="S30" s="537"/>
      <c r="T30" s="537"/>
      <c r="U30" s="537"/>
      <c r="V30" s="537"/>
      <c r="W30" s="538"/>
      <c r="X30" s="534" t="s">
        <v>44</v>
      </c>
      <c r="Y30" s="534"/>
      <c r="Z30" s="534"/>
      <c r="AA30" s="535"/>
      <c r="AB30" s="103"/>
    </row>
    <row r="31" spans="1:28" ht="45.75" thickBot="1" x14ac:dyDescent="0.3">
      <c r="A31" s="145"/>
      <c r="B31" s="157" t="s">
        <v>61</v>
      </c>
      <c r="C31" s="158" t="s">
        <v>128</v>
      </c>
      <c r="D31" s="158" t="s">
        <v>40</v>
      </c>
      <c r="E31" s="158" t="s">
        <v>34</v>
      </c>
      <c r="F31" s="158" t="s">
        <v>35</v>
      </c>
      <c r="G31" s="158" t="s">
        <v>36</v>
      </c>
      <c r="H31" s="158" t="s">
        <v>37</v>
      </c>
      <c r="I31" s="158" t="s">
        <v>38</v>
      </c>
      <c r="J31" s="158" t="s">
        <v>79</v>
      </c>
      <c r="K31" s="158" t="s">
        <v>41</v>
      </c>
      <c r="L31" s="158" t="s">
        <v>42</v>
      </c>
      <c r="M31" s="159" t="s">
        <v>43</v>
      </c>
      <c r="N31" s="146"/>
      <c r="O31" s="101"/>
      <c r="P31" s="157" t="s">
        <v>61</v>
      </c>
      <c r="Q31" s="158" t="s">
        <v>128</v>
      </c>
      <c r="R31" s="158" t="s">
        <v>40</v>
      </c>
      <c r="S31" s="158" t="s">
        <v>34</v>
      </c>
      <c r="T31" s="158" t="s">
        <v>35</v>
      </c>
      <c r="U31" s="158" t="s">
        <v>36</v>
      </c>
      <c r="V31" s="158" t="s">
        <v>37</v>
      </c>
      <c r="W31" s="158" t="s">
        <v>38</v>
      </c>
      <c r="X31" s="158" t="s">
        <v>79</v>
      </c>
      <c r="Y31" s="158" t="s">
        <v>41</v>
      </c>
      <c r="Z31" s="158" t="s">
        <v>42</v>
      </c>
      <c r="AA31" s="159" t="s">
        <v>43</v>
      </c>
      <c r="AB31" s="103"/>
    </row>
    <row r="32" spans="1:28" x14ac:dyDescent="0.25">
      <c r="A32" s="145"/>
      <c r="B32" s="166" t="s">
        <v>213</v>
      </c>
      <c r="C32" s="161" t="s">
        <v>211</v>
      </c>
      <c r="D32" s="162">
        <f>E32+F32</f>
        <v>22</v>
      </c>
      <c r="E32" s="167">
        <v>12</v>
      </c>
      <c r="F32" s="167">
        <v>10</v>
      </c>
      <c r="G32" s="161">
        <v>21</v>
      </c>
      <c r="H32" s="171">
        <f>G32/D32</f>
        <v>0.95454545454545459</v>
      </c>
      <c r="I32" s="168">
        <v>0.91</v>
      </c>
      <c r="J32" s="167">
        <v>3</v>
      </c>
      <c r="K32" s="167">
        <v>0</v>
      </c>
      <c r="L32" s="167">
        <v>0</v>
      </c>
      <c r="M32" s="169">
        <v>19</v>
      </c>
      <c r="N32" s="146"/>
      <c r="O32" s="101"/>
      <c r="P32" s="166" t="s">
        <v>213</v>
      </c>
      <c r="Q32" s="161" t="s">
        <v>211</v>
      </c>
      <c r="R32" s="170">
        <f>S32+T32</f>
        <v>40</v>
      </c>
      <c r="S32" s="167">
        <v>23</v>
      </c>
      <c r="T32" s="167">
        <v>17</v>
      </c>
      <c r="U32" s="167">
        <v>37</v>
      </c>
      <c r="V32" s="171">
        <f>U32/R32</f>
        <v>0.92500000000000004</v>
      </c>
      <c r="W32" s="168">
        <v>0.97</v>
      </c>
      <c r="X32" s="167">
        <v>20</v>
      </c>
      <c r="Y32" s="167">
        <v>0</v>
      </c>
      <c r="Z32" s="167">
        <v>0</v>
      </c>
      <c r="AA32" s="169">
        <v>20</v>
      </c>
      <c r="AB32" s="103"/>
    </row>
    <row r="33" spans="1:28" x14ac:dyDescent="0.25">
      <c r="A33" s="145"/>
      <c r="B33" s="166" t="s">
        <v>214</v>
      </c>
      <c r="C33" s="161" t="s">
        <v>211</v>
      </c>
      <c r="D33" s="170">
        <f>E33+F33</f>
        <v>32</v>
      </c>
      <c r="E33" s="167">
        <v>14</v>
      </c>
      <c r="F33" s="167">
        <v>18</v>
      </c>
      <c r="G33" s="167">
        <v>30</v>
      </c>
      <c r="H33" s="171">
        <f>G33/D33</f>
        <v>0.9375</v>
      </c>
      <c r="I33" s="168">
        <v>0.94</v>
      </c>
      <c r="J33" s="167">
        <v>6</v>
      </c>
      <c r="K33" s="167">
        <v>0</v>
      </c>
      <c r="L33" s="167">
        <v>0</v>
      </c>
      <c r="M33" s="169">
        <v>26</v>
      </c>
      <c r="N33" s="146"/>
      <c r="O33" s="101"/>
      <c r="P33" s="166" t="s">
        <v>214</v>
      </c>
      <c r="Q33" s="161" t="s">
        <v>211</v>
      </c>
      <c r="R33" s="170">
        <f t="shared" ref="R33:R35" si="13">S33+T33</f>
        <v>35</v>
      </c>
      <c r="S33" s="167">
        <v>19</v>
      </c>
      <c r="T33" s="167">
        <v>16</v>
      </c>
      <c r="U33" s="167">
        <v>34</v>
      </c>
      <c r="V33" s="171">
        <f>U33/R33</f>
        <v>0.97142857142857142</v>
      </c>
      <c r="W33" s="168">
        <v>0.93479999999999996</v>
      </c>
      <c r="X33" s="167">
        <v>20</v>
      </c>
      <c r="Y33" s="167">
        <v>0</v>
      </c>
      <c r="Z33" s="167">
        <v>0</v>
      </c>
      <c r="AA33" s="169">
        <v>15</v>
      </c>
      <c r="AB33" s="103"/>
    </row>
    <row r="34" spans="1:28" x14ac:dyDescent="0.25">
      <c r="A34" s="145"/>
      <c r="B34" s="167"/>
      <c r="C34" s="167"/>
      <c r="D34" s="170"/>
      <c r="E34" s="167"/>
      <c r="F34" s="167"/>
      <c r="G34" s="167"/>
      <c r="H34" s="171" t="e">
        <f>G34/D34</f>
        <v>#DIV/0!</v>
      </c>
      <c r="I34" s="168"/>
      <c r="J34" s="167"/>
      <c r="K34" s="167"/>
      <c r="L34" s="167"/>
      <c r="M34" s="167"/>
      <c r="N34" s="146"/>
      <c r="O34" s="101"/>
      <c r="P34" s="166" t="s">
        <v>215</v>
      </c>
      <c r="Q34" s="161" t="s">
        <v>211</v>
      </c>
      <c r="R34" s="170">
        <f t="shared" si="13"/>
        <v>30</v>
      </c>
      <c r="S34" s="167">
        <v>11</v>
      </c>
      <c r="T34" s="167">
        <v>19</v>
      </c>
      <c r="U34" s="167">
        <v>24</v>
      </c>
      <c r="V34" s="171">
        <f>U34/R34</f>
        <v>0.8</v>
      </c>
      <c r="W34" s="168">
        <v>0.80130000000000001</v>
      </c>
      <c r="X34" s="167">
        <v>15</v>
      </c>
      <c r="Y34" s="167">
        <v>0</v>
      </c>
      <c r="Z34" s="167">
        <v>0</v>
      </c>
      <c r="AA34" s="169">
        <v>15</v>
      </c>
      <c r="AB34" s="103"/>
    </row>
    <row r="35" spans="1:28" ht="15.75" thickBot="1" x14ac:dyDescent="0.3">
      <c r="A35" s="145"/>
      <c r="B35" s="174"/>
      <c r="C35" s="174"/>
      <c r="D35" s="170">
        <f t="shared" ref="D35" si="14">E35+F35</f>
        <v>0</v>
      </c>
      <c r="E35" s="174"/>
      <c r="F35" s="174"/>
      <c r="G35" s="174"/>
      <c r="H35" s="178"/>
      <c r="I35" s="175"/>
      <c r="J35" s="174"/>
      <c r="K35" s="174"/>
      <c r="L35" s="174"/>
      <c r="M35" s="174"/>
      <c r="N35" s="146"/>
      <c r="O35" s="101"/>
      <c r="P35" s="173" t="s">
        <v>216</v>
      </c>
      <c r="Q35" s="441" t="s">
        <v>211</v>
      </c>
      <c r="R35" s="170">
        <f t="shared" si="13"/>
        <v>29</v>
      </c>
      <c r="S35" s="444">
        <v>17</v>
      </c>
      <c r="T35" s="444">
        <v>12</v>
      </c>
      <c r="U35" s="444">
        <v>25</v>
      </c>
      <c r="V35" s="171">
        <f>U35/R35</f>
        <v>0.86206896551724133</v>
      </c>
      <c r="W35" s="445">
        <v>0.82750000000000001</v>
      </c>
      <c r="X35" s="444">
        <v>11</v>
      </c>
      <c r="Y35" s="444">
        <v>0</v>
      </c>
      <c r="Z35" s="444">
        <v>0</v>
      </c>
      <c r="AA35" s="446">
        <v>18</v>
      </c>
      <c r="AB35" s="103"/>
    </row>
    <row r="36" spans="1:28" ht="15.75" thickBot="1" x14ac:dyDescent="0.3">
      <c r="A36" s="145"/>
      <c r="B36" s="539" t="s">
        <v>29</v>
      </c>
      <c r="C36" s="540"/>
      <c r="D36" s="179">
        <f>D32+D33+D34</f>
        <v>54</v>
      </c>
      <c r="E36" s="179">
        <f>E32+E33+E34</f>
        <v>26</v>
      </c>
      <c r="F36" s="179">
        <f>F32+F33+F34</f>
        <v>28</v>
      </c>
      <c r="G36" s="179">
        <f>SUM(G32:G34)</f>
        <v>51</v>
      </c>
      <c r="H36" s="180">
        <f>IFERROR(AVERAGE(H31,H32,H33),"0")</f>
        <v>0.94602272727272729</v>
      </c>
      <c r="I36" s="180">
        <f>IFERROR(AVERAGE(I31:I34),"0")</f>
        <v>0.92500000000000004</v>
      </c>
      <c r="J36" s="179">
        <f>J32+J33+J34</f>
        <v>9</v>
      </c>
      <c r="K36" s="179">
        <f>K32+K33+K34</f>
        <v>0</v>
      </c>
      <c r="L36" s="179">
        <f>L32+L33+L34</f>
        <v>0</v>
      </c>
      <c r="M36" s="181">
        <f>M32+M33+M34</f>
        <v>45</v>
      </c>
      <c r="N36" s="146"/>
      <c r="O36" s="101"/>
      <c r="P36" s="539" t="s">
        <v>29</v>
      </c>
      <c r="Q36" s="540"/>
      <c r="R36" s="181">
        <f>S36+T36</f>
        <v>134</v>
      </c>
      <c r="S36" s="447">
        <f>S32+S33+S34+S35</f>
        <v>70</v>
      </c>
      <c r="T36" s="447">
        <f>T32+T33+T34+T35</f>
        <v>64</v>
      </c>
      <c r="U36" s="447">
        <f>U32+U33+U34+U35</f>
        <v>120</v>
      </c>
      <c r="V36" s="180">
        <f>U36/R36</f>
        <v>0.89552238805970152</v>
      </c>
      <c r="W36" s="443">
        <f>IFERROR(AVERAGE(W31:W34),"0")</f>
        <v>0.90203333333333324</v>
      </c>
      <c r="X36" s="442">
        <f>X32+X33+X34+X35</f>
        <v>66</v>
      </c>
      <c r="Y36" s="442">
        <f t="shared" ref="Y36:AA36" si="15">Y32+Y33+Y34+Y35</f>
        <v>0</v>
      </c>
      <c r="Z36" s="442">
        <f t="shared" si="15"/>
        <v>0</v>
      </c>
      <c r="AA36" s="442">
        <f t="shared" si="15"/>
        <v>68</v>
      </c>
      <c r="AB36" s="103"/>
    </row>
    <row r="37" spans="1:28" ht="15.75" thickBot="1" x14ac:dyDescent="0.3">
      <c r="A37" s="145"/>
      <c r="B37" s="182"/>
      <c r="C37" s="183"/>
      <c r="D37" s="183"/>
      <c r="E37" s="183"/>
      <c r="F37" s="183"/>
      <c r="G37" s="183"/>
      <c r="H37" s="183"/>
      <c r="I37" s="183"/>
      <c r="J37" s="183"/>
      <c r="K37" s="183"/>
      <c r="L37" s="183"/>
      <c r="M37" s="184"/>
      <c r="N37" s="146"/>
      <c r="O37" s="101"/>
      <c r="P37" s="182"/>
      <c r="Q37" s="183"/>
      <c r="R37" s="183"/>
      <c r="S37" s="183"/>
      <c r="T37" s="183"/>
      <c r="U37" s="183"/>
      <c r="V37" s="183"/>
      <c r="W37" s="183"/>
      <c r="X37" s="183"/>
      <c r="Y37" s="183"/>
      <c r="Z37" s="183"/>
      <c r="AA37" s="184"/>
      <c r="AB37" s="103"/>
    </row>
    <row r="38" spans="1:28" ht="15" customHeight="1" thickBot="1" x14ac:dyDescent="0.3">
      <c r="A38" s="145"/>
      <c r="B38" s="536" t="s">
        <v>165</v>
      </c>
      <c r="C38" s="537"/>
      <c r="D38" s="537"/>
      <c r="E38" s="537"/>
      <c r="F38" s="537"/>
      <c r="G38" s="537"/>
      <c r="H38" s="537"/>
      <c r="I38" s="538"/>
      <c r="J38" s="534" t="s">
        <v>44</v>
      </c>
      <c r="K38" s="534"/>
      <c r="L38" s="534"/>
      <c r="M38" s="535"/>
      <c r="N38" s="146"/>
      <c r="O38" s="101"/>
      <c r="P38" s="536" t="s">
        <v>165</v>
      </c>
      <c r="Q38" s="537"/>
      <c r="R38" s="537"/>
      <c r="S38" s="537"/>
      <c r="T38" s="537"/>
      <c r="U38" s="537"/>
      <c r="V38" s="537"/>
      <c r="W38" s="538"/>
      <c r="X38" s="534" t="s">
        <v>44</v>
      </c>
      <c r="Y38" s="534"/>
      <c r="Z38" s="534"/>
      <c r="AA38" s="535"/>
      <c r="AB38" s="103"/>
    </row>
    <row r="39" spans="1:28" ht="45.75" thickBot="1" x14ac:dyDescent="0.3">
      <c r="A39" s="145"/>
      <c r="B39" s="157" t="s">
        <v>61</v>
      </c>
      <c r="C39" s="158" t="s">
        <v>128</v>
      </c>
      <c r="D39" s="158" t="s">
        <v>40</v>
      </c>
      <c r="E39" s="158" t="s">
        <v>34</v>
      </c>
      <c r="F39" s="158" t="s">
        <v>35</v>
      </c>
      <c r="G39" s="158" t="s">
        <v>36</v>
      </c>
      <c r="H39" s="158" t="s">
        <v>37</v>
      </c>
      <c r="I39" s="158" t="s">
        <v>38</v>
      </c>
      <c r="J39" s="158" t="s">
        <v>79</v>
      </c>
      <c r="K39" s="158" t="s">
        <v>41</v>
      </c>
      <c r="L39" s="158" t="s">
        <v>42</v>
      </c>
      <c r="M39" s="159" t="s">
        <v>43</v>
      </c>
      <c r="N39" s="146"/>
      <c r="O39" s="101"/>
      <c r="P39" s="157" t="s">
        <v>61</v>
      </c>
      <c r="Q39" s="158" t="s">
        <v>128</v>
      </c>
      <c r="R39" s="158" t="s">
        <v>40</v>
      </c>
      <c r="S39" s="158" t="s">
        <v>34</v>
      </c>
      <c r="T39" s="158" t="s">
        <v>35</v>
      </c>
      <c r="U39" s="158" t="s">
        <v>36</v>
      </c>
      <c r="V39" s="158" t="s">
        <v>37</v>
      </c>
      <c r="W39" s="158" t="s">
        <v>38</v>
      </c>
      <c r="X39" s="158" t="s">
        <v>79</v>
      </c>
      <c r="Y39" s="158" t="s">
        <v>41</v>
      </c>
      <c r="Z39" s="158" t="s">
        <v>42</v>
      </c>
      <c r="AA39" s="159" t="s">
        <v>43</v>
      </c>
      <c r="AB39" s="103"/>
    </row>
    <row r="40" spans="1:28" x14ac:dyDescent="0.25">
      <c r="A40" s="145"/>
      <c r="B40" s="166" t="s">
        <v>215</v>
      </c>
      <c r="C40" s="161" t="s">
        <v>211</v>
      </c>
      <c r="D40" s="170">
        <f>E40+F40</f>
        <v>40</v>
      </c>
      <c r="E40" s="167">
        <v>24</v>
      </c>
      <c r="F40" s="167">
        <v>16</v>
      </c>
      <c r="G40" s="167">
        <v>34</v>
      </c>
      <c r="H40" s="171">
        <f>G40/D40</f>
        <v>0.85</v>
      </c>
      <c r="I40" s="168">
        <v>0.9</v>
      </c>
      <c r="J40" s="167">
        <v>24</v>
      </c>
      <c r="K40" s="167">
        <v>0</v>
      </c>
      <c r="L40" s="167">
        <v>0</v>
      </c>
      <c r="M40" s="169">
        <v>16</v>
      </c>
      <c r="N40" s="146"/>
      <c r="O40" s="101"/>
      <c r="P40" s="166" t="s">
        <v>231</v>
      </c>
      <c r="Q40" s="167" t="s">
        <v>211</v>
      </c>
      <c r="R40" s="170">
        <f>S40+T40</f>
        <v>28</v>
      </c>
      <c r="S40" s="167">
        <v>16</v>
      </c>
      <c r="T40" s="167">
        <v>12</v>
      </c>
      <c r="U40" s="167">
        <v>23</v>
      </c>
      <c r="V40" s="171">
        <f>U40/R40</f>
        <v>0.8214285714285714</v>
      </c>
      <c r="W40" s="168">
        <v>0.80800000000000005</v>
      </c>
      <c r="X40" s="167">
        <v>5</v>
      </c>
      <c r="Y40" s="167">
        <v>0</v>
      </c>
      <c r="Z40" s="167">
        <v>0</v>
      </c>
      <c r="AA40" s="169">
        <v>23</v>
      </c>
      <c r="AB40" s="103"/>
    </row>
    <row r="41" spans="1:28" x14ac:dyDescent="0.25">
      <c r="A41" s="145"/>
      <c r="B41" s="166" t="s">
        <v>216</v>
      </c>
      <c r="C41" s="161" t="s">
        <v>211</v>
      </c>
      <c r="D41" s="170">
        <f>E41+F41</f>
        <v>20</v>
      </c>
      <c r="E41" s="167">
        <v>12</v>
      </c>
      <c r="F41" s="167">
        <v>8</v>
      </c>
      <c r="G41" s="167">
        <v>14</v>
      </c>
      <c r="H41" s="171">
        <f>G41/D41</f>
        <v>0.7</v>
      </c>
      <c r="I41" s="168">
        <v>0.79</v>
      </c>
      <c r="J41" s="167">
        <v>2</v>
      </c>
      <c r="K41" s="167">
        <v>0</v>
      </c>
      <c r="L41" s="167">
        <v>0</v>
      </c>
      <c r="M41" s="169">
        <v>18</v>
      </c>
      <c r="N41" s="146"/>
      <c r="O41" s="101"/>
      <c r="P41" s="166"/>
      <c r="Q41" s="167"/>
      <c r="R41" s="170"/>
      <c r="S41" s="167"/>
      <c r="T41" s="167"/>
      <c r="U41" s="167"/>
      <c r="V41" s="171" t="e">
        <f>U41/R41</f>
        <v>#DIV/0!</v>
      </c>
      <c r="W41" s="168"/>
      <c r="X41" s="167"/>
      <c r="Y41" s="167"/>
      <c r="Z41" s="167"/>
      <c r="AA41" s="169"/>
      <c r="AB41" s="103"/>
    </row>
    <row r="42" spans="1:28" ht="15.75" thickBot="1" x14ac:dyDescent="0.3">
      <c r="A42" s="145"/>
      <c r="B42" s="166" t="s">
        <v>231</v>
      </c>
      <c r="C42" s="161" t="s">
        <v>211</v>
      </c>
      <c r="D42" s="170">
        <f>E42+F42</f>
        <v>34</v>
      </c>
      <c r="E42" s="167">
        <v>21</v>
      </c>
      <c r="F42" s="167">
        <v>13</v>
      </c>
      <c r="G42" s="167">
        <v>26</v>
      </c>
      <c r="H42" s="171">
        <f>G42/D42</f>
        <v>0.76470588235294112</v>
      </c>
      <c r="I42" s="168">
        <v>0.54</v>
      </c>
      <c r="J42" s="167">
        <v>3</v>
      </c>
      <c r="K42" s="167">
        <v>0</v>
      </c>
      <c r="L42" s="167">
        <v>0</v>
      </c>
      <c r="M42" s="169">
        <v>31</v>
      </c>
      <c r="N42" s="146"/>
      <c r="O42" s="101"/>
      <c r="P42" s="166"/>
      <c r="Q42" s="167"/>
      <c r="R42" s="170"/>
      <c r="S42" s="167"/>
      <c r="T42" s="167"/>
      <c r="U42" s="167"/>
      <c r="V42" s="171" t="e">
        <f>U42/R42</f>
        <v>#DIV/0!</v>
      </c>
      <c r="W42" s="168"/>
      <c r="X42" s="167"/>
      <c r="Y42" s="167"/>
      <c r="Z42" s="167"/>
      <c r="AA42" s="169"/>
      <c r="AB42" s="103"/>
    </row>
    <row r="43" spans="1:28" ht="15.75" thickBot="1" x14ac:dyDescent="0.3">
      <c r="A43" s="145"/>
      <c r="B43" s="539" t="s">
        <v>29</v>
      </c>
      <c r="C43" s="540"/>
      <c r="D43" s="179">
        <f>D40+D41+D42</f>
        <v>94</v>
      </c>
      <c r="E43" s="179">
        <f t="shared" ref="E43" si="16">E40+E41+E42</f>
        <v>57</v>
      </c>
      <c r="F43" s="179">
        <f t="shared" ref="F43" si="17">F40+F41+F42</f>
        <v>37</v>
      </c>
      <c r="G43" s="179">
        <f>SUM(G40:G42)</f>
        <v>74</v>
      </c>
      <c r="H43" s="180">
        <f>IFERROR(AVERAGE(H39,H40,H41),"0")</f>
        <v>0.77499999999999991</v>
      </c>
      <c r="I43" s="180">
        <f>IFERROR(AVERAGE(I39:I42),"0")</f>
        <v>0.74333333333333329</v>
      </c>
      <c r="J43" s="179">
        <f t="shared" ref="J43" si="18">J40+J41+J42</f>
        <v>29</v>
      </c>
      <c r="K43" s="179">
        <f t="shared" ref="K43" si="19">K40+K41+K42</f>
        <v>0</v>
      </c>
      <c r="L43" s="179">
        <f t="shared" ref="L43" si="20">L40+L41+L42</f>
        <v>0</v>
      </c>
      <c r="M43" s="181">
        <f t="shared" ref="M43" si="21">M40+M41+M42</f>
        <v>65</v>
      </c>
      <c r="N43" s="146"/>
      <c r="O43" s="101"/>
      <c r="P43" s="539" t="s">
        <v>29</v>
      </c>
      <c r="Q43" s="540"/>
      <c r="R43" s="179">
        <f>SUM(R40:R42)</f>
        <v>28</v>
      </c>
      <c r="S43" s="179">
        <f t="shared" ref="S43" si="22">S40+S41+S42</f>
        <v>16</v>
      </c>
      <c r="T43" s="179">
        <f t="shared" ref="T43" si="23">T40+T41+T42</f>
        <v>12</v>
      </c>
      <c r="U43" s="179">
        <f>SUM(U40:U42)</f>
        <v>23</v>
      </c>
      <c r="V43" s="180">
        <f>IFERROR(U43/R43,"0")</f>
        <v>0.8214285714285714</v>
      </c>
      <c r="W43" s="180">
        <f>IFERROR(AVERAGE(W39:W42),"0")</f>
        <v>0.80800000000000005</v>
      </c>
      <c r="X43" s="179">
        <f t="shared" ref="X43" si="24">X40+X41+X42</f>
        <v>5</v>
      </c>
      <c r="Y43" s="179">
        <f t="shared" ref="Y43" si="25">Y40+Y41+Y42</f>
        <v>0</v>
      </c>
      <c r="Z43" s="179">
        <f t="shared" ref="Z43" si="26">Z40+Z41+Z42</f>
        <v>0</v>
      </c>
      <c r="AA43" s="181">
        <f t="shared" ref="AA43" si="27">AA40+AA41+AA42</f>
        <v>23</v>
      </c>
      <c r="AB43" s="103"/>
    </row>
    <row r="44" spans="1:28" ht="15.75" thickBot="1" x14ac:dyDescent="0.3">
      <c r="A44" s="145"/>
      <c r="B44" s="182"/>
      <c r="C44" s="183"/>
      <c r="D44" s="183"/>
      <c r="E44" s="183"/>
      <c r="F44" s="183"/>
      <c r="G44" s="183"/>
      <c r="H44" s="183"/>
      <c r="I44" s="183"/>
      <c r="J44" s="183"/>
      <c r="K44" s="183"/>
      <c r="L44" s="183"/>
      <c r="M44" s="184"/>
      <c r="N44" s="146"/>
      <c r="O44" s="101"/>
      <c r="P44" s="182"/>
      <c r="Q44" s="183"/>
      <c r="R44" s="183"/>
      <c r="S44" s="183"/>
      <c r="T44" s="183"/>
      <c r="U44" s="183"/>
      <c r="V44" s="183"/>
      <c r="W44" s="183"/>
      <c r="X44" s="183"/>
      <c r="Y44" s="183"/>
      <c r="Z44" s="183"/>
      <c r="AA44" s="184"/>
      <c r="AB44" s="103"/>
    </row>
    <row r="45" spans="1:28" ht="15" customHeight="1" thickBot="1" x14ac:dyDescent="0.3">
      <c r="A45" s="145"/>
      <c r="B45" s="536" t="s">
        <v>166</v>
      </c>
      <c r="C45" s="537"/>
      <c r="D45" s="537"/>
      <c r="E45" s="537"/>
      <c r="F45" s="537"/>
      <c r="G45" s="537"/>
      <c r="H45" s="537"/>
      <c r="I45" s="538"/>
      <c r="J45" s="534" t="s">
        <v>44</v>
      </c>
      <c r="K45" s="534"/>
      <c r="L45" s="534"/>
      <c r="M45" s="535"/>
      <c r="N45" s="146"/>
      <c r="O45" s="101"/>
      <c r="P45" s="536" t="s">
        <v>166</v>
      </c>
      <c r="Q45" s="537"/>
      <c r="R45" s="537"/>
      <c r="S45" s="537"/>
      <c r="T45" s="537"/>
      <c r="U45" s="537"/>
      <c r="V45" s="537"/>
      <c r="W45" s="538"/>
      <c r="X45" s="534" t="s">
        <v>44</v>
      </c>
      <c r="Y45" s="534"/>
      <c r="Z45" s="534"/>
      <c r="AA45" s="535"/>
      <c r="AB45" s="103"/>
    </row>
    <row r="46" spans="1:28" ht="45.75" thickBot="1" x14ac:dyDescent="0.3">
      <c r="A46" s="145"/>
      <c r="B46" s="157" t="s">
        <v>61</v>
      </c>
      <c r="C46" s="158" t="s">
        <v>128</v>
      </c>
      <c r="D46" s="158" t="s">
        <v>40</v>
      </c>
      <c r="E46" s="158" t="s">
        <v>34</v>
      </c>
      <c r="F46" s="158" t="s">
        <v>35</v>
      </c>
      <c r="G46" s="158" t="s">
        <v>36</v>
      </c>
      <c r="H46" s="158" t="s">
        <v>37</v>
      </c>
      <c r="I46" s="158" t="s">
        <v>38</v>
      </c>
      <c r="J46" s="158" t="s">
        <v>79</v>
      </c>
      <c r="K46" s="158" t="s">
        <v>41</v>
      </c>
      <c r="L46" s="158" t="s">
        <v>42</v>
      </c>
      <c r="M46" s="159" t="s">
        <v>43</v>
      </c>
      <c r="N46" s="146"/>
      <c r="O46" s="101"/>
      <c r="P46" s="157" t="s">
        <v>61</v>
      </c>
      <c r="Q46" s="158" t="s">
        <v>128</v>
      </c>
      <c r="R46" s="158" t="s">
        <v>40</v>
      </c>
      <c r="S46" s="158" t="s">
        <v>34</v>
      </c>
      <c r="T46" s="158" t="s">
        <v>35</v>
      </c>
      <c r="U46" s="158" t="s">
        <v>36</v>
      </c>
      <c r="V46" s="158" t="s">
        <v>37</v>
      </c>
      <c r="W46" s="158" t="s">
        <v>38</v>
      </c>
      <c r="X46" s="158" t="s">
        <v>79</v>
      </c>
      <c r="Y46" s="158" t="s">
        <v>41</v>
      </c>
      <c r="Z46" s="158" t="s">
        <v>42</v>
      </c>
      <c r="AA46" s="159" t="s">
        <v>43</v>
      </c>
      <c r="AB46" s="103"/>
    </row>
    <row r="47" spans="1:28" x14ac:dyDescent="0.25">
      <c r="A47" s="145"/>
      <c r="B47" s="166"/>
      <c r="C47" s="167"/>
      <c r="D47" s="170"/>
      <c r="E47" s="167"/>
      <c r="F47" s="167"/>
      <c r="G47" s="167"/>
      <c r="H47" s="171" t="e">
        <f>G47/D47</f>
        <v>#DIV/0!</v>
      </c>
      <c r="I47" s="168"/>
      <c r="J47" s="167"/>
      <c r="K47" s="167"/>
      <c r="L47" s="167"/>
      <c r="M47" s="169"/>
      <c r="N47" s="146"/>
      <c r="O47" s="101"/>
      <c r="P47" s="166"/>
      <c r="Q47" s="167"/>
      <c r="R47" s="170"/>
      <c r="S47" s="167"/>
      <c r="T47" s="167"/>
      <c r="U47" s="167"/>
      <c r="V47" s="171" t="e">
        <f>U47/R47</f>
        <v>#DIV/0!</v>
      </c>
      <c r="W47" s="168"/>
      <c r="X47" s="167"/>
      <c r="Y47" s="167"/>
      <c r="Z47" s="167"/>
      <c r="AA47" s="169"/>
      <c r="AB47" s="103"/>
    </row>
    <row r="48" spans="1:28" x14ac:dyDescent="0.25">
      <c r="A48" s="145"/>
      <c r="B48" s="166"/>
      <c r="C48" s="167"/>
      <c r="D48" s="170"/>
      <c r="E48" s="167"/>
      <c r="F48" s="167"/>
      <c r="G48" s="167"/>
      <c r="H48" s="171" t="e">
        <f>G48/D48</f>
        <v>#DIV/0!</v>
      </c>
      <c r="I48" s="168"/>
      <c r="J48" s="167"/>
      <c r="K48" s="167"/>
      <c r="L48" s="167"/>
      <c r="M48" s="169"/>
      <c r="N48" s="146"/>
      <c r="O48" s="101"/>
      <c r="P48" s="166"/>
      <c r="Q48" s="167"/>
      <c r="R48" s="170"/>
      <c r="S48" s="167"/>
      <c r="T48" s="167"/>
      <c r="U48" s="167"/>
      <c r="V48" s="171" t="e">
        <f>U48/R48</f>
        <v>#DIV/0!</v>
      </c>
      <c r="W48" s="168"/>
      <c r="X48" s="167"/>
      <c r="Y48" s="167"/>
      <c r="Z48" s="167"/>
      <c r="AA48" s="169"/>
      <c r="AB48" s="103"/>
    </row>
    <row r="49" spans="1:28" ht="15.75" thickBot="1" x14ac:dyDescent="0.3">
      <c r="A49" s="145"/>
      <c r="B49" s="166"/>
      <c r="C49" s="167"/>
      <c r="D49" s="170"/>
      <c r="E49" s="167"/>
      <c r="F49" s="167"/>
      <c r="G49" s="167"/>
      <c r="H49" s="171" t="e">
        <f>G49/D49</f>
        <v>#DIV/0!</v>
      </c>
      <c r="I49" s="168"/>
      <c r="J49" s="167"/>
      <c r="K49" s="167"/>
      <c r="L49" s="167"/>
      <c r="M49" s="169"/>
      <c r="N49" s="146"/>
      <c r="O49" s="101"/>
      <c r="P49" s="166"/>
      <c r="Q49" s="167"/>
      <c r="R49" s="170"/>
      <c r="S49" s="167"/>
      <c r="T49" s="167"/>
      <c r="U49" s="167"/>
      <c r="V49" s="171" t="e">
        <f>U49/R49</f>
        <v>#DIV/0!</v>
      </c>
      <c r="W49" s="168"/>
      <c r="X49" s="167"/>
      <c r="Y49" s="167"/>
      <c r="Z49" s="167"/>
      <c r="AA49" s="169"/>
      <c r="AB49" s="103"/>
    </row>
    <row r="50" spans="1:28" ht="15.75" thickBot="1" x14ac:dyDescent="0.3">
      <c r="A50" s="145"/>
      <c r="B50" s="539" t="s">
        <v>29</v>
      </c>
      <c r="C50" s="540"/>
      <c r="D50" s="179">
        <f>SUM(D47:D49)</f>
        <v>0</v>
      </c>
      <c r="E50" s="179">
        <f>SUM(E47:E49)</f>
        <v>0</v>
      </c>
      <c r="F50" s="179">
        <f>SUM(F47:F49)</f>
        <v>0</v>
      </c>
      <c r="G50" s="179">
        <f>SUM(G47:G49)</f>
        <v>0</v>
      </c>
      <c r="H50" s="180" t="str">
        <f>IFERROR(AVERAGE(H46,H47,H48),"0")</f>
        <v>0</v>
      </c>
      <c r="I50" s="180" t="str">
        <f>IFERROR(AVERAGE(I46:I49),"0")</f>
        <v>0</v>
      </c>
      <c r="J50" s="179">
        <f>J47+J48+J49</f>
        <v>0</v>
      </c>
      <c r="K50" s="179">
        <f t="shared" ref="K50:M50" si="28">K47+K48+K49</f>
        <v>0</v>
      </c>
      <c r="L50" s="179">
        <f t="shared" si="28"/>
        <v>0</v>
      </c>
      <c r="M50" s="179">
        <f t="shared" si="28"/>
        <v>0</v>
      </c>
      <c r="N50" s="146"/>
      <c r="O50" s="101"/>
      <c r="P50" s="539" t="s">
        <v>29</v>
      </c>
      <c r="Q50" s="540"/>
      <c r="R50" s="179">
        <f>SUM(R47:R49)</f>
        <v>0</v>
      </c>
      <c r="S50" s="179">
        <f>S47+S48+S49</f>
        <v>0</v>
      </c>
      <c r="T50" s="179">
        <f>T47+T48+T49</f>
        <v>0</v>
      </c>
      <c r="U50" s="179">
        <f>SUM(U47:U49)</f>
        <v>0</v>
      </c>
      <c r="V50" s="180" t="str">
        <f>IFERROR(U50/R50,"0")</f>
        <v>0</v>
      </c>
      <c r="W50" s="180" t="str">
        <f>IFERROR(AVERAGE(W46:W49),"0")</f>
        <v>0</v>
      </c>
      <c r="X50" s="179">
        <f>X47+X48+X49</f>
        <v>0</v>
      </c>
      <c r="Y50" s="179">
        <f>Y47+Y48+Y49</f>
        <v>0</v>
      </c>
      <c r="Z50" s="179">
        <f>Z47+Z48+Z49</f>
        <v>0</v>
      </c>
      <c r="AA50" s="181">
        <f>AA47+AA48+AA49</f>
        <v>0</v>
      </c>
      <c r="AB50" s="103"/>
    </row>
    <row r="51" spans="1:28" ht="15.75" thickBot="1" x14ac:dyDescent="0.3">
      <c r="A51" s="145"/>
      <c r="B51" s="182"/>
      <c r="C51" s="183"/>
      <c r="D51" s="183"/>
      <c r="E51" s="183"/>
      <c r="F51" s="183"/>
      <c r="G51" s="183"/>
      <c r="H51" s="183"/>
      <c r="I51" s="183"/>
      <c r="J51" s="183"/>
      <c r="K51" s="183"/>
      <c r="L51" s="183"/>
      <c r="M51" s="184"/>
      <c r="N51" s="146"/>
      <c r="O51" s="101"/>
      <c r="P51" s="182"/>
      <c r="Q51" s="183"/>
      <c r="R51" s="183"/>
      <c r="S51" s="183"/>
      <c r="T51" s="183"/>
      <c r="U51" s="183"/>
      <c r="V51" s="183"/>
      <c r="W51" s="183"/>
      <c r="X51" s="183"/>
      <c r="Y51" s="183"/>
      <c r="Z51" s="183"/>
      <c r="AA51" s="184"/>
      <c r="AB51" s="103"/>
    </row>
    <row r="52" spans="1:28" ht="15" customHeight="1" thickBot="1" x14ac:dyDescent="0.3">
      <c r="A52" s="145"/>
      <c r="B52" s="536" t="s">
        <v>167</v>
      </c>
      <c r="C52" s="537"/>
      <c r="D52" s="537"/>
      <c r="E52" s="537"/>
      <c r="F52" s="537"/>
      <c r="G52" s="537"/>
      <c r="H52" s="537"/>
      <c r="I52" s="538"/>
      <c r="J52" s="534" t="s">
        <v>44</v>
      </c>
      <c r="K52" s="534"/>
      <c r="L52" s="534"/>
      <c r="M52" s="535"/>
      <c r="N52" s="146"/>
      <c r="O52" s="101"/>
      <c r="P52" s="536" t="s">
        <v>167</v>
      </c>
      <c r="Q52" s="537"/>
      <c r="R52" s="537"/>
      <c r="S52" s="537"/>
      <c r="T52" s="537"/>
      <c r="U52" s="537"/>
      <c r="V52" s="537"/>
      <c r="W52" s="538"/>
      <c r="X52" s="534" t="s">
        <v>44</v>
      </c>
      <c r="Y52" s="534"/>
      <c r="Z52" s="534"/>
      <c r="AA52" s="535"/>
      <c r="AB52" s="103"/>
    </row>
    <row r="53" spans="1:28" ht="45.75" thickBot="1" x14ac:dyDescent="0.3">
      <c r="A53" s="145"/>
      <c r="B53" s="157" t="s">
        <v>61</v>
      </c>
      <c r="C53" s="158" t="s">
        <v>128</v>
      </c>
      <c r="D53" s="158" t="s">
        <v>40</v>
      </c>
      <c r="E53" s="158" t="s">
        <v>34</v>
      </c>
      <c r="F53" s="158" t="s">
        <v>35</v>
      </c>
      <c r="G53" s="158" t="s">
        <v>36</v>
      </c>
      <c r="H53" s="158" t="s">
        <v>37</v>
      </c>
      <c r="I53" s="158" t="s">
        <v>38</v>
      </c>
      <c r="J53" s="158" t="s">
        <v>79</v>
      </c>
      <c r="K53" s="158" t="s">
        <v>41</v>
      </c>
      <c r="L53" s="158" t="s">
        <v>42</v>
      </c>
      <c r="M53" s="159" t="s">
        <v>43</v>
      </c>
      <c r="N53" s="146"/>
      <c r="O53" s="101"/>
      <c r="P53" s="157" t="s">
        <v>61</v>
      </c>
      <c r="Q53" s="158" t="s">
        <v>128</v>
      </c>
      <c r="R53" s="158" t="s">
        <v>40</v>
      </c>
      <c r="S53" s="158" t="s">
        <v>34</v>
      </c>
      <c r="T53" s="158" t="s">
        <v>35</v>
      </c>
      <c r="U53" s="158" t="s">
        <v>36</v>
      </c>
      <c r="V53" s="158" t="s">
        <v>37</v>
      </c>
      <c r="W53" s="158" t="s">
        <v>38</v>
      </c>
      <c r="X53" s="158" t="s">
        <v>79</v>
      </c>
      <c r="Y53" s="158" t="s">
        <v>41</v>
      </c>
      <c r="Z53" s="158" t="s">
        <v>42</v>
      </c>
      <c r="AA53" s="159" t="s">
        <v>43</v>
      </c>
      <c r="AB53" s="103"/>
    </row>
    <row r="54" spans="1:28" x14ac:dyDescent="0.25">
      <c r="A54" s="145"/>
      <c r="B54" s="166"/>
      <c r="C54" s="167"/>
      <c r="D54" s="170"/>
      <c r="E54" s="167"/>
      <c r="F54" s="167"/>
      <c r="G54" s="167"/>
      <c r="H54" s="171" t="e">
        <f>G54/D54</f>
        <v>#DIV/0!</v>
      </c>
      <c r="I54" s="168"/>
      <c r="J54" s="167"/>
      <c r="K54" s="167"/>
      <c r="L54" s="167"/>
      <c r="M54" s="169"/>
      <c r="N54" s="146"/>
      <c r="O54" s="101"/>
      <c r="P54" s="166"/>
      <c r="Q54" s="167"/>
      <c r="R54" s="170"/>
      <c r="S54" s="167"/>
      <c r="T54" s="167"/>
      <c r="U54" s="167"/>
      <c r="V54" s="171" t="e">
        <f>U54/R54</f>
        <v>#DIV/0!</v>
      </c>
      <c r="W54" s="168"/>
      <c r="X54" s="167"/>
      <c r="Y54" s="167"/>
      <c r="Z54" s="167"/>
      <c r="AA54" s="169"/>
      <c r="AB54" s="103"/>
    </row>
    <row r="55" spans="1:28" x14ac:dyDescent="0.25">
      <c r="A55" s="145"/>
      <c r="B55" s="166"/>
      <c r="C55" s="167"/>
      <c r="D55" s="170"/>
      <c r="E55" s="167"/>
      <c r="F55" s="167"/>
      <c r="G55" s="167"/>
      <c r="H55" s="171" t="e">
        <f>G55/D55</f>
        <v>#DIV/0!</v>
      </c>
      <c r="I55" s="168"/>
      <c r="J55" s="167"/>
      <c r="K55" s="167"/>
      <c r="L55" s="167"/>
      <c r="M55" s="169"/>
      <c r="N55" s="146"/>
      <c r="O55" s="101"/>
      <c r="P55" s="166"/>
      <c r="Q55" s="167"/>
      <c r="R55" s="170"/>
      <c r="S55" s="167"/>
      <c r="T55" s="167"/>
      <c r="U55" s="167"/>
      <c r="V55" s="171" t="e">
        <f>U55/R55</f>
        <v>#DIV/0!</v>
      </c>
      <c r="W55" s="168"/>
      <c r="X55" s="167"/>
      <c r="Y55" s="167"/>
      <c r="Z55" s="167"/>
      <c r="AA55" s="169"/>
      <c r="AB55" s="103"/>
    </row>
    <row r="56" spans="1:28" ht="15.75" thickBot="1" x14ac:dyDescent="0.3">
      <c r="A56" s="145"/>
      <c r="B56" s="166"/>
      <c r="C56" s="167"/>
      <c r="D56" s="170"/>
      <c r="E56" s="167"/>
      <c r="F56" s="167"/>
      <c r="G56" s="167"/>
      <c r="H56" s="171" t="e">
        <f>G56/D56</f>
        <v>#DIV/0!</v>
      </c>
      <c r="I56" s="168"/>
      <c r="J56" s="167"/>
      <c r="K56" s="167"/>
      <c r="L56" s="167"/>
      <c r="M56" s="169"/>
      <c r="N56" s="146"/>
      <c r="O56" s="101"/>
      <c r="P56" s="166"/>
      <c r="Q56" s="167"/>
      <c r="R56" s="170"/>
      <c r="S56" s="167"/>
      <c r="T56" s="167"/>
      <c r="U56" s="167"/>
      <c r="V56" s="171" t="e">
        <f>U56/R56</f>
        <v>#DIV/0!</v>
      </c>
      <c r="W56" s="168"/>
      <c r="X56" s="167"/>
      <c r="Y56" s="167"/>
      <c r="Z56" s="167"/>
      <c r="AA56" s="169"/>
      <c r="AB56" s="103"/>
    </row>
    <row r="57" spans="1:28" ht="15.75" thickBot="1" x14ac:dyDescent="0.3">
      <c r="A57" s="145"/>
      <c r="B57" s="539" t="s">
        <v>29</v>
      </c>
      <c r="C57" s="540"/>
      <c r="D57" s="179">
        <f>D54+D55+D56</f>
        <v>0</v>
      </c>
      <c r="E57" s="179">
        <f>E54+E55+E56</f>
        <v>0</v>
      </c>
      <c r="F57" s="179">
        <f>F54+F55+F56</f>
        <v>0</v>
      </c>
      <c r="G57" s="179">
        <f>SUM(G54:G56)</f>
        <v>0</v>
      </c>
      <c r="H57" s="180" t="str">
        <f>IFERROR(AVERAGE(H53,H54,H55),"0")</f>
        <v>0</v>
      </c>
      <c r="I57" s="180" t="str">
        <f>IFERROR(AVERAGE(I53:I56),"0")</f>
        <v>0</v>
      </c>
      <c r="J57" s="179">
        <f>J54+J55+J56</f>
        <v>0</v>
      </c>
      <c r="K57" s="179">
        <f>K54+K55+K56</f>
        <v>0</v>
      </c>
      <c r="L57" s="179">
        <f>L54+L55+L56</f>
        <v>0</v>
      </c>
      <c r="M57" s="181">
        <f>M54+M55+M56</f>
        <v>0</v>
      </c>
      <c r="N57" s="146"/>
      <c r="O57" s="101"/>
      <c r="P57" s="539" t="s">
        <v>29</v>
      </c>
      <c r="Q57" s="540"/>
      <c r="R57" s="179">
        <f>SUM(R54:R56)</f>
        <v>0</v>
      </c>
      <c r="S57" s="179">
        <f>S54+S55+S56</f>
        <v>0</v>
      </c>
      <c r="T57" s="179">
        <f>T54+T55+T56</f>
        <v>0</v>
      </c>
      <c r="U57" s="179">
        <f>SUM(U54:U56)</f>
        <v>0</v>
      </c>
      <c r="V57" s="180" t="str">
        <f>IFERROR(U57/R57,"0")</f>
        <v>0</v>
      </c>
      <c r="W57" s="180" t="str">
        <f>IFERROR(AVERAGE(W53:W56),"0")</f>
        <v>0</v>
      </c>
      <c r="X57" s="179">
        <f>X54+X55+X56</f>
        <v>0</v>
      </c>
      <c r="Y57" s="179">
        <f>Y54+Y55+Y56</f>
        <v>0</v>
      </c>
      <c r="Z57" s="179">
        <f>Z54+Z55+Z56</f>
        <v>0</v>
      </c>
      <c r="AA57" s="181">
        <f>AA54+AA55+AA56</f>
        <v>0</v>
      </c>
      <c r="AB57" s="103"/>
    </row>
    <row r="58" spans="1:28" ht="15.75" thickBot="1" x14ac:dyDescent="0.3">
      <c r="A58" s="145"/>
      <c r="B58" s="182"/>
      <c r="C58" s="183"/>
      <c r="D58" s="183"/>
      <c r="E58" s="183"/>
      <c r="F58" s="183"/>
      <c r="G58" s="183"/>
      <c r="H58" s="183"/>
      <c r="I58" s="183"/>
      <c r="J58" s="183"/>
      <c r="K58" s="183"/>
      <c r="L58" s="183"/>
      <c r="M58" s="184"/>
      <c r="N58" s="146"/>
      <c r="O58" s="101"/>
      <c r="P58" s="182"/>
      <c r="Q58" s="183"/>
      <c r="R58" s="183"/>
      <c r="S58" s="183"/>
      <c r="T58" s="183"/>
      <c r="U58" s="183"/>
      <c r="V58" s="183"/>
      <c r="W58" s="183"/>
      <c r="X58" s="183"/>
      <c r="Y58" s="183"/>
      <c r="Z58" s="183"/>
      <c r="AA58" s="184"/>
      <c r="AB58" s="103"/>
    </row>
    <row r="59" spans="1:28" ht="15" customHeight="1" thickBot="1" x14ac:dyDescent="0.3">
      <c r="A59" s="145"/>
      <c r="B59" s="536" t="s">
        <v>168</v>
      </c>
      <c r="C59" s="537"/>
      <c r="D59" s="537"/>
      <c r="E59" s="537"/>
      <c r="F59" s="537"/>
      <c r="G59" s="537"/>
      <c r="H59" s="537"/>
      <c r="I59" s="538"/>
      <c r="J59" s="534" t="s">
        <v>44</v>
      </c>
      <c r="K59" s="534"/>
      <c r="L59" s="534"/>
      <c r="M59" s="535"/>
      <c r="N59" s="146"/>
      <c r="O59" s="101"/>
      <c r="P59" s="536" t="s">
        <v>168</v>
      </c>
      <c r="Q59" s="537"/>
      <c r="R59" s="537"/>
      <c r="S59" s="537"/>
      <c r="T59" s="537"/>
      <c r="U59" s="537"/>
      <c r="V59" s="537"/>
      <c r="W59" s="538"/>
      <c r="X59" s="534" t="s">
        <v>44</v>
      </c>
      <c r="Y59" s="534"/>
      <c r="Z59" s="534"/>
      <c r="AA59" s="535"/>
      <c r="AB59" s="103"/>
    </row>
    <row r="60" spans="1:28" ht="45.75" thickBot="1" x14ac:dyDescent="0.3">
      <c r="A60" s="145"/>
      <c r="B60" s="157" t="s">
        <v>61</v>
      </c>
      <c r="C60" s="158" t="s">
        <v>128</v>
      </c>
      <c r="D60" s="158" t="s">
        <v>40</v>
      </c>
      <c r="E60" s="158" t="s">
        <v>34</v>
      </c>
      <c r="F60" s="158" t="s">
        <v>35</v>
      </c>
      <c r="G60" s="158" t="s">
        <v>36</v>
      </c>
      <c r="H60" s="158" t="s">
        <v>37</v>
      </c>
      <c r="I60" s="158" t="s">
        <v>38</v>
      </c>
      <c r="J60" s="158" t="s">
        <v>79</v>
      </c>
      <c r="K60" s="158" t="s">
        <v>41</v>
      </c>
      <c r="L60" s="158" t="s">
        <v>42</v>
      </c>
      <c r="M60" s="159" t="s">
        <v>43</v>
      </c>
      <c r="N60" s="146"/>
      <c r="O60" s="101"/>
      <c r="P60" s="157" t="s">
        <v>61</v>
      </c>
      <c r="Q60" s="158" t="s">
        <v>128</v>
      </c>
      <c r="R60" s="158" t="s">
        <v>40</v>
      </c>
      <c r="S60" s="158" t="s">
        <v>34</v>
      </c>
      <c r="T60" s="158" t="s">
        <v>35</v>
      </c>
      <c r="U60" s="158" t="s">
        <v>36</v>
      </c>
      <c r="V60" s="158" t="s">
        <v>37</v>
      </c>
      <c r="W60" s="158" t="s">
        <v>38</v>
      </c>
      <c r="X60" s="158" t="s">
        <v>79</v>
      </c>
      <c r="Y60" s="158" t="s">
        <v>41</v>
      </c>
      <c r="Z60" s="158" t="s">
        <v>42</v>
      </c>
      <c r="AA60" s="159" t="s">
        <v>43</v>
      </c>
      <c r="AB60" s="103"/>
    </row>
    <row r="61" spans="1:28" x14ac:dyDescent="0.25">
      <c r="A61" s="145"/>
      <c r="B61" s="166"/>
      <c r="C61" s="167"/>
      <c r="D61" s="170"/>
      <c r="E61" s="167"/>
      <c r="F61" s="167"/>
      <c r="G61" s="167"/>
      <c r="H61" s="171" t="e">
        <f>G61/D61</f>
        <v>#DIV/0!</v>
      </c>
      <c r="I61" s="168"/>
      <c r="J61" s="167"/>
      <c r="K61" s="167"/>
      <c r="L61" s="167"/>
      <c r="M61" s="169"/>
      <c r="N61" s="146"/>
      <c r="O61" s="101"/>
      <c r="P61" s="166"/>
      <c r="Q61" s="167"/>
      <c r="R61" s="170"/>
      <c r="S61" s="167"/>
      <c r="T61" s="167"/>
      <c r="U61" s="167"/>
      <c r="V61" s="171" t="e">
        <f>U61/R61</f>
        <v>#DIV/0!</v>
      </c>
      <c r="W61" s="168"/>
      <c r="X61" s="167"/>
      <c r="Y61" s="167"/>
      <c r="Z61" s="167"/>
      <c r="AA61" s="169"/>
      <c r="AB61" s="103"/>
    </row>
    <row r="62" spans="1:28" x14ac:dyDescent="0.25">
      <c r="A62" s="145"/>
      <c r="B62" s="166"/>
      <c r="C62" s="167"/>
      <c r="D62" s="170"/>
      <c r="E62" s="167"/>
      <c r="F62" s="167"/>
      <c r="G62" s="167"/>
      <c r="H62" s="171" t="e">
        <f>G62/D62</f>
        <v>#DIV/0!</v>
      </c>
      <c r="I62" s="168"/>
      <c r="J62" s="167"/>
      <c r="K62" s="167"/>
      <c r="L62" s="167"/>
      <c r="M62" s="169"/>
      <c r="N62" s="146"/>
      <c r="O62" s="101"/>
      <c r="P62" s="166"/>
      <c r="Q62" s="167"/>
      <c r="R62" s="170"/>
      <c r="S62" s="167"/>
      <c r="T62" s="167"/>
      <c r="U62" s="167"/>
      <c r="V62" s="171" t="e">
        <f>U62/R62</f>
        <v>#DIV/0!</v>
      </c>
      <c r="W62" s="168"/>
      <c r="X62" s="167"/>
      <c r="Y62" s="167"/>
      <c r="Z62" s="167"/>
      <c r="AA62" s="169"/>
      <c r="AB62" s="103"/>
    </row>
    <row r="63" spans="1:28" ht="15.75" thickBot="1" x14ac:dyDescent="0.3">
      <c r="A63" s="145"/>
      <c r="B63" s="166"/>
      <c r="C63" s="167"/>
      <c r="D63" s="170"/>
      <c r="E63" s="167"/>
      <c r="F63" s="167"/>
      <c r="G63" s="167"/>
      <c r="H63" s="171" t="e">
        <f>G63/D63</f>
        <v>#DIV/0!</v>
      </c>
      <c r="I63" s="168"/>
      <c r="J63" s="167"/>
      <c r="K63" s="167"/>
      <c r="L63" s="167"/>
      <c r="M63" s="169"/>
      <c r="N63" s="146"/>
      <c r="O63" s="101"/>
      <c r="P63" s="166"/>
      <c r="Q63" s="167"/>
      <c r="R63" s="170"/>
      <c r="S63" s="167"/>
      <c r="T63" s="167"/>
      <c r="U63" s="167"/>
      <c r="V63" s="171" t="e">
        <f>U63/R63</f>
        <v>#DIV/0!</v>
      </c>
      <c r="W63" s="168"/>
      <c r="X63" s="167"/>
      <c r="Y63" s="167"/>
      <c r="Z63" s="167"/>
      <c r="AA63" s="169"/>
      <c r="AB63" s="103"/>
    </row>
    <row r="64" spans="1:28" ht="15.75" thickBot="1" x14ac:dyDescent="0.3">
      <c r="A64" s="145"/>
      <c r="B64" s="539" t="s">
        <v>29</v>
      </c>
      <c r="C64" s="540"/>
      <c r="D64" s="179">
        <f>D61+D62+D63</f>
        <v>0</v>
      </c>
      <c r="E64" s="179">
        <f t="shared" ref="E64" si="29">E61+E62+E63</f>
        <v>0</v>
      </c>
      <c r="F64" s="179">
        <f t="shared" ref="F64" si="30">F61+F62+F63</f>
        <v>0</v>
      </c>
      <c r="G64" s="179">
        <f>SUM(G61:G63)</f>
        <v>0</v>
      </c>
      <c r="H64" s="180" t="str">
        <f>IFERROR(AVERAGE(H60,H61,H62),"0")</f>
        <v>0</v>
      </c>
      <c r="I64" s="180" t="str">
        <f>IFERROR(AVERAGE(I60:I63),"0")</f>
        <v>0</v>
      </c>
      <c r="J64" s="179">
        <f t="shared" ref="J64" si="31">J61+J62+J63</f>
        <v>0</v>
      </c>
      <c r="K64" s="179">
        <f t="shared" ref="K64" si="32">K61+K62+K63</f>
        <v>0</v>
      </c>
      <c r="L64" s="179">
        <f t="shared" ref="L64" si="33">L61+L62+L63</f>
        <v>0</v>
      </c>
      <c r="M64" s="181">
        <f t="shared" ref="M64" si="34">M61+M62+M63</f>
        <v>0</v>
      </c>
      <c r="N64" s="146"/>
      <c r="O64" s="101"/>
      <c r="P64" s="539" t="s">
        <v>29</v>
      </c>
      <c r="Q64" s="540"/>
      <c r="R64" s="179">
        <f>SUM(R61:R63)</f>
        <v>0</v>
      </c>
      <c r="S64" s="179">
        <f t="shared" ref="S64" si="35">S61+S62+S63</f>
        <v>0</v>
      </c>
      <c r="T64" s="179">
        <f t="shared" ref="T64" si="36">T61+T62+T63</f>
        <v>0</v>
      </c>
      <c r="U64" s="179">
        <f>SUM(U61:U63)</f>
        <v>0</v>
      </c>
      <c r="V64" s="180" t="str">
        <f>IFERROR(U64/R64,"0")</f>
        <v>0</v>
      </c>
      <c r="W64" s="180" t="str">
        <f>IFERROR(AVERAGE(W60:W63),"0")</f>
        <v>0</v>
      </c>
      <c r="X64" s="179">
        <f t="shared" ref="X64" si="37">X61+X62+X63</f>
        <v>0</v>
      </c>
      <c r="Y64" s="179">
        <f t="shared" ref="Y64" si="38">Y61+Y62+Y63</f>
        <v>0</v>
      </c>
      <c r="Z64" s="179">
        <f t="shared" ref="Z64" si="39">Z61+Z62+Z63</f>
        <v>0</v>
      </c>
      <c r="AA64" s="181">
        <f t="shared" ref="AA64" si="40">AA61+AA62+AA63</f>
        <v>0</v>
      </c>
      <c r="AB64" s="103"/>
    </row>
    <row r="65" spans="1:28" ht="15.75" thickBot="1" x14ac:dyDescent="0.3">
      <c r="A65" s="145"/>
      <c r="B65" s="182"/>
      <c r="C65" s="183"/>
      <c r="D65" s="183"/>
      <c r="E65" s="183"/>
      <c r="F65" s="183"/>
      <c r="G65" s="183"/>
      <c r="H65" s="183"/>
      <c r="I65" s="183"/>
      <c r="J65" s="183"/>
      <c r="K65" s="183"/>
      <c r="L65" s="183"/>
      <c r="M65" s="184"/>
      <c r="N65" s="146"/>
      <c r="O65" s="101"/>
      <c r="P65" s="182"/>
      <c r="Q65" s="183"/>
      <c r="R65" s="183"/>
      <c r="S65" s="183"/>
      <c r="T65" s="183"/>
      <c r="U65" s="183"/>
      <c r="V65" s="183"/>
      <c r="W65" s="183"/>
      <c r="X65" s="183"/>
      <c r="Y65" s="183"/>
      <c r="Z65" s="183"/>
      <c r="AA65" s="184"/>
      <c r="AB65" s="103"/>
    </row>
    <row r="66" spans="1:28" ht="15" customHeight="1" thickBot="1" x14ac:dyDescent="0.3">
      <c r="A66" s="145"/>
      <c r="B66" s="536" t="s">
        <v>169</v>
      </c>
      <c r="C66" s="537"/>
      <c r="D66" s="537"/>
      <c r="E66" s="537"/>
      <c r="F66" s="537"/>
      <c r="G66" s="537"/>
      <c r="H66" s="537"/>
      <c r="I66" s="538"/>
      <c r="J66" s="534" t="s">
        <v>44</v>
      </c>
      <c r="K66" s="534"/>
      <c r="L66" s="534"/>
      <c r="M66" s="535"/>
      <c r="N66" s="146"/>
      <c r="O66" s="101"/>
      <c r="P66" s="544" t="s">
        <v>169</v>
      </c>
      <c r="Q66" s="545"/>
      <c r="R66" s="545"/>
      <c r="S66" s="545"/>
      <c r="T66" s="545"/>
      <c r="U66" s="545"/>
      <c r="V66" s="545"/>
      <c r="W66" s="546"/>
      <c r="X66" s="547" t="s">
        <v>44</v>
      </c>
      <c r="Y66" s="547"/>
      <c r="Z66" s="547"/>
      <c r="AA66" s="548"/>
      <c r="AB66" s="103"/>
    </row>
    <row r="67" spans="1:28" ht="45.75" thickBot="1" x14ac:dyDescent="0.3">
      <c r="A67" s="145"/>
      <c r="B67" s="185" t="s">
        <v>61</v>
      </c>
      <c r="C67" s="158" t="s">
        <v>128</v>
      </c>
      <c r="D67" s="186" t="s">
        <v>40</v>
      </c>
      <c r="E67" s="186" t="s">
        <v>34</v>
      </c>
      <c r="F67" s="186" t="s">
        <v>35</v>
      </c>
      <c r="G67" s="186" t="s">
        <v>36</v>
      </c>
      <c r="H67" s="186" t="s">
        <v>37</v>
      </c>
      <c r="I67" s="186" t="s">
        <v>38</v>
      </c>
      <c r="J67" s="186" t="s">
        <v>79</v>
      </c>
      <c r="K67" s="186" t="s">
        <v>41</v>
      </c>
      <c r="L67" s="186" t="s">
        <v>42</v>
      </c>
      <c r="M67" s="187" t="s">
        <v>43</v>
      </c>
      <c r="N67" s="146"/>
      <c r="O67" s="101"/>
      <c r="P67" s="188" t="s">
        <v>61</v>
      </c>
      <c r="Q67" s="158" t="s">
        <v>128</v>
      </c>
      <c r="R67" s="189" t="s">
        <v>40</v>
      </c>
      <c r="S67" s="189" t="s">
        <v>34</v>
      </c>
      <c r="T67" s="189" t="s">
        <v>35</v>
      </c>
      <c r="U67" s="189" t="s">
        <v>36</v>
      </c>
      <c r="V67" s="189" t="s">
        <v>37</v>
      </c>
      <c r="W67" s="189" t="s">
        <v>38</v>
      </c>
      <c r="X67" s="189" t="s">
        <v>79</v>
      </c>
      <c r="Y67" s="189" t="s">
        <v>41</v>
      </c>
      <c r="Z67" s="189" t="s">
        <v>42</v>
      </c>
      <c r="AA67" s="190" t="s">
        <v>43</v>
      </c>
      <c r="AB67" s="103"/>
    </row>
    <row r="68" spans="1:28" x14ac:dyDescent="0.25">
      <c r="A68" s="145"/>
      <c r="B68" s="166"/>
      <c r="C68" s="167"/>
      <c r="D68" s="170"/>
      <c r="E68" s="167"/>
      <c r="F68" s="167"/>
      <c r="G68" s="167"/>
      <c r="H68" s="171" t="e">
        <f>G68/D68</f>
        <v>#DIV/0!</v>
      </c>
      <c r="I68" s="168"/>
      <c r="J68" s="167"/>
      <c r="K68" s="167"/>
      <c r="L68" s="167"/>
      <c r="M68" s="169"/>
      <c r="N68" s="146"/>
      <c r="O68" s="101"/>
      <c r="P68" s="166"/>
      <c r="Q68" s="167"/>
      <c r="R68" s="170"/>
      <c r="S68" s="167"/>
      <c r="T68" s="167"/>
      <c r="U68" s="167"/>
      <c r="V68" s="171" t="e">
        <f>U68/R68</f>
        <v>#DIV/0!</v>
      </c>
      <c r="W68" s="168"/>
      <c r="X68" s="167"/>
      <c r="Y68" s="167"/>
      <c r="Z68" s="167"/>
      <c r="AA68" s="169"/>
      <c r="AB68" s="103"/>
    </row>
    <row r="69" spans="1:28" x14ac:dyDescent="0.25">
      <c r="A69" s="145"/>
      <c r="B69" s="166"/>
      <c r="C69" s="167"/>
      <c r="D69" s="170"/>
      <c r="E69" s="167"/>
      <c r="F69" s="167"/>
      <c r="G69" s="167"/>
      <c r="H69" s="171" t="e">
        <f>G69/D69</f>
        <v>#DIV/0!</v>
      </c>
      <c r="I69" s="168"/>
      <c r="J69" s="191"/>
      <c r="K69" s="191"/>
      <c r="L69" s="191"/>
      <c r="M69" s="192"/>
      <c r="N69" s="146"/>
      <c r="O69" s="101"/>
      <c r="P69" s="166"/>
      <c r="Q69" s="167"/>
      <c r="R69" s="170"/>
      <c r="S69" s="167"/>
      <c r="T69" s="167"/>
      <c r="U69" s="167"/>
      <c r="V69" s="171" t="e">
        <f>U69/R69</f>
        <v>#DIV/0!</v>
      </c>
      <c r="W69" s="168"/>
      <c r="X69" s="167"/>
      <c r="Y69" s="167"/>
      <c r="Z69" s="167"/>
      <c r="AA69" s="169"/>
      <c r="AB69" s="103"/>
    </row>
    <row r="70" spans="1:28" ht="15.75" thickBot="1" x14ac:dyDescent="0.3">
      <c r="A70" s="145"/>
      <c r="B70" s="166"/>
      <c r="C70" s="191"/>
      <c r="D70" s="170"/>
      <c r="E70" s="191"/>
      <c r="F70" s="191"/>
      <c r="G70" s="191"/>
      <c r="H70" s="171" t="e">
        <f>G70/D70</f>
        <v>#DIV/0!</v>
      </c>
      <c r="I70" s="193"/>
      <c r="J70" s="191"/>
      <c r="K70" s="191"/>
      <c r="L70" s="191"/>
      <c r="M70" s="192"/>
      <c r="N70" s="146"/>
      <c r="O70" s="101"/>
      <c r="P70" s="201"/>
      <c r="Q70" s="191"/>
      <c r="R70" s="170"/>
      <c r="S70" s="191"/>
      <c r="T70" s="191"/>
      <c r="U70" s="191"/>
      <c r="V70" s="171" t="e">
        <f>U70/R70</f>
        <v>#DIV/0!</v>
      </c>
      <c r="W70" s="168"/>
      <c r="X70" s="167"/>
      <c r="Y70" s="167"/>
      <c r="Z70" s="167"/>
      <c r="AA70" s="169"/>
      <c r="AB70" s="103"/>
    </row>
    <row r="71" spans="1:28" ht="15.75" thickBot="1" x14ac:dyDescent="0.3">
      <c r="A71" s="145"/>
      <c r="B71" s="539" t="s">
        <v>29</v>
      </c>
      <c r="C71" s="540"/>
      <c r="D71" s="179">
        <f>SUM(D68:D70)</f>
        <v>0</v>
      </c>
      <c r="E71" s="179">
        <f t="shared" ref="E71" si="41">E68+E69+E70</f>
        <v>0</v>
      </c>
      <c r="F71" s="179">
        <f t="shared" ref="F71" si="42">F68+F69+F70</f>
        <v>0</v>
      </c>
      <c r="G71" s="179">
        <f>SUM(G68:G70)</f>
        <v>0</v>
      </c>
      <c r="H71" s="180" t="str">
        <f>IFERROR(AVERAGE(H67,H68,H69),"0")</f>
        <v>0</v>
      </c>
      <c r="I71" s="180" t="str">
        <f>IFERROR(AVERAGE(I67:I70),"0")</f>
        <v>0</v>
      </c>
      <c r="J71" s="179">
        <f t="shared" ref="J71" si="43">J68+J69+J70</f>
        <v>0</v>
      </c>
      <c r="K71" s="179">
        <f t="shared" ref="K71" si="44">K68+K69+K70</f>
        <v>0</v>
      </c>
      <c r="L71" s="179">
        <f t="shared" ref="L71" si="45">L68+L69+L70</f>
        <v>0</v>
      </c>
      <c r="M71" s="181">
        <f t="shared" ref="M71" si="46">M68+M69+M70</f>
        <v>0</v>
      </c>
      <c r="N71" s="146"/>
      <c r="O71" s="101"/>
      <c r="P71" s="539" t="s">
        <v>29</v>
      </c>
      <c r="Q71" s="540"/>
      <c r="R71" s="179">
        <f>SUM(R68:R70)</f>
        <v>0</v>
      </c>
      <c r="S71" s="179">
        <f t="shared" ref="S71" si="47">S68+S69+S70</f>
        <v>0</v>
      </c>
      <c r="T71" s="179">
        <f t="shared" ref="T71" si="48">T68+T69+T70</f>
        <v>0</v>
      </c>
      <c r="U71" s="179">
        <f>SUM(U68:U70)</f>
        <v>0</v>
      </c>
      <c r="V71" s="180" t="str">
        <f>IFERROR(U71/R71,"0")</f>
        <v>0</v>
      </c>
      <c r="W71" s="180" t="str">
        <f>IFERROR(AVERAGE(W67:W70),"0")</f>
        <v>0</v>
      </c>
      <c r="X71" s="179">
        <f t="shared" ref="X71" si="49">X68+X69+X70</f>
        <v>0</v>
      </c>
      <c r="Y71" s="179">
        <f t="shared" ref="Y71" si="50">Y68+Y69+Y70</f>
        <v>0</v>
      </c>
      <c r="Z71" s="179">
        <f t="shared" ref="Z71" si="51">Z68+Z69+Z70</f>
        <v>0</v>
      </c>
      <c r="AA71" s="181">
        <f t="shared" ref="AA71" si="52">AA68+AA69+AA70</f>
        <v>0</v>
      </c>
      <c r="AB71" s="103"/>
    </row>
    <row r="72" spans="1:28" ht="15.75" thickBot="1" x14ac:dyDescent="0.3">
      <c r="A72" s="145"/>
      <c r="B72" s="182"/>
      <c r="C72" s="183"/>
      <c r="D72" s="183"/>
      <c r="E72" s="183"/>
      <c r="F72" s="183"/>
      <c r="G72" s="183"/>
      <c r="H72" s="183"/>
      <c r="I72" s="183"/>
      <c r="J72" s="183"/>
      <c r="K72" s="183"/>
      <c r="L72" s="183"/>
      <c r="M72" s="184"/>
      <c r="N72" s="146"/>
      <c r="O72" s="101"/>
      <c r="P72" s="182"/>
      <c r="Q72" s="183"/>
      <c r="R72" s="183"/>
      <c r="S72" s="183"/>
      <c r="T72" s="183"/>
      <c r="U72" s="183"/>
      <c r="V72" s="183"/>
      <c r="W72" s="183"/>
      <c r="X72" s="183"/>
      <c r="Y72" s="183"/>
      <c r="Z72" s="183"/>
      <c r="AA72" s="184"/>
      <c r="AB72" s="103"/>
    </row>
    <row r="73" spans="1:28" ht="15" customHeight="1" thickBot="1" x14ac:dyDescent="0.3">
      <c r="A73" s="145"/>
      <c r="B73" s="536" t="s">
        <v>170</v>
      </c>
      <c r="C73" s="537"/>
      <c r="D73" s="537"/>
      <c r="E73" s="537"/>
      <c r="F73" s="537"/>
      <c r="G73" s="537"/>
      <c r="H73" s="537"/>
      <c r="I73" s="538"/>
      <c r="J73" s="534" t="s">
        <v>44</v>
      </c>
      <c r="K73" s="534"/>
      <c r="L73" s="534"/>
      <c r="M73" s="535"/>
      <c r="N73" s="146"/>
      <c r="O73" s="101"/>
      <c r="P73" s="536" t="s">
        <v>170</v>
      </c>
      <c r="Q73" s="537"/>
      <c r="R73" s="537"/>
      <c r="S73" s="537"/>
      <c r="T73" s="537"/>
      <c r="U73" s="537"/>
      <c r="V73" s="537"/>
      <c r="W73" s="538"/>
      <c r="X73" s="534" t="s">
        <v>44</v>
      </c>
      <c r="Y73" s="534"/>
      <c r="Z73" s="534"/>
      <c r="AA73" s="535"/>
      <c r="AB73" s="103"/>
    </row>
    <row r="74" spans="1:28" ht="45.75" thickBot="1" x14ac:dyDescent="0.3">
      <c r="A74" s="145"/>
      <c r="B74" s="185" t="s">
        <v>61</v>
      </c>
      <c r="C74" s="158" t="s">
        <v>128</v>
      </c>
      <c r="D74" s="186" t="s">
        <v>40</v>
      </c>
      <c r="E74" s="186" t="s">
        <v>34</v>
      </c>
      <c r="F74" s="186" t="s">
        <v>35</v>
      </c>
      <c r="G74" s="186" t="s">
        <v>36</v>
      </c>
      <c r="H74" s="186" t="s">
        <v>37</v>
      </c>
      <c r="I74" s="186" t="s">
        <v>38</v>
      </c>
      <c r="J74" s="186" t="s">
        <v>79</v>
      </c>
      <c r="K74" s="186" t="s">
        <v>41</v>
      </c>
      <c r="L74" s="186" t="s">
        <v>42</v>
      </c>
      <c r="M74" s="187" t="s">
        <v>43</v>
      </c>
      <c r="N74" s="146"/>
      <c r="O74" s="101"/>
      <c r="P74" s="157" t="s">
        <v>61</v>
      </c>
      <c r="Q74" s="158" t="s">
        <v>128</v>
      </c>
      <c r="R74" s="158" t="s">
        <v>40</v>
      </c>
      <c r="S74" s="158" t="s">
        <v>34</v>
      </c>
      <c r="T74" s="158" t="s">
        <v>35</v>
      </c>
      <c r="U74" s="158" t="s">
        <v>36</v>
      </c>
      <c r="V74" s="158" t="s">
        <v>37</v>
      </c>
      <c r="W74" s="158" t="s">
        <v>38</v>
      </c>
      <c r="X74" s="158" t="s">
        <v>79</v>
      </c>
      <c r="Y74" s="158" t="s">
        <v>41</v>
      </c>
      <c r="Z74" s="158" t="s">
        <v>42</v>
      </c>
      <c r="AA74" s="159" t="s">
        <v>43</v>
      </c>
      <c r="AB74" s="103"/>
    </row>
    <row r="75" spans="1:28" x14ac:dyDescent="0.25">
      <c r="A75" s="145"/>
      <c r="B75" s="166"/>
      <c r="C75" s="167"/>
      <c r="D75" s="170"/>
      <c r="E75" s="191"/>
      <c r="F75" s="191"/>
      <c r="G75" s="167"/>
      <c r="H75" s="171" t="e">
        <f>G75/D75</f>
        <v>#DIV/0!</v>
      </c>
      <c r="I75" s="168"/>
      <c r="J75" s="167"/>
      <c r="K75" s="167"/>
      <c r="L75" s="167"/>
      <c r="M75" s="169"/>
      <c r="N75" s="146"/>
      <c r="O75" s="101"/>
      <c r="P75" s="166"/>
      <c r="Q75" s="167"/>
      <c r="R75" s="170"/>
      <c r="S75" s="191"/>
      <c r="T75" s="191"/>
      <c r="U75" s="191"/>
      <c r="V75" s="196" t="e">
        <f>U75/R75</f>
        <v>#DIV/0!</v>
      </c>
      <c r="W75" s="168"/>
      <c r="X75" s="167"/>
      <c r="Y75" s="167"/>
      <c r="Z75" s="167"/>
      <c r="AA75" s="169"/>
      <c r="AB75" s="103"/>
    </row>
    <row r="76" spans="1:28" x14ac:dyDescent="0.25">
      <c r="A76" s="145"/>
      <c r="B76" s="166"/>
      <c r="C76" s="167"/>
      <c r="D76" s="170"/>
      <c r="E76" s="191"/>
      <c r="F76" s="191"/>
      <c r="G76" s="167"/>
      <c r="H76" s="171" t="e">
        <f>G76/D76</f>
        <v>#DIV/0!</v>
      </c>
      <c r="I76" s="168"/>
      <c r="J76" s="191"/>
      <c r="K76" s="191"/>
      <c r="L76" s="191"/>
      <c r="M76" s="192"/>
      <c r="N76" s="146"/>
      <c r="O76" s="101"/>
      <c r="P76" s="201"/>
      <c r="Q76" s="191"/>
      <c r="R76" s="170"/>
      <c r="S76" s="191"/>
      <c r="T76" s="191"/>
      <c r="U76" s="191"/>
      <c r="V76" s="196" t="e">
        <f t="shared" ref="V76:V77" si="53">U76/R76</f>
        <v>#DIV/0!</v>
      </c>
      <c r="W76" s="168"/>
      <c r="X76" s="167"/>
      <c r="Y76" s="167"/>
      <c r="Z76" s="167"/>
      <c r="AA76" s="169"/>
      <c r="AB76" s="103"/>
    </row>
    <row r="77" spans="1:28" ht="15.75" thickBot="1" x14ac:dyDescent="0.3">
      <c r="A77" s="145"/>
      <c r="B77" s="166"/>
      <c r="C77" s="191"/>
      <c r="D77" s="170"/>
      <c r="E77" s="191"/>
      <c r="F77" s="191"/>
      <c r="G77" s="191"/>
      <c r="H77" s="171" t="e">
        <f t="shared" ref="H77" si="54">G77/D77</f>
        <v>#DIV/0!</v>
      </c>
      <c r="I77" s="193"/>
      <c r="J77" s="191"/>
      <c r="K77" s="191"/>
      <c r="L77" s="191"/>
      <c r="M77" s="192"/>
      <c r="N77" s="146"/>
      <c r="O77" s="101"/>
      <c r="P77" s="201"/>
      <c r="Q77" s="191"/>
      <c r="R77" s="170"/>
      <c r="S77" s="191"/>
      <c r="T77" s="191"/>
      <c r="U77" s="191"/>
      <c r="V77" s="196" t="e">
        <f t="shared" si="53"/>
        <v>#DIV/0!</v>
      </c>
      <c r="W77" s="168"/>
      <c r="X77" s="167"/>
      <c r="Y77" s="167"/>
      <c r="Z77" s="167"/>
      <c r="AA77" s="169"/>
      <c r="AB77" s="103"/>
    </row>
    <row r="78" spans="1:28" ht="15.75" thickBot="1" x14ac:dyDescent="0.3">
      <c r="A78" s="145"/>
      <c r="B78" s="539" t="s">
        <v>29</v>
      </c>
      <c r="C78" s="540"/>
      <c r="D78" s="179">
        <f>D75+D76+D77</f>
        <v>0</v>
      </c>
      <c r="E78" s="179">
        <f t="shared" ref="E78" si="55">E75+E76+E77</f>
        <v>0</v>
      </c>
      <c r="F78" s="179">
        <f t="shared" ref="F78" si="56">F75+F76+F77</f>
        <v>0</v>
      </c>
      <c r="G78" s="179">
        <f>SUM(G75:G77)</f>
        <v>0</v>
      </c>
      <c r="H78" s="180" t="str">
        <f>IFERROR(AVERAGE(H74,H75,H76),"0")</f>
        <v>0</v>
      </c>
      <c r="I78" s="180" t="str">
        <f>IFERROR(AVERAGE(I74:I77),"0")</f>
        <v>0</v>
      </c>
      <c r="J78" s="179">
        <f t="shared" ref="J78" si="57">J75+J76+J77</f>
        <v>0</v>
      </c>
      <c r="K78" s="179">
        <f t="shared" ref="K78" si="58">K75+K76+K77</f>
        <v>0</v>
      </c>
      <c r="L78" s="179">
        <f t="shared" ref="L78" si="59">L75+L76+L77</f>
        <v>0</v>
      </c>
      <c r="M78" s="181">
        <f t="shared" ref="M78" si="60">M75+M76+M77</f>
        <v>0</v>
      </c>
      <c r="N78" s="146"/>
      <c r="O78" s="101"/>
      <c r="P78" s="539" t="s">
        <v>29</v>
      </c>
      <c r="Q78" s="540"/>
      <c r="R78" s="179">
        <f>SUM(R75:R77)</f>
        <v>0</v>
      </c>
      <c r="S78" s="179">
        <f t="shared" ref="S78" si="61">S75+S76+S77</f>
        <v>0</v>
      </c>
      <c r="T78" s="179">
        <f t="shared" ref="T78" si="62">T75+T76+T77</f>
        <v>0</v>
      </c>
      <c r="U78" s="179">
        <f>SUM(U75:U77)</f>
        <v>0</v>
      </c>
      <c r="V78" s="180" t="str">
        <f>IFERROR(U78/R78,"0")</f>
        <v>0</v>
      </c>
      <c r="W78" s="180" t="str">
        <f>IFERROR(AVERAGE(W74:W77),"0")</f>
        <v>0</v>
      </c>
      <c r="X78" s="179">
        <f t="shared" ref="X78" si="63">X75+X76+X77</f>
        <v>0</v>
      </c>
      <c r="Y78" s="179">
        <f t="shared" ref="Y78" si="64">Y75+Y76+Y77</f>
        <v>0</v>
      </c>
      <c r="Z78" s="179">
        <f t="shared" ref="Z78" si="65">Z75+Z76+Z77</f>
        <v>0</v>
      </c>
      <c r="AA78" s="181">
        <f t="shared" ref="AA78" si="66">AA75+AA76+AA77</f>
        <v>0</v>
      </c>
      <c r="AB78" s="103"/>
    </row>
    <row r="79" spans="1:28" ht="15.75" thickBot="1" x14ac:dyDescent="0.3">
      <c r="A79" s="145"/>
      <c r="B79" s="182"/>
      <c r="C79" s="183"/>
      <c r="D79" s="183"/>
      <c r="E79" s="183"/>
      <c r="F79" s="183"/>
      <c r="G79" s="183"/>
      <c r="H79" s="183"/>
      <c r="I79" s="183"/>
      <c r="J79" s="183"/>
      <c r="K79" s="183"/>
      <c r="L79" s="183"/>
      <c r="M79" s="184"/>
      <c r="N79" s="146"/>
      <c r="O79" s="101"/>
      <c r="P79" s="182"/>
      <c r="Q79" s="183"/>
      <c r="R79" s="183"/>
      <c r="S79" s="183"/>
      <c r="T79" s="183"/>
      <c r="U79" s="183"/>
      <c r="V79" s="183"/>
      <c r="W79" s="183"/>
      <c r="X79" s="183"/>
      <c r="Y79" s="183"/>
      <c r="Z79" s="183"/>
      <c r="AA79" s="184"/>
      <c r="AB79" s="103"/>
    </row>
    <row r="80" spans="1:28" ht="15.75" customHeight="1" thickBot="1" x14ac:dyDescent="0.3">
      <c r="A80" s="145"/>
      <c r="B80" s="536" t="s">
        <v>171</v>
      </c>
      <c r="C80" s="537"/>
      <c r="D80" s="537"/>
      <c r="E80" s="537"/>
      <c r="F80" s="537"/>
      <c r="G80" s="537"/>
      <c r="H80" s="537"/>
      <c r="I80" s="538"/>
      <c r="J80" s="534" t="s">
        <v>44</v>
      </c>
      <c r="K80" s="534"/>
      <c r="L80" s="534"/>
      <c r="M80" s="535"/>
      <c r="N80" s="146"/>
      <c r="O80" s="101"/>
      <c r="P80" s="536" t="s">
        <v>171</v>
      </c>
      <c r="Q80" s="537"/>
      <c r="R80" s="537"/>
      <c r="S80" s="537"/>
      <c r="T80" s="537"/>
      <c r="U80" s="537"/>
      <c r="V80" s="537"/>
      <c r="W80" s="538"/>
      <c r="X80" s="534" t="s">
        <v>44</v>
      </c>
      <c r="Y80" s="534"/>
      <c r="Z80" s="534"/>
      <c r="AA80" s="535"/>
      <c r="AB80" s="103"/>
    </row>
    <row r="81" spans="1:28" ht="45.75" thickBot="1" x14ac:dyDescent="0.3">
      <c r="A81" s="145"/>
      <c r="B81" s="157" t="s">
        <v>61</v>
      </c>
      <c r="C81" s="158" t="s">
        <v>128</v>
      </c>
      <c r="D81" s="158" t="s">
        <v>40</v>
      </c>
      <c r="E81" s="158" t="s">
        <v>34</v>
      </c>
      <c r="F81" s="158" t="s">
        <v>35</v>
      </c>
      <c r="G81" s="158" t="s">
        <v>36</v>
      </c>
      <c r="H81" s="158" t="s">
        <v>37</v>
      </c>
      <c r="I81" s="158" t="s">
        <v>38</v>
      </c>
      <c r="J81" s="158" t="s">
        <v>79</v>
      </c>
      <c r="K81" s="158" t="s">
        <v>41</v>
      </c>
      <c r="L81" s="158" t="s">
        <v>42</v>
      </c>
      <c r="M81" s="159" t="s">
        <v>43</v>
      </c>
      <c r="N81" s="146"/>
      <c r="O81" s="101"/>
      <c r="P81" s="157" t="s">
        <v>61</v>
      </c>
      <c r="Q81" s="158" t="s">
        <v>128</v>
      </c>
      <c r="R81" s="158" t="s">
        <v>40</v>
      </c>
      <c r="S81" s="158" t="s">
        <v>34</v>
      </c>
      <c r="T81" s="158" t="s">
        <v>35</v>
      </c>
      <c r="U81" s="158" t="s">
        <v>36</v>
      </c>
      <c r="V81" s="158" t="s">
        <v>37</v>
      </c>
      <c r="W81" s="158" t="s">
        <v>38</v>
      </c>
      <c r="X81" s="158" t="s">
        <v>79</v>
      </c>
      <c r="Y81" s="158" t="s">
        <v>41</v>
      </c>
      <c r="Z81" s="158" t="s">
        <v>42</v>
      </c>
      <c r="AA81" s="159" t="s">
        <v>43</v>
      </c>
      <c r="AB81" s="103"/>
    </row>
    <row r="82" spans="1:28" x14ac:dyDescent="0.25">
      <c r="A82" s="145"/>
      <c r="B82" s="166"/>
      <c r="C82" s="170"/>
      <c r="D82" s="162"/>
      <c r="E82" s="162"/>
      <c r="F82" s="162"/>
      <c r="G82" s="162"/>
      <c r="H82" s="171" t="e">
        <f>G82/D82</f>
        <v>#DIV/0!</v>
      </c>
      <c r="I82" s="165"/>
      <c r="J82" s="170"/>
      <c r="K82" s="170"/>
      <c r="L82" s="170"/>
      <c r="M82" s="170"/>
      <c r="N82" s="146"/>
      <c r="O82" s="101"/>
      <c r="P82" s="301"/>
      <c r="Q82" s="302"/>
      <c r="R82" s="302"/>
      <c r="S82" s="302"/>
      <c r="T82" s="302"/>
      <c r="U82" s="302"/>
      <c r="V82" s="171" t="e">
        <f>U82/R82</f>
        <v>#DIV/0!</v>
      </c>
      <c r="W82" s="302"/>
      <c r="X82" s="302"/>
      <c r="Y82" s="167"/>
      <c r="Z82" s="167"/>
      <c r="AA82" s="303"/>
      <c r="AB82" s="103"/>
    </row>
    <row r="83" spans="1:28" x14ac:dyDescent="0.25">
      <c r="A83" s="145"/>
      <c r="B83" s="166"/>
      <c r="C83" s="170"/>
      <c r="D83" s="162"/>
      <c r="E83" s="170"/>
      <c r="F83" s="170"/>
      <c r="G83" s="170"/>
      <c r="H83" s="171" t="e">
        <f>G83/D83</f>
        <v>#DIV/0!</v>
      </c>
      <c r="I83" s="171"/>
      <c r="J83" s="170"/>
      <c r="K83" s="170"/>
      <c r="L83" s="170"/>
      <c r="M83" s="170"/>
      <c r="N83" s="146"/>
      <c r="O83" s="101"/>
      <c r="P83" s="301"/>
      <c r="Q83" s="302"/>
      <c r="R83" s="302"/>
      <c r="S83" s="302"/>
      <c r="T83" s="302"/>
      <c r="U83" s="302"/>
      <c r="V83" s="171" t="e">
        <f t="shared" ref="V83:V84" si="67">U83/R83</f>
        <v>#DIV/0!</v>
      </c>
      <c r="W83" s="302"/>
      <c r="X83" s="302"/>
      <c r="Y83" s="167"/>
      <c r="Z83" s="167"/>
      <c r="AA83" s="303"/>
      <c r="AB83" s="103"/>
    </row>
    <row r="84" spans="1:28" ht="15.75" thickBot="1" x14ac:dyDescent="0.3">
      <c r="A84" s="145"/>
      <c r="B84" s="197"/>
      <c r="C84" s="198"/>
      <c r="D84" s="162"/>
      <c r="E84" s="177"/>
      <c r="F84" s="177"/>
      <c r="G84" s="198"/>
      <c r="H84" s="196" t="e">
        <f>G84/D84</f>
        <v>#DIV/0!</v>
      </c>
      <c r="I84" s="178"/>
      <c r="J84" s="170"/>
      <c r="K84" s="170"/>
      <c r="L84" s="170"/>
      <c r="M84" s="172"/>
      <c r="N84" s="146"/>
      <c r="O84" s="101"/>
      <c r="P84" s="301"/>
      <c r="Q84" s="302"/>
      <c r="R84" s="302"/>
      <c r="S84" s="302"/>
      <c r="T84" s="302"/>
      <c r="U84" s="302"/>
      <c r="V84" s="171" t="e">
        <f t="shared" si="67"/>
        <v>#DIV/0!</v>
      </c>
      <c r="W84" s="302"/>
      <c r="X84" s="302"/>
      <c r="Y84" s="167"/>
      <c r="Z84" s="167"/>
      <c r="AA84" s="303"/>
      <c r="AB84" s="103"/>
    </row>
    <row r="85" spans="1:28" ht="15.75" thickBot="1" x14ac:dyDescent="0.3">
      <c r="A85" s="145"/>
      <c r="B85" s="539" t="s">
        <v>29</v>
      </c>
      <c r="C85" s="540"/>
      <c r="D85" s="179">
        <f>D82+D83+D84</f>
        <v>0</v>
      </c>
      <c r="E85" s="179">
        <f t="shared" ref="E85" si="68">E82+E83+E84</f>
        <v>0</v>
      </c>
      <c r="F85" s="179">
        <f t="shared" ref="F85" si="69">F82+F83+F84</f>
        <v>0</v>
      </c>
      <c r="G85" s="179">
        <f>SUM(G82:G84)</f>
        <v>0</v>
      </c>
      <c r="H85" s="180" t="str">
        <f>IFERROR(AVERAGE(H81,H82,H83),"0")</f>
        <v>0</v>
      </c>
      <c r="I85" s="180" t="str">
        <f>IFERROR(AVERAGE(I81:I84),"0")</f>
        <v>0</v>
      </c>
      <c r="J85" s="179">
        <f t="shared" ref="J85" si="70">J82+J83+J84</f>
        <v>0</v>
      </c>
      <c r="K85" s="179">
        <f t="shared" ref="K85" si="71">K82+K83+K84</f>
        <v>0</v>
      </c>
      <c r="L85" s="179">
        <f t="shared" ref="L85" si="72">L82+L83+L84</f>
        <v>0</v>
      </c>
      <c r="M85" s="181">
        <f t="shared" ref="M85" si="73">M82+M83+M84</f>
        <v>0</v>
      </c>
      <c r="N85" s="146"/>
      <c r="O85" s="101"/>
      <c r="P85" s="539" t="s">
        <v>29</v>
      </c>
      <c r="Q85" s="540"/>
      <c r="R85" s="179">
        <f>SUM(R82:R84)</f>
        <v>0</v>
      </c>
      <c r="S85" s="179">
        <f t="shared" ref="S85" si="74">S82+S83+S84</f>
        <v>0</v>
      </c>
      <c r="T85" s="179">
        <f t="shared" ref="T85" si="75">T82+T83+T84</f>
        <v>0</v>
      </c>
      <c r="U85" s="179">
        <f>SUM(U82:U84)</f>
        <v>0</v>
      </c>
      <c r="V85" s="180" t="str">
        <f>IFERROR(U85/R85,"0")</f>
        <v>0</v>
      </c>
      <c r="W85" s="180" t="str">
        <f>IFERROR(AVERAGE(W81:W84),"0")</f>
        <v>0</v>
      </c>
      <c r="X85" s="179">
        <f t="shared" ref="X85" si="76">X82+X83+X84</f>
        <v>0</v>
      </c>
      <c r="Y85" s="179">
        <f t="shared" ref="Y85" si="77">Y82+Y83+Y84</f>
        <v>0</v>
      </c>
      <c r="Z85" s="179">
        <f t="shared" ref="Z85" si="78">Z82+Z83+Z84</f>
        <v>0</v>
      </c>
      <c r="AA85" s="181">
        <f t="shared" ref="AA85" si="79">AA82+AA83+AA84</f>
        <v>0</v>
      </c>
      <c r="AB85" s="103"/>
    </row>
    <row r="86" spans="1:28" ht="15.75" thickBot="1" x14ac:dyDescent="0.3">
      <c r="A86" s="145"/>
      <c r="B86" s="182"/>
      <c r="C86" s="183"/>
      <c r="D86" s="183"/>
      <c r="E86" s="183"/>
      <c r="F86" s="183"/>
      <c r="G86" s="183"/>
      <c r="H86" s="183"/>
      <c r="I86" s="183"/>
      <c r="J86" s="183"/>
      <c r="K86" s="183"/>
      <c r="L86" s="183"/>
      <c r="M86" s="184"/>
      <c r="N86" s="146"/>
      <c r="O86" s="101"/>
      <c r="P86" s="182"/>
      <c r="Q86" s="183"/>
      <c r="R86" s="183"/>
      <c r="S86" s="183"/>
      <c r="T86" s="183"/>
      <c r="U86" s="183"/>
      <c r="V86" s="183"/>
      <c r="W86" s="183"/>
      <c r="X86" s="183"/>
      <c r="Y86" s="183"/>
      <c r="Z86" s="183"/>
      <c r="AA86" s="184"/>
      <c r="AB86" s="103"/>
    </row>
    <row r="87" spans="1:28" ht="15" customHeight="1" thickBot="1" x14ac:dyDescent="0.3">
      <c r="A87" s="145"/>
      <c r="B87" s="536" t="s">
        <v>172</v>
      </c>
      <c r="C87" s="537"/>
      <c r="D87" s="537"/>
      <c r="E87" s="537"/>
      <c r="F87" s="537"/>
      <c r="G87" s="537"/>
      <c r="H87" s="537"/>
      <c r="I87" s="538"/>
      <c r="J87" s="534" t="s">
        <v>44</v>
      </c>
      <c r="K87" s="534"/>
      <c r="L87" s="534"/>
      <c r="M87" s="535"/>
      <c r="N87" s="146"/>
      <c r="O87" s="101"/>
      <c r="P87" s="536" t="s">
        <v>172</v>
      </c>
      <c r="Q87" s="537"/>
      <c r="R87" s="537"/>
      <c r="S87" s="537"/>
      <c r="T87" s="537"/>
      <c r="U87" s="537"/>
      <c r="V87" s="537"/>
      <c r="W87" s="538"/>
      <c r="X87" s="534" t="s">
        <v>44</v>
      </c>
      <c r="Y87" s="534"/>
      <c r="Z87" s="534"/>
      <c r="AA87" s="535"/>
      <c r="AB87" s="103"/>
    </row>
    <row r="88" spans="1:28" ht="45.75" thickBot="1" x14ac:dyDescent="0.3">
      <c r="A88" s="145"/>
      <c r="B88" s="157" t="s">
        <v>61</v>
      </c>
      <c r="C88" s="158" t="s">
        <v>128</v>
      </c>
      <c r="D88" s="158" t="s">
        <v>40</v>
      </c>
      <c r="E88" s="158" t="s">
        <v>34</v>
      </c>
      <c r="F88" s="158" t="s">
        <v>35</v>
      </c>
      <c r="G88" s="158" t="s">
        <v>36</v>
      </c>
      <c r="H88" s="158" t="s">
        <v>37</v>
      </c>
      <c r="I88" s="158" t="s">
        <v>38</v>
      </c>
      <c r="J88" s="158" t="s">
        <v>79</v>
      </c>
      <c r="K88" s="158" t="s">
        <v>41</v>
      </c>
      <c r="L88" s="158" t="s">
        <v>42</v>
      </c>
      <c r="M88" s="159" t="s">
        <v>43</v>
      </c>
      <c r="N88" s="146"/>
      <c r="O88" s="101"/>
      <c r="P88" s="157" t="s">
        <v>61</v>
      </c>
      <c r="Q88" s="158" t="s">
        <v>128</v>
      </c>
      <c r="R88" s="158" t="s">
        <v>40</v>
      </c>
      <c r="S88" s="158" t="s">
        <v>34</v>
      </c>
      <c r="T88" s="158" t="s">
        <v>35</v>
      </c>
      <c r="U88" s="158" t="s">
        <v>36</v>
      </c>
      <c r="V88" s="158" t="s">
        <v>37</v>
      </c>
      <c r="W88" s="158" t="s">
        <v>38</v>
      </c>
      <c r="X88" s="158" t="s">
        <v>79</v>
      </c>
      <c r="Y88" s="158" t="s">
        <v>41</v>
      </c>
      <c r="Z88" s="158" t="s">
        <v>42</v>
      </c>
      <c r="AA88" s="159" t="s">
        <v>43</v>
      </c>
      <c r="AB88" s="103"/>
    </row>
    <row r="89" spans="1:28" x14ac:dyDescent="0.25">
      <c r="A89" s="145"/>
      <c r="B89" s="194"/>
      <c r="C89" s="170"/>
      <c r="D89" s="170"/>
      <c r="E89" s="170"/>
      <c r="F89" s="170"/>
      <c r="G89" s="170"/>
      <c r="H89" s="196" t="e">
        <f>G89/D89</f>
        <v>#DIV/0!</v>
      </c>
      <c r="I89" s="171"/>
      <c r="J89" s="170"/>
      <c r="K89" s="170"/>
      <c r="L89" s="170"/>
      <c r="M89" s="172"/>
      <c r="N89" s="146"/>
      <c r="O89" s="101"/>
      <c r="P89" s="201"/>
      <c r="Q89" s="191"/>
      <c r="R89" s="170"/>
      <c r="S89" s="302"/>
      <c r="T89" s="302"/>
      <c r="U89" s="302"/>
      <c r="V89" s="325" t="e">
        <f t="shared" ref="V89:V92" si="80">U89/R89*100</f>
        <v>#DIV/0!</v>
      </c>
      <c r="W89" s="302"/>
      <c r="X89" s="326"/>
      <c r="Y89" s="326"/>
      <c r="Z89" s="326"/>
      <c r="AA89" s="326"/>
      <c r="AB89" s="103"/>
    </row>
    <row r="90" spans="1:28" x14ac:dyDescent="0.25">
      <c r="A90" s="145"/>
      <c r="B90" s="194"/>
      <c r="C90" s="170"/>
      <c r="D90" s="170"/>
      <c r="E90" s="170"/>
      <c r="F90" s="170"/>
      <c r="G90" s="170"/>
      <c r="H90" s="196" t="e">
        <f t="shared" ref="H90:H93" si="81">G90/D90</f>
        <v>#DIV/0!</v>
      </c>
      <c r="I90" s="171"/>
      <c r="J90" s="170"/>
      <c r="K90" s="170"/>
      <c r="L90" s="170"/>
      <c r="M90" s="172"/>
      <c r="N90" s="146"/>
      <c r="O90" s="101"/>
      <c r="P90" s="201"/>
      <c r="Q90" s="191"/>
      <c r="R90" s="170"/>
      <c r="S90" s="302"/>
      <c r="T90" s="302"/>
      <c r="U90" s="302"/>
      <c r="V90" s="325" t="e">
        <f t="shared" si="80"/>
        <v>#DIV/0!</v>
      </c>
      <c r="W90" s="302"/>
      <c r="X90" s="326"/>
      <c r="Y90" s="326"/>
      <c r="Z90" s="326"/>
      <c r="AA90" s="326"/>
      <c r="AB90" s="103"/>
    </row>
    <row r="91" spans="1:28" x14ac:dyDescent="0.25">
      <c r="A91" s="145"/>
      <c r="B91" s="194"/>
      <c r="C91" s="170"/>
      <c r="D91" s="170"/>
      <c r="E91" s="170"/>
      <c r="F91" s="170"/>
      <c r="G91" s="170"/>
      <c r="H91" s="196" t="e">
        <f t="shared" si="81"/>
        <v>#DIV/0!</v>
      </c>
      <c r="I91" s="171"/>
      <c r="J91" s="170"/>
      <c r="K91" s="170"/>
      <c r="L91" s="170"/>
      <c r="M91" s="172"/>
      <c r="N91" s="146"/>
      <c r="O91" s="101"/>
      <c r="P91" s="201"/>
      <c r="Q91" s="191"/>
      <c r="R91" s="170"/>
      <c r="S91" s="302"/>
      <c r="T91" s="302"/>
      <c r="U91" s="302"/>
      <c r="V91" s="325" t="e">
        <f t="shared" si="80"/>
        <v>#DIV/0!</v>
      </c>
      <c r="W91" s="302"/>
      <c r="X91" s="326"/>
      <c r="Y91" s="326"/>
      <c r="Z91" s="326"/>
      <c r="AA91" s="326"/>
      <c r="AB91" s="103"/>
    </row>
    <row r="92" spans="1:28" x14ac:dyDescent="0.25">
      <c r="A92" s="145"/>
      <c r="B92" s="194"/>
      <c r="C92" s="170"/>
      <c r="D92" s="170"/>
      <c r="E92" s="170"/>
      <c r="F92" s="170"/>
      <c r="G92" s="170"/>
      <c r="H92" s="196" t="e">
        <f t="shared" si="81"/>
        <v>#DIV/0!</v>
      </c>
      <c r="I92" s="171"/>
      <c r="J92" s="170"/>
      <c r="K92" s="170"/>
      <c r="L92" s="170"/>
      <c r="M92" s="172"/>
      <c r="N92" s="146"/>
      <c r="O92" s="101"/>
      <c r="P92" s="201"/>
      <c r="Q92" s="191"/>
      <c r="R92" s="170"/>
      <c r="S92" s="302"/>
      <c r="T92" s="302"/>
      <c r="U92" s="302"/>
      <c r="V92" s="325" t="e">
        <f t="shared" si="80"/>
        <v>#DIV/0!</v>
      </c>
      <c r="W92" s="302"/>
      <c r="X92" s="326"/>
      <c r="Y92" s="326"/>
      <c r="Z92" s="326"/>
      <c r="AA92" s="326"/>
      <c r="AB92" s="103"/>
    </row>
    <row r="93" spans="1:28" ht="15.75" thickBot="1" x14ac:dyDescent="0.3">
      <c r="A93" s="145"/>
      <c r="B93" s="194"/>
      <c r="C93" s="170"/>
      <c r="D93" s="170"/>
      <c r="E93" s="170"/>
      <c r="F93" s="170"/>
      <c r="G93" s="170"/>
      <c r="H93" s="196" t="e">
        <f t="shared" si="81"/>
        <v>#DIV/0!</v>
      </c>
      <c r="I93" s="171"/>
      <c r="J93" s="170"/>
      <c r="K93" s="170"/>
      <c r="L93" s="170"/>
      <c r="M93" s="172"/>
      <c r="N93" s="146"/>
      <c r="O93" s="101"/>
      <c r="P93" s="201"/>
      <c r="Q93" s="191"/>
      <c r="R93" s="170"/>
      <c r="S93" s="191"/>
      <c r="T93" s="191"/>
      <c r="U93" s="191"/>
      <c r="V93" s="196" t="e">
        <f t="shared" ref="V93" si="82">U93/R93</f>
        <v>#DIV/0!</v>
      </c>
      <c r="W93" s="168"/>
      <c r="X93" s="167"/>
      <c r="Y93" s="167"/>
      <c r="Z93" s="167"/>
      <c r="AA93" s="169"/>
      <c r="AB93" s="103"/>
    </row>
    <row r="94" spans="1:28" ht="15.75" thickBot="1" x14ac:dyDescent="0.3">
      <c r="A94" s="145"/>
      <c r="B94" s="539" t="s">
        <v>29</v>
      </c>
      <c r="C94" s="540"/>
      <c r="D94" s="179">
        <f>D89+D90+D91+D92+D93</f>
        <v>0</v>
      </c>
      <c r="E94" s="179">
        <f t="shared" ref="E94:G94" si="83">E89+E90+E91+E92+E93</f>
        <v>0</v>
      </c>
      <c r="F94" s="179">
        <f t="shared" si="83"/>
        <v>0</v>
      </c>
      <c r="G94" s="179">
        <f t="shared" si="83"/>
        <v>0</v>
      </c>
      <c r="H94" s="180" t="str">
        <f>IFERROR(AVERAGE(H90,H91,H92,H89,H93),"0")</f>
        <v>0</v>
      </c>
      <c r="I94" s="180" t="str">
        <f>IFERROR(AVERAGE(I89:I93),"0")</f>
        <v>0</v>
      </c>
      <c r="J94" s="179">
        <f t="shared" ref="J94:M94" si="84">J89+J90+J91+J92+J93</f>
        <v>0</v>
      </c>
      <c r="K94" s="179">
        <f t="shared" si="84"/>
        <v>0</v>
      </c>
      <c r="L94" s="179">
        <f t="shared" si="84"/>
        <v>0</v>
      </c>
      <c r="M94" s="179">
        <f t="shared" si="84"/>
        <v>0</v>
      </c>
      <c r="N94" s="146"/>
      <c r="O94" s="101"/>
      <c r="P94" s="539" t="s">
        <v>29</v>
      </c>
      <c r="Q94" s="540"/>
      <c r="R94" s="179">
        <f>SUM(R89:R93)</f>
        <v>0</v>
      </c>
      <c r="S94" s="179">
        <f t="shared" ref="S94" si="85">S89+S90+S93</f>
        <v>0</v>
      </c>
      <c r="T94" s="179">
        <f t="shared" ref="T94" si="86">T89+T90+T93</f>
        <v>0</v>
      </c>
      <c r="U94" s="179">
        <f>SUM(U89:U93)</f>
        <v>0</v>
      </c>
      <c r="V94" s="180" t="str">
        <f>IFERROR(U94/R94,"0")</f>
        <v>0</v>
      </c>
      <c r="W94" s="180" t="str">
        <f>IFERROR(AVERAGE(W90:W93),"0")</f>
        <v>0</v>
      </c>
      <c r="X94" s="179">
        <f t="shared" ref="X94" si="87">X89+X90+X93</f>
        <v>0</v>
      </c>
      <c r="Y94" s="179">
        <f t="shared" ref="Y94" si="88">Y89+Y90+Y93</f>
        <v>0</v>
      </c>
      <c r="Z94" s="179">
        <f t="shared" ref="Z94" si="89">Z89+Z90+Z93</f>
        <v>0</v>
      </c>
      <c r="AA94" s="181">
        <f t="shared" ref="AA94" si="90">AA89+AA90+AA93</f>
        <v>0</v>
      </c>
      <c r="AB94" s="103"/>
    </row>
    <row r="95" spans="1:28" ht="15.75" thickBot="1" x14ac:dyDescent="0.3">
      <c r="A95" s="145"/>
      <c r="B95" s="182"/>
      <c r="C95" s="183"/>
      <c r="D95" s="183"/>
      <c r="E95" s="183"/>
      <c r="F95" s="183"/>
      <c r="G95" s="183"/>
      <c r="H95" s="183"/>
      <c r="I95" s="183"/>
      <c r="J95" s="183"/>
      <c r="K95" s="183"/>
      <c r="L95" s="183"/>
      <c r="M95" s="184"/>
      <c r="N95" s="146"/>
      <c r="O95" s="101"/>
      <c r="P95" s="182"/>
      <c r="Q95" s="183"/>
      <c r="R95" s="183"/>
      <c r="S95" s="183"/>
      <c r="T95" s="183"/>
      <c r="U95" s="183"/>
      <c r="V95" s="183"/>
      <c r="W95" s="183"/>
      <c r="X95" s="183"/>
      <c r="Y95" s="183"/>
      <c r="Z95" s="183"/>
      <c r="AA95" s="184"/>
      <c r="AB95" s="103"/>
    </row>
    <row r="96" spans="1:28" ht="15" customHeight="1" thickBot="1" x14ac:dyDescent="0.3">
      <c r="A96" s="145"/>
      <c r="B96" s="536" t="s">
        <v>173</v>
      </c>
      <c r="C96" s="537"/>
      <c r="D96" s="537"/>
      <c r="E96" s="537"/>
      <c r="F96" s="537"/>
      <c r="G96" s="537"/>
      <c r="H96" s="537"/>
      <c r="I96" s="538"/>
      <c r="J96" s="534" t="s">
        <v>44</v>
      </c>
      <c r="K96" s="534"/>
      <c r="L96" s="534"/>
      <c r="M96" s="535"/>
      <c r="N96" s="146"/>
      <c r="O96" s="101"/>
      <c r="P96" s="536" t="s">
        <v>173</v>
      </c>
      <c r="Q96" s="537"/>
      <c r="R96" s="537"/>
      <c r="S96" s="537"/>
      <c r="T96" s="537"/>
      <c r="U96" s="537"/>
      <c r="V96" s="537"/>
      <c r="W96" s="538"/>
      <c r="X96" s="534" t="s">
        <v>44</v>
      </c>
      <c r="Y96" s="534"/>
      <c r="Z96" s="534"/>
      <c r="AA96" s="535"/>
      <c r="AB96" s="103"/>
    </row>
    <row r="97" spans="1:28" ht="45.75" thickBot="1" x14ac:dyDescent="0.3">
      <c r="A97" s="145"/>
      <c r="B97" s="157" t="s">
        <v>61</v>
      </c>
      <c r="C97" s="158" t="s">
        <v>128</v>
      </c>
      <c r="D97" s="158" t="s">
        <v>40</v>
      </c>
      <c r="E97" s="158" t="s">
        <v>34</v>
      </c>
      <c r="F97" s="158" t="s">
        <v>35</v>
      </c>
      <c r="G97" s="158" t="s">
        <v>36</v>
      </c>
      <c r="H97" s="158" t="s">
        <v>37</v>
      </c>
      <c r="I97" s="158" t="s">
        <v>38</v>
      </c>
      <c r="J97" s="158" t="s">
        <v>79</v>
      </c>
      <c r="K97" s="158" t="s">
        <v>41</v>
      </c>
      <c r="L97" s="158" t="s">
        <v>42</v>
      </c>
      <c r="M97" s="159" t="s">
        <v>43</v>
      </c>
      <c r="N97" s="146"/>
      <c r="O97" s="101"/>
      <c r="P97" s="157" t="s">
        <v>61</v>
      </c>
      <c r="Q97" s="158" t="s">
        <v>128</v>
      </c>
      <c r="R97" s="158" t="s">
        <v>40</v>
      </c>
      <c r="S97" s="158" t="s">
        <v>34</v>
      </c>
      <c r="T97" s="158" t="s">
        <v>35</v>
      </c>
      <c r="U97" s="158" t="s">
        <v>36</v>
      </c>
      <c r="V97" s="158" t="s">
        <v>37</v>
      </c>
      <c r="W97" s="158" t="s">
        <v>38</v>
      </c>
      <c r="X97" s="158" t="s">
        <v>79</v>
      </c>
      <c r="Y97" s="158" t="s">
        <v>41</v>
      </c>
      <c r="Z97" s="158" t="s">
        <v>42</v>
      </c>
      <c r="AA97" s="159" t="s">
        <v>43</v>
      </c>
      <c r="AB97" s="103"/>
    </row>
    <row r="98" spans="1:28" x14ac:dyDescent="0.25">
      <c r="A98" s="145"/>
      <c r="B98" s="166"/>
      <c r="C98" s="195"/>
      <c r="D98" s="170"/>
      <c r="E98" s="170"/>
      <c r="F98" s="170"/>
      <c r="G98" s="170"/>
      <c r="H98" s="196" t="e">
        <f>G98/D98</f>
        <v>#DIV/0!</v>
      </c>
      <c r="I98" s="171"/>
      <c r="J98" s="195"/>
      <c r="K98" s="195"/>
      <c r="L98" s="195"/>
      <c r="M98" s="202"/>
      <c r="N98" s="146"/>
      <c r="O98" s="101"/>
      <c r="P98" s="201"/>
      <c r="Q98" s="191"/>
      <c r="R98" s="170"/>
      <c r="S98" s="191"/>
      <c r="T98" s="191"/>
      <c r="U98" s="191"/>
      <c r="V98" s="196" t="e">
        <f>U98/R98</f>
        <v>#DIV/0!</v>
      </c>
      <c r="W98" s="168"/>
      <c r="X98" s="167"/>
      <c r="Y98" s="167"/>
      <c r="Z98" s="167"/>
      <c r="AA98" s="169"/>
      <c r="AB98" s="103"/>
    </row>
    <row r="99" spans="1:28" x14ac:dyDescent="0.25">
      <c r="A99" s="145"/>
      <c r="B99" s="194"/>
      <c r="C99" s="195"/>
      <c r="D99" s="170"/>
      <c r="E99" s="170"/>
      <c r="F99" s="170"/>
      <c r="G99" s="170"/>
      <c r="H99" s="196" t="e">
        <f>G99/D99</f>
        <v>#DIV/0!</v>
      </c>
      <c r="I99" s="196"/>
      <c r="J99" s="195"/>
      <c r="K99" s="195"/>
      <c r="L99" s="195"/>
      <c r="M99" s="202"/>
      <c r="N99" s="146"/>
      <c r="O99" s="101"/>
      <c r="P99" s="201"/>
      <c r="Q99" s="191"/>
      <c r="R99" s="170"/>
      <c r="S99" s="191"/>
      <c r="T99" s="191"/>
      <c r="U99" s="191"/>
      <c r="V99" s="196" t="e">
        <f t="shared" ref="V99:V100" si="91">U99/R99</f>
        <v>#DIV/0!</v>
      </c>
      <c r="W99" s="168"/>
      <c r="X99" s="167"/>
      <c r="Y99" s="167"/>
      <c r="Z99" s="167"/>
      <c r="AA99" s="169"/>
      <c r="AB99" s="103"/>
    </row>
    <row r="100" spans="1:28" ht="15.75" thickBot="1" x14ac:dyDescent="0.3">
      <c r="A100" s="145"/>
      <c r="B100" s="194"/>
      <c r="C100" s="195"/>
      <c r="D100" s="170"/>
      <c r="E100" s="170"/>
      <c r="F100" s="170"/>
      <c r="G100" s="170"/>
      <c r="H100" s="196" t="e">
        <f>G100/D100</f>
        <v>#DIV/0!</v>
      </c>
      <c r="I100" s="196"/>
      <c r="J100" s="195"/>
      <c r="K100" s="195"/>
      <c r="L100" s="195"/>
      <c r="M100" s="202"/>
      <c r="N100" s="146"/>
      <c r="O100" s="101"/>
      <c r="P100" s="201"/>
      <c r="Q100" s="191"/>
      <c r="R100" s="170"/>
      <c r="S100" s="191"/>
      <c r="T100" s="191"/>
      <c r="U100" s="191"/>
      <c r="V100" s="196" t="e">
        <f t="shared" si="91"/>
        <v>#DIV/0!</v>
      </c>
      <c r="W100" s="168"/>
      <c r="X100" s="167"/>
      <c r="Y100" s="167"/>
      <c r="Z100" s="167"/>
      <c r="AA100" s="169"/>
      <c r="AB100" s="103"/>
    </row>
    <row r="101" spans="1:28" ht="15.75" thickBot="1" x14ac:dyDescent="0.3">
      <c r="A101" s="145"/>
      <c r="B101" s="539" t="s">
        <v>29</v>
      </c>
      <c r="C101" s="540"/>
      <c r="D101" s="179">
        <f>D98+D99+D100</f>
        <v>0</v>
      </c>
      <c r="E101" s="179">
        <f t="shared" ref="E101" si="92">E98+E99+E100</f>
        <v>0</v>
      </c>
      <c r="F101" s="179">
        <f t="shared" ref="F101" si="93">F98+F99+F100</f>
        <v>0</v>
      </c>
      <c r="G101" s="179">
        <f>SUM(G98:G100)</f>
        <v>0</v>
      </c>
      <c r="H101" s="180" t="str">
        <f>IFERROR(AVERAGE(H97,H98,H99),"0")</f>
        <v>0</v>
      </c>
      <c r="I101" s="180" t="str">
        <f>IFERROR(AVERAGE(I97:I100),"0")</f>
        <v>0</v>
      </c>
      <c r="J101" s="179">
        <f t="shared" ref="J101" si="94">J98+J99+J100</f>
        <v>0</v>
      </c>
      <c r="K101" s="179">
        <f t="shared" ref="K101" si="95">K98+K99+K100</f>
        <v>0</v>
      </c>
      <c r="L101" s="179">
        <f t="shared" ref="L101" si="96">L98+L99+L100</f>
        <v>0</v>
      </c>
      <c r="M101" s="181">
        <f t="shared" ref="M101" si="97">M98+M99+M100</f>
        <v>0</v>
      </c>
      <c r="N101" s="146"/>
      <c r="O101" s="101"/>
      <c r="P101" s="539" t="s">
        <v>29</v>
      </c>
      <c r="Q101" s="540"/>
      <c r="R101" s="179">
        <f>SUM(R98:R100)</f>
        <v>0</v>
      </c>
      <c r="S101" s="179">
        <f t="shared" ref="S101" si="98">S98+S99+S100</f>
        <v>0</v>
      </c>
      <c r="T101" s="179">
        <f t="shared" ref="T101" si="99">T98+T99+T100</f>
        <v>0</v>
      </c>
      <c r="U101" s="179">
        <f>SUM(U98:U100)</f>
        <v>0</v>
      </c>
      <c r="V101" s="180" t="str">
        <f>IFERROR(U101/R101,"0")</f>
        <v>0</v>
      </c>
      <c r="W101" s="180" t="str">
        <f>IFERROR(AVERAGE(W97:W100),"0")</f>
        <v>0</v>
      </c>
      <c r="X101" s="179">
        <f t="shared" ref="X101" si="100">X98+X99+X100</f>
        <v>0</v>
      </c>
      <c r="Y101" s="179">
        <f t="shared" ref="Y101" si="101">Y98+Y99+Y100</f>
        <v>0</v>
      </c>
      <c r="Z101" s="179">
        <f t="shared" ref="Z101" si="102">Z98+Z99+Z100</f>
        <v>0</v>
      </c>
      <c r="AA101" s="181">
        <f t="shared" ref="AA101" si="103">AA98+AA99+AA100</f>
        <v>0</v>
      </c>
      <c r="AB101" s="103"/>
    </row>
    <row r="102" spans="1:28" ht="15.75" thickBot="1" x14ac:dyDescent="0.3">
      <c r="A102" s="199"/>
      <c r="B102" s="532"/>
      <c r="C102" s="532"/>
      <c r="D102" s="200"/>
      <c r="E102" s="200"/>
      <c r="F102" s="200"/>
      <c r="G102" s="200"/>
      <c r="H102" s="200"/>
      <c r="I102" s="200"/>
      <c r="J102" s="200"/>
      <c r="K102" s="200"/>
      <c r="L102" s="200"/>
      <c r="M102" s="200"/>
      <c r="N102" s="200"/>
      <c r="O102" s="119"/>
      <c r="P102" s="120"/>
      <c r="Q102" s="120"/>
      <c r="R102" s="120"/>
      <c r="S102" s="120"/>
      <c r="T102" s="120"/>
      <c r="U102" s="120"/>
      <c r="V102" s="120"/>
      <c r="W102" s="120"/>
      <c r="X102" s="120"/>
      <c r="Y102" s="120"/>
      <c r="Z102" s="120"/>
      <c r="AA102" s="120"/>
      <c r="AB102" s="121"/>
    </row>
  </sheetData>
  <mergeCells count="76">
    <mergeCell ref="G13:J13"/>
    <mergeCell ref="X96:AA96"/>
    <mergeCell ref="P101:Q101"/>
    <mergeCell ref="P78:Q78"/>
    <mergeCell ref="P80:W80"/>
    <mergeCell ref="X80:AA80"/>
    <mergeCell ref="P85:Q85"/>
    <mergeCell ref="P87:W87"/>
    <mergeCell ref="X87:AA87"/>
    <mergeCell ref="P94:Q94"/>
    <mergeCell ref="P96:W96"/>
    <mergeCell ref="P64:Q64"/>
    <mergeCell ref="P66:W66"/>
    <mergeCell ref="X66:AA66"/>
    <mergeCell ref="P71:Q71"/>
    <mergeCell ref="P73:W73"/>
    <mergeCell ref="X73:AA73"/>
    <mergeCell ref="P50:Q50"/>
    <mergeCell ref="P52:W52"/>
    <mergeCell ref="X52:AA52"/>
    <mergeCell ref="P57:Q57"/>
    <mergeCell ref="P59:W59"/>
    <mergeCell ref="X59:AA59"/>
    <mergeCell ref="B94:C94"/>
    <mergeCell ref="B59:I59"/>
    <mergeCell ref="B66:I66"/>
    <mergeCell ref="B73:I73"/>
    <mergeCell ref="P21:AA21"/>
    <mergeCell ref="P22:W22"/>
    <mergeCell ref="X22:AA22"/>
    <mergeCell ref="P28:Q28"/>
    <mergeCell ref="P30:W30"/>
    <mergeCell ref="X30:AA30"/>
    <mergeCell ref="P36:Q36"/>
    <mergeCell ref="P38:W38"/>
    <mergeCell ref="X38:AA38"/>
    <mergeCell ref="P43:Q43"/>
    <mergeCell ref="P45:W45"/>
    <mergeCell ref="X45:AA45"/>
    <mergeCell ref="B36:C36"/>
    <mergeCell ref="B43:C43"/>
    <mergeCell ref="B50:C50"/>
    <mergeCell ref="B78:C78"/>
    <mergeCell ref="B85:C85"/>
    <mergeCell ref="B2:AA2"/>
    <mergeCell ref="B21:M21"/>
    <mergeCell ref="B101:C101"/>
    <mergeCell ref="J22:M22"/>
    <mergeCell ref="J30:M30"/>
    <mergeCell ref="J38:M38"/>
    <mergeCell ref="J45:M45"/>
    <mergeCell ref="J52:M52"/>
    <mergeCell ref="J59:M59"/>
    <mergeCell ref="J66:M66"/>
    <mergeCell ref="J73:M73"/>
    <mergeCell ref="B57:C57"/>
    <mergeCell ref="B64:C64"/>
    <mergeCell ref="B71:C71"/>
    <mergeCell ref="B80:I80"/>
    <mergeCell ref="B87:I87"/>
    <mergeCell ref="P13:Q13"/>
    <mergeCell ref="B102:C102"/>
    <mergeCell ref="B13:C13"/>
    <mergeCell ref="U13:X13"/>
    <mergeCell ref="B4:C4"/>
    <mergeCell ref="G4:J4"/>
    <mergeCell ref="J80:M80"/>
    <mergeCell ref="J87:M87"/>
    <mergeCell ref="J96:M96"/>
    <mergeCell ref="B96:I96"/>
    <mergeCell ref="B22:I22"/>
    <mergeCell ref="B30:I30"/>
    <mergeCell ref="B38:I38"/>
    <mergeCell ref="B45:I45"/>
    <mergeCell ref="B52:I52"/>
    <mergeCell ref="B28:C28"/>
  </mergeCells>
  <pageMargins left="0.7" right="0.7" top="0.75" bottom="0.75" header="0.3" footer="0.3"/>
  <pageSetup paperSize="9" orientation="portrait" verticalDpi="0" r:id="rId1"/>
  <ignoredErrors>
    <ignoredError sqref="M17 AA15 AA17" evalError="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00"/>
  <sheetViews>
    <sheetView topLeftCell="A10" zoomScale="90" zoomScaleNormal="90" workbookViewId="0">
      <selection activeCell="AJ58" sqref="AJ58"/>
    </sheetView>
  </sheetViews>
  <sheetFormatPr defaultRowHeight="15" x14ac:dyDescent="0.25"/>
  <cols>
    <col min="1" max="1" width="9.140625" style="183"/>
    <col min="2" max="2" width="20.7109375" style="183" customWidth="1"/>
    <col min="3" max="3" width="14.7109375" style="183" customWidth="1"/>
    <col min="4" max="4" width="19.140625" style="183" customWidth="1"/>
    <col min="5" max="5" width="18" style="183" customWidth="1"/>
    <col min="6" max="6" width="16.42578125" style="183" customWidth="1"/>
    <col min="7" max="7" width="13.7109375" style="183" customWidth="1"/>
    <col min="8" max="8" width="21.5703125" style="183" customWidth="1"/>
    <col min="9" max="9" width="18.5703125" style="183" customWidth="1"/>
    <col min="10" max="10" width="11.42578125" style="183" customWidth="1"/>
    <col min="11" max="11" width="19.7109375" style="183" customWidth="1"/>
    <col min="12" max="12" width="18.42578125" style="183" customWidth="1"/>
    <col min="13" max="19" width="9.140625" style="183"/>
    <col min="20" max="20" width="13.140625" style="183" bestFit="1" customWidth="1"/>
    <col min="21" max="21" width="9.140625" style="183"/>
    <col min="22" max="22" width="22.140625" style="183" customWidth="1"/>
    <col min="23" max="23" width="15.85546875" style="183" bestFit="1" customWidth="1"/>
    <col min="24" max="24" width="22.42578125" style="183" customWidth="1"/>
    <col min="25" max="25" width="18.5703125" style="183" bestFit="1" customWidth="1"/>
    <col min="26" max="26" width="15.140625" style="183" customWidth="1"/>
    <col min="27" max="27" width="9.140625" style="183"/>
    <col min="28" max="28" width="14.7109375" style="183" customWidth="1"/>
    <col min="29" max="29" width="15.140625" style="183" customWidth="1"/>
    <col min="30" max="30" width="9.140625" style="183"/>
    <col min="31" max="31" width="15.140625" style="183" customWidth="1"/>
    <col min="32" max="32" width="15" style="183" customWidth="1"/>
    <col min="33" max="16384" width="9.140625" style="183"/>
  </cols>
  <sheetData>
    <row r="1" spans="1:41" ht="15.75" thickBot="1" x14ac:dyDescent="0.3">
      <c r="A1" s="374"/>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c r="AN1" s="374"/>
      <c r="AO1" s="374"/>
    </row>
    <row r="2" spans="1:41" ht="15.75" thickBot="1" x14ac:dyDescent="0.3">
      <c r="A2" s="374"/>
      <c r="B2" s="552" t="s">
        <v>156</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553"/>
      <c r="AN2" s="554"/>
      <c r="AO2" s="374"/>
    </row>
    <row r="3" spans="1:41" ht="15.75" thickBot="1" x14ac:dyDescent="0.3">
      <c r="A3" s="374"/>
      <c r="B3" s="374"/>
      <c r="C3" s="374"/>
      <c r="D3" s="374"/>
      <c r="E3" s="374"/>
      <c r="F3" s="374"/>
      <c r="G3" s="374"/>
      <c r="H3" s="374"/>
      <c r="I3" s="374"/>
      <c r="J3" s="374"/>
      <c r="K3" s="374"/>
      <c r="L3" s="374"/>
      <c r="M3" s="374"/>
      <c r="N3" s="374"/>
      <c r="O3" s="374"/>
      <c r="P3" s="374"/>
      <c r="Q3" s="374"/>
      <c r="R3" s="374"/>
      <c r="S3" s="374"/>
      <c r="T3" s="374"/>
      <c r="U3" s="374"/>
      <c r="V3" s="374"/>
      <c r="W3" s="374"/>
      <c r="X3" s="374"/>
      <c r="Y3" s="374"/>
      <c r="Z3" s="374"/>
      <c r="AA3" s="374"/>
      <c r="AB3" s="374"/>
      <c r="AC3" s="374"/>
      <c r="AD3" s="374"/>
      <c r="AE3" s="374"/>
      <c r="AF3" s="374"/>
      <c r="AG3" s="374"/>
      <c r="AH3" s="374"/>
      <c r="AI3" s="374"/>
      <c r="AJ3" s="374"/>
      <c r="AK3" s="374"/>
      <c r="AL3" s="374"/>
      <c r="AM3" s="374"/>
      <c r="AN3" s="374"/>
      <c r="AO3" s="374"/>
    </row>
    <row r="4" spans="1:41" ht="15.75" thickBot="1" x14ac:dyDescent="0.3">
      <c r="A4" s="374"/>
      <c r="B4" s="555" t="s">
        <v>157</v>
      </c>
      <c r="C4" s="556"/>
      <c r="D4" s="374"/>
      <c r="E4" s="555" t="s">
        <v>158</v>
      </c>
      <c r="F4" s="556"/>
      <c r="G4" s="374"/>
      <c r="H4" s="557" t="s">
        <v>160</v>
      </c>
      <c r="I4" s="558"/>
      <c r="J4" s="374"/>
      <c r="K4" s="557" t="s">
        <v>194</v>
      </c>
      <c r="L4" s="558"/>
      <c r="M4" s="374"/>
      <c r="N4" s="374"/>
      <c r="O4" s="374"/>
      <c r="P4" s="374"/>
      <c r="Q4" s="374"/>
      <c r="R4" s="374"/>
      <c r="S4" s="374"/>
      <c r="T4" s="374"/>
      <c r="U4" s="374"/>
      <c r="V4" s="374"/>
      <c r="W4" s="374"/>
      <c r="X4" s="374"/>
      <c r="Y4" s="374"/>
      <c r="Z4" s="374"/>
      <c r="AA4" s="374"/>
      <c r="AB4" s="374"/>
      <c r="AC4" s="374"/>
      <c r="AD4" s="374"/>
      <c r="AE4" s="374"/>
      <c r="AF4" s="374"/>
      <c r="AG4" s="374"/>
      <c r="AH4" s="374"/>
      <c r="AI4" s="374"/>
      <c r="AJ4" s="374"/>
      <c r="AK4" s="374"/>
      <c r="AL4" s="374"/>
      <c r="AM4" s="374"/>
      <c r="AN4" s="374"/>
      <c r="AO4" s="374"/>
    </row>
    <row r="5" spans="1:41" x14ac:dyDescent="0.25">
      <c r="A5" s="374"/>
      <c r="B5" s="368" t="s">
        <v>1</v>
      </c>
      <c r="C5" s="369">
        <f>C14+W14</f>
        <v>14</v>
      </c>
      <c r="D5" s="374"/>
      <c r="E5" s="368" t="s">
        <v>1</v>
      </c>
      <c r="F5" s="369">
        <f>F14+Z14</f>
        <v>0</v>
      </c>
      <c r="G5" s="374"/>
      <c r="H5" s="368" t="s">
        <v>1</v>
      </c>
      <c r="I5" s="369">
        <f>L14+AF14</f>
        <v>76</v>
      </c>
      <c r="J5" s="374"/>
      <c r="K5" s="368" t="s">
        <v>1</v>
      </c>
      <c r="L5" s="369">
        <f>I14+AC14</f>
        <v>0</v>
      </c>
      <c r="M5" s="374"/>
      <c r="N5" s="374"/>
      <c r="O5" s="374"/>
      <c r="P5" s="374"/>
      <c r="Q5" s="374"/>
      <c r="R5" s="374"/>
      <c r="S5" s="374"/>
      <c r="T5" s="374"/>
      <c r="U5" s="374"/>
      <c r="V5" s="374"/>
      <c r="W5" s="374"/>
      <c r="X5" s="374"/>
      <c r="Y5" s="374"/>
      <c r="Z5" s="374"/>
      <c r="AA5" s="374"/>
      <c r="AB5" s="374"/>
      <c r="AC5" s="374"/>
      <c r="AD5" s="374"/>
      <c r="AE5" s="374"/>
      <c r="AF5" s="374"/>
      <c r="AG5" s="374"/>
      <c r="AH5" s="374"/>
      <c r="AI5" s="374"/>
      <c r="AJ5" s="374"/>
      <c r="AK5" s="374"/>
      <c r="AL5" s="374"/>
      <c r="AM5" s="374"/>
      <c r="AN5" s="374"/>
      <c r="AO5" s="374"/>
    </row>
    <row r="6" spans="1:41" x14ac:dyDescent="0.25">
      <c r="A6" s="374"/>
      <c r="B6" s="370" t="s">
        <v>2</v>
      </c>
      <c r="C6" s="369">
        <f>C15+W15</f>
        <v>0</v>
      </c>
      <c r="D6" s="374"/>
      <c r="E6" s="370" t="s">
        <v>2</v>
      </c>
      <c r="F6" s="369">
        <f>F15+Z15</f>
        <v>0</v>
      </c>
      <c r="G6" s="374"/>
      <c r="H6" s="370" t="s">
        <v>2</v>
      </c>
      <c r="I6" s="369">
        <f>L15+AF15</f>
        <v>0</v>
      </c>
      <c r="J6" s="374"/>
      <c r="K6" s="370" t="s">
        <v>2</v>
      </c>
      <c r="L6" s="369">
        <f>AC15+I15</f>
        <v>0</v>
      </c>
      <c r="M6" s="374"/>
      <c r="N6" s="374"/>
      <c r="O6" s="374"/>
      <c r="P6" s="374"/>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row>
    <row r="7" spans="1:41" x14ac:dyDescent="0.25">
      <c r="A7" s="374"/>
      <c r="B7" s="370" t="s">
        <v>3</v>
      </c>
      <c r="C7" s="369">
        <f>C16+W16</f>
        <v>0</v>
      </c>
      <c r="D7" s="374"/>
      <c r="E7" s="370" t="s">
        <v>3</v>
      </c>
      <c r="F7" s="369">
        <f>F16+Z16</f>
        <v>0</v>
      </c>
      <c r="G7" s="374"/>
      <c r="H7" s="370" t="s">
        <v>3</v>
      </c>
      <c r="I7" s="369">
        <f>L16+AF16</f>
        <v>0</v>
      </c>
      <c r="J7" s="374"/>
      <c r="K7" s="370" t="s">
        <v>3</v>
      </c>
      <c r="L7" s="369">
        <f>I16+AC16</f>
        <v>0</v>
      </c>
      <c r="M7" s="374"/>
      <c r="N7" s="374"/>
      <c r="O7" s="374"/>
      <c r="P7" s="374"/>
      <c r="Q7" s="374"/>
      <c r="R7" s="374"/>
      <c r="S7" s="374"/>
      <c r="T7" s="374"/>
      <c r="U7" s="374"/>
      <c r="V7" s="374"/>
      <c r="W7" s="374"/>
      <c r="X7" s="374"/>
      <c r="Y7" s="374"/>
      <c r="Z7" s="374"/>
      <c r="AA7" s="374"/>
      <c r="AB7" s="374"/>
      <c r="AC7" s="374"/>
      <c r="AD7" s="374"/>
      <c r="AE7" s="374"/>
      <c r="AF7" s="374"/>
      <c r="AG7" s="374"/>
      <c r="AH7" s="374"/>
      <c r="AI7" s="374"/>
      <c r="AJ7" s="374"/>
      <c r="AK7" s="374"/>
      <c r="AL7" s="374"/>
      <c r="AM7" s="374"/>
      <c r="AN7" s="374"/>
      <c r="AO7" s="374"/>
    </row>
    <row r="8" spans="1:41" ht="15.75" thickBot="1" x14ac:dyDescent="0.3">
      <c r="A8" s="374"/>
      <c r="B8" s="371" t="s">
        <v>4</v>
      </c>
      <c r="C8" s="369">
        <f>C17+W17</f>
        <v>0</v>
      </c>
      <c r="D8" s="374"/>
      <c r="E8" s="371" t="s">
        <v>4</v>
      </c>
      <c r="F8" s="369">
        <f>F17+Z17</f>
        <v>0</v>
      </c>
      <c r="G8" s="374"/>
      <c r="H8" s="371" t="s">
        <v>4</v>
      </c>
      <c r="I8" s="369">
        <f>L17+AF17</f>
        <v>0</v>
      </c>
      <c r="J8" s="374"/>
      <c r="K8" s="371" t="s">
        <v>4</v>
      </c>
      <c r="L8" s="369">
        <f>I17+AC17</f>
        <v>0</v>
      </c>
      <c r="M8" s="374"/>
      <c r="N8" s="374"/>
      <c r="O8" s="374"/>
      <c r="P8" s="374"/>
      <c r="Q8" s="374"/>
      <c r="R8" s="374"/>
      <c r="S8" s="374"/>
      <c r="T8" s="374"/>
      <c r="U8" s="374"/>
      <c r="V8" s="374"/>
      <c r="W8" s="374"/>
      <c r="X8" s="374"/>
      <c r="Y8" s="374"/>
      <c r="Z8" s="374"/>
      <c r="AA8" s="374"/>
      <c r="AB8" s="374"/>
      <c r="AC8" s="374"/>
      <c r="AD8" s="374"/>
      <c r="AE8" s="374"/>
      <c r="AF8" s="374"/>
      <c r="AG8" s="374"/>
      <c r="AH8" s="374"/>
      <c r="AI8" s="374"/>
      <c r="AJ8" s="374"/>
      <c r="AK8" s="374"/>
      <c r="AL8" s="374"/>
      <c r="AM8" s="374"/>
      <c r="AN8" s="374"/>
      <c r="AO8" s="374"/>
    </row>
    <row r="9" spans="1:41" ht="15.75" thickBot="1" x14ac:dyDescent="0.3">
      <c r="A9" s="374"/>
      <c r="B9" s="372" t="s">
        <v>29</v>
      </c>
      <c r="C9" s="373">
        <f>SUM(C5:C8)</f>
        <v>14</v>
      </c>
      <c r="D9" s="374"/>
      <c r="E9" s="372" t="s">
        <v>29</v>
      </c>
      <c r="F9" s="373">
        <f>SUM(F5:F8)</f>
        <v>0</v>
      </c>
      <c r="G9" s="374"/>
      <c r="H9" s="372" t="s">
        <v>29</v>
      </c>
      <c r="I9" s="373">
        <f>SUM(I5:I8)</f>
        <v>76</v>
      </c>
      <c r="J9" s="374"/>
      <c r="K9" s="372" t="s">
        <v>29</v>
      </c>
      <c r="L9" s="373">
        <f>SUM(L5:L8)</f>
        <v>0</v>
      </c>
      <c r="M9" s="374"/>
      <c r="N9" s="374"/>
      <c r="O9" s="374"/>
      <c r="P9" s="374"/>
      <c r="Q9" s="374"/>
      <c r="R9" s="374"/>
      <c r="S9" s="374"/>
      <c r="T9" s="374"/>
      <c r="U9" s="374"/>
      <c r="V9" s="374"/>
      <c r="W9" s="374"/>
      <c r="X9" s="374"/>
      <c r="Y9" s="374"/>
      <c r="Z9" s="374"/>
      <c r="AA9" s="374"/>
      <c r="AB9" s="374"/>
      <c r="AC9" s="374"/>
      <c r="AD9" s="374"/>
      <c r="AE9" s="374"/>
      <c r="AF9" s="374"/>
      <c r="AG9" s="374"/>
      <c r="AH9" s="374"/>
      <c r="AI9" s="374"/>
      <c r="AJ9" s="374"/>
      <c r="AK9" s="374"/>
      <c r="AL9" s="374"/>
      <c r="AM9" s="374"/>
      <c r="AN9" s="374"/>
      <c r="AO9" s="374"/>
    </row>
    <row r="10" spans="1:41" x14ac:dyDescent="0.25">
      <c r="A10" s="374"/>
      <c r="B10" s="374"/>
      <c r="C10" s="374"/>
      <c r="D10" s="374"/>
      <c r="E10" s="374"/>
      <c r="F10" s="374"/>
      <c r="G10" s="374"/>
      <c r="H10" s="374"/>
      <c r="I10" s="374"/>
      <c r="J10" s="374"/>
      <c r="K10" s="374"/>
      <c r="L10" s="374"/>
      <c r="M10" s="374"/>
      <c r="N10" s="374"/>
      <c r="O10" s="374"/>
      <c r="P10" s="374"/>
      <c r="Q10" s="374"/>
      <c r="R10" s="374"/>
      <c r="S10" s="374"/>
      <c r="T10" s="374"/>
      <c r="U10" s="374"/>
      <c r="V10" s="374"/>
      <c r="W10" s="374"/>
      <c r="X10" s="374"/>
      <c r="Y10" s="374"/>
      <c r="Z10" s="374"/>
      <c r="AA10" s="374"/>
      <c r="AB10" s="374"/>
      <c r="AC10" s="374"/>
      <c r="AD10" s="374"/>
      <c r="AE10" s="374"/>
      <c r="AF10" s="374"/>
      <c r="AG10" s="374"/>
      <c r="AH10" s="374"/>
      <c r="AI10" s="374"/>
      <c r="AJ10" s="374"/>
      <c r="AK10" s="374"/>
      <c r="AL10" s="374"/>
      <c r="AM10" s="374"/>
      <c r="AN10" s="374"/>
      <c r="AO10" s="374"/>
    </row>
    <row r="11" spans="1:41" ht="15.75" thickBot="1" x14ac:dyDescent="0.3">
      <c r="A11" s="374"/>
      <c r="B11" s="374"/>
      <c r="C11" s="374"/>
      <c r="D11" s="374"/>
      <c r="E11" s="374"/>
      <c r="F11" s="374"/>
      <c r="G11" s="374"/>
      <c r="H11" s="374"/>
      <c r="I11" s="374"/>
      <c r="J11" s="374"/>
      <c r="K11" s="374"/>
      <c r="L11" s="374"/>
      <c r="M11" s="374"/>
      <c r="N11" s="374"/>
      <c r="O11" s="374"/>
      <c r="P11" s="374"/>
      <c r="Q11" s="374"/>
      <c r="R11" s="374"/>
      <c r="S11" s="374"/>
      <c r="T11" s="374"/>
      <c r="U11" s="374"/>
      <c r="V11" s="374"/>
      <c r="W11" s="374"/>
      <c r="X11" s="374"/>
      <c r="Y11" s="374"/>
      <c r="Z11" s="374"/>
      <c r="AA11" s="374"/>
      <c r="AB11" s="374"/>
      <c r="AC11" s="374"/>
      <c r="AD11" s="374"/>
      <c r="AE11" s="374"/>
      <c r="AF11" s="374"/>
      <c r="AG11" s="374"/>
      <c r="AH11" s="374"/>
      <c r="AI11" s="374"/>
      <c r="AJ11" s="374"/>
      <c r="AK11" s="374"/>
      <c r="AL11" s="374"/>
      <c r="AM11" s="374"/>
      <c r="AN11" s="374"/>
      <c r="AO11" s="374"/>
    </row>
    <row r="12" spans="1:41" ht="15.75" thickBot="1" x14ac:dyDescent="0.3">
      <c r="A12" s="143"/>
      <c r="B12" s="144"/>
      <c r="C12" s="144"/>
      <c r="D12" s="144"/>
      <c r="E12" s="144"/>
      <c r="F12" s="144"/>
      <c r="G12" s="144"/>
      <c r="H12" s="144"/>
      <c r="I12" s="144"/>
      <c r="J12" s="144"/>
      <c r="K12" s="144"/>
      <c r="L12" s="144"/>
      <c r="M12" s="144"/>
      <c r="N12" s="144"/>
      <c r="O12" s="144"/>
      <c r="P12" s="144"/>
      <c r="Q12" s="144"/>
      <c r="R12" s="144"/>
      <c r="S12" s="144"/>
      <c r="T12" s="144"/>
      <c r="U12" s="358"/>
      <c r="V12" s="359"/>
      <c r="W12" s="359"/>
      <c r="X12" s="359"/>
      <c r="Y12" s="359"/>
      <c r="Z12" s="359"/>
      <c r="AA12" s="359"/>
      <c r="AB12" s="359"/>
      <c r="AC12" s="359"/>
      <c r="AD12" s="359"/>
      <c r="AE12" s="359"/>
      <c r="AF12" s="359"/>
      <c r="AG12" s="359"/>
      <c r="AH12" s="359"/>
      <c r="AI12" s="359"/>
      <c r="AJ12" s="359"/>
      <c r="AK12" s="359"/>
      <c r="AL12" s="359"/>
      <c r="AM12" s="359"/>
      <c r="AN12" s="359"/>
      <c r="AO12" s="360"/>
    </row>
    <row r="13" spans="1:41" ht="15.75" thickBot="1" x14ac:dyDescent="0.3">
      <c r="A13" s="145"/>
      <c r="B13" s="555" t="s">
        <v>102</v>
      </c>
      <c r="C13" s="556"/>
      <c r="D13" s="146"/>
      <c r="E13" s="555" t="s">
        <v>108</v>
      </c>
      <c r="F13" s="556"/>
      <c r="G13" s="146"/>
      <c r="H13" s="557" t="s">
        <v>190</v>
      </c>
      <c r="I13" s="558"/>
      <c r="J13" s="146"/>
      <c r="K13" s="557" t="s">
        <v>159</v>
      </c>
      <c r="L13" s="558"/>
      <c r="M13" s="146"/>
      <c r="N13" s="146"/>
      <c r="O13" s="146"/>
      <c r="P13" s="146"/>
      <c r="Q13" s="146"/>
      <c r="R13" s="146"/>
      <c r="S13" s="146"/>
      <c r="T13" s="146"/>
      <c r="U13" s="361"/>
      <c r="V13" s="555" t="s">
        <v>161</v>
      </c>
      <c r="W13" s="556"/>
      <c r="X13" s="362"/>
      <c r="Y13" s="555" t="s">
        <v>162</v>
      </c>
      <c r="Z13" s="556"/>
      <c r="AA13" s="362"/>
      <c r="AB13" s="557" t="s">
        <v>191</v>
      </c>
      <c r="AC13" s="558"/>
      <c r="AD13" s="362"/>
      <c r="AE13" s="557" t="s">
        <v>163</v>
      </c>
      <c r="AF13" s="558"/>
      <c r="AG13" s="362"/>
      <c r="AH13" s="362"/>
      <c r="AI13" s="362"/>
      <c r="AJ13" s="362"/>
      <c r="AK13" s="362"/>
      <c r="AL13" s="362"/>
      <c r="AM13" s="362"/>
      <c r="AN13" s="362"/>
      <c r="AO13" s="363"/>
    </row>
    <row r="14" spans="1:41" x14ac:dyDescent="0.25">
      <c r="A14" s="145"/>
      <c r="B14" s="368" t="s">
        <v>1</v>
      </c>
      <c r="C14" s="369">
        <f>C24+D24+E24</f>
        <v>10</v>
      </c>
      <c r="D14" s="146"/>
      <c r="E14" s="368" t="s">
        <v>1</v>
      </c>
      <c r="F14" s="369">
        <f>C35+D35+E35</f>
        <v>0</v>
      </c>
      <c r="G14" s="146"/>
      <c r="H14" s="368" t="s">
        <v>1</v>
      </c>
      <c r="I14" s="369"/>
      <c r="J14" s="146"/>
      <c r="K14" s="368" t="s">
        <v>1</v>
      </c>
      <c r="L14" s="369">
        <f>F51+F52+F53+F55+F56+F57+F59+F60+F61</f>
        <v>46</v>
      </c>
      <c r="M14" s="146"/>
      <c r="N14" s="146"/>
      <c r="O14" s="146"/>
      <c r="P14" s="146"/>
      <c r="Q14" s="146"/>
      <c r="R14" s="146"/>
      <c r="S14" s="146"/>
      <c r="T14" s="146"/>
      <c r="U14" s="361"/>
      <c r="V14" s="368" t="s">
        <v>1</v>
      </c>
      <c r="W14" s="369">
        <f>W24+X24+Y24</f>
        <v>4</v>
      </c>
      <c r="X14" s="362"/>
      <c r="Y14" s="368" t="s">
        <v>1</v>
      </c>
      <c r="Z14" s="369">
        <f>W35+X35+Y35</f>
        <v>0</v>
      </c>
      <c r="AA14" s="362"/>
      <c r="AB14" s="368" t="s">
        <v>1</v>
      </c>
      <c r="AC14" s="369"/>
      <c r="AD14" s="362"/>
      <c r="AE14" s="368" t="s">
        <v>1</v>
      </c>
      <c r="AF14" s="369">
        <f>Z51+Z52+Z53+Z55+Z56+Z57+Z59+Z60+Z61</f>
        <v>30</v>
      </c>
      <c r="AG14" s="362"/>
      <c r="AH14" s="362"/>
      <c r="AI14" s="362"/>
      <c r="AJ14" s="362"/>
      <c r="AK14" s="362"/>
      <c r="AL14" s="362"/>
      <c r="AM14" s="362"/>
      <c r="AN14" s="362"/>
      <c r="AO14" s="363"/>
    </row>
    <row r="15" spans="1:41" x14ac:dyDescent="0.25">
      <c r="A15" s="145"/>
      <c r="B15" s="370" t="s">
        <v>2</v>
      </c>
      <c r="C15" s="369">
        <f>F24+G24+H24</f>
        <v>0</v>
      </c>
      <c r="D15" s="146"/>
      <c r="E15" s="370" t="s">
        <v>2</v>
      </c>
      <c r="F15" s="369">
        <f>F35+G35+H35</f>
        <v>0</v>
      </c>
      <c r="G15" s="146"/>
      <c r="H15" s="370" t="s">
        <v>2</v>
      </c>
      <c r="I15" s="369"/>
      <c r="J15" s="146"/>
      <c r="K15" s="370" t="s">
        <v>2</v>
      </c>
      <c r="L15" s="369">
        <f>I63+I64+I65+I67+I68+I69+I71+I72+I73</f>
        <v>0</v>
      </c>
      <c r="M15" s="146"/>
      <c r="N15" s="146"/>
      <c r="O15" s="146"/>
      <c r="P15" s="146"/>
      <c r="Q15" s="146"/>
      <c r="R15" s="146"/>
      <c r="S15" s="146"/>
      <c r="T15" s="146"/>
      <c r="U15" s="361"/>
      <c r="V15" s="370" t="s">
        <v>2</v>
      </c>
      <c r="W15" s="369">
        <f>Z24+AA24+AB24</f>
        <v>0</v>
      </c>
      <c r="X15" s="362"/>
      <c r="Y15" s="370" t="s">
        <v>2</v>
      </c>
      <c r="Z15" s="369">
        <f>Z35+AA35+AB35</f>
        <v>0</v>
      </c>
      <c r="AA15" s="362"/>
      <c r="AB15" s="370" t="s">
        <v>2</v>
      </c>
      <c r="AC15" s="369"/>
      <c r="AD15" s="362"/>
      <c r="AE15" s="370" t="s">
        <v>2</v>
      </c>
      <c r="AF15" s="369">
        <f>AC63+AC64+AC65+AC67+AC68+AC69+AC71+AC72+AC73</f>
        <v>0</v>
      </c>
      <c r="AG15" s="362"/>
      <c r="AH15" s="362"/>
      <c r="AI15" s="362"/>
      <c r="AJ15" s="362"/>
      <c r="AK15" s="362"/>
      <c r="AL15" s="362"/>
      <c r="AM15" s="362"/>
      <c r="AN15" s="362"/>
      <c r="AO15" s="363"/>
    </row>
    <row r="16" spans="1:41" x14ac:dyDescent="0.25">
      <c r="A16" s="145"/>
      <c r="B16" s="370" t="s">
        <v>3</v>
      </c>
      <c r="C16" s="369">
        <f>I24+J24+K24</f>
        <v>0</v>
      </c>
      <c r="D16" s="146"/>
      <c r="E16" s="370" t="s">
        <v>3</v>
      </c>
      <c r="F16" s="369">
        <f>I35+J35+K35</f>
        <v>0</v>
      </c>
      <c r="G16" s="146"/>
      <c r="H16" s="370" t="s">
        <v>3</v>
      </c>
      <c r="I16" s="369"/>
      <c r="J16" s="146"/>
      <c r="K16" s="370" t="s">
        <v>3</v>
      </c>
      <c r="L16" s="369">
        <f>I75+I76+I77+I79+I80+I81+I83+I84+I85</f>
        <v>0</v>
      </c>
      <c r="M16" s="146"/>
      <c r="N16" s="146"/>
      <c r="O16" s="146"/>
      <c r="P16" s="146"/>
      <c r="Q16" s="146"/>
      <c r="R16" s="146"/>
      <c r="S16" s="146"/>
      <c r="T16" s="146"/>
      <c r="U16" s="361"/>
      <c r="V16" s="370" t="s">
        <v>3</v>
      </c>
      <c r="W16" s="369">
        <f>AC24+AD24+AE24</f>
        <v>0</v>
      </c>
      <c r="X16" s="362"/>
      <c r="Y16" s="370" t="s">
        <v>3</v>
      </c>
      <c r="Z16" s="369">
        <f>AC35+AD35+AE35</f>
        <v>0</v>
      </c>
      <c r="AA16" s="362"/>
      <c r="AB16" s="370" t="s">
        <v>3</v>
      </c>
      <c r="AC16" s="369"/>
      <c r="AD16" s="362"/>
      <c r="AE16" s="370" t="s">
        <v>3</v>
      </c>
      <c r="AF16" s="369">
        <f>AC75+AC76+AC77+AC79+AC80+AC81+AC83+AC84+AC85</f>
        <v>0</v>
      </c>
      <c r="AG16" s="362"/>
      <c r="AH16" s="362"/>
      <c r="AI16" s="362"/>
      <c r="AJ16" s="362"/>
      <c r="AK16" s="362"/>
      <c r="AL16" s="362"/>
      <c r="AM16" s="362"/>
      <c r="AN16" s="362"/>
      <c r="AO16" s="363"/>
    </row>
    <row r="17" spans="1:41" ht="15.75" thickBot="1" x14ac:dyDescent="0.3">
      <c r="A17" s="145"/>
      <c r="B17" s="371" t="s">
        <v>4</v>
      </c>
      <c r="C17" s="369">
        <f>L24+M24+N24</f>
        <v>0</v>
      </c>
      <c r="D17" s="146"/>
      <c r="E17" s="371" t="s">
        <v>4</v>
      </c>
      <c r="F17" s="369">
        <f>L35+M35+N35</f>
        <v>0</v>
      </c>
      <c r="G17" s="146"/>
      <c r="H17" s="371" t="s">
        <v>4</v>
      </c>
      <c r="I17" s="369"/>
      <c r="J17" s="146"/>
      <c r="K17" s="371" t="s">
        <v>4</v>
      </c>
      <c r="L17" s="369">
        <f>I87+I88+I89+I91+I92+I93+I95+I96+I97</f>
        <v>0</v>
      </c>
      <c r="M17" s="146"/>
      <c r="N17" s="146"/>
      <c r="O17" s="146"/>
      <c r="P17" s="146"/>
      <c r="Q17" s="146"/>
      <c r="R17" s="146"/>
      <c r="S17" s="146"/>
      <c r="T17" s="146"/>
      <c r="U17" s="361"/>
      <c r="V17" s="371" t="s">
        <v>4</v>
      </c>
      <c r="W17" s="369">
        <f>AF24+AG24+AH24</f>
        <v>0</v>
      </c>
      <c r="X17" s="362"/>
      <c r="Y17" s="371" t="s">
        <v>4</v>
      </c>
      <c r="Z17" s="369">
        <f>AF35+AG35+AH35</f>
        <v>0</v>
      </c>
      <c r="AA17" s="362"/>
      <c r="AB17" s="371" t="s">
        <v>4</v>
      </c>
      <c r="AC17" s="369"/>
      <c r="AD17" s="362"/>
      <c r="AE17" s="371" t="s">
        <v>4</v>
      </c>
      <c r="AF17" s="369">
        <f>AC87+AC88+AC89+AC91+AC92+AC93+AC95+AC96+AC97</f>
        <v>0</v>
      </c>
      <c r="AG17" s="362"/>
      <c r="AH17" s="362"/>
      <c r="AI17" s="362"/>
      <c r="AJ17" s="362"/>
      <c r="AK17" s="362"/>
      <c r="AL17" s="362"/>
      <c r="AM17" s="362"/>
      <c r="AN17" s="362"/>
      <c r="AO17" s="363"/>
    </row>
    <row r="18" spans="1:41" ht="15.75" thickBot="1" x14ac:dyDescent="0.3">
      <c r="A18" s="145"/>
      <c r="B18" s="372" t="s">
        <v>29</v>
      </c>
      <c r="C18" s="373">
        <f>SUM(C14:C17)</f>
        <v>10</v>
      </c>
      <c r="D18" s="146"/>
      <c r="E18" s="372" t="s">
        <v>29</v>
      </c>
      <c r="F18" s="373">
        <f>SUM(F14:F17)</f>
        <v>0</v>
      </c>
      <c r="G18" s="146"/>
      <c r="H18" s="372" t="s">
        <v>29</v>
      </c>
      <c r="I18" s="373">
        <f>SUM(I14:I17)</f>
        <v>0</v>
      </c>
      <c r="J18" s="146"/>
      <c r="K18" s="372" t="s">
        <v>29</v>
      </c>
      <c r="L18" s="373">
        <f>SUM(L14:L17)</f>
        <v>46</v>
      </c>
      <c r="M18" s="146"/>
      <c r="N18" s="146"/>
      <c r="O18" s="146"/>
      <c r="P18" s="146"/>
      <c r="Q18" s="146"/>
      <c r="R18" s="146"/>
      <c r="S18" s="146"/>
      <c r="T18" s="146"/>
      <c r="U18" s="361"/>
      <c r="V18" s="372" t="s">
        <v>29</v>
      </c>
      <c r="W18" s="373">
        <f>SUM(W14:W17)</f>
        <v>4</v>
      </c>
      <c r="X18" s="362"/>
      <c r="Y18" s="372" t="s">
        <v>29</v>
      </c>
      <c r="Z18" s="373">
        <f>SUM(Z14:Z17)</f>
        <v>0</v>
      </c>
      <c r="AA18" s="362"/>
      <c r="AB18" s="372" t="s">
        <v>29</v>
      </c>
      <c r="AC18" s="373">
        <f>SUM(AC14:AC17)</f>
        <v>0</v>
      </c>
      <c r="AD18" s="362"/>
      <c r="AE18" s="372" t="s">
        <v>29</v>
      </c>
      <c r="AF18" s="373">
        <f>SUM(AF14:AF17)</f>
        <v>30</v>
      </c>
      <c r="AG18" s="362"/>
      <c r="AH18" s="362"/>
      <c r="AI18" s="362"/>
      <c r="AJ18" s="362"/>
      <c r="AK18" s="362"/>
      <c r="AL18" s="362"/>
      <c r="AM18" s="362"/>
      <c r="AN18" s="362"/>
      <c r="AO18" s="363"/>
    </row>
    <row r="19" spans="1:41" ht="15.75" customHeight="1" thickBot="1" x14ac:dyDescent="0.3">
      <c r="A19" s="145"/>
      <c r="B19" s="146"/>
      <c r="C19" s="146"/>
      <c r="D19" s="146"/>
      <c r="E19" s="146"/>
      <c r="F19" s="146"/>
      <c r="G19" s="146"/>
      <c r="H19" s="146"/>
      <c r="I19" s="146"/>
      <c r="J19" s="146"/>
      <c r="K19" s="146"/>
      <c r="L19" s="146"/>
      <c r="M19" s="146"/>
      <c r="N19" s="146"/>
      <c r="O19" s="146"/>
      <c r="P19" s="146"/>
      <c r="Q19" s="146"/>
      <c r="R19" s="146"/>
      <c r="S19" s="146"/>
      <c r="T19" s="146"/>
      <c r="U19" s="361"/>
      <c r="V19" s="362"/>
      <c r="W19" s="362"/>
      <c r="X19" s="362"/>
      <c r="Y19" s="362"/>
      <c r="Z19" s="362"/>
      <c r="AA19" s="362"/>
      <c r="AB19" s="362"/>
      <c r="AC19" s="362"/>
      <c r="AD19" s="362"/>
      <c r="AE19" s="362"/>
      <c r="AF19" s="362"/>
      <c r="AG19" s="362"/>
      <c r="AH19" s="362"/>
      <c r="AI19" s="362"/>
      <c r="AJ19" s="362"/>
      <c r="AK19" s="362"/>
      <c r="AL19" s="362"/>
      <c r="AM19" s="362"/>
      <c r="AN19" s="362"/>
      <c r="AO19" s="363"/>
    </row>
    <row r="20" spans="1:41" ht="15.75" thickBot="1" x14ac:dyDescent="0.3">
      <c r="A20" s="145"/>
      <c r="B20" s="559" t="s">
        <v>152</v>
      </c>
      <c r="C20" s="560"/>
      <c r="D20" s="560"/>
      <c r="E20" s="560"/>
      <c r="F20" s="560"/>
      <c r="G20" s="560"/>
      <c r="H20" s="560"/>
      <c r="I20" s="560"/>
      <c r="J20" s="560"/>
      <c r="K20" s="560"/>
      <c r="L20" s="560"/>
      <c r="M20" s="560"/>
      <c r="N20" s="560"/>
      <c r="O20" s="560"/>
      <c r="P20" s="560"/>
      <c r="Q20" s="561"/>
      <c r="R20" s="146"/>
      <c r="S20" s="146"/>
      <c r="T20" s="146"/>
      <c r="U20" s="361"/>
      <c r="V20" s="559" t="s">
        <v>152</v>
      </c>
      <c r="W20" s="560"/>
      <c r="X20" s="560"/>
      <c r="Y20" s="560"/>
      <c r="Z20" s="560"/>
      <c r="AA20" s="560"/>
      <c r="AB20" s="560"/>
      <c r="AC20" s="560"/>
      <c r="AD20" s="560"/>
      <c r="AE20" s="560"/>
      <c r="AF20" s="560"/>
      <c r="AG20" s="560"/>
      <c r="AH20" s="560"/>
      <c r="AI20" s="560"/>
      <c r="AJ20" s="560"/>
      <c r="AK20" s="561"/>
      <c r="AL20" s="362"/>
      <c r="AM20" s="362"/>
      <c r="AN20" s="362"/>
      <c r="AO20" s="363"/>
    </row>
    <row r="21" spans="1:41" ht="15.75" thickBot="1" x14ac:dyDescent="0.3">
      <c r="A21" s="145"/>
      <c r="B21" s="327" t="s">
        <v>45</v>
      </c>
      <c r="C21" s="328" t="s">
        <v>17</v>
      </c>
      <c r="D21" s="328" t="s">
        <v>18</v>
      </c>
      <c r="E21" s="328" t="s">
        <v>19</v>
      </c>
      <c r="F21" s="328" t="s">
        <v>20</v>
      </c>
      <c r="G21" s="328" t="s">
        <v>21</v>
      </c>
      <c r="H21" s="328" t="s">
        <v>22</v>
      </c>
      <c r="I21" s="328" t="s">
        <v>23</v>
      </c>
      <c r="J21" s="328" t="s">
        <v>24</v>
      </c>
      <c r="K21" s="328" t="s">
        <v>25</v>
      </c>
      <c r="L21" s="328" t="s">
        <v>26</v>
      </c>
      <c r="M21" s="328" t="s">
        <v>27</v>
      </c>
      <c r="N21" s="328" t="s">
        <v>28</v>
      </c>
      <c r="O21" s="328" t="s">
        <v>29</v>
      </c>
      <c r="P21" s="328" t="s">
        <v>34</v>
      </c>
      <c r="Q21" s="329" t="s">
        <v>35</v>
      </c>
      <c r="R21" s="146"/>
      <c r="S21" s="146"/>
      <c r="T21" s="146"/>
      <c r="U21" s="361"/>
      <c r="V21" s="327" t="s">
        <v>45</v>
      </c>
      <c r="W21" s="328" t="s">
        <v>17</v>
      </c>
      <c r="X21" s="328" t="s">
        <v>18</v>
      </c>
      <c r="Y21" s="328" t="s">
        <v>19</v>
      </c>
      <c r="Z21" s="328" t="s">
        <v>20</v>
      </c>
      <c r="AA21" s="328" t="s">
        <v>21</v>
      </c>
      <c r="AB21" s="328" t="s">
        <v>22</v>
      </c>
      <c r="AC21" s="328" t="s">
        <v>23</v>
      </c>
      <c r="AD21" s="328" t="s">
        <v>24</v>
      </c>
      <c r="AE21" s="328" t="s">
        <v>25</v>
      </c>
      <c r="AF21" s="328" t="s">
        <v>26</v>
      </c>
      <c r="AG21" s="328" t="s">
        <v>27</v>
      </c>
      <c r="AH21" s="328" t="s">
        <v>28</v>
      </c>
      <c r="AI21" s="328" t="s">
        <v>29</v>
      </c>
      <c r="AJ21" s="328" t="s">
        <v>34</v>
      </c>
      <c r="AK21" s="329" t="s">
        <v>35</v>
      </c>
      <c r="AL21" s="362"/>
      <c r="AM21" s="102"/>
      <c r="AN21" s="362"/>
      <c r="AO21" s="363"/>
    </row>
    <row r="22" spans="1:41" x14ac:dyDescent="0.25">
      <c r="A22" s="145"/>
      <c r="B22" s="332" t="s">
        <v>46</v>
      </c>
      <c r="C22" s="333">
        <v>0</v>
      </c>
      <c r="D22" s="333">
        <v>0</v>
      </c>
      <c r="E22" s="333">
        <v>6</v>
      </c>
      <c r="F22" s="333"/>
      <c r="G22" s="333"/>
      <c r="H22" s="333"/>
      <c r="I22" s="333"/>
      <c r="J22" s="333"/>
      <c r="K22" s="333"/>
      <c r="L22" s="333"/>
      <c r="M22" s="333"/>
      <c r="N22" s="333"/>
      <c r="O22" s="334">
        <f>SUM(C22:N22)</f>
        <v>6</v>
      </c>
      <c r="P22" s="333"/>
      <c r="Q22" s="335"/>
      <c r="R22" s="146"/>
      <c r="S22" s="146"/>
      <c r="T22" s="146"/>
      <c r="U22" s="361"/>
      <c r="V22" s="332" t="s">
        <v>46</v>
      </c>
      <c r="W22" s="333"/>
      <c r="X22" s="391">
        <v>4</v>
      </c>
      <c r="Y22" s="333"/>
      <c r="Z22" s="333"/>
      <c r="AA22" s="333"/>
      <c r="AB22" s="333"/>
      <c r="AC22" s="333">
        <v>0</v>
      </c>
      <c r="AD22" s="333">
        <v>0</v>
      </c>
      <c r="AE22" s="333">
        <v>0</v>
      </c>
      <c r="AF22" s="333"/>
      <c r="AG22" s="333"/>
      <c r="AH22" s="333"/>
      <c r="AI22" s="334">
        <f>SUM(W22:AH22)</f>
        <v>4</v>
      </c>
      <c r="AJ22" s="391">
        <v>4</v>
      </c>
      <c r="AK22" s="335"/>
      <c r="AL22" s="362"/>
      <c r="AM22" s="362"/>
      <c r="AN22" s="362"/>
      <c r="AO22" s="363"/>
    </row>
    <row r="23" spans="1:41" ht="15.75" thickBot="1" x14ac:dyDescent="0.3">
      <c r="A23" s="145"/>
      <c r="B23" s="336" t="s">
        <v>47</v>
      </c>
      <c r="C23" s="337">
        <v>0</v>
      </c>
      <c r="D23" s="337">
        <v>0</v>
      </c>
      <c r="E23" s="337">
        <v>4</v>
      </c>
      <c r="F23" s="337"/>
      <c r="G23" s="337"/>
      <c r="H23" s="337"/>
      <c r="I23" s="337"/>
      <c r="J23" s="337"/>
      <c r="K23" s="337"/>
      <c r="L23" s="337"/>
      <c r="M23" s="337"/>
      <c r="N23" s="337"/>
      <c r="O23" s="334">
        <f>SUM(C23:N23)</f>
        <v>4</v>
      </c>
      <c r="P23" s="337"/>
      <c r="Q23" s="338"/>
      <c r="R23" s="146"/>
      <c r="S23" s="146"/>
      <c r="T23" s="146"/>
      <c r="U23" s="361"/>
      <c r="V23" s="336" t="s">
        <v>47</v>
      </c>
      <c r="W23" s="337"/>
      <c r="X23" s="348"/>
      <c r="Y23" s="337"/>
      <c r="Z23" s="337"/>
      <c r="AA23" s="337"/>
      <c r="AB23" s="337"/>
      <c r="AC23" s="337">
        <v>0</v>
      </c>
      <c r="AD23" s="337">
        <v>0</v>
      </c>
      <c r="AE23" s="337">
        <v>0</v>
      </c>
      <c r="AF23" s="337"/>
      <c r="AG23" s="337"/>
      <c r="AH23" s="337"/>
      <c r="AI23" s="334">
        <f>SUM(W23:AH23)</f>
        <v>0</v>
      </c>
      <c r="AJ23" s="348"/>
      <c r="AK23" s="338"/>
      <c r="AL23" s="362"/>
      <c r="AM23" s="362"/>
      <c r="AN23" s="362"/>
      <c r="AO23" s="363"/>
    </row>
    <row r="24" spans="1:41" ht="15.75" thickBot="1" x14ac:dyDescent="0.3">
      <c r="A24" s="145"/>
      <c r="B24" s="339" t="s">
        <v>29</v>
      </c>
      <c r="C24" s="340">
        <f t="shared" ref="C24:O24" si="0">SUM(C22:C23)</f>
        <v>0</v>
      </c>
      <c r="D24" s="340">
        <f t="shared" si="0"/>
        <v>0</v>
      </c>
      <c r="E24" s="340">
        <f t="shared" si="0"/>
        <v>10</v>
      </c>
      <c r="F24" s="340">
        <f t="shared" si="0"/>
        <v>0</v>
      </c>
      <c r="G24" s="340">
        <f t="shared" si="0"/>
        <v>0</v>
      </c>
      <c r="H24" s="340">
        <f t="shared" si="0"/>
        <v>0</v>
      </c>
      <c r="I24" s="340">
        <f t="shared" si="0"/>
        <v>0</v>
      </c>
      <c r="J24" s="340">
        <f t="shared" si="0"/>
        <v>0</v>
      </c>
      <c r="K24" s="340">
        <f t="shared" si="0"/>
        <v>0</v>
      </c>
      <c r="L24" s="340">
        <f t="shared" si="0"/>
        <v>0</v>
      </c>
      <c r="M24" s="340">
        <f t="shared" si="0"/>
        <v>0</v>
      </c>
      <c r="N24" s="340">
        <f t="shared" si="0"/>
        <v>0</v>
      </c>
      <c r="O24" s="340">
        <f t="shared" si="0"/>
        <v>10</v>
      </c>
      <c r="P24" s="340">
        <f>SUM(P22:P23)</f>
        <v>0</v>
      </c>
      <c r="Q24" s="341">
        <f>SUM(Q22:Q23)</f>
        <v>0</v>
      </c>
      <c r="R24" s="146"/>
      <c r="S24" s="146"/>
      <c r="T24" s="146"/>
      <c r="U24" s="361"/>
      <c r="V24" s="339" t="s">
        <v>29</v>
      </c>
      <c r="W24" s="340">
        <f>SUM(W22:W23)</f>
        <v>0</v>
      </c>
      <c r="X24" s="448">
        <f t="shared" ref="X24:AH24" si="1">SUM(X22:X23)</f>
        <v>4</v>
      </c>
      <c r="Y24" s="340">
        <f t="shared" si="1"/>
        <v>0</v>
      </c>
      <c r="Z24" s="340">
        <f t="shared" si="1"/>
        <v>0</v>
      </c>
      <c r="AA24" s="340">
        <f t="shared" si="1"/>
        <v>0</v>
      </c>
      <c r="AB24" s="340">
        <f t="shared" si="1"/>
        <v>0</v>
      </c>
      <c r="AC24" s="340">
        <f t="shared" si="1"/>
        <v>0</v>
      </c>
      <c r="AD24" s="340">
        <f t="shared" si="1"/>
        <v>0</v>
      </c>
      <c r="AE24" s="340">
        <f t="shared" si="1"/>
        <v>0</v>
      </c>
      <c r="AF24" s="340">
        <f t="shared" si="1"/>
        <v>0</v>
      </c>
      <c r="AG24" s="340">
        <f t="shared" si="1"/>
        <v>0</v>
      </c>
      <c r="AH24" s="340">
        <f t="shared" si="1"/>
        <v>0</v>
      </c>
      <c r="AI24" s="340">
        <f>SUM(AI22:AI23)</f>
        <v>4</v>
      </c>
      <c r="AJ24" s="448">
        <f>SUM(AJ22:AJ23)</f>
        <v>4</v>
      </c>
      <c r="AK24" s="340">
        <f>SUM(AK22:AK23)</f>
        <v>0</v>
      </c>
      <c r="AL24" s="362"/>
      <c r="AM24" s="362"/>
      <c r="AN24" s="362"/>
      <c r="AO24" s="363"/>
    </row>
    <row r="25" spans="1:41" x14ac:dyDescent="0.25">
      <c r="A25" s="145"/>
      <c r="B25" s="146"/>
      <c r="C25" s="146"/>
      <c r="D25" s="146"/>
      <c r="E25" s="146"/>
      <c r="F25" s="146"/>
      <c r="G25" s="146"/>
      <c r="H25" s="146"/>
      <c r="I25" s="146"/>
      <c r="J25" s="146"/>
      <c r="K25" s="146"/>
      <c r="L25" s="146"/>
      <c r="M25" s="146"/>
      <c r="N25" s="146"/>
      <c r="O25" s="146"/>
      <c r="P25" s="146"/>
      <c r="Q25" s="146"/>
      <c r="R25" s="146"/>
      <c r="S25" s="146"/>
      <c r="T25" s="146"/>
      <c r="U25" s="361"/>
      <c r="V25" s="362"/>
      <c r="W25" s="362"/>
      <c r="X25" s="362"/>
      <c r="Y25" s="362"/>
      <c r="Z25" s="362"/>
      <c r="AA25" s="362"/>
      <c r="AB25" s="362"/>
      <c r="AC25" s="362"/>
      <c r="AD25" s="362"/>
      <c r="AE25" s="362"/>
      <c r="AF25" s="362"/>
      <c r="AG25" s="362"/>
      <c r="AH25" s="362"/>
      <c r="AI25" s="362"/>
      <c r="AJ25" s="362"/>
      <c r="AK25" s="362"/>
      <c r="AL25" s="362"/>
      <c r="AM25" s="362"/>
      <c r="AN25" s="362"/>
      <c r="AO25" s="363"/>
    </row>
    <row r="26" spans="1:41" ht="15.75" thickBot="1" x14ac:dyDescent="0.3">
      <c r="A26" s="145"/>
      <c r="B26" s="146"/>
      <c r="C26" s="146"/>
      <c r="D26" s="146"/>
      <c r="E26" s="146"/>
      <c r="F26" s="146"/>
      <c r="G26" s="146"/>
      <c r="H26" s="146"/>
      <c r="I26" s="146"/>
      <c r="J26" s="146"/>
      <c r="K26" s="146"/>
      <c r="L26" s="146"/>
      <c r="M26" s="146"/>
      <c r="N26" s="146"/>
      <c r="O26" s="146"/>
      <c r="P26" s="146"/>
      <c r="Q26" s="146"/>
      <c r="R26" s="146"/>
      <c r="S26" s="146"/>
      <c r="T26" s="146"/>
      <c r="U26" s="361"/>
      <c r="V26" s="362"/>
      <c r="W26" s="362"/>
      <c r="X26" s="362"/>
      <c r="Y26" s="362"/>
      <c r="Z26" s="362"/>
      <c r="AA26" s="362"/>
      <c r="AB26" s="362"/>
      <c r="AC26" s="362"/>
      <c r="AD26" s="362"/>
      <c r="AE26" s="362"/>
      <c r="AF26" s="362"/>
      <c r="AG26" s="362"/>
      <c r="AH26" s="362"/>
      <c r="AI26" s="362"/>
      <c r="AJ26" s="362"/>
      <c r="AK26" s="362"/>
      <c r="AL26" s="362"/>
      <c r="AM26" s="362"/>
      <c r="AN26" s="362"/>
      <c r="AO26" s="363"/>
    </row>
    <row r="27" spans="1:41" ht="15.75" thickBot="1" x14ac:dyDescent="0.3">
      <c r="A27" s="145"/>
      <c r="B27" s="559" t="s">
        <v>153</v>
      </c>
      <c r="C27" s="560"/>
      <c r="D27" s="560"/>
      <c r="E27" s="560"/>
      <c r="F27" s="560"/>
      <c r="G27" s="560"/>
      <c r="H27" s="560"/>
      <c r="I27" s="560"/>
      <c r="J27" s="560"/>
      <c r="K27" s="560"/>
      <c r="L27" s="560"/>
      <c r="M27" s="560"/>
      <c r="N27" s="560"/>
      <c r="O27" s="560"/>
      <c r="P27" s="560"/>
      <c r="Q27" s="560"/>
      <c r="R27" s="560"/>
      <c r="S27" s="561"/>
      <c r="T27" s="357"/>
      <c r="U27" s="361"/>
      <c r="V27" s="559" t="s">
        <v>153</v>
      </c>
      <c r="W27" s="560"/>
      <c r="X27" s="560"/>
      <c r="Y27" s="560"/>
      <c r="Z27" s="560"/>
      <c r="AA27" s="560"/>
      <c r="AB27" s="560"/>
      <c r="AC27" s="560"/>
      <c r="AD27" s="560"/>
      <c r="AE27" s="560"/>
      <c r="AF27" s="560"/>
      <c r="AG27" s="560"/>
      <c r="AH27" s="560"/>
      <c r="AI27" s="560"/>
      <c r="AJ27" s="560"/>
      <c r="AK27" s="560"/>
      <c r="AL27" s="560"/>
      <c r="AM27" s="561"/>
      <c r="AN27" s="365"/>
      <c r="AO27" s="363"/>
    </row>
    <row r="28" spans="1:41" ht="15.75" thickBot="1" x14ac:dyDescent="0.3">
      <c r="A28" s="145"/>
      <c r="B28" s="327" t="s">
        <v>49</v>
      </c>
      <c r="C28" s="328" t="s">
        <v>17</v>
      </c>
      <c r="D28" s="328" t="s">
        <v>18</v>
      </c>
      <c r="E28" s="328" t="s">
        <v>19</v>
      </c>
      <c r="F28" s="328" t="s">
        <v>20</v>
      </c>
      <c r="G28" s="328" t="s">
        <v>21</v>
      </c>
      <c r="H28" s="328" t="s">
        <v>22</v>
      </c>
      <c r="I28" s="328" t="s">
        <v>23</v>
      </c>
      <c r="J28" s="328" t="s">
        <v>24</v>
      </c>
      <c r="K28" s="328" t="s">
        <v>25</v>
      </c>
      <c r="L28" s="328" t="s">
        <v>26</v>
      </c>
      <c r="M28" s="328" t="s">
        <v>27</v>
      </c>
      <c r="N28" s="328" t="s">
        <v>28</v>
      </c>
      <c r="O28" s="328" t="s">
        <v>29</v>
      </c>
      <c r="P28" s="328" t="s">
        <v>34</v>
      </c>
      <c r="Q28" s="328" t="s">
        <v>35</v>
      </c>
      <c r="R28" s="328" t="s">
        <v>55</v>
      </c>
      <c r="S28" s="329" t="s">
        <v>54</v>
      </c>
      <c r="T28" s="146"/>
      <c r="U28" s="361"/>
      <c r="V28" s="327" t="s">
        <v>49</v>
      </c>
      <c r="W28" s="328" t="s">
        <v>17</v>
      </c>
      <c r="X28" s="328" t="s">
        <v>18</v>
      </c>
      <c r="Y28" s="328" t="s">
        <v>19</v>
      </c>
      <c r="Z28" s="328" t="s">
        <v>20</v>
      </c>
      <c r="AA28" s="328" t="s">
        <v>21</v>
      </c>
      <c r="AB28" s="328" t="s">
        <v>22</v>
      </c>
      <c r="AC28" s="328" t="s">
        <v>23</v>
      </c>
      <c r="AD28" s="328" t="s">
        <v>24</v>
      </c>
      <c r="AE28" s="328" t="s">
        <v>25</v>
      </c>
      <c r="AF28" s="328" t="s">
        <v>26</v>
      </c>
      <c r="AG28" s="328" t="s">
        <v>27</v>
      </c>
      <c r="AH28" s="328" t="s">
        <v>28</v>
      </c>
      <c r="AI28" s="328" t="s">
        <v>29</v>
      </c>
      <c r="AJ28" s="328" t="s">
        <v>34</v>
      </c>
      <c r="AK28" s="328" t="s">
        <v>35</v>
      </c>
      <c r="AL28" s="328" t="s">
        <v>55</v>
      </c>
      <c r="AM28" s="329" t="s">
        <v>54</v>
      </c>
      <c r="AN28" s="362"/>
      <c r="AO28" s="363"/>
    </row>
    <row r="29" spans="1:41" x14ac:dyDescent="0.25">
      <c r="A29" s="145"/>
      <c r="B29" s="342" t="s">
        <v>51</v>
      </c>
      <c r="C29" s="333"/>
      <c r="D29" s="333"/>
      <c r="E29" s="333"/>
      <c r="F29" s="333"/>
      <c r="G29" s="333"/>
      <c r="H29" s="333"/>
      <c r="I29" s="333"/>
      <c r="J29" s="333"/>
      <c r="K29" s="333"/>
      <c r="L29" s="333"/>
      <c r="M29" s="333"/>
      <c r="N29" s="333"/>
      <c r="O29" s="334"/>
      <c r="P29" s="333"/>
      <c r="Q29" s="333"/>
      <c r="R29" s="333"/>
      <c r="S29" s="335"/>
      <c r="T29" s="146"/>
      <c r="U29" s="361"/>
      <c r="V29" s="342" t="s">
        <v>51</v>
      </c>
      <c r="W29" s="333"/>
      <c r="X29" s="333"/>
      <c r="Y29" s="333"/>
      <c r="Z29" s="333"/>
      <c r="AA29" s="333"/>
      <c r="AB29" s="333"/>
      <c r="AC29" s="333"/>
      <c r="AD29" s="333"/>
      <c r="AE29" s="333"/>
      <c r="AF29" s="333"/>
      <c r="AG29" s="333"/>
      <c r="AH29" s="333"/>
      <c r="AI29" s="334"/>
      <c r="AJ29" s="333"/>
      <c r="AK29" s="333"/>
      <c r="AL29" s="333"/>
      <c r="AM29" s="335"/>
      <c r="AN29" s="362"/>
      <c r="AO29" s="363"/>
    </row>
    <row r="30" spans="1:41" x14ac:dyDescent="0.25">
      <c r="A30" s="145"/>
      <c r="B30" s="336" t="s">
        <v>50</v>
      </c>
      <c r="C30" s="337"/>
      <c r="D30" s="337"/>
      <c r="E30" s="337"/>
      <c r="F30" s="337"/>
      <c r="G30" s="337"/>
      <c r="H30" s="337"/>
      <c r="I30" s="337"/>
      <c r="J30" s="337"/>
      <c r="K30" s="337"/>
      <c r="L30" s="337"/>
      <c r="M30" s="337"/>
      <c r="N30" s="337"/>
      <c r="O30" s="334"/>
      <c r="P30" s="337"/>
      <c r="Q30" s="337"/>
      <c r="R30" s="337"/>
      <c r="S30" s="338"/>
      <c r="T30" s="146"/>
      <c r="U30" s="361"/>
      <c r="V30" s="336" t="s">
        <v>50</v>
      </c>
      <c r="W30" s="337"/>
      <c r="X30" s="337"/>
      <c r="Y30" s="337"/>
      <c r="Z30" s="337"/>
      <c r="AA30" s="337"/>
      <c r="AB30" s="337"/>
      <c r="AC30" s="337"/>
      <c r="AD30" s="337"/>
      <c r="AE30" s="337"/>
      <c r="AF30" s="337"/>
      <c r="AG30" s="337"/>
      <c r="AH30" s="337"/>
      <c r="AI30" s="334"/>
      <c r="AJ30" s="337"/>
      <c r="AK30" s="337"/>
      <c r="AL30" s="337"/>
      <c r="AM30" s="338"/>
      <c r="AN30" s="362"/>
      <c r="AO30" s="363"/>
    </row>
    <row r="31" spans="1:41" x14ac:dyDescent="0.25">
      <c r="A31" s="145"/>
      <c r="B31" s="336" t="s">
        <v>52</v>
      </c>
      <c r="C31" s="337"/>
      <c r="D31" s="337"/>
      <c r="E31" s="337"/>
      <c r="F31" s="337"/>
      <c r="G31" s="337"/>
      <c r="H31" s="337"/>
      <c r="I31" s="337"/>
      <c r="J31" s="337"/>
      <c r="K31" s="337"/>
      <c r="L31" s="337"/>
      <c r="M31" s="337"/>
      <c r="N31" s="337"/>
      <c r="O31" s="334"/>
      <c r="P31" s="337"/>
      <c r="Q31" s="337"/>
      <c r="R31" s="337"/>
      <c r="S31" s="338"/>
      <c r="T31" s="146"/>
      <c r="U31" s="361"/>
      <c r="V31" s="336" t="s">
        <v>52</v>
      </c>
      <c r="W31" s="337"/>
      <c r="X31" s="337"/>
      <c r="Y31" s="337"/>
      <c r="Z31" s="337"/>
      <c r="AA31" s="337"/>
      <c r="AB31" s="337"/>
      <c r="AC31" s="337"/>
      <c r="AD31" s="337"/>
      <c r="AE31" s="337"/>
      <c r="AF31" s="337"/>
      <c r="AG31" s="337"/>
      <c r="AH31" s="337"/>
      <c r="AI31" s="334"/>
      <c r="AJ31" s="337"/>
      <c r="AK31" s="337"/>
      <c r="AL31" s="337"/>
      <c r="AM31" s="338"/>
      <c r="AN31" s="362"/>
      <c r="AO31" s="363"/>
    </row>
    <row r="32" spans="1:41" x14ac:dyDescent="0.25">
      <c r="A32" s="145"/>
      <c r="B32" s="336" t="s">
        <v>53</v>
      </c>
      <c r="C32" s="337"/>
      <c r="D32" s="337"/>
      <c r="E32" s="337"/>
      <c r="F32" s="337"/>
      <c r="G32" s="337"/>
      <c r="H32" s="337"/>
      <c r="I32" s="337"/>
      <c r="J32" s="337"/>
      <c r="K32" s="337"/>
      <c r="L32" s="337"/>
      <c r="M32" s="337"/>
      <c r="N32" s="337"/>
      <c r="O32" s="334"/>
      <c r="P32" s="337"/>
      <c r="Q32" s="337"/>
      <c r="R32" s="337"/>
      <c r="S32" s="338"/>
      <c r="T32" s="146"/>
      <c r="U32" s="361"/>
      <c r="V32" s="336" t="s">
        <v>53</v>
      </c>
      <c r="W32" s="337"/>
      <c r="X32" s="337"/>
      <c r="Y32" s="337"/>
      <c r="Z32" s="337"/>
      <c r="AA32" s="337"/>
      <c r="AB32" s="337"/>
      <c r="AC32" s="337"/>
      <c r="AD32" s="337"/>
      <c r="AE32" s="337"/>
      <c r="AF32" s="337"/>
      <c r="AG32" s="337"/>
      <c r="AH32" s="337"/>
      <c r="AI32" s="334"/>
      <c r="AJ32" s="337"/>
      <c r="AK32" s="337"/>
      <c r="AL32" s="337"/>
      <c r="AM32" s="338"/>
      <c r="AN32" s="362"/>
      <c r="AO32" s="363"/>
    </row>
    <row r="33" spans="1:41" x14ac:dyDescent="0.25">
      <c r="A33" s="145"/>
      <c r="B33" s="343" t="s">
        <v>48</v>
      </c>
      <c r="C33" s="344"/>
      <c r="D33" s="344"/>
      <c r="E33" s="344"/>
      <c r="F33" s="344"/>
      <c r="G33" s="344"/>
      <c r="H33" s="344"/>
      <c r="I33" s="344"/>
      <c r="J33" s="344"/>
      <c r="K33" s="344"/>
      <c r="L33" s="344"/>
      <c r="M33" s="344"/>
      <c r="N33" s="344"/>
      <c r="O33" s="334"/>
      <c r="P33" s="344"/>
      <c r="Q33" s="344"/>
      <c r="R33" s="344"/>
      <c r="S33" s="345"/>
      <c r="T33" s="146"/>
      <c r="U33" s="361"/>
      <c r="V33" s="343" t="s">
        <v>48</v>
      </c>
      <c r="W33" s="344"/>
      <c r="X33" s="344"/>
      <c r="Y33" s="344"/>
      <c r="Z33" s="344"/>
      <c r="AA33" s="344"/>
      <c r="AB33" s="344"/>
      <c r="AC33" s="344"/>
      <c r="AD33" s="344"/>
      <c r="AE33" s="344"/>
      <c r="AF33" s="344"/>
      <c r="AG33" s="344"/>
      <c r="AH33" s="344"/>
      <c r="AI33" s="334"/>
      <c r="AJ33" s="344"/>
      <c r="AK33" s="344"/>
      <c r="AL33" s="344"/>
      <c r="AM33" s="345"/>
      <c r="AN33" s="362"/>
      <c r="AO33" s="363"/>
    </row>
    <row r="34" spans="1:41" ht="15.75" thickBot="1" x14ac:dyDescent="0.3">
      <c r="A34" s="145"/>
      <c r="B34" s="343" t="s">
        <v>155</v>
      </c>
      <c r="C34" s="344"/>
      <c r="D34" s="344"/>
      <c r="E34" s="344"/>
      <c r="F34" s="344"/>
      <c r="G34" s="344"/>
      <c r="H34" s="344"/>
      <c r="I34" s="344"/>
      <c r="J34" s="344"/>
      <c r="K34" s="344"/>
      <c r="L34" s="344"/>
      <c r="M34" s="344"/>
      <c r="N34" s="344"/>
      <c r="O34" s="334"/>
      <c r="P34" s="344"/>
      <c r="Q34" s="344"/>
      <c r="R34" s="344"/>
      <c r="S34" s="345"/>
      <c r="T34" s="146"/>
      <c r="U34" s="361"/>
      <c r="V34" s="343" t="s">
        <v>155</v>
      </c>
      <c r="W34" s="344"/>
      <c r="X34" s="344"/>
      <c r="Y34" s="344"/>
      <c r="Z34" s="344"/>
      <c r="AA34" s="344"/>
      <c r="AB34" s="344"/>
      <c r="AC34" s="344"/>
      <c r="AD34" s="344"/>
      <c r="AE34" s="344"/>
      <c r="AF34" s="344"/>
      <c r="AG34" s="344"/>
      <c r="AH34" s="344"/>
      <c r="AI34" s="334"/>
      <c r="AJ34" s="344"/>
      <c r="AK34" s="344"/>
      <c r="AL34" s="344"/>
      <c r="AM34" s="345"/>
      <c r="AN34" s="362"/>
      <c r="AO34" s="363"/>
    </row>
    <row r="35" spans="1:41" ht="15.75" thickBot="1" x14ac:dyDescent="0.3">
      <c r="A35" s="145"/>
      <c r="B35" s="339" t="s">
        <v>29</v>
      </c>
      <c r="C35" s="340">
        <f>SUM(C29:C34)</f>
        <v>0</v>
      </c>
      <c r="D35" s="340">
        <f t="shared" ref="D35:N35" si="2">SUM(D29:D34)</f>
        <v>0</v>
      </c>
      <c r="E35" s="340">
        <f t="shared" si="2"/>
        <v>0</v>
      </c>
      <c r="F35" s="340">
        <f t="shared" si="2"/>
        <v>0</v>
      </c>
      <c r="G35" s="340">
        <f t="shared" si="2"/>
        <v>0</v>
      </c>
      <c r="H35" s="340">
        <f t="shared" si="2"/>
        <v>0</v>
      </c>
      <c r="I35" s="340">
        <f t="shared" si="2"/>
        <v>0</v>
      </c>
      <c r="J35" s="340">
        <f t="shared" si="2"/>
        <v>0</v>
      </c>
      <c r="K35" s="340">
        <f t="shared" si="2"/>
        <v>0</v>
      </c>
      <c r="L35" s="340">
        <f t="shared" si="2"/>
        <v>0</v>
      </c>
      <c r="M35" s="340">
        <f t="shared" si="2"/>
        <v>0</v>
      </c>
      <c r="N35" s="340">
        <f t="shared" si="2"/>
        <v>0</v>
      </c>
      <c r="O35" s="340">
        <f>SUM(O29:O34)</f>
        <v>0</v>
      </c>
      <c r="P35" s="340">
        <f t="shared" ref="P35:S35" si="3">SUM(P29:P34)</f>
        <v>0</v>
      </c>
      <c r="Q35" s="340">
        <f t="shared" si="3"/>
        <v>0</v>
      </c>
      <c r="R35" s="340">
        <f t="shared" si="3"/>
        <v>0</v>
      </c>
      <c r="S35" s="341">
        <f t="shared" si="3"/>
        <v>0</v>
      </c>
      <c r="T35" s="146"/>
      <c r="U35" s="361"/>
      <c r="V35" s="339" t="s">
        <v>29</v>
      </c>
      <c r="W35" s="340">
        <f>SUM(W29:W34)</f>
        <v>0</v>
      </c>
      <c r="X35" s="340">
        <f t="shared" ref="X35:AH35" si="4">SUM(X29:X34)</f>
        <v>0</v>
      </c>
      <c r="Y35" s="340">
        <f t="shared" si="4"/>
        <v>0</v>
      </c>
      <c r="Z35" s="340">
        <f t="shared" si="4"/>
        <v>0</v>
      </c>
      <c r="AA35" s="340">
        <f t="shared" si="4"/>
        <v>0</v>
      </c>
      <c r="AB35" s="340">
        <f t="shared" si="4"/>
        <v>0</v>
      </c>
      <c r="AC35" s="340">
        <f t="shared" si="4"/>
        <v>0</v>
      </c>
      <c r="AD35" s="340">
        <f t="shared" si="4"/>
        <v>0</v>
      </c>
      <c r="AE35" s="340">
        <f t="shared" si="4"/>
        <v>0</v>
      </c>
      <c r="AF35" s="340">
        <f t="shared" si="4"/>
        <v>0</v>
      </c>
      <c r="AG35" s="340">
        <f t="shared" si="4"/>
        <v>0</v>
      </c>
      <c r="AH35" s="340">
        <f t="shared" si="4"/>
        <v>0</v>
      </c>
      <c r="AI35" s="340">
        <f>SUM(AI29:AI34)</f>
        <v>0</v>
      </c>
      <c r="AJ35" s="340">
        <f>SUM(AJ29:AJ34)</f>
        <v>0</v>
      </c>
      <c r="AK35" s="340">
        <f t="shared" ref="AK35" si="5">SUM(AK29:AK34)</f>
        <v>0</v>
      </c>
      <c r="AL35" s="340">
        <f>SUM(AL29:AL34)</f>
        <v>0</v>
      </c>
      <c r="AM35" s="341">
        <f>SUM(AM29:AM34)</f>
        <v>0</v>
      </c>
      <c r="AN35" s="362"/>
      <c r="AO35" s="363"/>
    </row>
    <row r="36" spans="1:41" x14ac:dyDescent="0.25">
      <c r="A36" s="145"/>
      <c r="B36" s="146"/>
      <c r="C36" s="146"/>
      <c r="D36" s="146"/>
      <c r="E36" s="146"/>
      <c r="F36" s="146"/>
      <c r="G36" s="146"/>
      <c r="H36" s="146"/>
      <c r="I36" s="146"/>
      <c r="J36" s="146"/>
      <c r="K36" s="146"/>
      <c r="L36" s="146"/>
      <c r="M36" s="146"/>
      <c r="N36" s="146"/>
      <c r="O36" s="146"/>
      <c r="P36" s="146"/>
      <c r="Q36" s="146"/>
      <c r="R36" s="146"/>
      <c r="S36" s="146"/>
      <c r="T36" s="146"/>
      <c r="U36" s="361"/>
      <c r="V36" s="362"/>
      <c r="W36" s="362"/>
      <c r="X36" s="362"/>
      <c r="Y36" s="362"/>
      <c r="Z36" s="362"/>
      <c r="AA36" s="362"/>
      <c r="AB36" s="362"/>
      <c r="AC36" s="362"/>
      <c r="AD36" s="362"/>
      <c r="AE36" s="362"/>
      <c r="AF36" s="362"/>
      <c r="AG36" s="362"/>
      <c r="AH36" s="362"/>
      <c r="AI36" s="362"/>
      <c r="AJ36" s="362"/>
      <c r="AK36" s="362"/>
      <c r="AL36" s="362"/>
      <c r="AM36" s="362"/>
      <c r="AN36" s="362"/>
      <c r="AO36" s="363"/>
    </row>
    <row r="37" spans="1:41" ht="15.75" thickBot="1" x14ac:dyDescent="0.3">
      <c r="A37" s="145"/>
      <c r="B37" s="146"/>
      <c r="C37" s="146"/>
      <c r="D37" s="146"/>
      <c r="E37" s="146"/>
      <c r="F37" s="146"/>
      <c r="G37" s="146"/>
      <c r="H37" s="146"/>
      <c r="I37" s="146"/>
      <c r="J37" s="146"/>
      <c r="K37" s="146"/>
      <c r="L37" s="146"/>
      <c r="M37" s="146"/>
      <c r="N37" s="146"/>
      <c r="O37" s="146"/>
      <c r="P37" s="146"/>
      <c r="Q37" s="146"/>
      <c r="R37" s="146"/>
      <c r="S37" s="146"/>
      <c r="T37" s="146"/>
      <c r="U37" s="361"/>
      <c r="V37" s="362"/>
      <c r="W37" s="362"/>
      <c r="X37" s="362"/>
      <c r="Y37" s="362"/>
      <c r="Z37" s="362"/>
      <c r="AA37" s="362"/>
      <c r="AB37" s="362"/>
      <c r="AC37" s="362"/>
      <c r="AD37" s="362"/>
      <c r="AE37" s="362"/>
      <c r="AF37" s="362"/>
      <c r="AG37" s="362"/>
      <c r="AH37" s="362"/>
      <c r="AI37" s="362"/>
      <c r="AJ37" s="362"/>
      <c r="AK37" s="362"/>
      <c r="AL37" s="362"/>
      <c r="AM37" s="362"/>
      <c r="AN37" s="362"/>
      <c r="AO37" s="363"/>
    </row>
    <row r="38" spans="1:41" x14ac:dyDescent="0.25">
      <c r="A38" s="145"/>
      <c r="B38" s="355"/>
      <c r="C38" s="356"/>
      <c r="D38" s="562" t="s">
        <v>174</v>
      </c>
      <c r="E38" s="562"/>
      <c r="F38" s="562"/>
      <c r="G38" s="562"/>
      <c r="H38" s="562"/>
      <c r="I38" s="562"/>
      <c r="J38" s="562"/>
      <c r="K38" s="563"/>
      <c r="L38" s="146"/>
      <c r="M38" s="146"/>
      <c r="N38" s="146"/>
      <c r="O38" s="146"/>
      <c r="P38" s="146"/>
      <c r="Q38" s="146"/>
      <c r="R38" s="146"/>
      <c r="S38" s="146"/>
      <c r="T38" s="146"/>
      <c r="U38" s="361"/>
      <c r="V38" s="355"/>
      <c r="W38" s="356"/>
      <c r="X38" s="562" t="s">
        <v>174</v>
      </c>
      <c r="Y38" s="562"/>
      <c r="Z38" s="562"/>
      <c r="AA38" s="562"/>
      <c r="AB38" s="562"/>
      <c r="AC38" s="562"/>
      <c r="AD38" s="562"/>
      <c r="AE38" s="563"/>
      <c r="AF38" s="362"/>
      <c r="AG38" s="362"/>
      <c r="AH38" s="362"/>
      <c r="AI38" s="362"/>
      <c r="AJ38" s="362"/>
      <c r="AK38" s="362"/>
      <c r="AL38" s="362"/>
      <c r="AM38" s="362"/>
      <c r="AN38" s="362"/>
      <c r="AO38" s="363"/>
    </row>
    <row r="39" spans="1:41" ht="60" x14ac:dyDescent="0.25">
      <c r="A39" s="145"/>
      <c r="B39" s="351" t="s">
        <v>33</v>
      </c>
      <c r="C39" s="330" t="s">
        <v>151</v>
      </c>
      <c r="D39" s="331" t="s">
        <v>61</v>
      </c>
      <c r="E39" s="331" t="s">
        <v>131</v>
      </c>
      <c r="F39" s="331" t="s">
        <v>40</v>
      </c>
      <c r="G39" s="331" t="s">
        <v>34</v>
      </c>
      <c r="H39" s="331" t="s">
        <v>35</v>
      </c>
      <c r="I39" s="331" t="s">
        <v>36</v>
      </c>
      <c r="J39" s="331" t="s">
        <v>37</v>
      </c>
      <c r="K39" s="352" t="s">
        <v>38</v>
      </c>
      <c r="L39" s="146"/>
      <c r="M39" s="146"/>
      <c r="N39" s="146"/>
      <c r="O39" s="146"/>
      <c r="P39" s="146"/>
      <c r="Q39" s="146"/>
      <c r="R39" s="146"/>
      <c r="S39" s="146"/>
      <c r="T39" s="146"/>
      <c r="U39" s="361"/>
      <c r="V39" s="351" t="s">
        <v>33</v>
      </c>
      <c r="W39" s="330" t="s">
        <v>151</v>
      </c>
      <c r="X39" s="331" t="s">
        <v>61</v>
      </c>
      <c r="Y39" s="331" t="s">
        <v>131</v>
      </c>
      <c r="Z39" s="331" t="s">
        <v>40</v>
      </c>
      <c r="AA39" s="331" t="s">
        <v>34</v>
      </c>
      <c r="AB39" s="331" t="s">
        <v>35</v>
      </c>
      <c r="AC39" s="331" t="s">
        <v>36</v>
      </c>
      <c r="AD39" s="331" t="s">
        <v>37</v>
      </c>
      <c r="AE39" s="352" t="s">
        <v>38</v>
      </c>
      <c r="AF39" s="362"/>
      <c r="AG39" s="362"/>
      <c r="AH39" s="362"/>
      <c r="AI39" s="362"/>
      <c r="AJ39" s="362"/>
      <c r="AK39" s="362"/>
      <c r="AL39" s="362"/>
      <c r="AM39" s="362"/>
      <c r="AN39" s="362"/>
      <c r="AO39" s="363"/>
    </row>
    <row r="40" spans="1:41" x14ac:dyDescent="0.25">
      <c r="A40" s="145"/>
      <c r="B40" s="353">
        <v>1</v>
      </c>
      <c r="C40" s="347"/>
      <c r="D40" s="348"/>
      <c r="E40" s="349"/>
      <c r="F40" s="346"/>
      <c r="G40" s="348"/>
      <c r="H40" s="348"/>
      <c r="I40" s="348"/>
      <c r="J40" s="350" t="e">
        <f>I40/F40</f>
        <v>#DIV/0!</v>
      </c>
      <c r="K40" s="354"/>
      <c r="L40" s="146"/>
      <c r="M40" s="146"/>
      <c r="N40" s="146"/>
      <c r="O40" s="146"/>
      <c r="P40" s="146"/>
      <c r="Q40" s="146"/>
      <c r="R40" s="146"/>
      <c r="S40" s="146"/>
      <c r="T40" s="146"/>
      <c r="U40" s="361"/>
      <c r="V40" s="353">
        <v>1</v>
      </c>
      <c r="W40" s="347"/>
      <c r="X40" s="348"/>
      <c r="Y40" s="349"/>
      <c r="Z40" s="346"/>
      <c r="AA40" s="348"/>
      <c r="AB40" s="348"/>
      <c r="AC40" s="348"/>
      <c r="AD40" s="350" t="e">
        <f>AC40/Z40</f>
        <v>#DIV/0!</v>
      </c>
      <c r="AE40" s="354"/>
      <c r="AF40" s="362"/>
      <c r="AG40" s="362"/>
      <c r="AH40" s="362"/>
      <c r="AI40" s="362"/>
      <c r="AJ40" s="362"/>
      <c r="AK40" s="362"/>
      <c r="AL40" s="362"/>
      <c r="AM40" s="362"/>
      <c r="AN40" s="362"/>
      <c r="AO40" s="363"/>
    </row>
    <row r="41" spans="1:41" x14ac:dyDescent="0.25">
      <c r="A41" s="145"/>
      <c r="B41" s="353">
        <v>2</v>
      </c>
      <c r="C41" s="347"/>
      <c r="D41" s="348"/>
      <c r="E41" s="348"/>
      <c r="F41" s="346"/>
      <c r="G41" s="348"/>
      <c r="H41" s="348"/>
      <c r="I41" s="348"/>
      <c r="J41" s="350" t="e">
        <f>I41/F41</f>
        <v>#DIV/0!</v>
      </c>
      <c r="K41" s="354"/>
      <c r="L41" s="146"/>
      <c r="M41" s="146"/>
      <c r="N41" s="146"/>
      <c r="O41" s="146"/>
      <c r="P41" s="146"/>
      <c r="Q41" s="146"/>
      <c r="R41" s="146"/>
      <c r="S41" s="146"/>
      <c r="T41" s="146"/>
      <c r="U41" s="361"/>
      <c r="V41" s="353">
        <v>2</v>
      </c>
      <c r="W41" s="347"/>
      <c r="X41" s="348"/>
      <c r="Y41" s="348"/>
      <c r="Z41" s="346"/>
      <c r="AA41" s="348"/>
      <c r="AB41" s="348"/>
      <c r="AC41" s="348"/>
      <c r="AD41" s="350" t="e">
        <f>AC41/Z41</f>
        <v>#DIV/0!</v>
      </c>
      <c r="AE41" s="354"/>
      <c r="AF41" s="362"/>
      <c r="AG41" s="362"/>
      <c r="AH41" s="362"/>
      <c r="AI41" s="362"/>
      <c r="AJ41" s="362"/>
      <c r="AK41" s="362"/>
      <c r="AL41" s="362"/>
      <c r="AM41" s="362"/>
      <c r="AN41" s="362"/>
      <c r="AO41" s="363"/>
    </row>
    <row r="42" spans="1:41" x14ac:dyDescent="0.25">
      <c r="A42" s="145"/>
      <c r="B42" s="353">
        <v>3</v>
      </c>
      <c r="C42" s="347"/>
      <c r="D42" s="348"/>
      <c r="E42" s="348"/>
      <c r="F42" s="346"/>
      <c r="G42" s="348"/>
      <c r="H42" s="348"/>
      <c r="I42" s="348"/>
      <c r="J42" s="350" t="e">
        <f t="shared" ref="J42:J45" si="6">I42/F42</f>
        <v>#DIV/0!</v>
      </c>
      <c r="K42" s="354"/>
      <c r="L42" s="146"/>
      <c r="M42" s="146"/>
      <c r="N42" s="146"/>
      <c r="O42" s="146"/>
      <c r="P42" s="146"/>
      <c r="Q42" s="146"/>
      <c r="R42" s="146"/>
      <c r="S42" s="146"/>
      <c r="T42" s="146"/>
      <c r="U42" s="361"/>
      <c r="V42" s="353">
        <v>3</v>
      </c>
      <c r="W42" s="347"/>
      <c r="X42" s="348"/>
      <c r="Y42" s="348"/>
      <c r="Z42" s="346"/>
      <c r="AA42" s="348"/>
      <c r="AB42" s="348"/>
      <c r="AC42" s="348"/>
      <c r="AD42" s="350" t="e">
        <f t="shared" ref="AD42:AD45" si="7">AC42/Z42</f>
        <v>#DIV/0!</v>
      </c>
      <c r="AE42" s="354"/>
      <c r="AF42" s="362"/>
      <c r="AG42" s="362"/>
      <c r="AH42" s="362"/>
      <c r="AI42" s="362"/>
      <c r="AJ42" s="362"/>
      <c r="AK42" s="362"/>
      <c r="AL42" s="362"/>
      <c r="AM42" s="362"/>
      <c r="AN42" s="362"/>
      <c r="AO42" s="363"/>
    </row>
    <row r="43" spans="1:41" x14ac:dyDescent="0.25">
      <c r="A43" s="145"/>
      <c r="B43" s="353">
        <v>4</v>
      </c>
      <c r="C43" s="347"/>
      <c r="D43" s="348"/>
      <c r="E43" s="348"/>
      <c r="F43" s="346"/>
      <c r="G43" s="348"/>
      <c r="H43" s="348"/>
      <c r="I43" s="348"/>
      <c r="J43" s="350" t="e">
        <f t="shared" si="6"/>
        <v>#DIV/0!</v>
      </c>
      <c r="K43" s="354"/>
      <c r="L43" s="146"/>
      <c r="M43" s="146"/>
      <c r="N43" s="146"/>
      <c r="O43" s="146"/>
      <c r="P43" s="146"/>
      <c r="Q43" s="146"/>
      <c r="R43" s="146"/>
      <c r="S43" s="146"/>
      <c r="T43" s="146"/>
      <c r="U43" s="361"/>
      <c r="V43" s="353">
        <v>4</v>
      </c>
      <c r="W43" s="347"/>
      <c r="X43" s="348"/>
      <c r="Y43" s="348"/>
      <c r="Z43" s="346"/>
      <c r="AA43" s="348"/>
      <c r="AB43" s="348"/>
      <c r="AC43" s="348"/>
      <c r="AD43" s="350" t="e">
        <f t="shared" si="7"/>
        <v>#DIV/0!</v>
      </c>
      <c r="AE43" s="354"/>
      <c r="AF43" s="362"/>
      <c r="AG43" s="362"/>
      <c r="AH43" s="362"/>
      <c r="AI43" s="362"/>
      <c r="AJ43" s="362"/>
      <c r="AK43" s="362"/>
      <c r="AL43" s="362"/>
      <c r="AM43" s="362"/>
      <c r="AN43" s="362"/>
      <c r="AO43" s="363"/>
    </row>
    <row r="44" spans="1:41" ht="15.75" thickBot="1" x14ac:dyDescent="0.3">
      <c r="A44" s="145"/>
      <c r="B44" s="353">
        <v>5</v>
      </c>
      <c r="C44" s="347"/>
      <c r="D44" s="348"/>
      <c r="E44" s="348"/>
      <c r="F44" s="346"/>
      <c r="G44" s="348"/>
      <c r="H44" s="348"/>
      <c r="I44" s="348"/>
      <c r="J44" s="350" t="e">
        <f t="shared" si="6"/>
        <v>#DIV/0!</v>
      </c>
      <c r="K44" s="354"/>
      <c r="L44" s="146"/>
      <c r="M44" s="146"/>
      <c r="N44" s="146"/>
      <c r="O44" s="146"/>
      <c r="P44" s="146"/>
      <c r="Q44" s="146"/>
      <c r="R44" s="146"/>
      <c r="S44" s="146"/>
      <c r="T44" s="146"/>
      <c r="U44" s="361"/>
      <c r="V44" s="353">
        <v>5</v>
      </c>
      <c r="W44" s="347"/>
      <c r="X44" s="348"/>
      <c r="Y44" s="348"/>
      <c r="Z44" s="346"/>
      <c r="AA44" s="348"/>
      <c r="AB44" s="348"/>
      <c r="AC44" s="348"/>
      <c r="AD44" s="350" t="e">
        <f t="shared" si="7"/>
        <v>#DIV/0!</v>
      </c>
      <c r="AE44" s="354"/>
      <c r="AF44" s="362"/>
      <c r="AG44" s="362"/>
      <c r="AH44" s="362"/>
      <c r="AI44" s="362"/>
      <c r="AJ44" s="362"/>
      <c r="AK44" s="362"/>
      <c r="AL44" s="362"/>
      <c r="AM44" s="362"/>
      <c r="AN44" s="362"/>
      <c r="AO44" s="363"/>
    </row>
    <row r="45" spans="1:41" ht="15.75" thickBot="1" x14ac:dyDescent="0.3">
      <c r="A45" s="145"/>
      <c r="B45" s="564" t="s">
        <v>29</v>
      </c>
      <c r="C45" s="565"/>
      <c r="D45" s="566"/>
      <c r="E45" s="380"/>
      <c r="F45" s="381">
        <f>SUM(F40:F44)</f>
        <v>0</v>
      </c>
      <c r="G45" s="381">
        <f t="shared" ref="G45:I45" si="8">SUM(G40:G44)</f>
        <v>0</v>
      </c>
      <c r="H45" s="381">
        <f t="shared" si="8"/>
        <v>0</v>
      </c>
      <c r="I45" s="381">
        <f t="shared" si="8"/>
        <v>0</v>
      </c>
      <c r="J45" s="383" t="e">
        <f t="shared" si="6"/>
        <v>#DIV/0!</v>
      </c>
      <c r="K45" s="382"/>
      <c r="L45" s="146"/>
      <c r="M45" s="146"/>
      <c r="N45" s="146"/>
      <c r="O45" s="146"/>
      <c r="P45" s="146"/>
      <c r="Q45" s="146"/>
      <c r="R45" s="146"/>
      <c r="S45" s="146"/>
      <c r="T45" s="146"/>
      <c r="U45" s="361"/>
      <c r="V45" s="564" t="s">
        <v>29</v>
      </c>
      <c r="W45" s="565"/>
      <c r="X45" s="566"/>
      <c r="Y45" s="380"/>
      <c r="Z45" s="411">
        <f>SUM(Z40:Z44)</f>
        <v>0</v>
      </c>
      <c r="AA45" s="411">
        <f t="shared" ref="AA45:AC45" si="9">SUM(AA40:AA44)</f>
        <v>0</v>
      </c>
      <c r="AB45" s="411">
        <f t="shared" si="9"/>
        <v>0</v>
      </c>
      <c r="AC45" s="411">
        <f t="shared" si="9"/>
        <v>0</v>
      </c>
      <c r="AD45" s="383" t="e">
        <f t="shared" si="7"/>
        <v>#DIV/0!</v>
      </c>
      <c r="AE45" s="382"/>
      <c r="AF45" s="362"/>
      <c r="AG45" s="362"/>
      <c r="AH45" s="362"/>
      <c r="AI45" s="362"/>
      <c r="AJ45" s="362"/>
      <c r="AK45" s="362"/>
      <c r="AL45" s="362"/>
      <c r="AM45" s="362"/>
      <c r="AN45" s="362"/>
      <c r="AO45" s="363"/>
    </row>
    <row r="46" spans="1:41" x14ac:dyDescent="0.25">
      <c r="A46" s="145"/>
      <c r="B46" s="146"/>
      <c r="C46" s="146"/>
      <c r="D46" s="146"/>
      <c r="E46" s="146"/>
      <c r="F46" s="146"/>
      <c r="G46" s="146"/>
      <c r="H46" s="146"/>
      <c r="I46" s="146"/>
      <c r="J46" s="146"/>
      <c r="K46" s="146"/>
      <c r="L46" s="146"/>
      <c r="M46" s="146"/>
      <c r="N46" s="146"/>
      <c r="O46" s="146"/>
      <c r="P46" s="146"/>
      <c r="Q46" s="146"/>
      <c r="R46" s="146"/>
      <c r="S46" s="146"/>
      <c r="T46" s="146"/>
      <c r="U46" s="361"/>
      <c r="V46" s="362"/>
      <c r="W46" s="362"/>
      <c r="X46" s="362"/>
      <c r="Y46" s="362"/>
      <c r="Z46" s="362"/>
      <c r="AA46" s="362"/>
      <c r="AB46" s="362"/>
      <c r="AC46" s="362"/>
      <c r="AD46" s="362"/>
      <c r="AE46" s="362"/>
      <c r="AF46" s="362"/>
      <c r="AG46" s="362"/>
      <c r="AH46" s="362"/>
      <c r="AI46" s="362"/>
      <c r="AJ46" s="362"/>
      <c r="AK46" s="362"/>
      <c r="AL46" s="362"/>
      <c r="AM46" s="362"/>
      <c r="AN46" s="362"/>
      <c r="AO46" s="363"/>
    </row>
    <row r="47" spans="1:41" ht="15.75" thickBot="1" x14ac:dyDescent="0.3">
      <c r="A47" s="145"/>
      <c r="B47" s="146"/>
      <c r="C47" s="146"/>
      <c r="D47" s="146"/>
      <c r="E47" s="146"/>
      <c r="F47" s="146"/>
      <c r="G47" s="146"/>
      <c r="H47" s="146"/>
      <c r="I47" s="146"/>
      <c r="J47" s="146"/>
      <c r="K47" s="146"/>
      <c r="L47" s="146"/>
      <c r="M47" s="146"/>
      <c r="N47" s="146"/>
      <c r="O47" s="146"/>
      <c r="P47" s="146"/>
      <c r="Q47" s="146"/>
      <c r="R47" s="146"/>
      <c r="S47" s="146"/>
      <c r="T47" s="146"/>
      <c r="U47" s="361"/>
      <c r="V47" s="362"/>
      <c r="W47" s="362"/>
      <c r="X47" s="362"/>
      <c r="Y47" s="362"/>
      <c r="Z47" s="362"/>
      <c r="AA47" s="362"/>
      <c r="AB47" s="362"/>
      <c r="AC47" s="362"/>
      <c r="AD47" s="362"/>
      <c r="AE47" s="362"/>
      <c r="AF47" s="362"/>
      <c r="AG47" s="362"/>
      <c r="AH47" s="362"/>
      <c r="AI47" s="362"/>
      <c r="AJ47" s="362"/>
      <c r="AK47" s="362"/>
      <c r="AL47" s="362"/>
      <c r="AM47" s="362"/>
      <c r="AN47" s="362"/>
      <c r="AO47" s="363"/>
    </row>
    <row r="48" spans="1:41" x14ac:dyDescent="0.25">
      <c r="A48" s="145"/>
      <c r="B48" s="355"/>
      <c r="C48" s="356"/>
      <c r="D48" s="562" t="s">
        <v>154</v>
      </c>
      <c r="E48" s="562"/>
      <c r="F48" s="562"/>
      <c r="G48" s="562"/>
      <c r="H48" s="562"/>
      <c r="I48" s="562"/>
      <c r="J48" s="562"/>
      <c r="K48" s="563"/>
      <c r="L48" s="146"/>
      <c r="M48" s="146"/>
      <c r="N48" s="146"/>
      <c r="O48" s="146"/>
      <c r="P48" s="146"/>
      <c r="Q48" s="146"/>
      <c r="R48" s="146"/>
      <c r="S48" s="146"/>
      <c r="T48" s="146"/>
      <c r="U48" s="361"/>
      <c r="V48" s="355"/>
      <c r="W48" s="356"/>
      <c r="X48" s="562" t="s">
        <v>154</v>
      </c>
      <c r="Y48" s="562"/>
      <c r="Z48" s="562"/>
      <c r="AA48" s="562"/>
      <c r="AB48" s="562"/>
      <c r="AC48" s="562"/>
      <c r="AD48" s="562"/>
      <c r="AE48" s="563"/>
      <c r="AF48" s="362"/>
      <c r="AG48" s="362"/>
      <c r="AH48" s="362"/>
      <c r="AI48" s="362"/>
      <c r="AJ48" s="362"/>
      <c r="AK48" s="362"/>
      <c r="AL48" s="362"/>
      <c r="AM48" s="362"/>
      <c r="AN48" s="362"/>
      <c r="AO48" s="363"/>
    </row>
    <row r="49" spans="1:41" ht="70.5" customHeight="1" x14ac:dyDescent="0.25">
      <c r="A49" s="145"/>
      <c r="B49" s="351" t="s">
        <v>33</v>
      </c>
      <c r="C49" s="330" t="s">
        <v>151</v>
      </c>
      <c r="D49" s="331" t="s">
        <v>61</v>
      </c>
      <c r="E49" s="331" t="s">
        <v>39</v>
      </c>
      <c r="F49" s="331" t="s">
        <v>40</v>
      </c>
      <c r="G49" s="331" t="s">
        <v>34</v>
      </c>
      <c r="H49" s="331" t="s">
        <v>35</v>
      </c>
      <c r="I49" s="331" t="s">
        <v>36</v>
      </c>
      <c r="J49" s="331" t="s">
        <v>37</v>
      </c>
      <c r="K49" s="352" t="s">
        <v>38</v>
      </c>
      <c r="L49" s="146"/>
      <c r="M49" s="146"/>
      <c r="N49" s="146"/>
      <c r="O49" s="146"/>
      <c r="P49" s="146"/>
      <c r="Q49" s="146"/>
      <c r="R49" s="146"/>
      <c r="S49" s="146"/>
      <c r="T49" s="146"/>
      <c r="U49" s="361"/>
      <c r="V49" s="351" t="s">
        <v>33</v>
      </c>
      <c r="W49" s="330" t="s">
        <v>151</v>
      </c>
      <c r="X49" s="331" t="s">
        <v>61</v>
      </c>
      <c r="Y49" s="331" t="s">
        <v>39</v>
      </c>
      <c r="Z49" s="331" t="s">
        <v>40</v>
      </c>
      <c r="AA49" s="331" t="s">
        <v>34</v>
      </c>
      <c r="AB49" s="331" t="s">
        <v>35</v>
      </c>
      <c r="AC49" s="331" t="s">
        <v>36</v>
      </c>
      <c r="AD49" s="331" t="s">
        <v>37</v>
      </c>
      <c r="AE49" s="352" t="s">
        <v>38</v>
      </c>
      <c r="AF49" s="362"/>
      <c r="AG49" s="362"/>
      <c r="AH49" s="362"/>
      <c r="AI49" s="362"/>
      <c r="AJ49" s="362"/>
      <c r="AK49" s="362"/>
      <c r="AL49" s="362"/>
      <c r="AM49" s="362"/>
      <c r="AN49" s="362"/>
      <c r="AO49" s="363"/>
    </row>
    <row r="50" spans="1:41" x14ac:dyDescent="0.25">
      <c r="A50" s="145"/>
      <c r="B50" s="549">
        <v>42461</v>
      </c>
      <c r="C50" s="550"/>
      <c r="D50" s="550"/>
      <c r="E50" s="550"/>
      <c r="F50" s="550"/>
      <c r="G50" s="550"/>
      <c r="H50" s="550"/>
      <c r="I50" s="550"/>
      <c r="J50" s="550"/>
      <c r="K50" s="551"/>
      <c r="L50" s="146"/>
      <c r="M50" s="146"/>
      <c r="N50" s="146"/>
      <c r="O50" s="146"/>
      <c r="P50" s="146"/>
      <c r="Q50" s="146"/>
      <c r="R50" s="146"/>
      <c r="S50" s="146"/>
      <c r="T50" s="146"/>
      <c r="U50" s="361"/>
      <c r="V50" s="549">
        <v>42461</v>
      </c>
      <c r="W50" s="550"/>
      <c r="X50" s="550"/>
      <c r="Y50" s="550"/>
      <c r="Z50" s="550"/>
      <c r="AA50" s="550"/>
      <c r="AB50" s="550"/>
      <c r="AC50" s="550"/>
      <c r="AD50" s="550"/>
      <c r="AE50" s="551"/>
      <c r="AF50" s="362"/>
      <c r="AG50" s="362"/>
      <c r="AH50" s="362"/>
      <c r="AI50" s="362"/>
      <c r="AJ50" s="362"/>
      <c r="AK50" s="362"/>
      <c r="AL50" s="362"/>
      <c r="AM50" s="362"/>
      <c r="AN50" s="362"/>
      <c r="AO50" s="363"/>
    </row>
    <row r="51" spans="1:41" x14ac:dyDescent="0.25">
      <c r="A51" s="145"/>
      <c r="B51" s="353">
        <v>1</v>
      </c>
      <c r="C51" s="347"/>
      <c r="D51" s="348"/>
      <c r="E51" s="348"/>
      <c r="F51" s="346"/>
      <c r="G51" s="348"/>
      <c r="H51" s="348"/>
      <c r="I51" s="348"/>
      <c r="J51" s="350" t="e">
        <f>I51/F51</f>
        <v>#DIV/0!</v>
      </c>
      <c r="K51" s="354"/>
      <c r="L51" s="146"/>
      <c r="M51" s="146"/>
      <c r="N51" s="146"/>
      <c r="O51" s="146"/>
      <c r="P51" s="146"/>
      <c r="Q51" s="146"/>
      <c r="R51" s="146"/>
      <c r="S51" s="146"/>
      <c r="T51" s="146"/>
      <c r="U51" s="361"/>
      <c r="V51" s="353">
        <v>1</v>
      </c>
      <c r="W51" s="449"/>
      <c r="X51" s="348"/>
      <c r="Y51" s="348"/>
      <c r="Z51" s="346"/>
      <c r="AA51" s="348"/>
      <c r="AB51" s="348"/>
      <c r="AC51" s="348"/>
      <c r="AD51" s="350" t="e">
        <f>AC51/Z51</f>
        <v>#DIV/0!</v>
      </c>
      <c r="AE51" s="354"/>
      <c r="AF51" s="362"/>
      <c r="AG51" s="362"/>
      <c r="AH51" s="362"/>
      <c r="AI51" s="362"/>
      <c r="AJ51" s="362"/>
      <c r="AK51" s="362"/>
      <c r="AL51" s="362"/>
      <c r="AM51" s="362"/>
      <c r="AN51" s="362"/>
      <c r="AO51" s="363"/>
    </row>
    <row r="52" spans="1:41" x14ac:dyDescent="0.25">
      <c r="A52" s="145"/>
      <c r="B52" s="353">
        <v>2</v>
      </c>
      <c r="C52" s="347"/>
      <c r="D52" s="348"/>
      <c r="E52" s="348"/>
      <c r="F52" s="346"/>
      <c r="G52" s="348"/>
      <c r="H52" s="348"/>
      <c r="I52" s="348"/>
      <c r="J52" s="350" t="e">
        <f t="shared" ref="J52:J65" si="10">I52/F52</f>
        <v>#DIV/0!</v>
      </c>
      <c r="K52" s="354"/>
      <c r="L52" s="146"/>
      <c r="M52" s="146"/>
      <c r="N52" s="146"/>
      <c r="O52" s="146"/>
      <c r="P52" s="146"/>
      <c r="Q52" s="146"/>
      <c r="R52" s="146"/>
      <c r="S52" s="146"/>
      <c r="T52" s="146"/>
      <c r="U52" s="361"/>
      <c r="V52" s="353">
        <v>2</v>
      </c>
      <c r="W52" s="347"/>
      <c r="X52" s="348"/>
      <c r="Y52" s="348"/>
      <c r="Z52" s="346"/>
      <c r="AA52" s="348"/>
      <c r="AB52" s="348"/>
      <c r="AC52" s="348"/>
      <c r="AD52" s="350" t="e">
        <f t="shared" ref="AD52:AD53" si="11">AC52/Z52</f>
        <v>#DIV/0!</v>
      </c>
      <c r="AE52" s="354"/>
      <c r="AF52" s="362"/>
      <c r="AG52" s="362"/>
      <c r="AH52" s="362"/>
      <c r="AI52" s="362"/>
      <c r="AJ52" s="362"/>
      <c r="AK52" s="362"/>
      <c r="AL52" s="362"/>
      <c r="AM52" s="362"/>
      <c r="AN52" s="362"/>
      <c r="AO52" s="363"/>
    </row>
    <row r="53" spans="1:41" x14ac:dyDescent="0.25">
      <c r="A53" s="145"/>
      <c r="B53" s="353">
        <v>3</v>
      </c>
      <c r="C53" s="347"/>
      <c r="D53" s="348"/>
      <c r="E53" s="348"/>
      <c r="F53" s="346"/>
      <c r="G53" s="348"/>
      <c r="H53" s="348"/>
      <c r="I53" s="348"/>
      <c r="J53" s="350" t="e">
        <f t="shared" si="10"/>
        <v>#DIV/0!</v>
      </c>
      <c r="K53" s="354"/>
      <c r="L53" s="146"/>
      <c r="M53" s="146"/>
      <c r="N53" s="146"/>
      <c r="O53" s="146"/>
      <c r="P53" s="146"/>
      <c r="Q53" s="146"/>
      <c r="R53" s="146"/>
      <c r="S53" s="146"/>
      <c r="T53" s="146"/>
      <c r="U53" s="361"/>
      <c r="V53" s="353">
        <v>3</v>
      </c>
      <c r="W53" s="347"/>
      <c r="X53" s="348"/>
      <c r="Y53" s="348"/>
      <c r="Z53" s="346"/>
      <c r="AA53" s="348"/>
      <c r="AB53" s="348"/>
      <c r="AC53" s="348"/>
      <c r="AD53" s="350" t="e">
        <f t="shared" si="11"/>
        <v>#DIV/0!</v>
      </c>
      <c r="AE53" s="354"/>
      <c r="AF53" s="362"/>
      <c r="AG53" s="362"/>
      <c r="AH53" s="362"/>
      <c r="AI53" s="362"/>
      <c r="AJ53" s="362"/>
      <c r="AK53" s="362"/>
      <c r="AL53" s="362"/>
      <c r="AM53" s="362"/>
      <c r="AN53" s="362"/>
      <c r="AO53" s="363"/>
    </row>
    <row r="54" spans="1:41" x14ac:dyDescent="0.25">
      <c r="A54" s="145"/>
      <c r="B54" s="549">
        <v>42491</v>
      </c>
      <c r="C54" s="550"/>
      <c r="D54" s="550"/>
      <c r="E54" s="550"/>
      <c r="F54" s="550"/>
      <c r="G54" s="550"/>
      <c r="H54" s="550"/>
      <c r="I54" s="550"/>
      <c r="J54" s="550"/>
      <c r="K54" s="551"/>
      <c r="L54" s="146"/>
      <c r="M54" s="146"/>
      <c r="N54" s="146"/>
      <c r="O54" s="146"/>
      <c r="P54" s="146"/>
      <c r="Q54" s="146"/>
      <c r="R54" s="146"/>
      <c r="S54" s="146"/>
      <c r="T54" s="146"/>
      <c r="U54" s="361"/>
      <c r="V54" s="549">
        <v>42491</v>
      </c>
      <c r="W54" s="550"/>
      <c r="X54" s="550"/>
      <c r="Y54" s="550"/>
      <c r="Z54" s="550"/>
      <c r="AA54" s="550"/>
      <c r="AB54" s="550"/>
      <c r="AC54" s="550"/>
      <c r="AD54" s="550"/>
      <c r="AE54" s="551"/>
      <c r="AF54" s="362"/>
      <c r="AG54" s="362"/>
      <c r="AH54" s="362"/>
      <c r="AI54" s="362"/>
      <c r="AJ54" s="362"/>
      <c r="AK54" s="362"/>
      <c r="AL54" s="362"/>
      <c r="AM54" s="362"/>
      <c r="AN54" s="362"/>
      <c r="AO54" s="363"/>
    </row>
    <row r="55" spans="1:41" x14ac:dyDescent="0.25">
      <c r="A55" s="145"/>
      <c r="B55" s="353">
        <v>1</v>
      </c>
      <c r="C55" s="604">
        <v>42492</v>
      </c>
      <c r="D55" s="605" t="s">
        <v>217</v>
      </c>
      <c r="E55" s="605" t="s">
        <v>218</v>
      </c>
      <c r="F55" s="606">
        <f>G55+H55</f>
        <v>25</v>
      </c>
      <c r="G55" s="605">
        <v>9</v>
      </c>
      <c r="H55" s="605">
        <v>16</v>
      </c>
      <c r="I55" s="605">
        <v>16</v>
      </c>
      <c r="J55" s="350">
        <f t="shared" si="10"/>
        <v>0.64</v>
      </c>
      <c r="K55" s="354">
        <v>0.7</v>
      </c>
      <c r="L55" s="146"/>
      <c r="M55" s="146"/>
      <c r="N55" s="146"/>
      <c r="O55" s="146"/>
      <c r="P55" s="146"/>
      <c r="Q55" s="146"/>
      <c r="R55" s="146"/>
      <c r="S55" s="146"/>
      <c r="T55" s="146"/>
      <c r="U55" s="361"/>
      <c r="V55" s="353">
        <v>1</v>
      </c>
      <c r="W55" s="449">
        <v>42514</v>
      </c>
      <c r="X55" s="348" t="s">
        <v>217</v>
      </c>
      <c r="Y55" s="348" t="s">
        <v>218</v>
      </c>
      <c r="Z55" s="346">
        <v>30</v>
      </c>
      <c r="AA55" s="348">
        <v>15</v>
      </c>
      <c r="AB55" s="348">
        <v>15</v>
      </c>
      <c r="AC55" s="348"/>
      <c r="AD55" s="350">
        <f t="shared" ref="AD55:AD57" si="12">AC55/Z55</f>
        <v>0</v>
      </c>
      <c r="AE55" s="354">
        <v>0.76</v>
      </c>
      <c r="AF55" s="362"/>
      <c r="AG55" s="362"/>
      <c r="AH55" s="362"/>
      <c r="AI55" s="362"/>
      <c r="AJ55" s="362"/>
      <c r="AK55" s="362"/>
      <c r="AL55" s="362"/>
      <c r="AM55" s="362"/>
      <c r="AN55" s="362"/>
      <c r="AO55" s="363"/>
    </row>
    <row r="56" spans="1:41" x14ac:dyDescent="0.25">
      <c r="A56" s="145"/>
      <c r="B56" s="353">
        <v>2</v>
      </c>
      <c r="C56" s="604">
        <v>42511</v>
      </c>
      <c r="D56" s="605" t="s">
        <v>233</v>
      </c>
      <c r="E56" s="605" t="s">
        <v>234</v>
      </c>
      <c r="F56" s="606">
        <v>21</v>
      </c>
      <c r="G56" s="605">
        <v>14</v>
      </c>
      <c r="H56" s="605">
        <v>7</v>
      </c>
      <c r="I56" s="605">
        <v>18</v>
      </c>
      <c r="J56" s="350">
        <f t="shared" si="10"/>
        <v>0.8571428571428571</v>
      </c>
      <c r="K56" s="354">
        <v>0.72</v>
      </c>
      <c r="L56" s="146"/>
      <c r="M56" s="146"/>
      <c r="N56" s="146"/>
      <c r="O56" s="146"/>
      <c r="P56" s="146"/>
      <c r="Q56" s="146"/>
      <c r="R56" s="146"/>
      <c r="S56" s="146"/>
      <c r="T56" s="146"/>
      <c r="U56" s="361"/>
      <c r="V56" s="450">
        <v>2</v>
      </c>
      <c r="W56" s="375"/>
      <c r="X56" s="376"/>
      <c r="Y56" s="376"/>
      <c r="Z56" s="377"/>
      <c r="AA56" s="376"/>
      <c r="AB56" s="376"/>
      <c r="AC56" s="376"/>
      <c r="AD56" s="378" t="e">
        <f t="shared" si="12"/>
        <v>#DIV/0!</v>
      </c>
      <c r="AE56" s="379"/>
      <c r="AF56" s="362"/>
      <c r="AG56" s="362"/>
      <c r="AH56" s="362"/>
      <c r="AI56" s="362"/>
      <c r="AJ56" s="362"/>
      <c r="AK56" s="362"/>
      <c r="AL56" s="362"/>
      <c r="AM56" s="362"/>
      <c r="AN56" s="362"/>
      <c r="AO56" s="363"/>
    </row>
    <row r="57" spans="1:41" x14ac:dyDescent="0.25">
      <c r="A57" s="145"/>
      <c r="B57" s="353">
        <v>3</v>
      </c>
      <c r="C57" s="347"/>
      <c r="D57" s="348"/>
      <c r="E57" s="348"/>
      <c r="F57" s="346"/>
      <c r="G57" s="348"/>
      <c r="H57" s="348"/>
      <c r="I57" s="348"/>
      <c r="J57" s="350" t="e">
        <f t="shared" si="10"/>
        <v>#DIV/0!</v>
      </c>
      <c r="K57" s="354"/>
      <c r="L57" s="146"/>
      <c r="M57" s="146"/>
      <c r="N57" s="146"/>
      <c r="O57" s="146"/>
      <c r="P57" s="146"/>
      <c r="Q57" s="146"/>
      <c r="R57" s="146"/>
      <c r="S57" s="146"/>
      <c r="T57" s="146"/>
      <c r="U57" s="361"/>
      <c r="V57" s="453">
        <v>3</v>
      </c>
      <c r="W57" s="451"/>
      <c r="X57" s="451"/>
      <c r="Y57" s="451"/>
      <c r="Z57" s="346"/>
      <c r="AA57" s="346"/>
      <c r="AB57" s="346"/>
      <c r="AC57" s="346"/>
      <c r="AD57" s="350" t="e">
        <f t="shared" si="12"/>
        <v>#DIV/0!</v>
      </c>
      <c r="AE57" s="452"/>
      <c r="AF57" s="362"/>
      <c r="AG57" s="362"/>
      <c r="AH57" s="362"/>
      <c r="AI57" s="362"/>
      <c r="AJ57" s="362"/>
      <c r="AK57" s="362"/>
      <c r="AL57" s="362"/>
      <c r="AM57" s="362"/>
      <c r="AN57" s="362"/>
      <c r="AO57" s="363"/>
    </row>
    <row r="58" spans="1:41" x14ac:dyDescent="0.25">
      <c r="A58" s="145"/>
      <c r="B58" s="549">
        <v>42522</v>
      </c>
      <c r="C58" s="550"/>
      <c r="D58" s="550"/>
      <c r="E58" s="550"/>
      <c r="F58" s="550"/>
      <c r="G58" s="550"/>
      <c r="H58" s="550"/>
      <c r="I58" s="550"/>
      <c r="J58" s="550"/>
      <c r="K58" s="551"/>
      <c r="L58" s="146"/>
      <c r="M58" s="146"/>
      <c r="N58" s="146"/>
      <c r="O58" s="146"/>
      <c r="P58" s="146"/>
      <c r="Q58" s="146"/>
      <c r="R58" s="146"/>
      <c r="S58" s="146"/>
      <c r="T58" s="146"/>
      <c r="U58" s="361"/>
      <c r="V58" s="567">
        <v>42522</v>
      </c>
      <c r="W58" s="568"/>
      <c r="X58" s="568"/>
      <c r="Y58" s="568"/>
      <c r="Z58" s="568"/>
      <c r="AA58" s="568"/>
      <c r="AB58" s="568"/>
      <c r="AC58" s="568"/>
      <c r="AD58" s="568"/>
      <c r="AE58" s="569"/>
      <c r="AF58" s="362"/>
      <c r="AG58" s="362"/>
      <c r="AH58" s="362"/>
      <c r="AI58" s="362"/>
      <c r="AJ58" s="362"/>
      <c r="AK58" s="362"/>
      <c r="AL58" s="362"/>
      <c r="AM58" s="362"/>
      <c r="AN58" s="362"/>
      <c r="AO58" s="363"/>
    </row>
    <row r="59" spans="1:41" x14ac:dyDescent="0.25">
      <c r="A59" s="145"/>
      <c r="B59" s="353">
        <v>1</v>
      </c>
      <c r="C59" s="347"/>
      <c r="D59" s="348"/>
      <c r="E59" s="348"/>
      <c r="F59" s="346"/>
      <c r="G59" s="348"/>
      <c r="H59" s="348"/>
      <c r="I59" s="348"/>
      <c r="J59" s="350" t="e">
        <f t="shared" si="10"/>
        <v>#DIV/0!</v>
      </c>
      <c r="K59" s="354"/>
      <c r="L59" s="146"/>
      <c r="M59" s="146"/>
      <c r="N59" s="146"/>
      <c r="O59" s="146"/>
      <c r="P59" s="146"/>
      <c r="Q59" s="146"/>
      <c r="R59" s="146"/>
      <c r="S59" s="146"/>
      <c r="T59" s="146"/>
      <c r="U59" s="361"/>
      <c r="V59" s="353">
        <v>1</v>
      </c>
      <c r="W59" s="347"/>
      <c r="X59" s="348"/>
      <c r="Y59" s="348"/>
      <c r="Z59" s="346"/>
      <c r="AA59" s="348"/>
      <c r="AB59" s="348"/>
      <c r="AC59" s="348"/>
      <c r="AD59" s="350" t="e">
        <f t="shared" ref="AD59:AD61" si="13">AC59/Z59</f>
        <v>#DIV/0!</v>
      </c>
      <c r="AE59" s="354"/>
      <c r="AF59" s="362"/>
      <c r="AG59" s="362"/>
      <c r="AH59" s="362"/>
      <c r="AI59" s="362"/>
      <c r="AJ59" s="362"/>
      <c r="AK59" s="362"/>
      <c r="AL59" s="362"/>
      <c r="AM59" s="362"/>
      <c r="AN59" s="362"/>
      <c r="AO59" s="363"/>
    </row>
    <row r="60" spans="1:41" x14ac:dyDescent="0.25">
      <c r="A60" s="145"/>
      <c r="B60" s="353">
        <v>2</v>
      </c>
      <c r="C60" s="347"/>
      <c r="D60" s="348"/>
      <c r="E60" s="348"/>
      <c r="F60" s="346"/>
      <c r="G60" s="348"/>
      <c r="H60" s="348"/>
      <c r="I60" s="348"/>
      <c r="J60" s="350" t="e">
        <f t="shared" si="10"/>
        <v>#DIV/0!</v>
      </c>
      <c r="K60" s="354"/>
      <c r="L60" s="146"/>
      <c r="M60" s="146"/>
      <c r="N60" s="146"/>
      <c r="O60" s="146"/>
      <c r="P60" s="146"/>
      <c r="Q60" s="146"/>
      <c r="R60" s="146"/>
      <c r="S60" s="146"/>
      <c r="T60" s="146"/>
      <c r="U60" s="361"/>
      <c r="V60" s="353">
        <v>2</v>
      </c>
      <c r="W60" s="347"/>
      <c r="X60" s="348"/>
      <c r="Y60" s="348"/>
      <c r="Z60" s="346"/>
      <c r="AA60" s="348"/>
      <c r="AB60" s="348"/>
      <c r="AC60" s="348"/>
      <c r="AD60" s="350" t="e">
        <f t="shared" si="13"/>
        <v>#DIV/0!</v>
      </c>
      <c r="AE60" s="354"/>
      <c r="AF60" s="362"/>
      <c r="AG60" s="362"/>
      <c r="AH60" s="362"/>
      <c r="AI60" s="362"/>
      <c r="AJ60" s="362"/>
      <c r="AK60" s="362"/>
      <c r="AL60" s="362"/>
      <c r="AM60" s="362"/>
      <c r="AN60" s="362"/>
      <c r="AO60" s="363"/>
    </row>
    <row r="61" spans="1:41" x14ac:dyDescent="0.25">
      <c r="A61" s="145"/>
      <c r="B61" s="353">
        <v>3</v>
      </c>
      <c r="C61" s="347"/>
      <c r="D61" s="348"/>
      <c r="E61" s="348"/>
      <c r="F61" s="346"/>
      <c r="G61" s="348"/>
      <c r="H61" s="348"/>
      <c r="I61" s="348"/>
      <c r="J61" s="350" t="e">
        <f t="shared" si="10"/>
        <v>#DIV/0!</v>
      </c>
      <c r="K61" s="354"/>
      <c r="L61" s="146"/>
      <c r="M61" s="146"/>
      <c r="N61" s="146"/>
      <c r="O61" s="146"/>
      <c r="P61" s="146"/>
      <c r="Q61" s="146"/>
      <c r="R61" s="146"/>
      <c r="S61" s="146"/>
      <c r="T61" s="146"/>
      <c r="U61" s="361"/>
      <c r="V61" s="353">
        <v>3</v>
      </c>
      <c r="W61" s="347"/>
      <c r="X61" s="348"/>
      <c r="Y61" s="348"/>
      <c r="Z61" s="346"/>
      <c r="AA61" s="348"/>
      <c r="AB61" s="348"/>
      <c r="AC61" s="348"/>
      <c r="AD61" s="350" t="e">
        <f t="shared" si="13"/>
        <v>#DIV/0!</v>
      </c>
      <c r="AE61" s="354"/>
      <c r="AF61" s="362"/>
      <c r="AG61" s="362"/>
      <c r="AH61" s="362"/>
      <c r="AI61" s="362"/>
      <c r="AJ61" s="362"/>
      <c r="AK61" s="362"/>
      <c r="AL61" s="362"/>
      <c r="AM61" s="362"/>
      <c r="AN61" s="362"/>
      <c r="AO61" s="363"/>
    </row>
    <row r="62" spans="1:41" x14ac:dyDescent="0.25">
      <c r="A62" s="145"/>
      <c r="B62" s="549">
        <v>42552</v>
      </c>
      <c r="C62" s="550"/>
      <c r="D62" s="550"/>
      <c r="E62" s="550"/>
      <c r="F62" s="550"/>
      <c r="G62" s="550"/>
      <c r="H62" s="550"/>
      <c r="I62" s="550"/>
      <c r="J62" s="550"/>
      <c r="K62" s="551"/>
      <c r="L62" s="146"/>
      <c r="M62" s="146"/>
      <c r="N62" s="146"/>
      <c r="O62" s="146"/>
      <c r="P62" s="146"/>
      <c r="Q62" s="146"/>
      <c r="R62" s="146"/>
      <c r="S62" s="146"/>
      <c r="T62" s="146"/>
      <c r="U62" s="361"/>
      <c r="V62" s="549">
        <v>42552</v>
      </c>
      <c r="W62" s="550"/>
      <c r="X62" s="550"/>
      <c r="Y62" s="550"/>
      <c r="Z62" s="550"/>
      <c r="AA62" s="550"/>
      <c r="AB62" s="550"/>
      <c r="AC62" s="550"/>
      <c r="AD62" s="550"/>
      <c r="AE62" s="551"/>
      <c r="AF62" s="362"/>
      <c r="AG62" s="362"/>
      <c r="AH62" s="362"/>
      <c r="AI62" s="362"/>
      <c r="AJ62" s="362"/>
      <c r="AK62" s="362"/>
      <c r="AL62" s="362"/>
      <c r="AM62" s="362"/>
      <c r="AN62" s="362"/>
      <c r="AO62" s="363"/>
    </row>
    <row r="63" spans="1:41" x14ac:dyDescent="0.25">
      <c r="A63" s="145"/>
      <c r="B63" s="353">
        <v>1</v>
      </c>
      <c r="C63" s="347"/>
      <c r="D63" s="348"/>
      <c r="E63" s="348"/>
      <c r="F63" s="346"/>
      <c r="G63" s="348"/>
      <c r="H63" s="348"/>
      <c r="I63" s="348"/>
      <c r="J63" s="350" t="e">
        <f t="shared" si="10"/>
        <v>#DIV/0!</v>
      </c>
      <c r="K63" s="354"/>
      <c r="L63" s="146"/>
      <c r="M63" s="146"/>
      <c r="N63" s="146"/>
      <c r="O63" s="146"/>
      <c r="P63" s="146"/>
      <c r="Q63" s="146"/>
      <c r="R63" s="146"/>
      <c r="S63" s="146"/>
      <c r="T63" s="146"/>
      <c r="U63" s="361"/>
      <c r="V63" s="353">
        <v>1</v>
      </c>
      <c r="W63" s="347"/>
      <c r="X63" s="348"/>
      <c r="Y63" s="348"/>
      <c r="Z63" s="346"/>
      <c r="AA63" s="348"/>
      <c r="AB63" s="348"/>
      <c r="AC63" s="348"/>
      <c r="AD63" s="350" t="e">
        <f t="shared" ref="AD63:AD65" si="14">AC63/Z63</f>
        <v>#DIV/0!</v>
      </c>
      <c r="AE63" s="354"/>
      <c r="AF63" s="362"/>
      <c r="AG63" s="362"/>
      <c r="AH63" s="362"/>
      <c r="AI63" s="362"/>
      <c r="AJ63" s="362"/>
      <c r="AK63" s="362"/>
      <c r="AL63" s="362"/>
      <c r="AM63" s="362"/>
      <c r="AN63" s="362"/>
      <c r="AO63" s="363"/>
    </row>
    <row r="64" spans="1:41" x14ac:dyDescent="0.25">
      <c r="A64" s="145"/>
      <c r="B64" s="353">
        <v>2</v>
      </c>
      <c r="C64" s="375"/>
      <c r="D64" s="376"/>
      <c r="E64" s="376"/>
      <c r="F64" s="377"/>
      <c r="G64" s="376"/>
      <c r="H64" s="376"/>
      <c r="I64" s="376"/>
      <c r="J64" s="378" t="e">
        <f t="shared" si="10"/>
        <v>#DIV/0!</v>
      </c>
      <c r="K64" s="379"/>
      <c r="L64" s="146"/>
      <c r="M64" s="146"/>
      <c r="N64" s="146"/>
      <c r="O64" s="146"/>
      <c r="P64" s="146"/>
      <c r="Q64" s="146"/>
      <c r="R64" s="146"/>
      <c r="S64" s="146"/>
      <c r="T64" s="146"/>
      <c r="U64" s="361"/>
      <c r="V64" s="353">
        <v>2</v>
      </c>
      <c r="W64" s="375"/>
      <c r="X64" s="376"/>
      <c r="Y64" s="376"/>
      <c r="Z64" s="377"/>
      <c r="AA64" s="376"/>
      <c r="AB64" s="376"/>
      <c r="AC64" s="376"/>
      <c r="AD64" s="378" t="e">
        <f t="shared" si="14"/>
        <v>#DIV/0!</v>
      </c>
      <c r="AE64" s="379"/>
      <c r="AF64" s="362"/>
      <c r="AG64" s="362"/>
      <c r="AH64" s="362"/>
      <c r="AI64" s="362"/>
      <c r="AJ64" s="362"/>
      <c r="AK64" s="362"/>
      <c r="AL64" s="362"/>
      <c r="AM64" s="362"/>
      <c r="AN64" s="362"/>
      <c r="AO64" s="363"/>
    </row>
    <row r="65" spans="1:41" x14ac:dyDescent="0.25">
      <c r="A65" s="145"/>
      <c r="B65" s="353">
        <v>3</v>
      </c>
      <c r="C65" s="428"/>
      <c r="D65" s="428"/>
      <c r="E65" s="346"/>
      <c r="F65" s="346"/>
      <c r="G65" s="346"/>
      <c r="H65" s="346"/>
      <c r="I65" s="346"/>
      <c r="J65" s="350" t="e">
        <f t="shared" si="10"/>
        <v>#DIV/0!</v>
      </c>
      <c r="K65" s="429"/>
      <c r="L65" s="146"/>
      <c r="M65" s="146"/>
      <c r="N65" s="146"/>
      <c r="O65" s="146"/>
      <c r="P65" s="146"/>
      <c r="Q65" s="146"/>
      <c r="R65" s="146"/>
      <c r="S65" s="146"/>
      <c r="T65" s="146"/>
      <c r="U65" s="361"/>
      <c r="V65" s="353">
        <v>3</v>
      </c>
      <c r="W65" s="428"/>
      <c r="X65" s="428"/>
      <c r="Y65" s="346"/>
      <c r="Z65" s="346"/>
      <c r="AA65" s="346"/>
      <c r="AB65" s="346"/>
      <c r="AC65" s="346"/>
      <c r="AD65" s="350" t="e">
        <f t="shared" si="14"/>
        <v>#DIV/0!</v>
      </c>
      <c r="AE65" s="429"/>
      <c r="AF65" s="362"/>
      <c r="AG65" s="362"/>
      <c r="AH65" s="362"/>
      <c r="AI65" s="362"/>
      <c r="AJ65" s="362"/>
      <c r="AK65" s="362"/>
      <c r="AL65" s="362"/>
      <c r="AM65" s="362"/>
      <c r="AN65" s="362"/>
      <c r="AO65" s="363"/>
    </row>
    <row r="66" spans="1:41" x14ac:dyDescent="0.25">
      <c r="A66" s="145"/>
      <c r="B66" s="549">
        <v>42583</v>
      </c>
      <c r="C66" s="550"/>
      <c r="D66" s="550"/>
      <c r="E66" s="550"/>
      <c r="F66" s="550"/>
      <c r="G66" s="550"/>
      <c r="H66" s="550"/>
      <c r="I66" s="550"/>
      <c r="J66" s="550"/>
      <c r="K66" s="551"/>
      <c r="L66" s="146"/>
      <c r="M66" s="146"/>
      <c r="N66" s="146"/>
      <c r="O66" s="146"/>
      <c r="P66" s="146"/>
      <c r="Q66" s="146"/>
      <c r="R66" s="146"/>
      <c r="S66" s="146"/>
      <c r="T66" s="146"/>
      <c r="U66" s="361"/>
      <c r="V66" s="549">
        <v>42583</v>
      </c>
      <c r="W66" s="550"/>
      <c r="X66" s="550"/>
      <c r="Y66" s="550"/>
      <c r="Z66" s="550"/>
      <c r="AA66" s="550"/>
      <c r="AB66" s="550"/>
      <c r="AC66" s="550"/>
      <c r="AD66" s="550"/>
      <c r="AE66" s="551"/>
      <c r="AF66" s="362"/>
      <c r="AG66" s="362"/>
      <c r="AH66" s="362"/>
      <c r="AI66" s="362"/>
      <c r="AJ66" s="362"/>
      <c r="AK66" s="362"/>
      <c r="AL66" s="362"/>
      <c r="AM66" s="362"/>
      <c r="AN66" s="362"/>
      <c r="AO66" s="363"/>
    </row>
    <row r="67" spans="1:41" x14ac:dyDescent="0.25">
      <c r="A67" s="145"/>
      <c r="B67" s="353">
        <v>1</v>
      </c>
      <c r="C67" s="347"/>
      <c r="D67" s="348"/>
      <c r="E67" s="348"/>
      <c r="F67" s="346"/>
      <c r="G67" s="348"/>
      <c r="H67" s="348"/>
      <c r="I67" s="348"/>
      <c r="J67" s="350" t="e">
        <f t="shared" ref="J67:J69" si="15">I67/F67</f>
        <v>#DIV/0!</v>
      </c>
      <c r="K67" s="354"/>
      <c r="L67" s="146"/>
      <c r="M67" s="146"/>
      <c r="N67" s="146"/>
      <c r="O67" s="146"/>
      <c r="P67" s="146"/>
      <c r="Q67" s="146"/>
      <c r="R67" s="146"/>
      <c r="S67" s="146"/>
      <c r="T67" s="146"/>
      <c r="U67" s="361"/>
      <c r="V67" s="353">
        <v>1</v>
      </c>
      <c r="W67" s="347"/>
      <c r="X67" s="348"/>
      <c r="Y67" s="348"/>
      <c r="Z67" s="346"/>
      <c r="AA67" s="348"/>
      <c r="AB67" s="348"/>
      <c r="AC67" s="348"/>
      <c r="AD67" s="350" t="e">
        <f t="shared" ref="AD67:AD69" si="16">AC67/Z67</f>
        <v>#DIV/0!</v>
      </c>
      <c r="AE67" s="354"/>
      <c r="AF67" s="362"/>
      <c r="AG67" s="362"/>
      <c r="AH67" s="362"/>
      <c r="AI67" s="362"/>
      <c r="AJ67" s="362"/>
      <c r="AK67" s="362"/>
      <c r="AL67" s="362"/>
      <c r="AM67" s="362"/>
      <c r="AN67" s="362"/>
      <c r="AO67" s="363"/>
    </row>
    <row r="68" spans="1:41" x14ac:dyDescent="0.25">
      <c r="A68" s="145"/>
      <c r="B68" s="353">
        <v>2</v>
      </c>
      <c r="C68" s="375"/>
      <c r="D68" s="376"/>
      <c r="E68" s="376"/>
      <c r="F68" s="377"/>
      <c r="G68" s="376"/>
      <c r="H68" s="376"/>
      <c r="I68" s="376"/>
      <c r="J68" s="378" t="e">
        <f t="shared" si="15"/>
        <v>#DIV/0!</v>
      </c>
      <c r="K68" s="379"/>
      <c r="L68" s="146"/>
      <c r="M68" s="146"/>
      <c r="N68" s="146"/>
      <c r="O68" s="146"/>
      <c r="P68" s="146"/>
      <c r="Q68" s="146"/>
      <c r="R68" s="146"/>
      <c r="S68" s="146"/>
      <c r="T68" s="146"/>
      <c r="U68" s="361"/>
      <c r="V68" s="353">
        <v>2</v>
      </c>
      <c r="W68" s="375"/>
      <c r="X68" s="376"/>
      <c r="Y68" s="376"/>
      <c r="Z68" s="377"/>
      <c r="AA68" s="376"/>
      <c r="AB68" s="376"/>
      <c r="AC68" s="376"/>
      <c r="AD68" s="378" t="e">
        <f t="shared" si="16"/>
        <v>#DIV/0!</v>
      </c>
      <c r="AE68" s="379"/>
      <c r="AF68" s="362"/>
      <c r="AG68" s="362"/>
      <c r="AH68" s="362"/>
      <c r="AI68" s="362"/>
      <c r="AJ68" s="362"/>
      <c r="AK68" s="362"/>
      <c r="AL68" s="362"/>
      <c r="AM68" s="362"/>
      <c r="AN68" s="362"/>
      <c r="AO68" s="363"/>
    </row>
    <row r="69" spans="1:41" x14ac:dyDescent="0.25">
      <c r="A69" s="145"/>
      <c r="B69" s="353">
        <v>3</v>
      </c>
      <c r="C69" s="428"/>
      <c r="D69" s="428"/>
      <c r="E69" s="346"/>
      <c r="F69" s="346"/>
      <c r="G69" s="346"/>
      <c r="H69" s="346"/>
      <c r="I69" s="346"/>
      <c r="J69" s="350" t="e">
        <f t="shared" si="15"/>
        <v>#DIV/0!</v>
      </c>
      <c r="K69" s="429"/>
      <c r="L69" s="146"/>
      <c r="M69" s="146"/>
      <c r="N69" s="146"/>
      <c r="O69" s="146"/>
      <c r="P69" s="146"/>
      <c r="Q69" s="146"/>
      <c r="R69" s="146"/>
      <c r="S69" s="146"/>
      <c r="T69" s="146"/>
      <c r="U69" s="361"/>
      <c r="V69" s="353">
        <v>3</v>
      </c>
      <c r="W69" s="428"/>
      <c r="X69" s="428"/>
      <c r="Y69" s="346"/>
      <c r="Z69" s="346"/>
      <c r="AA69" s="346"/>
      <c r="AB69" s="346"/>
      <c r="AC69" s="346"/>
      <c r="AD69" s="350" t="e">
        <f t="shared" si="16"/>
        <v>#DIV/0!</v>
      </c>
      <c r="AE69" s="429"/>
      <c r="AF69" s="362"/>
      <c r="AG69" s="362"/>
      <c r="AH69" s="362"/>
      <c r="AI69" s="362"/>
      <c r="AJ69" s="362"/>
      <c r="AK69" s="362"/>
      <c r="AL69" s="362"/>
      <c r="AM69" s="362"/>
      <c r="AN69" s="362"/>
      <c r="AO69" s="363"/>
    </row>
    <row r="70" spans="1:41" x14ac:dyDescent="0.25">
      <c r="A70" s="145"/>
      <c r="B70" s="549">
        <v>42614</v>
      </c>
      <c r="C70" s="550"/>
      <c r="D70" s="550"/>
      <c r="E70" s="550"/>
      <c r="F70" s="550"/>
      <c r="G70" s="550"/>
      <c r="H70" s="550"/>
      <c r="I70" s="550"/>
      <c r="J70" s="550"/>
      <c r="K70" s="551"/>
      <c r="L70" s="146"/>
      <c r="M70" s="146"/>
      <c r="N70" s="146"/>
      <c r="O70" s="146"/>
      <c r="P70" s="146"/>
      <c r="Q70" s="146"/>
      <c r="R70" s="146"/>
      <c r="S70" s="146"/>
      <c r="T70" s="146"/>
      <c r="U70" s="361"/>
      <c r="V70" s="549">
        <v>42614</v>
      </c>
      <c r="W70" s="550"/>
      <c r="X70" s="550"/>
      <c r="Y70" s="550"/>
      <c r="Z70" s="550"/>
      <c r="AA70" s="550"/>
      <c r="AB70" s="550"/>
      <c r="AC70" s="550"/>
      <c r="AD70" s="550"/>
      <c r="AE70" s="551"/>
      <c r="AF70" s="362"/>
      <c r="AG70" s="362"/>
      <c r="AH70" s="362"/>
      <c r="AI70" s="362"/>
      <c r="AJ70" s="362"/>
      <c r="AK70" s="362"/>
      <c r="AL70" s="362"/>
      <c r="AM70" s="362"/>
      <c r="AN70" s="362"/>
      <c r="AO70" s="363"/>
    </row>
    <row r="71" spans="1:41" x14ac:dyDescent="0.25">
      <c r="A71" s="145"/>
      <c r="B71" s="353">
        <v>1</v>
      </c>
      <c r="C71" s="347"/>
      <c r="D71" s="348"/>
      <c r="E71" s="348"/>
      <c r="F71" s="346"/>
      <c r="G71" s="348"/>
      <c r="H71" s="348"/>
      <c r="I71" s="348"/>
      <c r="J71" s="350" t="e">
        <f t="shared" ref="J71:J73" si="17">I71/F71</f>
        <v>#DIV/0!</v>
      </c>
      <c r="K71" s="354"/>
      <c r="L71" s="146"/>
      <c r="M71" s="146"/>
      <c r="N71" s="146"/>
      <c r="O71" s="146"/>
      <c r="P71" s="146"/>
      <c r="Q71" s="146"/>
      <c r="R71" s="146"/>
      <c r="S71" s="146"/>
      <c r="T71" s="146"/>
      <c r="U71" s="361"/>
      <c r="V71" s="353">
        <v>1</v>
      </c>
      <c r="W71" s="347"/>
      <c r="X71" s="348"/>
      <c r="Y71" s="348"/>
      <c r="Z71" s="346"/>
      <c r="AA71" s="348"/>
      <c r="AB71" s="348"/>
      <c r="AC71" s="348"/>
      <c r="AD71" s="350" t="e">
        <f t="shared" ref="AD71:AD73" si="18">AC71/Z71</f>
        <v>#DIV/0!</v>
      </c>
      <c r="AE71" s="354"/>
      <c r="AF71" s="362"/>
      <c r="AG71" s="362"/>
      <c r="AH71" s="362"/>
      <c r="AI71" s="362"/>
      <c r="AJ71" s="362"/>
      <c r="AK71" s="362"/>
      <c r="AL71" s="362"/>
      <c r="AM71" s="362"/>
      <c r="AN71" s="362"/>
      <c r="AO71" s="363"/>
    </row>
    <row r="72" spans="1:41" x14ac:dyDescent="0.25">
      <c r="A72" s="145"/>
      <c r="B72" s="353">
        <v>2</v>
      </c>
      <c r="C72" s="375"/>
      <c r="D72" s="376"/>
      <c r="E72" s="376"/>
      <c r="F72" s="377"/>
      <c r="G72" s="376"/>
      <c r="H72" s="376"/>
      <c r="I72" s="376"/>
      <c r="J72" s="378" t="e">
        <f t="shared" si="17"/>
        <v>#DIV/0!</v>
      </c>
      <c r="K72" s="379"/>
      <c r="L72" s="146"/>
      <c r="M72" s="146"/>
      <c r="N72" s="146"/>
      <c r="O72" s="146"/>
      <c r="P72" s="146"/>
      <c r="Q72" s="146"/>
      <c r="R72" s="146"/>
      <c r="S72" s="146"/>
      <c r="T72" s="146"/>
      <c r="U72" s="361"/>
      <c r="V72" s="353">
        <v>2</v>
      </c>
      <c r="W72" s="375"/>
      <c r="X72" s="376"/>
      <c r="Y72" s="376"/>
      <c r="Z72" s="377"/>
      <c r="AA72" s="376"/>
      <c r="AB72" s="376"/>
      <c r="AC72" s="376"/>
      <c r="AD72" s="378" t="e">
        <f t="shared" si="18"/>
        <v>#DIV/0!</v>
      </c>
      <c r="AE72" s="379"/>
      <c r="AF72" s="362"/>
      <c r="AG72" s="362"/>
      <c r="AH72" s="362"/>
      <c r="AI72" s="362"/>
      <c r="AJ72" s="362"/>
      <c r="AK72" s="362"/>
      <c r="AL72" s="362"/>
      <c r="AM72" s="362"/>
      <c r="AN72" s="362"/>
      <c r="AO72" s="363"/>
    </row>
    <row r="73" spans="1:41" x14ac:dyDescent="0.25">
      <c r="A73" s="145"/>
      <c r="B73" s="353">
        <v>3</v>
      </c>
      <c r="C73" s="428"/>
      <c r="D73" s="428"/>
      <c r="E73" s="346"/>
      <c r="F73" s="346"/>
      <c r="G73" s="346"/>
      <c r="H73" s="346"/>
      <c r="I73" s="346"/>
      <c r="J73" s="350" t="e">
        <f t="shared" si="17"/>
        <v>#DIV/0!</v>
      </c>
      <c r="K73" s="429"/>
      <c r="L73" s="146"/>
      <c r="M73" s="146"/>
      <c r="N73" s="146"/>
      <c r="O73" s="146"/>
      <c r="P73" s="146"/>
      <c r="Q73" s="146"/>
      <c r="R73" s="146"/>
      <c r="S73" s="146"/>
      <c r="T73" s="146"/>
      <c r="U73" s="361"/>
      <c r="V73" s="353">
        <v>3</v>
      </c>
      <c r="W73" s="428"/>
      <c r="X73" s="428"/>
      <c r="Y73" s="346"/>
      <c r="Z73" s="346"/>
      <c r="AA73" s="346"/>
      <c r="AB73" s="346"/>
      <c r="AC73" s="346"/>
      <c r="AD73" s="350" t="e">
        <f t="shared" si="18"/>
        <v>#DIV/0!</v>
      </c>
      <c r="AE73" s="429"/>
      <c r="AF73" s="362"/>
      <c r="AG73" s="362"/>
      <c r="AH73" s="362"/>
      <c r="AI73" s="362"/>
      <c r="AJ73" s="362"/>
      <c r="AK73" s="362"/>
      <c r="AL73" s="362"/>
      <c r="AM73" s="362"/>
      <c r="AN73" s="362"/>
      <c r="AO73" s="363"/>
    </row>
    <row r="74" spans="1:41" x14ac:dyDescent="0.25">
      <c r="A74" s="145"/>
      <c r="B74" s="549">
        <v>42644</v>
      </c>
      <c r="C74" s="550"/>
      <c r="D74" s="550"/>
      <c r="E74" s="550"/>
      <c r="F74" s="550"/>
      <c r="G74" s="550"/>
      <c r="H74" s="550"/>
      <c r="I74" s="550"/>
      <c r="J74" s="550"/>
      <c r="K74" s="551"/>
      <c r="L74" s="146"/>
      <c r="M74" s="146"/>
      <c r="N74" s="146"/>
      <c r="O74" s="146"/>
      <c r="P74" s="146"/>
      <c r="Q74" s="146"/>
      <c r="R74" s="146"/>
      <c r="S74" s="146"/>
      <c r="T74" s="146"/>
      <c r="U74" s="361"/>
      <c r="V74" s="549">
        <v>42644</v>
      </c>
      <c r="W74" s="550"/>
      <c r="X74" s="550"/>
      <c r="Y74" s="550"/>
      <c r="Z74" s="550"/>
      <c r="AA74" s="550"/>
      <c r="AB74" s="550"/>
      <c r="AC74" s="550"/>
      <c r="AD74" s="550"/>
      <c r="AE74" s="551"/>
      <c r="AF74" s="362"/>
      <c r="AG74" s="362"/>
      <c r="AH74" s="362"/>
      <c r="AI74" s="362"/>
      <c r="AJ74" s="362"/>
      <c r="AK74" s="362"/>
      <c r="AL74" s="362"/>
      <c r="AM74" s="362"/>
      <c r="AN74" s="362"/>
      <c r="AO74" s="363"/>
    </row>
    <row r="75" spans="1:41" x14ac:dyDescent="0.25">
      <c r="A75" s="145"/>
      <c r="B75" s="353">
        <v>1</v>
      </c>
      <c r="C75" s="347"/>
      <c r="D75" s="348"/>
      <c r="E75" s="348"/>
      <c r="F75" s="346"/>
      <c r="G75" s="348"/>
      <c r="H75" s="348"/>
      <c r="I75" s="348"/>
      <c r="J75" s="350" t="e">
        <f t="shared" ref="J75:J77" si="19">I75/F75</f>
        <v>#DIV/0!</v>
      </c>
      <c r="K75" s="354"/>
      <c r="L75" s="146"/>
      <c r="M75" s="146"/>
      <c r="N75" s="146"/>
      <c r="O75" s="146"/>
      <c r="P75" s="146"/>
      <c r="Q75" s="146"/>
      <c r="R75" s="146"/>
      <c r="S75" s="146"/>
      <c r="T75" s="146"/>
      <c r="U75" s="361"/>
      <c r="V75" s="353">
        <v>1</v>
      </c>
      <c r="W75" s="347"/>
      <c r="X75" s="348"/>
      <c r="Y75" s="348"/>
      <c r="Z75" s="346"/>
      <c r="AA75" s="348"/>
      <c r="AB75" s="348"/>
      <c r="AC75" s="348"/>
      <c r="AD75" s="350" t="e">
        <f t="shared" ref="AD75:AD77" si="20">AC75/Z75</f>
        <v>#DIV/0!</v>
      </c>
      <c r="AE75" s="354"/>
      <c r="AF75" s="362"/>
      <c r="AG75" s="362"/>
      <c r="AH75" s="362"/>
      <c r="AI75" s="362"/>
      <c r="AJ75" s="362"/>
      <c r="AK75" s="362"/>
      <c r="AL75" s="362"/>
      <c r="AM75" s="362"/>
      <c r="AN75" s="362"/>
      <c r="AO75" s="363"/>
    </row>
    <row r="76" spans="1:41" x14ac:dyDescent="0.25">
      <c r="A76" s="145"/>
      <c r="B76" s="353">
        <v>2</v>
      </c>
      <c r="C76" s="375"/>
      <c r="D76" s="376"/>
      <c r="E76" s="376"/>
      <c r="F76" s="377"/>
      <c r="G76" s="376"/>
      <c r="H76" s="376"/>
      <c r="I76" s="376"/>
      <c r="J76" s="378" t="e">
        <f t="shared" si="19"/>
        <v>#DIV/0!</v>
      </c>
      <c r="K76" s="379"/>
      <c r="L76" s="146"/>
      <c r="M76" s="146"/>
      <c r="N76" s="146"/>
      <c r="O76" s="146"/>
      <c r="P76" s="146"/>
      <c r="Q76" s="146"/>
      <c r="R76" s="146"/>
      <c r="S76" s="146"/>
      <c r="T76" s="146"/>
      <c r="U76" s="361"/>
      <c r="V76" s="353">
        <v>2</v>
      </c>
      <c r="W76" s="375"/>
      <c r="X76" s="376"/>
      <c r="Y76" s="376"/>
      <c r="Z76" s="377"/>
      <c r="AA76" s="376"/>
      <c r="AB76" s="376"/>
      <c r="AC76" s="376"/>
      <c r="AD76" s="378" t="e">
        <f t="shared" si="20"/>
        <v>#DIV/0!</v>
      </c>
      <c r="AE76" s="379"/>
      <c r="AF76" s="362"/>
      <c r="AG76" s="362"/>
      <c r="AH76" s="362"/>
      <c r="AI76" s="362"/>
      <c r="AJ76" s="362"/>
      <c r="AK76" s="362"/>
      <c r="AL76" s="362"/>
      <c r="AM76" s="362"/>
      <c r="AN76" s="362"/>
      <c r="AO76" s="363"/>
    </row>
    <row r="77" spans="1:41" x14ac:dyDescent="0.25">
      <c r="A77" s="145"/>
      <c r="B77" s="353">
        <v>3</v>
      </c>
      <c r="C77" s="428"/>
      <c r="D77" s="428"/>
      <c r="E77" s="346"/>
      <c r="F77" s="346"/>
      <c r="G77" s="346"/>
      <c r="H77" s="346"/>
      <c r="I77" s="346"/>
      <c r="J77" s="350" t="e">
        <f t="shared" si="19"/>
        <v>#DIV/0!</v>
      </c>
      <c r="K77" s="429"/>
      <c r="L77" s="146"/>
      <c r="M77" s="146"/>
      <c r="N77" s="146"/>
      <c r="O77" s="146"/>
      <c r="P77" s="146"/>
      <c r="Q77" s="146"/>
      <c r="R77" s="146"/>
      <c r="S77" s="146"/>
      <c r="T77" s="146"/>
      <c r="U77" s="361"/>
      <c r="V77" s="353">
        <v>3</v>
      </c>
      <c r="W77" s="428"/>
      <c r="X77" s="428"/>
      <c r="Y77" s="346"/>
      <c r="Z77" s="346"/>
      <c r="AA77" s="346"/>
      <c r="AB77" s="346"/>
      <c r="AC77" s="346"/>
      <c r="AD77" s="350" t="e">
        <f t="shared" si="20"/>
        <v>#DIV/0!</v>
      </c>
      <c r="AE77" s="429"/>
      <c r="AF77" s="362"/>
      <c r="AG77" s="362"/>
      <c r="AH77" s="362"/>
      <c r="AI77" s="362"/>
      <c r="AJ77" s="362"/>
      <c r="AK77" s="362"/>
      <c r="AL77" s="362"/>
      <c r="AM77" s="362"/>
      <c r="AN77" s="362"/>
      <c r="AO77" s="363"/>
    </row>
    <row r="78" spans="1:41" x14ac:dyDescent="0.25">
      <c r="A78" s="145"/>
      <c r="B78" s="549">
        <v>42675</v>
      </c>
      <c r="C78" s="550"/>
      <c r="D78" s="550"/>
      <c r="E78" s="550"/>
      <c r="F78" s="550"/>
      <c r="G78" s="550"/>
      <c r="H78" s="550"/>
      <c r="I78" s="550"/>
      <c r="J78" s="550"/>
      <c r="K78" s="551"/>
      <c r="L78" s="146"/>
      <c r="M78" s="146"/>
      <c r="N78" s="146"/>
      <c r="O78" s="146"/>
      <c r="P78" s="146"/>
      <c r="Q78" s="146"/>
      <c r="R78" s="146"/>
      <c r="S78" s="146"/>
      <c r="T78" s="146"/>
      <c r="U78" s="361"/>
      <c r="V78" s="549">
        <v>42675</v>
      </c>
      <c r="W78" s="550"/>
      <c r="X78" s="550"/>
      <c r="Y78" s="550"/>
      <c r="Z78" s="550"/>
      <c r="AA78" s="550"/>
      <c r="AB78" s="550"/>
      <c r="AC78" s="550"/>
      <c r="AD78" s="550"/>
      <c r="AE78" s="551"/>
      <c r="AF78" s="362"/>
      <c r="AG78" s="362"/>
      <c r="AH78" s="362"/>
      <c r="AI78" s="362"/>
      <c r="AJ78" s="362"/>
      <c r="AK78" s="362"/>
      <c r="AL78" s="362"/>
      <c r="AM78" s="362"/>
      <c r="AN78" s="362"/>
      <c r="AO78" s="363"/>
    </row>
    <row r="79" spans="1:41" x14ac:dyDescent="0.25">
      <c r="A79" s="145"/>
      <c r="B79" s="353">
        <v>1</v>
      </c>
      <c r="C79" s="347"/>
      <c r="D79" s="348"/>
      <c r="E79" s="348"/>
      <c r="F79" s="346"/>
      <c r="G79" s="348"/>
      <c r="H79" s="348"/>
      <c r="I79" s="348"/>
      <c r="J79" s="350" t="e">
        <f t="shared" ref="J79:J81" si="21">I79/F79</f>
        <v>#DIV/0!</v>
      </c>
      <c r="K79" s="354"/>
      <c r="L79" s="146"/>
      <c r="M79" s="146"/>
      <c r="N79" s="146"/>
      <c r="O79" s="146"/>
      <c r="P79" s="146"/>
      <c r="Q79" s="146"/>
      <c r="R79" s="146"/>
      <c r="S79" s="146"/>
      <c r="T79" s="146"/>
      <c r="U79" s="361"/>
      <c r="V79" s="353">
        <v>1</v>
      </c>
      <c r="W79" s="347"/>
      <c r="X79" s="348"/>
      <c r="Y79" s="348"/>
      <c r="Z79" s="346"/>
      <c r="AA79" s="348"/>
      <c r="AB79" s="348"/>
      <c r="AC79" s="348"/>
      <c r="AD79" s="350" t="e">
        <f t="shared" ref="AD79:AD81" si="22">AC79/Z79</f>
        <v>#DIV/0!</v>
      </c>
      <c r="AE79" s="354"/>
      <c r="AF79" s="362"/>
      <c r="AG79" s="362"/>
      <c r="AH79" s="362"/>
      <c r="AI79" s="362"/>
      <c r="AJ79" s="362"/>
      <c r="AK79" s="362"/>
      <c r="AL79" s="362"/>
      <c r="AM79" s="362"/>
      <c r="AN79" s="362"/>
      <c r="AO79" s="363"/>
    </row>
    <row r="80" spans="1:41" x14ac:dyDescent="0.25">
      <c r="A80" s="145"/>
      <c r="B80" s="353">
        <v>2</v>
      </c>
      <c r="C80" s="375"/>
      <c r="D80" s="376"/>
      <c r="E80" s="376"/>
      <c r="F80" s="377"/>
      <c r="G80" s="376"/>
      <c r="H80" s="376"/>
      <c r="I80" s="376"/>
      <c r="J80" s="378" t="e">
        <f t="shared" si="21"/>
        <v>#DIV/0!</v>
      </c>
      <c r="K80" s="379"/>
      <c r="L80" s="146"/>
      <c r="M80" s="146"/>
      <c r="N80" s="146"/>
      <c r="O80" s="146"/>
      <c r="P80" s="146"/>
      <c r="Q80" s="146"/>
      <c r="R80" s="146"/>
      <c r="S80" s="146"/>
      <c r="T80" s="146"/>
      <c r="U80" s="361"/>
      <c r="V80" s="353">
        <v>2</v>
      </c>
      <c r="W80" s="375"/>
      <c r="X80" s="376"/>
      <c r="Y80" s="376"/>
      <c r="Z80" s="377"/>
      <c r="AA80" s="376"/>
      <c r="AB80" s="376"/>
      <c r="AC80" s="376"/>
      <c r="AD80" s="378" t="e">
        <f t="shared" si="22"/>
        <v>#DIV/0!</v>
      </c>
      <c r="AE80" s="379"/>
      <c r="AF80" s="362"/>
      <c r="AG80" s="362"/>
      <c r="AH80" s="362"/>
      <c r="AI80" s="362"/>
      <c r="AJ80" s="362"/>
      <c r="AK80" s="362"/>
      <c r="AL80" s="362"/>
      <c r="AM80" s="362"/>
      <c r="AN80" s="362"/>
      <c r="AO80" s="363"/>
    </row>
    <row r="81" spans="1:41" x14ac:dyDescent="0.25">
      <c r="A81" s="145"/>
      <c r="B81" s="353">
        <v>3</v>
      </c>
      <c r="C81" s="428"/>
      <c r="D81" s="428"/>
      <c r="E81" s="346"/>
      <c r="F81" s="346"/>
      <c r="G81" s="346"/>
      <c r="H81" s="346"/>
      <c r="I81" s="346"/>
      <c r="J81" s="350" t="e">
        <f t="shared" si="21"/>
        <v>#DIV/0!</v>
      </c>
      <c r="K81" s="429"/>
      <c r="L81" s="146"/>
      <c r="M81" s="146"/>
      <c r="N81" s="146"/>
      <c r="O81" s="146"/>
      <c r="P81" s="146"/>
      <c r="Q81" s="146"/>
      <c r="R81" s="146"/>
      <c r="S81" s="146"/>
      <c r="T81" s="146"/>
      <c r="U81" s="361"/>
      <c r="V81" s="353">
        <v>3</v>
      </c>
      <c r="W81" s="428"/>
      <c r="X81" s="428"/>
      <c r="Y81" s="346"/>
      <c r="Z81" s="346"/>
      <c r="AA81" s="346"/>
      <c r="AB81" s="346"/>
      <c r="AC81" s="346"/>
      <c r="AD81" s="350" t="e">
        <f t="shared" si="22"/>
        <v>#DIV/0!</v>
      </c>
      <c r="AE81" s="429"/>
      <c r="AF81" s="362"/>
      <c r="AG81" s="362"/>
      <c r="AH81" s="362"/>
      <c r="AI81" s="362"/>
      <c r="AJ81" s="362"/>
      <c r="AK81" s="362"/>
      <c r="AL81" s="362"/>
      <c r="AM81" s="362"/>
      <c r="AN81" s="362"/>
      <c r="AO81" s="363"/>
    </row>
    <row r="82" spans="1:41" x14ac:dyDescent="0.25">
      <c r="A82" s="145"/>
      <c r="B82" s="549">
        <v>42705</v>
      </c>
      <c r="C82" s="550"/>
      <c r="D82" s="550"/>
      <c r="E82" s="550"/>
      <c r="F82" s="550"/>
      <c r="G82" s="550"/>
      <c r="H82" s="550"/>
      <c r="I82" s="550"/>
      <c r="J82" s="550"/>
      <c r="K82" s="551"/>
      <c r="L82" s="146"/>
      <c r="M82" s="146"/>
      <c r="N82" s="146"/>
      <c r="O82" s="146"/>
      <c r="P82" s="146"/>
      <c r="Q82" s="146"/>
      <c r="R82" s="146"/>
      <c r="S82" s="146"/>
      <c r="T82" s="146"/>
      <c r="U82" s="361"/>
      <c r="V82" s="549">
        <v>42705</v>
      </c>
      <c r="W82" s="550"/>
      <c r="X82" s="550"/>
      <c r="Y82" s="550"/>
      <c r="Z82" s="550"/>
      <c r="AA82" s="550"/>
      <c r="AB82" s="550"/>
      <c r="AC82" s="550"/>
      <c r="AD82" s="550"/>
      <c r="AE82" s="551"/>
      <c r="AF82" s="362"/>
      <c r="AG82" s="362"/>
      <c r="AH82" s="362"/>
      <c r="AI82" s="362"/>
      <c r="AJ82" s="362"/>
      <c r="AK82" s="362"/>
      <c r="AL82" s="362"/>
      <c r="AM82" s="362"/>
      <c r="AN82" s="362"/>
      <c r="AO82" s="363"/>
    </row>
    <row r="83" spans="1:41" x14ac:dyDescent="0.25">
      <c r="A83" s="145"/>
      <c r="B83" s="353">
        <v>1</v>
      </c>
      <c r="C83" s="347"/>
      <c r="D83" s="348"/>
      <c r="E83" s="348"/>
      <c r="F83" s="346"/>
      <c r="G83" s="348"/>
      <c r="H83" s="348"/>
      <c r="I83" s="348"/>
      <c r="J83" s="350" t="e">
        <f t="shared" ref="J83:J85" si="23">I83/F83</f>
        <v>#DIV/0!</v>
      </c>
      <c r="K83" s="354"/>
      <c r="L83" s="146"/>
      <c r="M83" s="146"/>
      <c r="N83" s="146"/>
      <c r="O83" s="146"/>
      <c r="P83" s="146"/>
      <c r="Q83" s="146"/>
      <c r="R83" s="146"/>
      <c r="S83" s="146"/>
      <c r="T83" s="146"/>
      <c r="U83" s="361"/>
      <c r="V83" s="353">
        <v>1</v>
      </c>
      <c r="W83" s="347"/>
      <c r="X83" s="348"/>
      <c r="Y83" s="348"/>
      <c r="Z83" s="346"/>
      <c r="AA83" s="348"/>
      <c r="AB83" s="348"/>
      <c r="AC83" s="348"/>
      <c r="AD83" s="350" t="e">
        <f t="shared" ref="AD83:AD85" si="24">AC83/Z83</f>
        <v>#DIV/0!</v>
      </c>
      <c r="AE83" s="354"/>
      <c r="AF83" s="362"/>
      <c r="AG83" s="362"/>
      <c r="AH83" s="362"/>
      <c r="AI83" s="362"/>
      <c r="AJ83" s="362"/>
      <c r="AK83" s="362"/>
      <c r="AL83" s="362"/>
      <c r="AM83" s="362"/>
      <c r="AN83" s="362"/>
      <c r="AO83" s="363"/>
    </row>
    <row r="84" spans="1:41" x14ac:dyDescent="0.25">
      <c r="A84" s="145"/>
      <c r="B84" s="353">
        <v>2</v>
      </c>
      <c r="C84" s="375"/>
      <c r="D84" s="376"/>
      <c r="E84" s="376"/>
      <c r="F84" s="377"/>
      <c r="G84" s="376"/>
      <c r="H84" s="376"/>
      <c r="I84" s="376"/>
      <c r="J84" s="378" t="e">
        <f t="shared" si="23"/>
        <v>#DIV/0!</v>
      </c>
      <c r="K84" s="379"/>
      <c r="L84" s="146"/>
      <c r="M84" s="146"/>
      <c r="N84" s="146"/>
      <c r="O84" s="146"/>
      <c r="P84" s="146"/>
      <c r="Q84" s="146"/>
      <c r="R84" s="146"/>
      <c r="S84" s="146"/>
      <c r="T84" s="146"/>
      <c r="U84" s="361"/>
      <c r="V84" s="353">
        <v>2</v>
      </c>
      <c r="W84" s="375"/>
      <c r="X84" s="376"/>
      <c r="Y84" s="376"/>
      <c r="Z84" s="377"/>
      <c r="AA84" s="376"/>
      <c r="AB84" s="376"/>
      <c r="AC84" s="376"/>
      <c r="AD84" s="378" t="e">
        <f t="shared" si="24"/>
        <v>#DIV/0!</v>
      </c>
      <c r="AE84" s="379"/>
      <c r="AF84" s="362"/>
      <c r="AG84" s="362"/>
      <c r="AH84" s="362"/>
      <c r="AI84" s="362"/>
      <c r="AJ84" s="362"/>
      <c r="AK84" s="362"/>
      <c r="AL84" s="362"/>
      <c r="AM84" s="362"/>
      <c r="AN84" s="362"/>
      <c r="AO84" s="363"/>
    </row>
    <row r="85" spans="1:41" x14ac:dyDescent="0.25">
      <c r="A85" s="145"/>
      <c r="B85" s="353">
        <v>3</v>
      </c>
      <c r="C85" s="428"/>
      <c r="D85" s="428"/>
      <c r="E85" s="346"/>
      <c r="F85" s="346"/>
      <c r="G85" s="346"/>
      <c r="H85" s="346"/>
      <c r="I85" s="346"/>
      <c r="J85" s="350" t="e">
        <f t="shared" si="23"/>
        <v>#DIV/0!</v>
      </c>
      <c r="K85" s="429"/>
      <c r="L85" s="146"/>
      <c r="M85" s="146"/>
      <c r="N85" s="146"/>
      <c r="O85" s="146"/>
      <c r="P85" s="146"/>
      <c r="Q85" s="146"/>
      <c r="R85" s="146"/>
      <c r="S85" s="146"/>
      <c r="T85" s="146"/>
      <c r="U85" s="361"/>
      <c r="V85" s="353">
        <v>3</v>
      </c>
      <c r="W85" s="428"/>
      <c r="X85" s="428"/>
      <c r="Y85" s="346"/>
      <c r="Z85" s="346"/>
      <c r="AA85" s="346"/>
      <c r="AB85" s="346"/>
      <c r="AC85" s="346"/>
      <c r="AD85" s="350" t="e">
        <f t="shared" si="24"/>
        <v>#DIV/0!</v>
      </c>
      <c r="AE85" s="429"/>
      <c r="AF85" s="362"/>
      <c r="AG85" s="362"/>
      <c r="AH85" s="362"/>
      <c r="AI85" s="362"/>
      <c r="AJ85" s="362"/>
      <c r="AK85" s="362"/>
      <c r="AL85" s="362"/>
      <c r="AM85" s="362"/>
      <c r="AN85" s="362"/>
      <c r="AO85" s="363"/>
    </row>
    <row r="86" spans="1:41" x14ac:dyDescent="0.25">
      <c r="A86" s="145"/>
      <c r="B86" s="549">
        <v>42736</v>
      </c>
      <c r="C86" s="550"/>
      <c r="D86" s="550"/>
      <c r="E86" s="550"/>
      <c r="F86" s="550"/>
      <c r="G86" s="550"/>
      <c r="H86" s="550"/>
      <c r="I86" s="550"/>
      <c r="J86" s="550"/>
      <c r="K86" s="551"/>
      <c r="L86" s="146"/>
      <c r="M86" s="146"/>
      <c r="N86" s="146"/>
      <c r="O86" s="146"/>
      <c r="P86" s="146"/>
      <c r="Q86" s="146"/>
      <c r="R86" s="146"/>
      <c r="S86" s="146"/>
      <c r="T86" s="146"/>
      <c r="U86" s="361"/>
      <c r="V86" s="549">
        <v>42736</v>
      </c>
      <c r="W86" s="550"/>
      <c r="X86" s="550"/>
      <c r="Y86" s="550"/>
      <c r="Z86" s="550"/>
      <c r="AA86" s="550"/>
      <c r="AB86" s="550"/>
      <c r="AC86" s="550"/>
      <c r="AD86" s="550"/>
      <c r="AE86" s="551"/>
      <c r="AF86" s="362"/>
      <c r="AG86" s="362"/>
      <c r="AH86" s="362"/>
      <c r="AI86" s="362"/>
      <c r="AJ86" s="362"/>
      <c r="AK86" s="362"/>
      <c r="AL86" s="362"/>
      <c r="AM86" s="362"/>
      <c r="AN86" s="362"/>
      <c r="AO86" s="363"/>
    </row>
    <row r="87" spans="1:41" x14ac:dyDescent="0.25">
      <c r="A87" s="145"/>
      <c r="B87" s="353">
        <v>1</v>
      </c>
      <c r="C87" s="347"/>
      <c r="D87" s="348"/>
      <c r="E87" s="348"/>
      <c r="F87" s="346"/>
      <c r="G87" s="348"/>
      <c r="H87" s="348"/>
      <c r="I87" s="348"/>
      <c r="J87" s="350" t="e">
        <f t="shared" ref="J87:J89" si="25">I87/F87</f>
        <v>#DIV/0!</v>
      </c>
      <c r="K87" s="354"/>
      <c r="L87" s="146"/>
      <c r="M87" s="146"/>
      <c r="N87" s="146"/>
      <c r="O87" s="146"/>
      <c r="P87" s="146"/>
      <c r="Q87" s="146"/>
      <c r="R87" s="146"/>
      <c r="S87" s="146"/>
      <c r="T87" s="146"/>
      <c r="U87" s="361"/>
      <c r="V87" s="353">
        <v>1</v>
      </c>
      <c r="W87" s="347"/>
      <c r="X87" s="348"/>
      <c r="Y87" s="348"/>
      <c r="Z87" s="346"/>
      <c r="AA87" s="348"/>
      <c r="AB87" s="348"/>
      <c r="AC87" s="348"/>
      <c r="AD87" s="350" t="e">
        <f t="shared" ref="AD87:AD89" si="26">AC87/Z87</f>
        <v>#DIV/0!</v>
      </c>
      <c r="AE87" s="354"/>
      <c r="AF87" s="362"/>
      <c r="AG87" s="362"/>
      <c r="AH87" s="362"/>
      <c r="AI87" s="362"/>
      <c r="AJ87" s="362"/>
      <c r="AK87" s="362"/>
      <c r="AL87" s="362"/>
      <c r="AM87" s="362"/>
      <c r="AN87" s="362"/>
      <c r="AO87" s="363"/>
    </row>
    <row r="88" spans="1:41" x14ac:dyDescent="0.25">
      <c r="A88" s="145"/>
      <c r="B88" s="353">
        <v>2</v>
      </c>
      <c r="C88" s="375"/>
      <c r="D88" s="376"/>
      <c r="E88" s="376"/>
      <c r="F88" s="377"/>
      <c r="G88" s="376"/>
      <c r="H88" s="376"/>
      <c r="I88" s="376"/>
      <c r="J88" s="378" t="e">
        <f t="shared" si="25"/>
        <v>#DIV/0!</v>
      </c>
      <c r="K88" s="379"/>
      <c r="L88" s="146"/>
      <c r="M88" s="146"/>
      <c r="N88" s="146"/>
      <c r="O88" s="146"/>
      <c r="P88" s="146"/>
      <c r="Q88" s="146"/>
      <c r="R88" s="146"/>
      <c r="S88" s="146"/>
      <c r="T88" s="146"/>
      <c r="U88" s="361"/>
      <c r="V88" s="353">
        <v>2</v>
      </c>
      <c r="W88" s="375"/>
      <c r="X88" s="376"/>
      <c r="Y88" s="376"/>
      <c r="Z88" s="377"/>
      <c r="AA88" s="376"/>
      <c r="AB88" s="376"/>
      <c r="AC88" s="376"/>
      <c r="AD88" s="378" t="e">
        <f t="shared" si="26"/>
        <v>#DIV/0!</v>
      </c>
      <c r="AE88" s="379"/>
      <c r="AF88" s="362"/>
      <c r="AG88" s="362"/>
      <c r="AH88" s="362"/>
      <c r="AI88" s="362"/>
      <c r="AJ88" s="362"/>
      <c r="AK88" s="362"/>
      <c r="AL88" s="362"/>
      <c r="AM88" s="362"/>
      <c r="AN88" s="362"/>
      <c r="AO88" s="363"/>
    </row>
    <row r="89" spans="1:41" x14ac:dyDescent="0.25">
      <c r="A89" s="145"/>
      <c r="B89" s="353">
        <v>3</v>
      </c>
      <c r="C89" s="428"/>
      <c r="D89" s="428"/>
      <c r="E89" s="346"/>
      <c r="F89" s="346"/>
      <c r="G89" s="346"/>
      <c r="H89" s="346"/>
      <c r="I89" s="346"/>
      <c r="J89" s="350" t="e">
        <f t="shared" si="25"/>
        <v>#DIV/0!</v>
      </c>
      <c r="K89" s="429"/>
      <c r="L89" s="146"/>
      <c r="M89" s="146"/>
      <c r="N89" s="146"/>
      <c r="O89" s="146"/>
      <c r="P89" s="146"/>
      <c r="Q89" s="146"/>
      <c r="R89" s="146"/>
      <c r="S89" s="146"/>
      <c r="T89" s="146"/>
      <c r="U89" s="361"/>
      <c r="V89" s="353">
        <v>3</v>
      </c>
      <c r="W89" s="428"/>
      <c r="X89" s="428"/>
      <c r="Y89" s="346"/>
      <c r="Z89" s="346"/>
      <c r="AA89" s="346"/>
      <c r="AB89" s="346"/>
      <c r="AC89" s="346"/>
      <c r="AD89" s="350" t="e">
        <f t="shared" si="26"/>
        <v>#DIV/0!</v>
      </c>
      <c r="AE89" s="429"/>
      <c r="AF89" s="362"/>
      <c r="AG89" s="362"/>
      <c r="AH89" s="362"/>
      <c r="AI89" s="362"/>
      <c r="AJ89" s="362"/>
      <c r="AK89" s="362"/>
      <c r="AL89" s="362"/>
      <c r="AM89" s="362"/>
      <c r="AN89" s="362"/>
      <c r="AO89" s="363"/>
    </row>
    <row r="90" spans="1:41" x14ac:dyDescent="0.25">
      <c r="A90" s="145"/>
      <c r="B90" s="549">
        <v>42767</v>
      </c>
      <c r="C90" s="550"/>
      <c r="D90" s="550"/>
      <c r="E90" s="550"/>
      <c r="F90" s="550"/>
      <c r="G90" s="550"/>
      <c r="H90" s="550"/>
      <c r="I90" s="550"/>
      <c r="J90" s="550"/>
      <c r="K90" s="551"/>
      <c r="L90" s="146"/>
      <c r="M90" s="146"/>
      <c r="N90" s="146"/>
      <c r="O90" s="146"/>
      <c r="P90" s="146"/>
      <c r="Q90" s="146"/>
      <c r="R90" s="146"/>
      <c r="S90" s="146"/>
      <c r="T90" s="146"/>
      <c r="U90" s="361"/>
      <c r="V90" s="549">
        <v>42767</v>
      </c>
      <c r="W90" s="550"/>
      <c r="X90" s="550"/>
      <c r="Y90" s="550"/>
      <c r="Z90" s="550"/>
      <c r="AA90" s="550"/>
      <c r="AB90" s="550"/>
      <c r="AC90" s="550"/>
      <c r="AD90" s="550"/>
      <c r="AE90" s="551"/>
      <c r="AF90" s="362"/>
      <c r="AG90" s="362"/>
      <c r="AH90" s="362"/>
      <c r="AI90" s="362"/>
      <c r="AJ90" s="362"/>
      <c r="AK90" s="362"/>
      <c r="AL90" s="362"/>
      <c r="AM90" s="362"/>
      <c r="AN90" s="362"/>
      <c r="AO90" s="363"/>
    </row>
    <row r="91" spans="1:41" x14ac:dyDescent="0.25">
      <c r="A91" s="145"/>
      <c r="B91" s="353">
        <v>1</v>
      </c>
      <c r="C91" s="347"/>
      <c r="D91" s="348"/>
      <c r="E91" s="348"/>
      <c r="F91" s="346"/>
      <c r="G91" s="348"/>
      <c r="H91" s="348"/>
      <c r="I91" s="348"/>
      <c r="J91" s="350" t="e">
        <f t="shared" ref="J91:J93" si="27">I91/F91</f>
        <v>#DIV/0!</v>
      </c>
      <c r="K91" s="354"/>
      <c r="L91" s="146"/>
      <c r="M91" s="146"/>
      <c r="N91" s="146"/>
      <c r="O91" s="146"/>
      <c r="P91" s="146"/>
      <c r="Q91" s="146"/>
      <c r="R91" s="146"/>
      <c r="S91" s="146"/>
      <c r="T91" s="146"/>
      <c r="U91" s="361"/>
      <c r="V91" s="353">
        <v>1</v>
      </c>
      <c r="W91" s="347"/>
      <c r="X91" s="348"/>
      <c r="Y91" s="348"/>
      <c r="Z91" s="346"/>
      <c r="AA91" s="348"/>
      <c r="AB91" s="348"/>
      <c r="AC91" s="348"/>
      <c r="AD91" s="350" t="e">
        <f t="shared" ref="AD91:AD93" si="28">AC91/Z91</f>
        <v>#DIV/0!</v>
      </c>
      <c r="AE91" s="354"/>
      <c r="AF91" s="362"/>
      <c r="AG91" s="362"/>
      <c r="AH91" s="362"/>
      <c r="AI91" s="362"/>
      <c r="AJ91" s="362"/>
      <c r="AK91" s="362"/>
      <c r="AL91" s="362"/>
      <c r="AM91" s="362"/>
      <c r="AN91" s="362"/>
      <c r="AO91" s="363"/>
    </row>
    <row r="92" spans="1:41" x14ac:dyDescent="0.25">
      <c r="A92" s="145"/>
      <c r="B92" s="353">
        <v>2</v>
      </c>
      <c r="C92" s="375"/>
      <c r="D92" s="376"/>
      <c r="E92" s="376"/>
      <c r="F92" s="377"/>
      <c r="G92" s="376"/>
      <c r="H92" s="376"/>
      <c r="I92" s="376"/>
      <c r="J92" s="378" t="e">
        <f t="shared" si="27"/>
        <v>#DIV/0!</v>
      </c>
      <c r="K92" s="379"/>
      <c r="L92" s="146"/>
      <c r="M92" s="146"/>
      <c r="N92" s="146"/>
      <c r="O92" s="146"/>
      <c r="P92" s="146"/>
      <c r="Q92" s="146"/>
      <c r="R92" s="146"/>
      <c r="S92" s="146"/>
      <c r="T92" s="146"/>
      <c r="U92" s="361"/>
      <c r="V92" s="353">
        <v>2</v>
      </c>
      <c r="W92" s="375"/>
      <c r="X92" s="376"/>
      <c r="Y92" s="376"/>
      <c r="Z92" s="377"/>
      <c r="AA92" s="376"/>
      <c r="AB92" s="376"/>
      <c r="AC92" s="376"/>
      <c r="AD92" s="378" t="e">
        <f t="shared" si="28"/>
        <v>#DIV/0!</v>
      </c>
      <c r="AE92" s="379"/>
      <c r="AF92" s="362"/>
      <c r="AG92" s="362"/>
      <c r="AH92" s="362"/>
      <c r="AI92" s="362"/>
      <c r="AJ92" s="362"/>
      <c r="AK92" s="362"/>
      <c r="AL92" s="362"/>
      <c r="AM92" s="362"/>
      <c r="AN92" s="362"/>
      <c r="AO92" s="363"/>
    </row>
    <row r="93" spans="1:41" x14ac:dyDescent="0.25">
      <c r="A93" s="145"/>
      <c r="B93" s="353">
        <v>3</v>
      </c>
      <c r="C93" s="428"/>
      <c r="D93" s="428"/>
      <c r="E93" s="346"/>
      <c r="F93" s="346"/>
      <c r="G93" s="346"/>
      <c r="H93" s="346"/>
      <c r="I93" s="346"/>
      <c r="J93" s="350" t="e">
        <f t="shared" si="27"/>
        <v>#DIV/0!</v>
      </c>
      <c r="K93" s="429"/>
      <c r="L93" s="146"/>
      <c r="M93" s="146"/>
      <c r="N93" s="146"/>
      <c r="O93" s="146"/>
      <c r="P93" s="146"/>
      <c r="Q93" s="146"/>
      <c r="R93" s="146"/>
      <c r="S93" s="146"/>
      <c r="T93" s="146"/>
      <c r="U93" s="361"/>
      <c r="V93" s="353">
        <v>3</v>
      </c>
      <c r="W93" s="428"/>
      <c r="X93" s="428"/>
      <c r="Y93" s="346"/>
      <c r="Z93" s="346"/>
      <c r="AA93" s="346"/>
      <c r="AB93" s="346"/>
      <c r="AC93" s="346"/>
      <c r="AD93" s="350" t="e">
        <f t="shared" si="28"/>
        <v>#DIV/0!</v>
      </c>
      <c r="AE93" s="429"/>
      <c r="AF93" s="362"/>
      <c r="AG93" s="362"/>
      <c r="AH93" s="362"/>
      <c r="AI93" s="362"/>
      <c r="AJ93" s="362"/>
      <c r="AK93" s="362"/>
      <c r="AL93" s="362"/>
      <c r="AM93" s="362"/>
      <c r="AN93" s="362"/>
      <c r="AO93" s="363"/>
    </row>
    <row r="94" spans="1:41" x14ac:dyDescent="0.25">
      <c r="A94" s="145"/>
      <c r="B94" s="549">
        <v>42795</v>
      </c>
      <c r="C94" s="550"/>
      <c r="D94" s="550"/>
      <c r="E94" s="550"/>
      <c r="F94" s="550"/>
      <c r="G94" s="550"/>
      <c r="H94" s="550"/>
      <c r="I94" s="550"/>
      <c r="J94" s="550"/>
      <c r="K94" s="551"/>
      <c r="L94" s="146"/>
      <c r="M94" s="146"/>
      <c r="N94" s="146"/>
      <c r="O94" s="146"/>
      <c r="P94" s="146"/>
      <c r="Q94" s="146"/>
      <c r="R94" s="146"/>
      <c r="S94" s="146"/>
      <c r="T94" s="146"/>
      <c r="U94" s="361"/>
      <c r="V94" s="549">
        <v>42795</v>
      </c>
      <c r="W94" s="550"/>
      <c r="X94" s="550"/>
      <c r="Y94" s="550"/>
      <c r="Z94" s="550"/>
      <c r="AA94" s="550"/>
      <c r="AB94" s="550"/>
      <c r="AC94" s="550"/>
      <c r="AD94" s="550"/>
      <c r="AE94" s="551"/>
      <c r="AF94" s="362"/>
      <c r="AG94" s="362"/>
      <c r="AH94" s="362"/>
      <c r="AI94" s="362"/>
      <c r="AJ94" s="362"/>
      <c r="AK94" s="362"/>
      <c r="AL94" s="362"/>
      <c r="AM94" s="362"/>
      <c r="AN94" s="362"/>
      <c r="AO94" s="363"/>
    </row>
    <row r="95" spans="1:41" x14ac:dyDescent="0.25">
      <c r="A95" s="145"/>
      <c r="B95" s="353">
        <v>1</v>
      </c>
      <c r="C95" s="347"/>
      <c r="D95" s="348"/>
      <c r="E95" s="348"/>
      <c r="F95" s="346"/>
      <c r="G95" s="348"/>
      <c r="H95" s="348"/>
      <c r="I95" s="348"/>
      <c r="J95" s="350" t="e">
        <f t="shared" ref="J95:J97" si="29">I95/F95</f>
        <v>#DIV/0!</v>
      </c>
      <c r="K95" s="354"/>
      <c r="L95" s="146"/>
      <c r="M95" s="146"/>
      <c r="N95" s="146"/>
      <c r="O95" s="146"/>
      <c r="P95" s="146"/>
      <c r="Q95" s="146"/>
      <c r="R95" s="146"/>
      <c r="S95" s="146"/>
      <c r="T95" s="146"/>
      <c r="U95" s="361"/>
      <c r="V95" s="353">
        <v>1</v>
      </c>
      <c r="W95" s="347"/>
      <c r="X95" s="348"/>
      <c r="Y95" s="348"/>
      <c r="Z95" s="346"/>
      <c r="AA95" s="348"/>
      <c r="AB95" s="348"/>
      <c r="AC95" s="348"/>
      <c r="AD95" s="350" t="e">
        <f t="shared" ref="AD95:AD97" si="30">AC95/Z95</f>
        <v>#DIV/0!</v>
      </c>
      <c r="AE95" s="354"/>
      <c r="AF95" s="362"/>
      <c r="AG95" s="362"/>
      <c r="AH95" s="362"/>
      <c r="AI95" s="362"/>
      <c r="AJ95" s="362"/>
      <c r="AK95" s="362"/>
      <c r="AL95" s="362"/>
      <c r="AM95" s="362"/>
      <c r="AN95" s="362"/>
      <c r="AO95" s="363"/>
    </row>
    <row r="96" spans="1:41" x14ac:dyDescent="0.25">
      <c r="A96" s="145"/>
      <c r="B96" s="353">
        <v>2</v>
      </c>
      <c r="C96" s="375"/>
      <c r="D96" s="376"/>
      <c r="E96" s="376"/>
      <c r="F96" s="377"/>
      <c r="G96" s="376"/>
      <c r="H96" s="376"/>
      <c r="I96" s="376"/>
      <c r="J96" s="378" t="e">
        <f t="shared" si="29"/>
        <v>#DIV/0!</v>
      </c>
      <c r="K96" s="379"/>
      <c r="L96" s="146"/>
      <c r="M96" s="146"/>
      <c r="N96" s="146"/>
      <c r="O96" s="146"/>
      <c r="P96" s="146"/>
      <c r="Q96" s="146"/>
      <c r="R96" s="146"/>
      <c r="S96" s="146"/>
      <c r="T96" s="146"/>
      <c r="U96" s="361"/>
      <c r="V96" s="353">
        <v>2</v>
      </c>
      <c r="W96" s="375"/>
      <c r="X96" s="376"/>
      <c r="Y96" s="376"/>
      <c r="Z96" s="377"/>
      <c r="AA96" s="376"/>
      <c r="AB96" s="376"/>
      <c r="AC96" s="376"/>
      <c r="AD96" s="378" t="e">
        <f t="shared" si="30"/>
        <v>#DIV/0!</v>
      </c>
      <c r="AE96" s="379"/>
      <c r="AF96" s="362"/>
      <c r="AG96" s="362"/>
      <c r="AH96" s="362"/>
      <c r="AI96" s="362"/>
      <c r="AJ96" s="362"/>
      <c r="AK96" s="362"/>
      <c r="AL96" s="362"/>
      <c r="AM96" s="362"/>
      <c r="AN96" s="362"/>
      <c r="AO96" s="363"/>
    </row>
    <row r="97" spans="1:41" ht="15.75" thickBot="1" x14ac:dyDescent="0.3">
      <c r="A97" s="145"/>
      <c r="B97" s="402">
        <v>3</v>
      </c>
      <c r="C97" s="430"/>
      <c r="D97" s="430"/>
      <c r="E97" s="405"/>
      <c r="F97" s="405"/>
      <c r="G97" s="405"/>
      <c r="H97" s="405"/>
      <c r="I97" s="405"/>
      <c r="J97" s="431" t="e">
        <f t="shared" si="29"/>
        <v>#DIV/0!</v>
      </c>
      <c r="K97" s="432"/>
      <c r="L97" s="146"/>
      <c r="M97" s="146"/>
      <c r="N97" s="146"/>
      <c r="O97" s="146"/>
      <c r="P97" s="146"/>
      <c r="Q97" s="146"/>
      <c r="R97" s="146"/>
      <c r="S97" s="146"/>
      <c r="T97" s="146"/>
      <c r="U97" s="361"/>
      <c r="V97" s="402">
        <v>3</v>
      </c>
      <c r="W97" s="430"/>
      <c r="X97" s="430"/>
      <c r="Y97" s="405"/>
      <c r="Z97" s="405"/>
      <c r="AA97" s="405"/>
      <c r="AB97" s="405"/>
      <c r="AC97" s="405"/>
      <c r="AD97" s="431" t="e">
        <f t="shared" si="30"/>
        <v>#DIV/0!</v>
      </c>
      <c r="AE97" s="432"/>
      <c r="AF97" s="362"/>
      <c r="AG97" s="362"/>
      <c r="AH97" s="362"/>
      <c r="AI97" s="362"/>
      <c r="AJ97" s="362"/>
      <c r="AK97" s="362"/>
      <c r="AL97" s="362"/>
      <c r="AM97" s="362"/>
      <c r="AN97" s="362"/>
      <c r="AO97" s="363"/>
    </row>
    <row r="98" spans="1:41" x14ac:dyDescent="0.25">
      <c r="A98" s="145"/>
      <c r="B98" s="146"/>
      <c r="C98" s="146"/>
      <c r="D98" s="146"/>
      <c r="E98" s="146"/>
      <c r="F98" s="146"/>
      <c r="G98" s="146"/>
      <c r="H98" s="146"/>
      <c r="I98" s="146"/>
      <c r="J98" s="146"/>
      <c r="K98" s="146"/>
      <c r="L98" s="146"/>
      <c r="M98" s="146"/>
      <c r="N98" s="146"/>
      <c r="O98" s="146"/>
      <c r="P98" s="146"/>
      <c r="Q98" s="146"/>
      <c r="R98" s="146"/>
      <c r="S98" s="146"/>
      <c r="T98" s="146"/>
      <c r="U98" s="361"/>
      <c r="V98" s="362"/>
      <c r="W98" s="362"/>
      <c r="X98" s="362"/>
      <c r="Y98" s="362"/>
      <c r="Z98" s="362"/>
      <c r="AA98" s="362"/>
      <c r="AB98" s="362"/>
      <c r="AC98" s="362"/>
      <c r="AD98" s="362"/>
      <c r="AE98" s="362"/>
      <c r="AF98" s="362"/>
      <c r="AG98" s="362"/>
      <c r="AH98" s="362"/>
      <c r="AI98" s="362"/>
      <c r="AJ98" s="362"/>
      <c r="AK98" s="362"/>
      <c r="AL98" s="362"/>
      <c r="AM98" s="362"/>
      <c r="AN98" s="362"/>
      <c r="AO98" s="363"/>
    </row>
    <row r="99" spans="1:41" x14ac:dyDescent="0.25">
      <c r="A99" s="145"/>
      <c r="B99" s="146"/>
      <c r="C99" s="146"/>
      <c r="D99" s="146"/>
      <c r="E99" s="146"/>
      <c r="F99" s="146"/>
      <c r="G99" s="146"/>
      <c r="H99" s="146"/>
      <c r="I99" s="146"/>
      <c r="J99" s="146"/>
      <c r="K99" s="146"/>
      <c r="L99" s="146"/>
      <c r="M99" s="146"/>
      <c r="N99" s="146"/>
      <c r="O99" s="146"/>
      <c r="P99" s="146"/>
      <c r="Q99" s="146"/>
      <c r="R99" s="146"/>
      <c r="S99" s="146"/>
      <c r="T99" s="146"/>
      <c r="U99" s="361"/>
      <c r="V99" s="362"/>
      <c r="W99" s="362"/>
      <c r="X99" s="362"/>
      <c r="Y99" s="362"/>
      <c r="Z99" s="362"/>
      <c r="AA99" s="362"/>
      <c r="AB99" s="362"/>
      <c r="AC99" s="362"/>
      <c r="AD99" s="362"/>
      <c r="AE99" s="362"/>
      <c r="AF99" s="362"/>
      <c r="AG99" s="362"/>
      <c r="AH99" s="362"/>
      <c r="AI99" s="362"/>
      <c r="AJ99" s="362"/>
      <c r="AK99" s="362"/>
      <c r="AL99" s="362"/>
      <c r="AM99" s="362"/>
      <c r="AN99" s="362"/>
      <c r="AO99" s="363"/>
    </row>
    <row r="100" spans="1:41" ht="15.75" thickBot="1" x14ac:dyDescent="0.3">
      <c r="A100" s="199"/>
      <c r="B100" s="200"/>
      <c r="C100" s="200"/>
      <c r="D100" s="200"/>
      <c r="E100" s="200"/>
      <c r="F100" s="200"/>
      <c r="G100" s="200"/>
      <c r="H100" s="200"/>
      <c r="I100" s="200"/>
      <c r="J100" s="200"/>
      <c r="K100" s="200"/>
      <c r="L100" s="200"/>
      <c r="M100" s="200"/>
      <c r="N100" s="200"/>
      <c r="O100" s="200"/>
      <c r="P100" s="200"/>
      <c r="Q100" s="200"/>
      <c r="R100" s="200"/>
      <c r="S100" s="200"/>
      <c r="T100" s="200"/>
      <c r="U100" s="364"/>
      <c r="V100" s="366"/>
      <c r="W100" s="366"/>
      <c r="X100" s="366"/>
      <c r="Y100" s="366"/>
      <c r="Z100" s="366"/>
      <c r="AA100" s="366"/>
      <c r="AB100" s="366"/>
      <c r="AC100" s="366"/>
      <c r="AD100" s="366"/>
      <c r="AE100" s="366"/>
      <c r="AF100" s="366"/>
      <c r="AG100" s="366"/>
      <c r="AH100" s="366"/>
      <c r="AI100" s="366"/>
      <c r="AJ100" s="366"/>
      <c r="AK100" s="366"/>
      <c r="AL100" s="366"/>
      <c r="AM100" s="366"/>
      <c r="AN100" s="366"/>
      <c r="AO100" s="367"/>
    </row>
  </sheetData>
  <sheetProtection insertRows="0"/>
  <mergeCells count="47">
    <mergeCell ref="B82:K82"/>
    <mergeCell ref="B86:K86"/>
    <mergeCell ref="B90:K90"/>
    <mergeCell ref="B94:K94"/>
    <mergeCell ref="V50:AE50"/>
    <mergeCell ref="V54:AE54"/>
    <mergeCell ref="V58:AE58"/>
    <mergeCell ref="V62:AE62"/>
    <mergeCell ref="V66:AE66"/>
    <mergeCell ref="V70:AE70"/>
    <mergeCell ref="V74:AE74"/>
    <mergeCell ref="V78:AE78"/>
    <mergeCell ref="V82:AE82"/>
    <mergeCell ref="V86:AE86"/>
    <mergeCell ref="V90:AE90"/>
    <mergeCell ref="V94:AE94"/>
    <mergeCell ref="B62:K62"/>
    <mergeCell ref="B66:K66"/>
    <mergeCell ref="B70:K70"/>
    <mergeCell ref="B74:K74"/>
    <mergeCell ref="B78:K78"/>
    <mergeCell ref="B27:S27"/>
    <mergeCell ref="D48:K48"/>
    <mergeCell ref="V20:AK20"/>
    <mergeCell ref="X48:AE48"/>
    <mergeCell ref="V27:AM27"/>
    <mergeCell ref="B20:Q20"/>
    <mergeCell ref="D38:K38"/>
    <mergeCell ref="B45:D45"/>
    <mergeCell ref="X38:AE38"/>
    <mergeCell ref="V45:X45"/>
    <mergeCell ref="B50:K50"/>
    <mergeCell ref="B54:K54"/>
    <mergeCell ref="B58:K58"/>
    <mergeCell ref="B2:AN2"/>
    <mergeCell ref="E4:F4"/>
    <mergeCell ref="H4:I4"/>
    <mergeCell ref="V13:W13"/>
    <mergeCell ref="Y13:Z13"/>
    <mergeCell ref="AB13:AC13"/>
    <mergeCell ref="B13:C13"/>
    <mergeCell ref="E13:F13"/>
    <mergeCell ref="H13:I13"/>
    <mergeCell ref="B4:C4"/>
    <mergeCell ref="K13:L13"/>
    <mergeCell ref="AE13:AF13"/>
    <mergeCell ref="K4:L4"/>
  </mergeCells>
  <pageMargins left="0.7" right="0.7" top="0.75" bottom="0.75" header="0.3" footer="0.3"/>
  <pageSetup paperSize="9" orientation="portrait" r:id="rId1"/>
  <ignoredErrors>
    <ignoredError sqref="L6"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7"/>
  <sheetViews>
    <sheetView zoomScale="90" zoomScaleNormal="90" workbookViewId="0">
      <selection activeCell="G16" sqref="G16"/>
    </sheetView>
  </sheetViews>
  <sheetFormatPr defaultRowHeight="15" x14ac:dyDescent="0.25"/>
  <cols>
    <col min="1" max="1" width="9.140625" style="29"/>
    <col min="2" max="2" width="24.28515625" style="29" customWidth="1"/>
    <col min="3" max="3" width="26.5703125" style="29" bestFit="1" customWidth="1"/>
    <col min="4" max="4" width="20.28515625" style="29" customWidth="1"/>
    <col min="5" max="5" width="21.140625" style="29" customWidth="1"/>
    <col min="6" max="6" width="23.42578125" style="29" customWidth="1"/>
    <col min="7" max="7" width="20.42578125" style="29" customWidth="1"/>
    <col min="8" max="8" width="19" style="29" customWidth="1"/>
    <col min="9" max="9" width="20.42578125" style="29" customWidth="1"/>
    <col min="10" max="10" width="9.7109375" style="29" customWidth="1"/>
    <col min="11" max="11" width="12.7109375" style="29" customWidth="1"/>
    <col min="12" max="12" width="24.7109375" style="29" bestFit="1" customWidth="1"/>
    <col min="13" max="13" width="31.140625" style="29" customWidth="1"/>
    <col min="14" max="14" width="24.5703125" style="29" customWidth="1"/>
    <col min="15" max="15" width="20" style="29" customWidth="1"/>
    <col min="16" max="16" width="15.85546875" style="29" customWidth="1"/>
    <col min="17" max="17" width="16" style="29" customWidth="1"/>
    <col min="18" max="18" width="27.42578125" style="29" customWidth="1"/>
    <col min="19" max="19" width="18.140625" style="29" customWidth="1"/>
    <col min="20" max="20" width="9.140625" style="29"/>
    <col min="21" max="21" width="6.5703125" style="29" customWidth="1"/>
    <col min="22" max="16384" width="9.140625" style="29"/>
  </cols>
  <sheetData>
    <row r="1" spans="1:23" ht="15.75" thickBot="1" x14ac:dyDescent="0.3">
      <c r="A1" s="222"/>
      <c r="B1" s="223"/>
      <c r="C1" s="223"/>
      <c r="D1" s="223"/>
      <c r="E1" s="223"/>
      <c r="F1" s="223"/>
      <c r="G1" s="223"/>
      <c r="H1" s="223"/>
      <c r="I1" s="223"/>
      <c r="J1" s="223"/>
      <c r="K1" s="223"/>
      <c r="L1" s="223"/>
      <c r="M1" s="223"/>
      <c r="N1" s="223"/>
      <c r="O1" s="223"/>
      <c r="P1" s="223"/>
      <c r="Q1" s="223"/>
      <c r="R1" s="223"/>
      <c r="S1" s="223"/>
      <c r="T1" s="223"/>
      <c r="U1" s="223"/>
      <c r="V1" s="223"/>
      <c r="W1" s="223"/>
    </row>
    <row r="2" spans="1:23" s="60" customFormat="1" ht="16.5" thickBot="1" x14ac:dyDescent="0.3">
      <c r="A2" s="225"/>
      <c r="B2" s="570" t="s">
        <v>107</v>
      </c>
      <c r="C2" s="571"/>
      <c r="D2" s="571"/>
      <c r="E2" s="571"/>
      <c r="F2" s="571"/>
      <c r="G2" s="571"/>
      <c r="H2" s="571"/>
      <c r="I2" s="571"/>
      <c r="J2" s="571"/>
      <c r="K2" s="571"/>
      <c r="L2" s="571"/>
      <c r="M2" s="571"/>
      <c r="N2" s="571"/>
      <c r="O2" s="571"/>
      <c r="P2" s="571"/>
      <c r="Q2" s="571"/>
      <c r="R2" s="571"/>
      <c r="S2" s="571"/>
      <c r="T2" s="571"/>
      <c r="U2" s="571"/>
      <c r="V2" s="571"/>
      <c r="W2" s="571"/>
    </row>
    <row r="3" spans="1:23" ht="15.75" thickBot="1" x14ac:dyDescent="0.3">
      <c r="A3" s="225"/>
      <c r="B3" s="220"/>
      <c r="C3" s="220"/>
      <c r="D3" s="220"/>
      <c r="E3" s="220"/>
      <c r="F3" s="220"/>
      <c r="G3" s="220"/>
      <c r="H3" s="220"/>
      <c r="I3" s="220"/>
      <c r="J3" s="220"/>
      <c r="K3" s="220"/>
      <c r="L3" s="220"/>
      <c r="M3" s="220"/>
      <c r="N3" s="220"/>
      <c r="O3" s="220"/>
      <c r="P3" s="220"/>
      <c r="Q3" s="220"/>
      <c r="R3" s="220"/>
      <c r="S3" s="220"/>
      <c r="T3" s="220"/>
      <c r="U3" s="220"/>
      <c r="V3" s="220"/>
      <c r="W3" s="220"/>
    </row>
    <row r="4" spans="1:23" ht="15.75" thickBot="1" x14ac:dyDescent="0.3">
      <c r="A4" s="225"/>
      <c r="B4" s="574" t="s">
        <v>188</v>
      </c>
      <c r="C4" s="575"/>
      <c r="D4" s="220"/>
      <c r="E4" s="574" t="s">
        <v>189</v>
      </c>
      <c r="F4" s="575"/>
      <c r="G4" s="220"/>
      <c r="H4" s="574" t="s">
        <v>192</v>
      </c>
      <c r="I4" s="575"/>
      <c r="J4" s="220"/>
      <c r="K4" s="220"/>
      <c r="L4" s="220"/>
      <c r="M4" s="220"/>
      <c r="N4" s="220"/>
      <c r="O4" s="220"/>
      <c r="P4" s="220"/>
      <c r="Q4" s="220"/>
      <c r="R4" s="220"/>
      <c r="S4" s="220"/>
      <c r="T4" s="220"/>
      <c r="U4" s="220"/>
      <c r="V4" s="220"/>
      <c r="W4" s="220"/>
    </row>
    <row r="5" spans="1:23" x14ac:dyDescent="0.25">
      <c r="A5" s="225"/>
      <c r="B5" s="368" t="s">
        <v>1</v>
      </c>
      <c r="C5" s="419">
        <f>C13+M13</f>
        <v>485</v>
      </c>
      <c r="D5" s="220"/>
      <c r="E5" s="368" t="s">
        <v>1</v>
      </c>
      <c r="F5" s="419">
        <f>F13+P13</f>
        <v>0</v>
      </c>
      <c r="G5" s="220"/>
      <c r="H5" s="368" t="s">
        <v>1</v>
      </c>
      <c r="I5" s="419">
        <f>I13+S13</f>
        <v>64</v>
      </c>
      <c r="J5" s="220"/>
      <c r="K5" s="220"/>
      <c r="L5" s="220"/>
      <c r="M5" s="220"/>
      <c r="N5" s="220"/>
      <c r="O5" s="220"/>
      <c r="P5" s="220"/>
      <c r="Q5" s="220"/>
      <c r="R5" s="220"/>
      <c r="S5" s="220"/>
      <c r="T5" s="220"/>
      <c r="U5" s="220"/>
      <c r="V5" s="220"/>
      <c r="W5" s="220"/>
    </row>
    <row r="6" spans="1:23" x14ac:dyDescent="0.25">
      <c r="A6" s="225"/>
      <c r="B6" s="370" t="s">
        <v>2</v>
      </c>
      <c r="C6" s="419">
        <f>C14+M14</f>
        <v>0</v>
      </c>
      <c r="D6" s="220"/>
      <c r="E6" s="370" t="s">
        <v>2</v>
      </c>
      <c r="F6" s="419">
        <f>F14+P14</f>
        <v>0</v>
      </c>
      <c r="G6" s="220"/>
      <c r="H6" s="370" t="s">
        <v>2</v>
      </c>
      <c r="I6" s="419"/>
      <c r="J6" s="220"/>
      <c r="K6" s="220"/>
      <c r="L6" s="220"/>
      <c r="M6" s="220"/>
      <c r="N6" s="220"/>
      <c r="O6" s="220"/>
      <c r="P6" s="220"/>
      <c r="Q6" s="220"/>
      <c r="R6" s="220"/>
      <c r="S6" s="220"/>
      <c r="T6" s="220"/>
      <c r="U6" s="220"/>
      <c r="V6" s="220"/>
      <c r="W6" s="220"/>
    </row>
    <row r="7" spans="1:23" x14ac:dyDescent="0.25">
      <c r="A7" s="225"/>
      <c r="B7" s="370" t="s">
        <v>3</v>
      </c>
      <c r="C7" s="419">
        <f>C15+M15</f>
        <v>0</v>
      </c>
      <c r="D7" s="220"/>
      <c r="E7" s="370" t="s">
        <v>3</v>
      </c>
      <c r="F7" s="419">
        <f>F15+P15</f>
        <v>0</v>
      </c>
      <c r="G7" s="220"/>
      <c r="H7" s="370" t="s">
        <v>3</v>
      </c>
      <c r="I7" s="419">
        <f>I15+S15</f>
        <v>0</v>
      </c>
      <c r="J7" s="220"/>
      <c r="K7" s="220"/>
      <c r="L7" s="220"/>
      <c r="M7" s="220"/>
      <c r="N7" s="220"/>
      <c r="O7" s="220"/>
      <c r="P7" s="220"/>
      <c r="Q7" s="220"/>
      <c r="R7" s="220"/>
      <c r="S7" s="220"/>
      <c r="T7" s="220"/>
      <c r="U7" s="220"/>
      <c r="V7" s="220"/>
      <c r="W7" s="220"/>
    </row>
    <row r="8" spans="1:23" ht="15.75" thickBot="1" x14ac:dyDescent="0.3">
      <c r="A8" s="225"/>
      <c r="B8" s="371" t="s">
        <v>4</v>
      </c>
      <c r="C8" s="419">
        <f>C16+M16</f>
        <v>0</v>
      </c>
      <c r="D8" s="220"/>
      <c r="E8" s="371" t="s">
        <v>4</v>
      </c>
      <c r="F8" s="419">
        <f>F16+P16</f>
        <v>0</v>
      </c>
      <c r="G8" s="220"/>
      <c r="H8" s="371" t="s">
        <v>4</v>
      </c>
      <c r="I8" s="419"/>
      <c r="J8" s="220"/>
      <c r="K8" s="220"/>
      <c r="L8" s="220"/>
      <c r="M8" s="220"/>
      <c r="N8" s="220"/>
      <c r="O8" s="220"/>
      <c r="P8" s="220"/>
      <c r="Q8" s="220"/>
      <c r="R8" s="220"/>
      <c r="S8" s="220"/>
      <c r="T8" s="220"/>
      <c r="U8" s="220"/>
      <c r="V8" s="220"/>
      <c r="W8" s="220"/>
    </row>
    <row r="9" spans="1:23" ht="15.75" thickBot="1" x14ac:dyDescent="0.3">
      <c r="A9" s="225"/>
      <c r="B9" s="412" t="s">
        <v>29</v>
      </c>
      <c r="C9" s="413">
        <f>SUM(C5:C8)</f>
        <v>485</v>
      </c>
      <c r="D9" s="221"/>
      <c r="E9" s="412" t="s">
        <v>29</v>
      </c>
      <c r="F9" s="413">
        <f>SUM(F5:F8)</f>
        <v>0</v>
      </c>
      <c r="G9" s="220"/>
      <c r="H9" s="412" t="s">
        <v>29</v>
      </c>
      <c r="I9" s="413">
        <f>SUM(I5:I8)</f>
        <v>64</v>
      </c>
      <c r="J9" s="220"/>
      <c r="K9" s="220"/>
      <c r="L9" s="220"/>
      <c r="M9" s="220"/>
      <c r="N9" s="220"/>
      <c r="O9" s="220"/>
      <c r="P9" s="220"/>
      <c r="Q9" s="220"/>
      <c r="R9" s="220"/>
      <c r="S9" s="220"/>
      <c r="T9" s="220"/>
      <c r="U9" s="220"/>
      <c r="V9" s="220"/>
      <c r="W9" s="220"/>
    </row>
    <row r="10" spans="1:23" ht="15.75" thickBot="1" x14ac:dyDescent="0.3">
      <c r="A10" s="227"/>
      <c r="B10" s="228"/>
      <c r="C10" s="228"/>
      <c r="D10" s="228"/>
      <c r="E10" s="228"/>
      <c r="F10" s="228"/>
      <c r="G10" s="228"/>
      <c r="H10" s="228"/>
      <c r="I10" s="228"/>
      <c r="J10" s="228"/>
      <c r="K10" s="228"/>
      <c r="L10" s="228"/>
      <c r="M10" s="228"/>
      <c r="N10" s="228"/>
      <c r="O10" s="228"/>
      <c r="P10" s="228"/>
      <c r="Q10" s="228"/>
      <c r="R10" s="228"/>
      <c r="S10" s="228"/>
      <c r="T10" s="228"/>
      <c r="U10" s="228"/>
      <c r="V10" s="228"/>
      <c r="W10" s="228"/>
    </row>
    <row r="11" spans="1:23" ht="15.75" thickBot="1" x14ac:dyDescent="0.3">
      <c r="A11" s="143"/>
      <c r="B11" s="144"/>
      <c r="C11" s="144"/>
      <c r="D11" s="144"/>
      <c r="E11" s="144"/>
      <c r="F11" s="144"/>
      <c r="G11" s="144"/>
      <c r="H11" s="144"/>
      <c r="I11" s="144"/>
      <c r="J11" s="144"/>
      <c r="K11" s="94"/>
      <c r="L11" s="95"/>
      <c r="M11" s="95"/>
      <c r="N11" s="95"/>
      <c r="O11" s="95"/>
      <c r="P11" s="95"/>
      <c r="Q11" s="95"/>
      <c r="R11" s="95"/>
      <c r="S11" s="95"/>
      <c r="T11" s="95"/>
      <c r="U11" s="95"/>
      <c r="V11" s="95"/>
      <c r="W11" s="96"/>
    </row>
    <row r="12" spans="1:23" ht="31.5" customHeight="1" thickBot="1" x14ac:dyDescent="0.3">
      <c r="A12" s="145"/>
      <c r="B12" s="572" t="s">
        <v>179</v>
      </c>
      <c r="C12" s="573"/>
      <c r="D12" s="387"/>
      <c r="E12" s="574" t="s">
        <v>180</v>
      </c>
      <c r="F12" s="575"/>
      <c r="G12" s="146"/>
      <c r="H12" s="572" t="s">
        <v>181</v>
      </c>
      <c r="I12" s="573"/>
      <c r="J12" s="146"/>
      <c r="K12" s="101"/>
      <c r="L12" s="572" t="s">
        <v>177</v>
      </c>
      <c r="M12" s="573"/>
      <c r="N12" s="102"/>
      <c r="O12" s="574" t="s">
        <v>178</v>
      </c>
      <c r="P12" s="575"/>
      <c r="Q12" s="362"/>
      <c r="R12" s="572" t="s">
        <v>187</v>
      </c>
      <c r="S12" s="573"/>
      <c r="T12" s="102"/>
      <c r="U12" s="102"/>
      <c r="V12" s="102"/>
      <c r="W12" s="103"/>
    </row>
    <row r="13" spans="1:23" x14ac:dyDescent="0.25">
      <c r="A13" s="145"/>
      <c r="B13" s="368" t="s">
        <v>1</v>
      </c>
      <c r="C13" s="420">
        <f>H23+H27+H34+H28+H29+H35+H36</f>
        <v>234</v>
      </c>
      <c r="D13" s="387"/>
      <c r="E13" s="368" t="s">
        <v>1</v>
      </c>
      <c r="F13" s="420">
        <f>H25+H32</f>
        <v>0</v>
      </c>
      <c r="G13" s="146"/>
      <c r="H13" s="368" t="s">
        <v>1</v>
      </c>
      <c r="I13" s="423">
        <f>H24+H30+H31</f>
        <v>42</v>
      </c>
      <c r="J13" s="146"/>
      <c r="K13" s="101"/>
      <c r="L13" s="368" t="s">
        <v>1</v>
      </c>
      <c r="M13" s="420">
        <f>R23+R27+R34+R28+R35</f>
        <v>251</v>
      </c>
      <c r="N13" s="102"/>
      <c r="O13" s="368" t="s">
        <v>1</v>
      </c>
      <c r="P13" s="420">
        <f>R25+R32</f>
        <v>0</v>
      </c>
      <c r="Q13" s="362"/>
      <c r="R13" s="368" t="s">
        <v>1</v>
      </c>
      <c r="S13" s="423">
        <f>R24+R30+R29</f>
        <v>22</v>
      </c>
      <c r="T13" s="102"/>
      <c r="U13" s="102"/>
      <c r="V13" s="102"/>
      <c r="W13" s="103"/>
    </row>
    <row r="14" spans="1:23" x14ac:dyDescent="0.25">
      <c r="A14" s="145"/>
      <c r="B14" s="370" t="s">
        <v>2</v>
      </c>
      <c r="C14" s="420">
        <f>H38+H42+H46</f>
        <v>0</v>
      </c>
      <c r="D14" s="387"/>
      <c r="E14" s="370" t="s">
        <v>2</v>
      </c>
      <c r="F14" s="421">
        <f>H39+H43+H47</f>
        <v>0</v>
      </c>
      <c r="G14" s="146"/>
      <c r="H14" s="370" t="s">
        <v>2</v>
      </c>
      <c r="I14" s="426" t="s">
        <v>193</v>
      </c>
      <c r="J14" s="146"/>
      <c r="K14" s="101"/>
      <c r="L14" s="370" t="s">
        <v>2</v>
      </c>
      <c r="M14" s="420">
        <f>R38+R42+R46</f>
        <v>0</v>
      </c>
      <c r="N14" s="102"/>
      <c r="O14" s="370" t="s">
        <v>2</v>
      </c>
      <c r="P14" s="421">
        <f>R39+R43+R47</f>
        <v>0</v>
      </c>
      <c r="Q14" s="362"/>
      <c r="R14" s="370" t="s">
        <v>2</v>
      </c>
      <c r="S14" s="426" t="s">
        <v>193</v>
      </c>
      <c r="T14" s="102"/>
      <c r="U14" s="102"/>
      <c r="V14" s="102"/>
      <c r="W14" s="103"/>
    </row>
    <row r="15" spans="1:23" x14ac:dyDescent="0.25">
      <c r="A15" s="145"/>
      <c r="B15" s="370" t="s">
        <v>3</v>
      </c>
      <c r="C15" s="421">
        <f>H50+H54+H58</f>
        <v>0</v>
      </c>
      <c r="D15" s="387"/>
      <c r="E15" s="370" t="s">
        <v>3</v>
      </c>
      <c r="F15" s="421">
        <f>H51+H55+H59</f>
        <v>0</v>
      </c>
      <c r="G15" s="146"/>
      <c r="H15" s="370" t="s">
        <v>3</v>
      </c>
      <c r="I15" s="424">
        <f>H51+H55+H59</f>
        <v>0</v>
      </c>
      <c r="J15" s="146"/>
      <c r="K15" s="101"/>
      <c r="L15" s="370" t="s">
        <v>3</v>
      </c>
      <c r="M15" s="421">
        <f>R50+R54+R58</f>
        <v>0</v>
      </c>
      <c r="N15" s="102"/>
      <c r="O15" s="370" t="s">
        <v>3</v>
      </c>
      <c r="P15" s="421">
        <f>R51+R55+R59</f>
        <v>0</v>
      </c>
      <c r="Q15" s="362"/>
      <c r="R15" s="370" t="s">
        <v>3</v>
      </c>
      <c r="S15" s="424">
        <f>R51+R55+R59</f>
        <v>0</v>
      </c>
      <c r="T15" s="102"/>
      <c r="U15" s="102"/>
      <c r="V15" s="102"/>
      <c r="W15" s="103"/>
    </row>
    <row r="16" spans="1:23" ht="15.75" thickBot="1" x14ac:dyDescent="0.3">
      <c r="A16" s="145"/>
      <c r="B16" s="371" t="s">
        <v>4</v>
      </c>
      <c r="C16" s="422">
        <f>H62+H66+H70</f>
        <v>0</v>
      </c>
      <c r="D16" s="387"/>
      <c r="E16" s="371" t="s">
        <v>4</v>
      </c>
      <c r="F16" s="422">
        <f>H63+H67+H71</f>
        <v>0</v>
      </c>
      <c r="G16" s="146"/>
      <c r="H16" s="371" t="s">
        <v>4</v>
      </c>
      <c r="I16" s="427" t="s">
        <v>193</v>
      </c>
      <c r="J16" s="146"/>
      <c r="K16" s="101"/>
      <c r="L16" s="371" t="s">
        <v>4</v>
      </c>
      <c r="M16" s="422">
        <f>R62+R66+R70</f>
        <v>0</v>
      </c>
      <c r="N16" s="102"/>
      <c r="O16" s="371" t="s">
        <v>4</v>
      </c>
      <c r="P16" s="422">
        <f>R63+R67+R71</f>
        <v>0</v>
      </c>
      <c r="Q16" s="362"/>
      <c r="R16" s="371" t="s">
        <v>4</v>
      </c>
      <c r="S16" s="427" t="s">
        <v>193</v>
      </c>
      <c r="T16" s="102"/>
      <c r="U16" s="102"/>
      <c r="V16" s="102"/>
      <c r="W16" s="103"/>
    </row>
    <row r="17" spans="1:23" ht="15.75" thickBot="1" x14ac:dyDescent="0.3">
      <c r="A17" s="145"/>
      <c r="B17" s="412" t="s">
        <v>29</v>
      </c>
      <c r="C17" s="425">
        <f>SUM(C13:C16)</f>
        <v>234</v>
      </c>
      <c r="D17" s="387"/>
      <c r="E17" s="412" t="s">
        <v>29</v>
      </c>
      <c r="F17" s="425">
        <f>SUM(F13:F16)</f>
        <v>0</v>
      </c>
      <c r="G17" s="146"/>
      <c r="H17" s="412" t="s">
        <v>29</v>
      </c>
      <c r="I17" s="425">
        <f>SUM(I13:I16)</f>
        <v>42</v>
      </c>
      <c r="J17" s="146"/>
      <c r="K17" s="101"/>
      <c r="L17" s="412" t="s">
        <v>29</v>
      </c>
      <c r="M17" s="425">
        <f>SUM(M13:M16)</f>
        <v>251</v>
      </c>
      <c r="N17" s="102"/>
      <c r="O17" s="412" t="s">
        <v>29</v>
      </c>
      <c r="P17" s="425">
        <f>SUM(P13:P16)</f>
        <v>0</v>
      </c>
      <c r="Q17" s="362"/>
      <c r="R17" s="412" t="s">
        <v>29</v>
      </c>
      <c r="S17" s="456">
        <f>SUM(S13:S16)</f>
        <v>22</v>
      </c>
      <c r="T17" s="102"/>
      <c r="U17" s="389"/>
      <c r="V17" s="389"/>
      <c r="W17" s="407"/>
    </row>
    <row r="18" spans="1:23" x14ac:dyDescent="0.25">
      <c r="A18" s="145"/>
      <c r="B18" s="146"/>
      <c r="C18" s="146"/>
      <c r="D18" s="146"/>
      <c r="E18" s="146"/>
      <c r="F18" s="146"/>
      <c r="G18" s="146"/>
      <c r="H18" s="146"/>
      <c r="I18" s="146"/>
      <c r="J18" s="146"/>
      <c r="K18" s="101"/>
      <c r="L18" s="102"/>
      <c r="M18" s="102"/>
      <c r="N18" s="102"/>
      <c r="O18" s="102"/>
      <c r="P18" s="102"/>
      <c r="Q18" s="102"/>
      <c r="R18" s="102"/>
      <c r="S18" s="102"/>
      <c r="T18" s="102"/>
      <c r="U18" s="102"/>
      <c r="V18" s="102"/>
      <c r="W18" s="103"/>
    </row>
    <row r="19" spans="1:23" ht="15.75" thickBot="1" x14ac:dyDescent="0.3">
      <c r="A19" s="145"/>
      <c r="B19" s="146"/>
      <c r="C19" s="146"/>
      <c r="D19" s="146"/>
      <c r="E19" s="146"/>
      <c r="F19" s="146"/>
      <c r="G19" s="146"/>
      <c r="H19" s="146"/>
      <c r="I19" s="146"/>
      <c r="J19" s="146"/>
      <c r="K19" s="101"/>
      <c r="L19" s="102"/>
      <c r="M19" s="102"/>
      <c r="N19" s="102"/>
      <c r="O19" s="102"/>
      <c r="P19" s="102"/>
      <c r="Q19" s="102"/>
      <c r="R19" s="102"/>
      <c r="S19" s="102"/>
      <c r="T19" s="102"/>
      <c r="U19" s="102"/>
      <c r="V19" s="102"/>
      <c r="W19" s="103"/>
    </row>
    <row r="20" spans="1:23" ht="15.75" thickBot="1" x14ac:dyDescent="0.3">
      <c r="A20" s="145"/>
      <c r="B20" s="574" t="s">
        <v>176</v>
      </c>
      <c r="C20" s="577"/>
      <c r="D20" s="577"/>
      <c r="E20" s="577"/>
      <c r="F20" s="577"/>
      <c r="G20" s="577"/>
      <c r="H20" s="575"/>
      <c r="I20" s="146"/>
      <c r="J20" s="146"/>
      <c r="K20" s="101"/>
      <c r="L20" s="574" t="s">
        <v>176</v>
      </c>
      <c r="M20" s="577"/>
      <c r="N20" s="577"/>
      <c r="O20" s="577"/>
      <c r="P20" s="577"/>
      <c r="Q20" s="577"/>
      <c r="R20" s="575"/>
      <c r="S20" s="365"/>
      <c r="T20" s="365"/>
      <c r="U20" s="365"/>
      <c r="V20" s="365"/>
      <c r="W20" s="408"/>
    </row>
    <row r="21" spans="1:23" ht="60.75" thickBot="1" x14ac:dyDescent="0.3">
      <c r="A21" s="145"/>
      <c r="B21" s="414" t="s">
        <v>182</v>
      </c>
      <c r="C21" s="415" t="s">
        <v>175</v>
      </c>
      <c r="D21" s="416" t="s">
        <v>151</v>
      </c>
      <c r="E21" s="416" t="s">
        <v>183</v>
      </c>
      <c r="F21" s="416" t="s">
        <v>34</v>
      </c>
      <c r="G21" s="417" t="s">
        <v>35</v>
      </c>
      <c r="H21" s="418" t="s">
        <v>184</v>
      </c>
      <c r="I21" s="146"/>
      <c r="J21" s="146"/>
      <c r="K21" s="101"/>
      <c r="L21" s="414" t="s">
        <v>182</v>
      </c>
      <c r="M21" s="415" t="s">
        <v>175</v>
      </c>
      <c r="N21" s="416" t="s">
        <v>151</v>
      </c>
      <c r="O21" s="416" t="s">
        <v>183</v>
      </c>
      <c r="P21" s="416" t="s">
        <v>34</v>
      </c>
      <c r="Q21" s="417" t="s">
        <v>35</v>
      </c>
      <c r="R21" s="418" t="s">
        <v>240</v>
      </c>
      <c r="S21" s="365"/>
      <c r="T21" s="365"/>
      <c r="U21" s="365"/>
      <c r="V21" s="365"/>
      <c r="W21" s="408"/>
    </row>
    <row r="22" spans="1:23" ht="15.75" thickBot="1" x14ac:dyDescent="0.3">
      <c r="A22" s="145"/>
      <c r="B22" s="576">
        <v>42461</v>
      </c>
      <c r="C22" s="577"/>
      <c r="D22" s="577"/>
      <c r="E22" s="577"/>
      <c r="F22" s="577"/>
      <c r="G22" s="577"/>
      <c r="H22" s="575"/>
      <c r="I22" s="146"/>
      <c r="J22" s="146"/>
      <c r="K22" s="101"/>
      <c r="L22" s="576">
        <v>42461</v>
      </c>
      <c r="M22" s="577"/>
      <c r="N22" s="577"/>
      <c r="O22" s="577"/>
      <c r="P22" s="577"/>
      <c r="Q22" s="577"/>
      <c r="R22" s="575"/>
      <c r="S22" s="385"/>
      <c r="T22" s="385"/>
      <c r="U22" s="385"/>
      <c r="V22" s="385"/>
      <c r="W22" s="409"/>
    </row>
    <row r="23" spans="1:23" x14ac:dyDescent="0.25">
      <c r="A23" s="145"/>
      <c r="B23" s="390">
        <v>1</v>
      </c>
      <c r="C23" s="394" t="s">
        <v>85</v>
      </c>
      <c r="D23" s="439">
        <v>42483</v>
      </c>
      <c r="E23" s="394" t="s">
        <v>210</v>
      </c>
      <c r="F23" s="392">
        <v>15</v>
      </c>
      <c r="G23" s="391">
        <v>14</v>
      </c>
      <c r="H23" s="393">
        <f>F23+G23</f>
        <v>29</v>
      </c>
      <c r="I23" s="146"/>
      <c r="J23" s="146"/>
      <c r="K23" s="101"/>
      <c r="L23" s="390">
        <v>1</v>
      </c>
      <c r="M23" s="394" t="s">
        <v>85</v>
      </c>
      <c r="N23" s="391"/>
      <c r="O23" s="394"/>
      <c r="P23" s="392"/>
      <c r="Q23" s="391"/>
      <c r="R23" s="393"/>
      <c r="S23" s="385"/>
      <c r="T23" s="385"/>
      <c r="U23" s="385"/>
      <c r="V23" s="385"/>
      <c r="W23" s="409"/>
    </row>
    <row r="24" spans="1:23" x14ac:dyDescent="0.25">
      <c r="A24" s="145"/>
      <c r="B24" s="353">
        <v>2</v>
      </c>
      <c r="C24" s="395" t="s">
        <v>10</v>
      </c>
      <c r="D24" s="348"/>
      <c r="E24" s="395"/>
      <c r="F24" s="346"/>
      <c r="G24" s="348"/>
      <c r="H24" s="393">
        <f t="shared" ref="H24:H25" si="0">F24+G24</f>
        <v>0</v>
      </c>
      <c r="I24" s="146"/>
      <c r="J24" s="146"/>
      <c r="K24" s="101"/>
      <c r="L24" s="353">
        <v>2</v>
      </c>
      <c r="M24" s="395" t="s">
        <v>10</v>
      </c>
      <c r="N24" s="348"/>
      <c r="O24" s="395"/>
      <c r="P24" s="346"/>
      <c r="Q24" s="348"/>
      <c r="R24" s="388"/>
      <c r="S24" s="385"/>
      <c r="T24" s="385"/>
      <c r="U24" s="385"/>
      <c r="V24" s="385"/>
      <c r="W24" s="409"/>
    </row>
    <row r="25" spans="1:23" ht="15.75" thickBot="1" x14ac:dyDescent="0.3">
      <c r="A25" s="145"/>
      <c r="B25" s="353">
        <v>3</v>
      </c>
      <c r="C25" s="395" t="s">
        <v>186</v>
      </c>
      <c r="D25" s="348"/>
      <c r="E25" s="395"/>
      <c r="F25" s="346"/>
      <c r="G25" s="348"/>
      <c r="H25" s="393">
        <f t="shared" si="0"/>
        <v>0</v>
      </c>
      <c r="I25" s="146"/>
      <c r="J25" s="146"/>
      <c r="K25" s="101"/>
      <c r="L25" s="353">
        <v>3</v>
      </c>
      <c r="M25" s="395" t="s">
        <v>186</v>
      </c>
      <c r="N25" s="348"/>
      <c r="O25" s="395"/>
      <c r="P25" s="346"/>
      <c r="Q25" s="348"/>
      <c r="R25" s="388"/>
      <c r="S25" s="385"/>
      <c r="T25" s="385"/>
      <c r="U25" s="385"/>
      <c r="V25" s="385"/>
      <c r="W25" s="409"/>
    </row>
    <row r="26" spans="1:23" ht="15.75" thickBot="1" x14ac:dyDescent="0.3">
      <c r="A26" s="145"/>
      <c r="B26" s="576">
        <v>42491</v>
      </c>
      <c r="C26" s="577"/>
      <c r="D26" s="577"/>
      <c r="E26" s="577"/>
      <c r="F26" s="577"/>
      <c r="G26" s="577"/>
      <c r="H26" s="575"/>
      <c r="I26" s="146"/>
      <c r="J26" s="146"/>
      <c r="K26" s="101"/>
      <c r="L26" s="576">
        <v>42491</v>
      </c>
      <c r="M26" s="577"/>
      <c r="N26" s="577"/>
      <c r="O26" s="577"/>
      <c r="P26" s="577"/>
      <c r="Q26" s="577"/>
      <c r="R26" s="575"/>
      <c r="S26" s="385"/>
      <c r="T26" s="385"/>
      <c r="U26" s="385"/>
      <c r="V26" s="385"/>
      <c r="W26" s="409"/>
    </row>
    <row r="27" spans="1:23" x14ac:dyDescent="0.25">
      <c r="A27" s="145"/>
      <c r="B27" s="390">
        <v>1</v>
      </c>
      <c r="C27" s="394" t="s">
        <v>85</v>
      </c>
      <c r="D27" s="439">
        <v>42493</v>
      </c>
      <c r="E27" s="394" t="s">
        <v>219</v>
      </c>
      <c r="F27" s="392">
        <v>56</v>
      </c>
      <c r="G27" s="391">
        <v>44</v>
      </c>
      <c r="H27" s="393">
        <f>F27+G27</f>
        <v>100</v>
      </c>
      <c r="I27" s="146"/>
      <c r="J27" s="146"/>
      <c r="K27" s="101"/>
      <c r="L27" s="390">
        <v>1</v>
      </c>
      <c r="M27" s="394" t="s">
        <v>85</v>
      </c>
      <c r="N27" s="391"/>
      <c r="O27" s="394"/>
      <c r="P27" s="392"/>
      <c r="Q27" s="391"/>
      <c r="R27" s="393"/>
      <c r="S27" s="385"/>
      <c r="T27" s="385"/>
      <c r="U27" s="385"/>
      <c r="V27" s="385"/>
      <c r="W27" s="409"/>
    </row>
    <row r="28" spans="1:23" x14ac:dyDescent="0.25">
      <c r="A28" s="145"/>
      <c r="B28" s="390">
        <v>2</v>
      </c>
      <c r="C28" s="394" t="s">
        <v>85</v>
      </c>
      <c r="D28" s="439">
        <v>42518</v>
      </c>
      <c r="E28" s="394" t="s">
        <v>223</v>
      </c>
      <c r="F28" s="392">
        <v>5</v>
      </c>
      <c r="G28" s="391">
        <v>6</v>
      </c>
      <c r="H28" s="393">
        <f t="shared" ref="H28:H32" si="1">F28+G28</f>
        <v>11</v>
      </c>
      <c r="I28" s="146"/>
      <c r="J28" s="146"/>
      <c r="K28" s="101"/>
      <c r="L28" s="390">
        <v>2</v>
      </c>
      <c r="M28" s="394" t="s">
        <v>85</v>
      </c>
      <c r="N28" s="439">
        <v>42493</v>
      </c>
      <c r="O28" s="394" t="s">
        <v>219</v>
      </c>
      <c r="P28" s="392">
        <v>102</v>
      </c>
      <c r="Q28" s="391">
        <v>92</v>
      </c>
      <c r="R28" s="393">
        <f>P28+Q28</f>
        <v>194</v>
      </c>
      <c r="S28" s="385"/>
      <c r="T28" s="385"/>
      <c r="U28" s="385"/>
      <c r="V28" s="385"/>
      <c r="W28" s="409"/>
    </row>
    <row r="29" spans="1:23" x14ac:dyDescent="0.25">
      <c r="A29" s="145"/>
      <c r="B29" s="390">
        <v>3</v>
      </c>
      <c r="C29" s="394" t="s">
        <v>85</v>
      </c>
      <c r="D29" s="439">
        <v>42520</v>
      </c>
      <c r="E29" s="394" t="s">
        <v>224</v>
      </c>
      <c r="F29" s="392">
        <v>10</v>
      </c>
      <c r="G29" s="391">
        <v>7</v>
      </c>
      <c r="H29" s="393">
        <f t="shared" si="1"/>
        <v>17</v>
      </c>
      <c r="I29" s="146"/>
      <c r="J29" s="146"/>
      <c r="K29" s="101"/>
      <c r="L29" s="390">
        <v>3</v>
      </c>
      <c r="M29" s="395" t="s">
        <v>185</v>
      </c>
      <c r="N29" s="391" t="s">
        <v>220</v>
      </c>
      <c r="O29" s="394" t="s">
        <v>222</v>
      </c>
      <c r="P29" s="392">
        <v>14</v>
      </c>
      <c r="Q29" s="391">
        <v>2</v>
      </c>
      <c r="R29" s="393">
        <f>P29+Q29</f>
        <v>16</v>
      </c>
      <c r="S29" s="385"/>
      <c r="T29" s="385"/>
      <c r="U29" s="385"/>
      <c r="V29" s="385"/>
      <c r="W29" s="409"/>
    </row>
    <row r="30" spans="1:23" x14ac:dyDescent="0.25">
      <c r="A30" s="145"/>
      <c r="B30" s="390">
        <v>4</v>
      </c>
      <c r="C30" s="395" t="s">
        <v>185</v>
      </c>
      <c r="D30" s="391" t="s">
        <v>220</v>
      </c>
      <c r="E30" s="395" t="s">
        <v>222</v>
      </c>
      <c r="F30" s="346">
        <v>13</v>
      </c>
      <c r="G30" s="348">
        <v>5</v>
      </c>
      <c r="H30" s="393">
        <f t="shared" si="1"/>
        <v>18</v>
      </c>
      <c r="I30" s="146"/>
      <c r="J30" s="146"/>
      <c r="K30" s="101"/>
      <c r="L30" s="390">
        <v>4</v>
      </c>
      <c r="M30" s="395" t="s">
        <v>185</v>
      </c>
      <c r="N30" s="348" t="s">
        <v>221</v>
      </c>
      <c r="O30" s="395" t="s">
        <v>222</v>
      </c>
      <c r="P30" s="346">
        <v>6</v>
      </c>
      <c r="Q30" s="348"/>
      <c r="R30" s="393">
        <f>P30+Q30</f>
        <v>6</v>
      </c>
      <c r="S30" s="385"/>
      <c r="T30" s="385"/>
      <c r="U30" s="385"/>
      <c r="V30" s="385"/>
      <c r="W30" s="409"/>
    </row>
    <row r="31" spans="1:23" x14ac:dyDescent="0.25">
      <c r="A31" s="145"/>
      <c r="B31" s="390">
        <v>5</v>
      </c>
      <c r="C31" s="395" t="s">
        <v>185</v>
      </c>
      <c r="D31" s="348" t="s">
        <v>221</v>
      </c>
      <c r="E31" s="395" t="s">
        <v>222</v>
      </c>
      <c r="F31" s="346">
        <v>8</v>
      </c>
      <c r="G31" s="348">
        <v>16</v>
      </c>
      <c r="H31" s="393">
        <f t="shared" si="1"/>
        <v>24</v>
      </c>
      <c r="I31" s="146"/>
      <c r="J31" s="146"/>
      <c r="K31" s="101"/>
      <c r="L31" s="390">
        <v>5</v>
      </c>
      <c r="M31" s="395" t="s">
        <v>185</v>
      </c>
      <c r="N31" s="348"/>
      <c r="O31" s="395"/>
      <c r="P31" s="346"/>
      <c r="Q31" s="348"/>
      <c r="R31" s="393"/>
      <c r="S31" s="385"/>
      <c r="T31" s="385"/>
      <c r="U31" s="385"/>
      <c r="V31" s="385"/>
      <c r="W31" s="409"/>
    </row>
    <row r="32" spans="1:23" ht="15.75" thickBot="1" x14ac:dyDescent="0.3">
      <c r="A32" s="145"/>
      <c r="B32" s="390">
        <v>6</v>
      </c>
      <c r="C32" s="395" t="s">
        <v>186</v>
      </c>
      <c r="D32" s="348"/>
      <c r="E32" s="395"/>
      <c r="F32" s="346"/>
      <c r="G32" s="348"/>
      <c r="H32" s="393">
        <f t="shared" si="1"/>
        <v>0</v>
      </c>
      <c r="I32" s="146"/>
      <c r="J32" s="146"/>
      <c r="K32" s="101"/>
      <c r="L32" s="390">
        <v>6</v>
      </c>
      <c r="M32" s="395" t="s">
        <v>186</v>
      </c>
      <c r="N32" s="348"/>
      <c r="O32" s="395"/>
      <c r="P32" s="346"/>
      <c r="Q32" s="348"/>
      <c r="R32" s="388"/>
      <c r="S32" s="365"/>
      <c r="T32" s="365"/>
      <c r="U32" s="365"/>
      <c r="V32" s="365"/>
      <c r="W32" s="408"/>
    </row>
    <row r="33" spans="1:23" ht="15.75" thickBot="1" x14ac:dyDescent="0.3">
      <c r="A33" s="145"/>
      <c r="B33" s="576">
        <v>42522</v>
      </c>
      <c r="C33" s="577"/>
      <c r="D33" s="577"/>
      <c r="E33" s="577"/>
      <c r="F33" s="577"/>
      <c r="G33" s="577"/>
      <c r="H33" s="575"/>
      <c r="I33" s="146"/>
      <c r="J33" s="146"/>
      <c r="K33" s="101"/>
      <c r="L33" s="576">
        <v>42522</v>
      </c>
      <c r="M33" s="577"/>
      <c r="N33" s="577"/>
      <c r="O33" s="577"/>
      <c r="P33" s="577"/>
      <c r="Q33" s="577"/>
      <c r="R33" s="575"/>
      <c r="S33" s="102"/>
      <c r="T33" s="102"/>
      <c r="U33" s="102"/>
      <c r="V33" s="102"/>
      <c r="W33" s="103"/>
    </row>
    <row r="34" spans="1:23" x14ac:dyDescent="0.25">
      <c r="A34" s="145"/>
      <c r="B34" s="390">
        <v>1</v>
      </c>
      <c r="C34" s="394" t="s">
        <v>85</v>
      </c>
      <c r="D34" s="439">
        <v>42524</v>
      </c>
      <c r="E34" s="608" t="s">
        <v>241</v>
      </c>
      <c r="F34" s="609">
        <v>5</v>
      </c>
      <c r="G34" s="610">
        <v>12</v>
      </c>
      <c r="H34" s="393">
        <f>F34+G34</f>
        <v>17</v>
      </c>
      <c r="I34" s="146"/>
      <c r="J34" s="146"/>
      <c r="K34" s="101"/>
      <c r="L34" s="390">
        <v>1</v>
      </c>
      <c r="M34" s="394" t="s">
        <v>85</v>
      </c>
      <c r="N34" s="439">
        <v>42539</v>
      </c>
      <c r="O34" s="394" t="s">
        <v>224</v>
      </c>
      <c r="P34" s="392">
        <v>28</v>
      </c>
      <c r="Q34" s="391">
        <v>13</v>
      </c>
      <c r="R34" s="393">
        <f>P34+Q34</f>
        <v>41</v>
      </c>
      <c r="S34" s="365"/>
      <c r="T34" s="365"/>
      <c r="U34" s="365"/>
      <c r="V34" s="365"/>
      <c r="W34" s="408"/>
    </row>
    <row r="35" spans="1:23" ht="30" x14ac:dyDescent="0.25">
      <c r="A35" s="145"/>
      <c r="B35" s="390">
        <v>2</v>
      </c>
      <c r="C35" s="394" t="s">
        <v>85</v>
      </c>
      <c r="D35" s="455">
        <v>42535</v>
      </c>
      <c r="E35" s="607" t="s">
        <v>242</v>
      </c>
      <c r="F35" s="346">
        <v>14</v>
      </c>
      <c r="G35" s="348">
        <v>12</v>
      </c>
      <c r="H35" s="393">
        <f t="shared" ref="H35:H36" si="2">F35+G35</f>
        <v>26</v>
      </c>
      <c r="I35" s="146"/>
      <c r="J35" s="146"/>
      <c r="K35" s="101"/>
      <c r="L35" s="353">
        <v>2</v>
      </c>
      <c r="M35" s="395" t="s">
        <v>85</v>
      </c>
      <c r="N35" s="455">
        <v>42544</v>
      </c>
      <c r="O35" s="395" t="s">
        <v>239</v>
      </c>
      <c r="P35" s="346">
        <v>7</v>
      </c>
      <c r="Q35" s="348">
        <v>9</v>
      </c>
      <c r="R35" s="393">
        <f>P35+Q35</f>
        <v>16</v>
      </c>
      <c r="S35" s="365"/>
      <c r="T35" s="365"/>
      <c r="U35" s="365"/>
      <c r="V35" s="365"/>
      <c r="W35" s="408"/>
    </row>
    <row r="36" spans="1:23" ht="45.75" thickBot="1" x14ac:dyDescent="0.3">
      <c r="A36" s="145"/>
      <c r="B36" s="390">
        <v>3</v>
      </c>
      <c r="C36" s="394" t="s">
        <v>85</v>
      </c>
      <c r="D36" s="455">
        <v>42539</v>
      </c>
      <c r="E36" s="607" t="s">
        <v>243</v>
      </c>
      <c r="F36" s="346">
        <v>16</v>
      </c>
      <c r="G36" s="348">
        <v>18</v>
      </c>
      <c r="H36" s="393">
        <f t="shared" si="2"/>
        <v>34</v>
      </c>
      <c r="I36" s="146"/>
      <c r="J36" s="146"/>
      <c r="K36" s="101"/>
      <c r="L36" s="353"/>
      <c r="M36" s="395"/>
      <c r="N36" s="348"/>
      <c r="O36" s="395"/>
      <c r="P36" s="346"/>
      <c r="Q36" s="348"/>
      <c r="R36" s="388"/>
      <c r="S36" s="386"/>
      <c r="T36" s="386"/>
      <c r="U36" s="386"/>
      <c r="V36" s="386"/>
      <c r="W36" s="410"/>
    </row>
    <row r="37" spans="1:23" ht="15.75" thickBot="1" x14ac:dyDescent="0.3">
      <c r="A37" s="145"/>
      <c r="B37" s="576">
        <v>42552</v>
      </c>
      <c r="C37" s="577"/>
      <c r="D37" s="577"/>
      <c r="E37" s="577"/>
      <c r="F37" s="577"/>
      <c r="G37" s="577"/>
      <c r="H37" s="575"/>
      <c r="I37" s="146"/>
      <c r="J37" s="146"/>
      <c r="K37" s="101"/>
      <c r="L37" s="576">
        <v>42552</v>
      </c>
      <c r="M37" s="577"/>
      <c r="N37" s="577"/>
      <c r="O37" s="577"/>
      <c r="P37" s="577"/>
      <c r="Q37" s="577"/>
      <c r="R37" s="575"/>
      <c r="S37" s="386"/>
      <c r="T37" s="386"/>
      <c r="U37" s="386"/>
      <c r="V37" s="386"/>
      <c r="W37" s="410"/>
    </row>
    <row r="38" spans="1:23" x14ac:dyDescent="0.25">
      <c r="A38" s="145"/>
      <c r="B38" s="390">
        <v>1</v>
      </c>
      <c r="C38" s="394" t="s">
        <v>85</v>
      </c>
      <c r="D38" s="391"/>
      <c r="E38" s="394"/>
      <c r="F38" s="392"/>
      <c r="G38" s="391"/>
      <c r="H38" s="393"/>
      <c r="I38" s="146"/>
      <c r="J38" s="146"/>
      <c r="K38" s="101"/>
      <c r="L38" s="390">
        <v>1</v>
      </c>
      <c r="M38" s="394" t="s">
        <v>85</v>
      </c>
      <c r="N38" s="391"/>
      <c r="O38" s="394"/>
      <c r="P38" s="392"/>
      <c r="Q38" s="391"/>
      <c r="R38" s="393"/>
      <c r="S38" s="386"/>
      <c r="T38" s="386"/>
      <c r="U38" s="386"/>
      <c r="V38" s="386"/>
      <c r="W38" s="410"/>
    </row>
    <row r="39" spans="1:23" x14ac:dyDescent="0.25">
      <c r="A39" s="145"/>
      <c r="B39" s="353">
        <v>2</v>
      </c>
      <c r="C39" s="395" t="s">
        <v>186</v>
      </c>
      <c r="D39" s="348"/>
      <c r="E39" s="395"/>
      <c r="F39" s="346"/>
      <c r="G39" s="348"/>
      <c r="H39" s="388"/>
      <c r="I39" s="146"/>
      <c r="J39" s="146"/>
      <c r="K39" s="101"/>
      <c r="L39" s="353">
        <v>2</v>
      </c>
      <c r="M39" s="395" t="s">
        <v>186</v>
      </c>
      <c r="N39" s="348"/>
      <c r="O39" s="395"/>
      <c r="P39" s="346"/>
      <c r="Q39" s="348"/>
      <c r="R39" s="388"/>
      <c r="S39" s="386"/>
      <c r="T39" s="386"/>
      <c r="U39" s="386"/>
      <c r="V39" s="386"/>
      <c r="W39" s="410"/>
    </row>
    <row r="40" spans="1:23" ht="15.75" thickBot="1" x14ac:dyDescent="0.3">
      <c r="A40" s="145"/>
      <c r="B40" s="353"/>
      <c r="C40" s="395"/>
      <c r="D40" s="348"/>
      <c r="E40" s="395"/>
      <c r="F40" s="346"/>
      <c r="G40" s="348"/>
      <c r="H40" s="388"/>
      <c r="I40" s="146"/>
      <c r="J40" s="146"/>
      <c r="K40" s="101"/>
      <c r="L40" s="353"/>
      <c r="M40" s="395"/>
      <c r="N40" s="348"/>
      <c r="O40" s="395"/>
      <c r="P40" s="346"/>
      <c r="Q40" s="348"/>
      <c r="R40" s="388"/>
      <c r="S40" s="386"/>
      <c r="T40" s="386"/>
      <c r="U40" s="386"/>
      <c r="V40" s="386"/>
      <c r="W40" s="410"/>
    </row>
    <row r="41" spans="1:23" ht="15.75" thickBot="1" x14ac:dyDescent="0.3">
      <c r="A41" s="145"/>
      <c r="B41" s="576">
        <v>42583</v>
      </c>
      <c r="C41" s="577"/>
      <c r="D41" s="577"/>
      <c r="E41" s="577"/>
      <c r="F41" s="577"/>
      <c r="G41" s="577"/>
      <c r="H41" s="575"/>
      <c r="I41" s="146"/>
      <c r="J41" s="146"/>
      <c r="K41" s="101"/>
      <c r="L41" s="576">
        <v>42583</v>
      </c>
      <c r="M41" s="577"/>
      <c r="N41" s="577"/>
      <c r="O41" s="577"/>
      <c r="P41" s="577"/>
      <c r="Q41" s="577"/>
      <c r="R41" s="575"/>
      <c r="S41" s="365"/>
      <c r="T41" s="365"/>
      <c r="U41" s="365"/>
      <c r="V41" s="365"/>
      <c r="W41" s="408"/>
    </row>
    <row r="42" spans="1:23" x14ac:dyDescent="0.25">
      <c r="A42" s="145"/>
      <c r="B42" s="390">
        <v>1</v>
      </c>
      <c r="C42" s="394" t="s">
        <v>85</v>
      </c>
      <c r="D42" s="391"/>
      <c r="E42" s="394"/>
      <c r="F42" s="392"/>
      <c r="G42" s="391"/>
      <c r="H42" s="393"/>
      <c r="I42" s="146"/>
      <c r="J42" s="146"/>
      <c r="K42" s="101"/>
      <c r="L42" s="390">
        <v>1</v>
      </c>
      <c r="M42" s="394" t="s">
        <v>85</v>
      </c>
      <c r="N42" s="391"/>
      <c r="O42" s="394"/>
      <c r="P42" s="392"/>
      <c r="Q42" s="391"/>
      <c r="R42" s="393"/>
      <c r="S42" s="102"/>
      <c r="T42" s="102"/>
      <c r="U42" s="102"/>
      <c r="V42" s="102"/>
      <c r="W42" s="103"/>
    </row>
    <row r="43" spans="1:23" x14ac:dyDescent="0.25">
      <c r="A43" s="145"/>
      <c r="B43" s="353">
        <v>2</v>
      </c>
      <c r="C43" s="395" t="s">
        <v>186</v>
      </c>
      <c r="D43" s="348"/>
      <c r="E43" s="395"/>
      <c r="F43" s="346"/>
      <c r="G43" s="348"/>
      <c r="H43" s="388"/>
      <c r="I43" s="146"/>
      <c r="J43" s="146"/>
      <c r="K43" s="101"/>
      <c r="L43" s="353">
        <v>2</v>
      </c>
      <c r="M43" s="395" t="s">
        <v>186</v>
      </c>
      <c r="N43" s="348"/>
      <c r="O43" s="395"/>
      <c r="P43" s="346"/>
      <c r="Q43" s="348"/>
      <c r="R43" s="388"/>
      <c r="S43" s="365"/>
      <c r="T43" s="365"/>
      <c r="U43" s="365"/>
      <c r="V43" s="365"/>
      <c r="W43" s="408"/>
    </row>
    <row r="44" spans="1:23" ht="15.75" thickBot="1" x14ac:dyDescent="0.3">
      <c r="A44" s="145"/>
      <c r="B44" s="353"/>
      <c r="C44" s="395"/>
      <c r="D44" s="348"/>
      <c r="E44" s="395"/>
      <c r="F44" s="346"/>
      <c r="G44" s="348"/>
      <c r="H44" s="388"/>
      <c r="I44" s="357"/>
      <c r="J44" s="146"/>
      <c r="K44" s="101"/>
      <c r="L44" s="353"/>
      <c r="M44" s="395"/>
      <c r="N44" s="348"/>
      <c r="O44" s="395"/>
      <c r="P44" s="346"/>
      <c r="Q44" s="348"/>
      <c r="R44" s="388"/>
      <c r="S44" s="365"/>
      <c r="T44" s="365"/>
      <c r="U44" s="365"/>
      <c r="V44" s="365"/>
      <c r="W44" s="408"/>
    </row>
    <row r="45" spans="1:23" ht="15.75" thickBot="1" x14ac:dyDescent="0.3">
      <c r="A45" s="145"/>
      <c r="B45" s="576">
        <v>42614</v>
      </c>
      <c r="C45" s="577"/>
      <c r="D45" s="577"/>
      <c r="E45" s="577"/>
      <c r="F45" s="577"/>
      <c r="G45" s="577"/>
      <c r="H45" s="575"/>
      <c r="I45" s="384"/>
      <c r="J45" s="146"/>
      <c r="K45" s="101"/>
      <c r="L45" s="576">
        <v>42614</v>
      </c>
      <c r="M45" s="577"/>
      <c r="N45" s="577"/>
      <c r="O45" s="577"/>
      <c r="P45" s="577"/>
      <c r="Q45" s="577"/>
      <c r="R45" s="575"/>
      <c r="S45" s="386"/>
      <c r="T45" s="386"/>
      <c r="U45" s="386"/>
      <c r="V45" s="386"/>
      <c r="W45" s="410"/>
    </row>
    <row r="46" spans="1:23" x14ac:dyDescent="0.25">
      <c r="A46" s="145"/>
      <c r="B46" s="390">
        <v>1</v>
      </c>
      <c r="C46" s="394" t="s">
        <v>85</v>
      </c>
      <c r="D46" s="391"/>
      <c r="E46" s="394"/>
      <c r="F46" s="392"/>
      <c r="G46" s="391"/>
      <c r="H46" s="393"/>
      <c r="I46" s="384"/>
      <c r="J46" s="146"/>
      <c r="K46" s="101"/>
      <c r="L46" s="390">
        <v>1</v>
      </c>
      <c r="M46" s="394" t="s">
        <v>85</v>
      </c>
      <c r="N46" s="391"/>
      <c r="O46" s="394"/>
      <c r="P46" s="392"/>
      <c r="Q46" s="391"/>
      <c r="R46" s="393"/>
      <c r="S46" s="386"/>
      <c r="T46" s="386"/>
      <c r="U46" s="386"/>
      <c r="V46" s="386"/>
      <c r="W46" s="410"/>
    </row>
    <row r="47" spans="1:23" x14ac:dyDescent="0.25">
      <c r="A47" s="145"/>
      <c r="B47" s="353">
        <v>2</v>
      </c>
      <c r="C47" s="395" t="s">
        <v>186</v>
      </c>
      <c r="D47" s="348"/>
      <c r="E47" s="395"/>
      <c r="F47" s="346"/>
      <c r="G47" s="348"/>
      <c r="H47" s="388"/>
      <c r="I47" s="384"/>
      <c r="J47" s="146"/>
      <c r="K47" s="101"/>
      <c r="L47" s="353">
        <v>2</v>
      </c>
      <c r="M47" s="395" t="s">
        <v>186</v>
      </c>
      <c r="N47" s="348"/>
      <c r="O47" s="395"/>
      <c r="P47" s="346"/>
      <c r="Q47" s="348"/>
      <c r="R47" s="388"/>
      <c r="S47" s="386"/>
      <c r="T47" s="386"/>
      <c r="U47" s="386"/>
      <c r="V47" s="386"/>
      <c r="W47" s="410"/>
    </row>
    <row r="48" spans="1:23" ht="15.75" thickBot="1" x14ac:dyDescent="0.3">
      <c r="A48" s="145"/>
      <c r="B48" s="353"/>
      <c r="C48" s="395"/>
      <c r="D48" s="348"/>
      <c r="E48" s="395"/>
      <c r="F48" s="346"/>
      <c r="G48" s="348"/>
      <c r="H48" s="388"/>
      <c r="I48" s="384"/>
      <c r="J48" s="146"/>
      <c r="K48" s="101"/>
      <c r="L48" s="353"/>
      <c r="M48" s="395"/>
      <c r="N48" s="348"/>
      <c r="O48" s="395"/>
      <c r="P48" s="346"/>
      <c r="Q48" s="348"/>
      <c r="R48" s="388"/>
      <c r="S48" s="386"/>
      <c r="T48" s="386"/>
      <c r="U48" s="386"/>
      <c r="V48" s="386"/>
      <c r="W48" s="410"/>
    </row>
    <row r="49" spans="1:23" ht="15.75" thickBot="1" x14ac:dyDescent="0.3">
      <c r="A49" s="145"/>
      <c r="B49" s="576">
        <v>42644</v>
      </c>
      <c r="C49" s="577"/>
      <c r="D49" s="577"/>
      <c r="E49" s="577"/>
      <c r="F49" s="577"/>
      <c r="G49" s="577"/>
      <c r="H49" s="575"/>
      <c r="I49" s="384"/>
      <c r="J49" s="146"/>
      <c r="K49" s="101"/>
      <c r="L49" s="576">
        <v>42644</v>
      </c>
      <c r="M49" s="577"/>
      <c r="N49" s="577"/>
      <c r="O49" s="577"/>
      <c r="P49" s="577"/>
      <c r="Q49" s="577"/>
      <c r="R49" s="575"/>
      <c r="S49" s="386"/>
      <c r="T49" s="386"/>
      <c r="U49" s="386"/>
      <c r="V49" s="386"/>
      <c r="W49" s="410"/>
    </row>
    <row r="50" spans="1:23" x14ac:dyDescent="0.25">
      <c r="A50" s="145"/>
      <c r="B50" s="390">
        <v>1</v>
      </c>
      <c r="C50" s="394" t="s">
        <v>85</v>
      </c>
      <c r="D50" s="391"/>
      <c r="E50" s="394"/>
      <c r="F50" s="392"/>
      <c r="G50" s="391"/>
      <c r="H50" s="393"/>
      <c r="I50" s="357"/>
      <c r="J50" s="146"/>
      <c r="K50" s="101"/>
      <c r="L50" s="390">
        <v>1</v>
      </c>
      <c r="M50" s="394" t="s">
        <v>85</v>
      </c>
      <c r="N50" s="391"/>
      <c r="O50" s="394"/>
      <c r="P50" s="392"/>
      <c r="Q50" s="391"/>
      <c r="R50" s="393"/>
      <c r="S50" s="365"/>
      <c r="T50" s="365"/>
      <c r="U50" s="365"/>
      <c r="V50" s="365"/>
      <c r="W50" s="408"/>
    </row>
    <row r="51" spans="1:23" x14ac:dyDescent="0.25">
      <c r="A51" s="145"/>
      <c r="B51" s="353">
        <v>2</v>
      </c>
      <c r="C51" s="395" t="s">
        <v>186</v>
      </c>
      <c r="D51" s="348"/>
      <c r="E51" s="395"/>
      <c r="F51" s="346"/>
      <c r="G51" s="348"/>
      <c r="H51" s="388"/>
      <c r="I51" s="146"/>
      <c r="J51" s="146"/>
      <c r="K51" s="101"/>
      <c r="L51" s="353">
        <v>2</v>
      </c>
      <c r="M51" s="395" t="s">
        <v>186</v>
      </c>
      <c r="N51" s="348"/>
      <c r="O51" s="395"/>
      <c r="P51" s="346"/>
      <c r="Q51" s="348"/>
      <c r="R51" s="388"/>
      <c r="S51" s="102"/>
      <c r="T51" s="102"/>
      <c r="U51" s="102"/>
      <c r="V51" s="102"/>
      <c r="W51" s="103"/>
    </row>
    <row r="52" spans="1:23" ht="15.75" thickBot="1" x14ac:dyDescent="0.3">
      <c r="A52" s="145"/>
      <c r="B52" s="353"/>
      <c r="C52" s="395"/>
      <c r="D52" s="348"/>
      <c r="E52" s="395"/>
      <c r="F52" s="346"/>
      <c r="G52" s="348"/>
      <c r="H52" s="388"/>
      <c r="I52" s="146"/>
      <c r="J52" s="146"/>
      <c r="K52" s="361"/>
      <c r="L52" s="353"/>
      <c r="M52" s="395"/>
      <c r="N52" s="348"/>
      <c r="O52" s="395"/>
      <c r="P52" s="346"/>
      <c r="Q52" s="348"/>
      <c r="R52" s="388"/>
      <c r="S52" s="362"/>
      <c r="T52" s="362"/>
      <c r="U52" s="362"/>
      <c r="V52" s="362"/>
      <c r="W52" s="363"/>
    </row>
    <row r="53" spans="1:23" ht="15.75" thickBot="1" x14ac:dyDescent="0.3">
      <c r="A53" s="145"/>
      <c r="B53" s="576">
        <v>42675</v>
      </c>
      <c r="C53" s="577"/>
      <c r="D53" s="577"/>
      <c r="E53" s="577"/>
      <c r="F53" s="577"/>
      <c r="G53" s="577"/>
      <c r="H53" s="575"/>
      <c r="I53" s="146"/>
      <c r="J53" s="146"/>
      <c r="K53" s="361"/>
      <c r="L53" s="576">
        <v>42675</v>
      </c>
      <c r="M53" s="577"/>
      <c r="N53" s="577"/>
      <c r="O53" s="577"/>
      <c r="P53" s="577"/>
      <c r="Q53" s="577"/>
      <c r="R53" s="575"/>
      <c r="S53" s="362"/>
      <c r="T53" s="362"/>
      <c r="U53" s="362"/>
      <c r="V53" s="362"/>
      <c r="W53" s="363"/>
    </row>
    <row r="54" spans="1:23" x14ac:dyDescent="0.25">
      <c r="A54" s="145"/>
      <c r="B54" s="390">
        <v>1</v>
      </c>
      <c r="C54" s="394" t="s">
        <v>85</v>
      </c>
      <c r="D54" s="391"/>
      <c r="E54" s="394"/>
      <c r="F54" s="392"/>
      <c r="G54" s="391"/>
      <c r="H54" s="393"/>
      <c r="I54" s="146"/>
      <c r="J54" s="146"/>
      <c r="K54" s="361"/>
      <c r="L54" s="390">
        <v>1</v>
      </c>
      <c r="M54" s="394" t="s">
        <v>85</v>
      </c>
      <c r="N54" s="391"/>
      <c r="O54" s="394"/>
      <c r="P54" s="392"/>
      <c r="Q54" s="391"/>
      <c r="R54" s="393"/>
      <c r="S54" s="362"/>
      <c r="T54" s="362"/>
      <c r="U54" s="362"/>
      <c r="V54" s="362"/>
      <c r="W54" s="363"/>
    </row>
    <row r="55" spans="1:23" x14ac:dyDescent="0.25">
      <c r="A55" s="145"/>
      <c r="B55" s="353">
        <v>2</v>
      </c>
      <c r="C55" s="395" t="s">
        <v>186</v>
      </c>
      <c r="D55" s="348"/>
      <c r="E55" s="395"/>
      <c r="F55" s="346"/>
      <c r="G55" s="348"/>
      <c r="H55" s="388"/>
      <c r="I55" s="146"/>
      <c r="J55" s="146"/>
      <c r="K55" s="361"/>
      <c r="L55" s="353">
        <v>2</v>
      </c>
      <c r="M55" s="395" t="s">
        <v>186</v>
      </c>
      <c r="N55" s="348"/>
      <c r="O55" s="395"/>
      <c r="P55" s="346"/>
      <c r="Q55" s="348"/>
      <c r="R55" s="388"/>
      <c r="S55" s="362"/>
      <c r="T55" s="362"/>
      <c r="U55" s="362"/>
      <c r="V55" s="362"/>
      <c r="W55" s="363"/>
    </row>
    <row r="56" spans="1:23" ht="15.75" thickBot="1" x14ac:dyDescent="0.3">
      <c r="A56" s="145"/>
      <c r="B56" s="353"/>
      <c r="C56" s="395"/>
      <c r="D56" s="348"/>
      <c r="E56" s="395"/>
      <c r="F56" s="346"/>
      <c r="G56" s="348"/>
      <c r="H56" s="388"/>
      <c r="I56" s="146"/>
      <c r="J56" s="146"/>
      <c r="K56" s="361"/>
      <c r="L56" s="353"/>
      <c r="M56" s="395"/>
      <c r="N56" s="348"/>
      <c r="O56" s="395"/>
      <c r="P56" s="346"/>
      <c r="Q56" s="348"/>
      <c r="R56" s="388"/>
      <c r="S56" s="362"/>
      <c r="T56" s="362"/>
      <c r="U56" s="362"/>
      <c r="V56" s="362"/>
      <c r="W56" s="363"/>
    </row>
    <row r="57" spans="1:23" ht="15.75" thickBot="1" x14ac:dyDescent="0.3">
      <c r="A57" s="145"/>
      <c r="B57" s="576">
        <v>42705</v>
      </c>
      <c r="C57" s="577"/>
      <c r="D57" s="577"/>
      <c r="E57" s="577"/>
      <c r="F57" s="577"/>
      <c r="G57" s="577"/>
      <c r="H57" s="575"/>
      <c r="I57" s="146"/>
      <c r="J57" s="146"/>
      <c r="K57" s="361"/>
      <c r="L57" s="576">
        <v>42705</v>
      </c>
      <c r="M57" s="577"/>
      <c r="N57" s="577"/>
      <c r="O57" s="577"/>
      <c r="P57" s="577"/>
      <c r="Q57" s="577"/>
      <c r="R57" s="575"/>
      <c r="S57" s="362"/>
      <c r="T57" s="362"/>
      <c r="U57" s="362"/>
      <c r="V57" s="362"/>
      <c r="W57" s="363"/>
    </row>
    <row r="58" spans="1:23" x14ac:dyDescent="0.25">
      <c r="A58" s="145"/>
      <c r="B58" s="390">
        <v>1</v>
      </c>
      <c r="C58" s="394" t="s">
        <v>85</v>
      </c>
      <c r="D58" s="391"/>
      <c r="E58" s="394"/>
      <c r="F58" s="392"/>
      <c r="G58" s="391"/>
      <c r="H58" s="393"/>
      <c r="I58" s="146"/>
      <c r="J58" s="146"/>
      <c r="K58" s="361"/>
      <c r="L58" s="390">
        <v>1</v>
      </c>
      <c r="M58" s="394" t="s">
        <v>85</v>
      </c>
      <c r="N58" s="391"/>
      <c r="O58" s="394"/>
      <c r="P58" s="392"/>
      <c r="Q58" s="391"/>
      <c r="R58" s="393"/>
      <c r="S58" s="362"/>
      <c r="T58" s="362"/>
      <c r="U58" s="362"/>
      <c r="V58" s="362"/>
      <c r="W58" s="363"/>
    </row>
    <row r="59" spans="1:23" x14ac:dyDescent="0.25">
      <c r="A59" s="145"/>
      <c r="B59" s="353">
        <v>2</v>
      </c>
      <c r="C59" s="395" t="s">
        <v>186</v>
      </c>
      <c r="D59" s="348"/>
      <c r="E59" s="395"/>
      <c r="F59" s="346"/>
      <c r="G59" s="348"/>
      <c r="H59" s="388"/>
      <c r="I59" s="146"/>
      <c r="J59" s="146"/>
      <c r="K59" s="361"/>
      <c r="L59" s="353">
        <v>2</v>
      </c>
      <c r="M59" s="395" t="s">
        <v>186</v>
      </c>
      <c r="N59" s="348"/>
      <c r="O59" s="395"/>
      <c r="P59" s="346"/>
      <c r="Q59" s="348"/>
      <c r="R59" s="388"/>
      <c r="S59" s="362"/>
      <c r="T59" s="362"/>
      <c r="U59" s="362"/>
      <c r="V59" s="362"/>
      <c r="W59" s="363"/>
    </row>
    <row r="60" spans="1:23" ht="15.75" thickBot="1" x14ac:dyDescent="0.3">
      <c r="A60" s="145"/>
      <c r="B60" s="353">
        <v>3</v>
      </c>
      <c r="C60" s="395" t="s">
        <v>10</v>
      </c>
      <c r="D60" s="348"/>
      <c r="E60" s="395"/>
      <c r="F60" s="346"/>
      <c r="G60" s="348"/>
      <c r="H60" s="388"/>
      <c r="I60" s="146"/>
      <c r="J60" s="146"/>
      <c r="K60" s="361"/>
      <c r="L60" s="353">
        <v>3</v>
      </c>
      <c r="M60" s="395" t="s">
        <v>10</v>
      </c>
      <c r="N60" s="348"/>
      <c r="O60" s="395"/>
      <c r="P60" s="346"/>
      <c r="Q60" s="348"/>
      <c r="R60" s="388"/>
      <c r="S60" s="362"/>
      <c r="T60" s="362"/>
      <c r="U60" s="362"/>
      <c r="V60" s="362"/>
      <c r="W60" s="363"/>
    </row>
    <row r="61" spans="1:23" ht="15.75" thickBot="1" x14ac:dyDescent="0.3">
      <c r="A61" s="145"/>
      <c r="B61" s="576">
        <v>42736</v>
      </c>
      <c r="C61" s="577"/>
      <c r="D61" s="577"/>
      <c r="E61" s="577"/>
      <c r="F61" s="577"/>
      <c r="G61" s="577"/>
      <c r="H61" s="575"/>
      <c r="I61" s="146"/>
      <c r="J61" s="146"/>
      <c r="K61" s="361"/>
      <c r="L61" s="576">
        <v>42736</v>
      </c>
      <c r="M61" s="577"/>
      <c r="N61" s="577"/>
      <c r="O61" s="577"/>
      <c r="P61" s="577"/>
      <c r="Q61" s="577"/>
      <c r="R61" s="575"/>
      <c r="S61" s="362"/>
      <c r="T61" s="362"/>
      <c r="U61" s="362"/>
      <c r="V61" s="362"/>
      <c r="W61" s="363"/>
    </row>
    <row r="62" spans="1:23" x14ac:dyDescent="0.25">
      <c r="A62" s="145"/>
      <c r="B62" s="390">
        <v>1</v>
      </c>
      <c r="C62" s="394" t="s">
        <v>85</v>
      </c>
      <c r="D62" s="391"/>
      <c r="E62" s="394"/>
      <c r="F62" s="392"/>
      <c r="G62" s="391"/>
      <c r="H62" s="393"/>
      <c r="I62" s="146"/>
      <c r="J62" s="146"/>
      <c r="K62" s="361"/>
      <c r="L62" s="390">
        <v>1</v>
      </c>
      <c r="M62" s="394" t="s">
        <v>85</v>
      </c>
      <c r="N62" s="391"/>
      <c r="O62" s="394"/>
      <c r="P62" s="392"/>
      <c r="Q62" s="391"/>
      <c r="R62" s="393"/>
      <c r="S62" s="362"/>
      <c r="T62" s="362"/>
      <c r="U62" s="362"/>
      <c r="V62" s="362"/>
      <c r="W62" s="363"/>
    </row>
    <row r="63" spans="1:23" x14ac:dyDescent="0.25">
      <c r="A63" s="145"/>
      <c r="B63" s="353">
        <v>2</v>
      </c>
      <c r="C63" s="395" t="s">
        <v>186</v>
      </c>
      <c r="D63" s="348"/>
      <c r="E63" s="395"/>
      <c r="F63" s="346"/>
      <c r="G63" s="348"/>
      <c r="H63" s="388"/>
      <c r="I63" s="146"/>
      <c r="J63" s="146"/>
      <c r="K63" s="361"/>
      <c r="L63" s="353">
        <v>2</v>
      </c>
      <c r="M63" s="395" t="s">
        <v>186</v>
      </c>
      <c r="N63" s="348"/>
      <c r="O63" s="395"/>
      <c r="P63" s="346"/>
      <c r="Q63" s="348"/>
      <c r="R63" s="388"/>
      <c r="S63" s="362"/>
      <c r="T63" s="362"/>
      <c r="U63" s="362"/>
      <c r="V63" s="362"/>
      <c r="W63" s="363"/>
    </row>
    <row r="64" spans="1:23" ht="15.75" thickBot="1" x14ac:dyDescent="0.3">
      <c r="A64" s="145"/>
      <c r="B64" s="353"/>
      <c r="C64" s="395"/>
      <c r="D64" s="348"/>
      <c r="E64" s="395"/>
      <c r="F64" s="346"/>
      <c r="G64" s="348"/>
      <c r="H64" s="388"/>
      <c r="I64" s="146"/>
      <c r="J64" s="146"/>
      <c r="K64" s="361"/>
      <c r="L64" s="353"/>
      <c r="M64" s="395"/>
      <c r="N64" s="348"/>
      <c r="O64" s="395"/>
      <c r="P64" s="346"/>
      <c r="Q64" s="348"/>
      <c r="R64" s="388"/>
      <c r="S64" s="362"/>
      <c r="T64" s="362"/>
      <c r="U64" s="362"/>
      <c r="V64" s="362"/>
      <c r="W64" s="363"/>
    </row>
    <row r="65" spans="1:24" ht="15.75" thickBot="1" x14ac:dyDescent="0.3">
      <c r="A65" s="145"/>
      <c r="B65" s="576">
        <v>42767</v>
      </c>
      <c r="C65" s="577"/>
      <c r="D65" s="577"/>
      <c r="E65" s="577"/>
      <c r="F65" s="577"/>
      <c r="G65" s="577"/>
      <c r="H65" s="575"/>
      <c r="I65" s="146"/>
      <c r="J65" s="146"/>
      <c r="K65" s="361"/>
      <c r="L65" s="576">
        <v>42767</v>
      </c>
      <c r="M65" s="577"/>
      <c r="N65" s="577"/>
      <c r="O65" s="577"/>
      <c r="P65" s="577"/>
      <c r="Q65" s="577"/>
      <c r="R65" s="575"/>
      <c r="S65" s="362"/>
      <c r="T65" s="362"/>
      <c r="U65" s="362"/>
      <c r="V65" s="362"/>
      <c r="W65" s="363"/>
    </row>
    <row r="66" spans="1:24" x14ac:dyDescent="0.25">
      <c r="A66" s="145"/>
      <c r="B66" s="390">
        <v>1</v>
      </c>
      <c r="C66" s="394" t="s">
        <v>85</v>
      </c>
      <c r="D66" s="391"/>
      <c r="E66" s="394"/>
      <c r="F66" s="392"/>
      <c r="G66" s="391"/>
      <c r="H66" s="393"/>
      <c r="I66" s="146"/>
      <c r="J66" s="146"/>
      <c r="K66" s="361"/>
      <c r="L66" s="390">
        <v>1</v>
      </c>
      <c r="M66" s="394" t="s">
        <v>85</v>
      </c>
      <c r="N66" s="391"/>
      <c r="O66" s="394"/>
      <c r="P66" s="392"/>
      <c r="Q66" s="391"/>
      <c r="R66" s="393"/>
      <c r="S66" s="362"/>
      <c r="T66" s="362"/>
      <c r="U66" s="362"/>
      <c r="V66" s="362"/>
      <c r="W66" s="363"/>
    </row>
    <row r="67" spans="1:24" x14ac:dyDescent="0.25">
      <c r="A67" s="145"/>
      <c r="B67" s="353">
        <v>2</v>
      </c>
      <c r="C67" s="395" t="s">
        <v>186</v>
      </c>
      <c r="D67" s="348"/>
      <c r="E67" s="395"/>
      <c r="F67" s="346"/>
      <c r="G67" s="348"/>
      <c r="H67" s="388"/>
      <c r="I67" s="146"/>
      <c r="J67" s="146"/>
      <c r="K67" s="361"/>
      <c r="L67" s="353">
        <v>2</v>
      </c>
      <c r="M67" s="395" t="s">
        <v>186</v>
      </c>
      <c r="N67" s="348"/>
      <c r="O67" s="395"/>
      <c r="P67" s="346"/>
      <c r="Q67" s="348"/>
      <c r="R67" s="388"/>
      <c r="S67" s="362"/>
      <c r="T67" s="362"/>
      <c r="U67" s="362"/>
      <c r="V67" s="362"/>
      <c r="W67" s="363"/>
    </row>
    <row r="68" spans="1:24" ht="15.75" thickBot="1" x14ac:dyDescent="0.3">
      <c r="A68" s="145"/>
      <c r="B68" s="353"/>
      <c r="C68" s="395"/>
      <c r="D68" s="348"/>
      <c r="E68" s="395"/>
      <c r="F68" s="346"/>
      <c r="G68" s="348"/>
      <c r="H68" s="388"/>
      <c r="I68" s="146"/>
      <c r="J68" s="146"/>
      <c r="K68" s="361"/>
      <c r="L68" s="353"/>
      <c r="M68" s="395"/>
      <c r="N68" s="348"/>
      <c r="O68" s="395"/>
      <c r="P68" s="346"/>
      <c r="Q68" s="348"/>
      <c r="R68" s="388"/>
      <c r="S68" s="362"/>
      <c r="T68" s="362"/>
      <c r="U68" s="362"/>
      <c r="V68" s="362"/>
      <c r="W68" s="363"/>
    </row>
    <row r="69" spans="1:24" ht="15.75" thickBot="1" x14ac:dyDescent="0.3">
      <c r="A69" s="145"/>
      <c r="B69" s="576">
        <v>42795</v>
      </c>
      <c r="C69" s="577"/>
      <c r="D69" s="577"/>
      <c r="E69" s="577"/>
      <c r="F69" s="577"/>
      <c r="G69" s="577"/>
      <c r="H69" s="575"/>
      <c r="I69" s="146"/>
      <c r="J69" s="146"/>
      <c r="K69" s="361"/>
      <c r="L69" s="576">
        <v>42795</v>
      </c>
      <c r="M69" s="577"/>
      <c r="N69" s="577"/>
      <c r="O69" s="577"/>
      <c r="P69" s="577"/>
      <c r="Q69" s="577"/>
      <c r="R69" s="575"/>
      <c r="S69" s="362"/>
      <c r="T69" s="362"/>
      <c r="U69" s="362"/>
      <c r="V69" s="362"/>
      <c r="W69" s="363"/>
    </row>
    <row r="70" spans="1:24" x14ac:dyDescent="0.25">
      <c r="A70" s="145"/>
      <c r="B70" s="397">
        <v>1</v>
      </c>
      <c r="C70" s="398" t="s">
        <v>85</v>
      </c>
      <c r="D70" s="399"/>
      <c r="E70" s="398"/>
      <c r="F70" s="400"/>
      <c r="G70" s="399"/>
      <c r="H70" s="401"/>
      <c r="I70" s="146"/>
      <c r="J70" s="146"/>
      <c r="K70" s="361"/>
      <c r="L70" s="397">
        <v>1</v>
      </c>
      <c r="M70" s="398" t="s">
        <v>85</v>
      </c>
      <c r="N70" s="399"/>
      <c r="O70" s="398"/>
      <c r="P70" s="400"/>
      <c r="Q70" s="399"/>
      <c r="R70" s="401"/>
      <c r="S70" s="362"/>
      <c r="T70" s="362"/>
      <c r="U70" s="362"/>
      <c r="V70" s="362"/>
      <c r="W70" s="363"/>
    </row>
    <row r="71" spans="1:24" x14ac:dyDescent="0.25">
      <c r="A71" s="145"/>
      <c r="B71" s="353">
        <v>2</v>
      </c>
      <c r="C71" s="395" t="s">
        <v>186</v>
      </c>
      <c r="D71" s="348"/>
      <c r="E71" s="395"/>
      <c r="F71" s="346"/>
      <c r="G71" s="348"/>
      <c r="H71" s="388"/>
      <c r="I71" s="146"/>
      <c r="J71" s="146"/>
      <c r="K71" s="361"/>
      <c r="L71" s="353">
        <v>2</v>
      </c>
      <c r="M71" s="395" t="s">
        <v>186</v>
      </c>
      <c r="N71" s="348"/>
      <c r="O71" s="395"/>
      <c r="P71" s="346"/>
      <c r="Q71" s="348"/>
      <c r="R71" s="388"/>
      <c r="S71" s="362"/>
      <c r="T71" s="362"/>
      <c r="U71" s="362"/>
      <c r="V71" s="362"/>
      <c r="W71" s="363"/>
    </row>
    <row r="72" spans="1:24" ht="15.75" thickBot="1" x14ac:dyDescent="0.3">
      <c r="A72" s="145"/>
      <c r="B72" s="402"/>
      <c r="C72" s="403"/>
      <c r="D72" s="404"/>
      <c r="E72" s="403"/>
      <c r="F72" s="405"/>
      <c r="G72" s="404"/>
      <c r="H72" s="406"/>
      <c r="I72" s="146"/>
      <c r="J72" s="146"/>
      <c r="K72" s="361"/>
      <c r="L72" s="402"/>
      <c r="M72" s="403"/>
      <c r="N72" s="404"/>
      <c r="O72" s="403"/>
      <c r="P72" s="405"/>
      <c r="Q72" s="404"/>
      <c r="R72" s="406"/>
      <c r="S72" s="362"/>
      <c r="T72" s="362"/>
      <c r="U72" s="362"/>
      <c r="V72" s="362"/>
      <c r="W72" s="363"/>
    </row>
    <row r="73" spans="1:24" x14ac:dyDescent="0.25">
      <c r="A73" s="145"/>
      <c r="B73" s="146"/>
      <c r="C73" s="146"/>
      <c r="D73" s="146"/>
      <c r="E73" s="146"/>
      <c r="F73" s="146"/>
      <c r="G73" s="146"/>
      <c r="H73" s="146"/>
      <c r="I73" s="146"/>
      <c r="J73" s="146"/>
      <c r="K73" s="361"/>
      <c r="L73" s="362"/>
      <c r="M73" s="362"/>
      <c r="N73" s="362"/>
      <c r="O73" s="362"/>
      <c r="P73" s="362"/>
      <c r="Q73" s="362"/>
      <c r="R73" s="362"/>
      <c r="S73" s="362"/>
      <c r="T73" s="362"/>
      <c r="U73" s="362"/>
      <c r="V73" s="362"/>
      <c r="W73" s="363"/>
    </row>
    <row r="74" spans="1:24" ht="15.75" thickBot="1" x14ac:dyDescent="0.3">
      <c r="A74" s="199"/>
      <c r="B74" s="200"/>
      <c r="C74" s="200"/>
      <c r="D74" s="200"/>
      <c r="E74" s="200"/>
      <c r="F74" s="200"/>
      <c r="G74" s="200"/>
      <c r="H74" s="200"/>
      <c r="I74" s="200"/>
      <c r="J74" s="200"/>
      <c r="K74" s="364"/>
      <c r="L74" s="366"/>
      <c r="M74" s="366"/>
      <c r="N74" s="366"/>
      <c r="O74" s="366"/>
      <c r="P74" s="366"/>
      <c r="Q74" s="366"/>
      <c r="R74" s="366"/>
      <c r="S74" s="366"/>
      <c r="T74" s="366"/>
      <c r="U74" s="366"/>
      <c r="V74" s="366"/>
      <c r="W74" s="367"/>
    </row>
    <row r="75" spans="1:24" x14ac:dyDescent="0.25">
      <c r="K75" s="396"/>
      <c r="L75" s="396"/>
      <c r="M75" s="396"/>
      <c r="N75" s="396"/>
      <c r="O75" s="396"/>
      <c r="P75" s="396"/>
      <c r="Q75" s="396"/>
      <c r="R75" s="396"/>
      <c r="S75" s="396"/>
      <c r="T75" s="396"/>
      <c r="U75" s="396"/>
      <c r="V75" s="396"/>
      <c r="W75" s="396"/>
      <c r="X75" s="396"/>
    </row>
    <row r="76" spans="1:24" x14ac:dyDescent="0.25">
      <c r="K76" s="396"/>
      <c r="L76" s="396"/>
      <c r="M76" s="396"/>
      <c r="N76" s="396"/>
      <c r="O76" s="396"/>
      <c r="P76" s="396"/>
      <c r="Q76" s="396"/>
      <c r="R76" s="396"/>
      <c r="S76" s="396"/>
      <c r="T76" s="396"/>
      <c r="U76" s="396"/>
      <c r="V76" s="396"/>
      <c r="W76" s="396"/>
      <c r="X76" s="396"/>
    </row>
    <row r="77" spans="1:24" x14ac:dyDescent="0.25">
      <c r="K77" s="396"/>
      <c r="L77" s="396"/>
      <c r="M77" s="396"/>
      <c r="N77" s="396"/>
      <c r="O77" s="396"/>
      <c r="P77" s="396"/>
      <c r="Q77" s="396"/>
      <c r="R77" s="396"/>
      <c r="S77" s="396"/>
      <c r="T77" s="396"/>
      <c r="U77" s="396"/>
      <c r="V77" s="396"/>
      <c r="W77" s="396"/>
      <c r="X77" s="396"/>
    </row>
  </sheetData>
  <mergeCells count="36">
    <mergeCell ref="B20:H20"/>
    <mergeCell ref="H12:I12"/>
    <mergeCell ref="B41:H41"/>
    <mergeCell ref="L61:R61"/>
    <mergeCell ref="L65:R65"/>
    <mergeCell ref="L41:R41"/>
    <mergeCell ref="L20:R20"/>
    <mergeCell ref="L22:R22"/>
    <mergeCell ref="L26:R26"/>
    <mergeCell ref="L33:R33"/>
    <mergeCell ref="L37:R37"/>
    <mergeCell ref="B22:H22"/>
    <mergeCell ref="B26:H26"/>
    <mergeCell ref="B33:H33"/>
    <mergeCell ref="B37:H37"/>
    <mergeCell ref="L69:R69"/>
    <mergeCell ref="B45:H45"/>
    <mergeCell ref="B49:H49"/>
    <mergeCell ref="B65:H65"/>
    <mergeCell ref="B53:H53"/>
    <mergeCell ref="B57:H57"/>
    <mergeCell ref="B61:H61"/>
    <mergeCell ref="L45:R45"/>
    <mergeCell ref="L49:R49"/>
    <mergeCell ref="L53:R53"/>
    <mergeCell ref="L57:R57"/>
    <mergeCell ref="B69:H69"/>
    <mergeCell ref="B2:W2"/>
    <mergeCell ref="B12:C12"/>
    <mergeCell ref="L12:M12"/>
    <mergeCell ref="B4:C4"/>
    <mergeCell ref="R12:S12"/>
    <mergeCell ref="E4:F4"/>
    <mergeCell ref="H4:I4"/>
    <mergeCell ref="E12:F12"/>
    <mergeCell ref="O12:P12"/>
  </mergeCells>
  <pageMargins left="0.7" right="0.7" top="0.75" bottom="0.75" header="0.3" footer="0.3"/>
  <pageSetup paperSize="9" orientation="portrait" r:id="rId1"/>
  <ignoredErrors>
    <ignoredError sqref="H23:H25 R28:R30 H27:H32 R34:R35 H34:H3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3"/>
  <sheetViews>
    <sheetView zoomScale="85" zoomScaleNormal="85" workbookViewId="0">
      <selection activeCell="G15" sqref="G15"/>
    </sheetView>
  </sheetViews>
  <sheetFormatPr defaultRowHeight="15" x14ac:dyDescent="0.25"/>
  <cols>
    <col min="1" max="1" width="9.140625" style="122"/>
    <col min="2" max="4" width="11.7109375" style="122" customWidth="1"/>
    <col min="5" max="5" width="22.140625" style="122" bestFit="1" customWidth="1"/>
    <col min="6" max="6" width="12.85546875" style="122" customWidth="1"/>
    <col min="7" max="9" width="11.7109375" style="122" customWidth="1"/>
    <col min="10" max="10" width="7.85546875" style="122" customWidth="1"/>
    <col min="11" max="11" width="15.7109375" style="122" customWidth="1"/>
    <col min="12" max="15" width="9.7109375" style="122" customWidth="1"/>
    <col min="16" max="16" width="8.7109375" style="122" customWidth="1"/>
    <col min="17" max="17" width="7.7109375" style="122" customWidth="1"/>
    <col min="18" max="18" width="17" style="122" customWidth="1"/>
    <col min="19" max="19" width="15.5703125" style="122" bestFit="1" customWidth="1"/>
    <col min="20" max="21" width="12.7109375" style="122" customWidth="1"/>
    <col min="22" max="22" width="22.140625" style="122" bestFit="1" customWidth="1"/>
    <col min="23" max="23" width="12.7109375" style="122" customWidth="1"/>
    <col min="24" max="24" width="10.85546875" style="122" customWidth="1"/>
    <col min="25" max="26" width="11.7109375" style="122" customWidth="1"/>
    <col min="27" max="27" width="7.7109375" style="122" customWidth="1"/>
    <col min="28" max="28" width="15.7109375" style="122" customWidth="1"/>
    <col min="29" max="31" width="9.7109375" style="122" customWidth="1"/>
    <col min="32" max="34" width="7.7109375" style="122" customWidth="1"/>
    <col min="35" max="16384" width="9.140625" style="122"/>
  </cols>
  <sheetData>
    <row r="1" spans="1:49" ht="16.5" thickBot="1" x14ac:dyDescent="0.3">
      <c r="A1" s="222"/>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4"/>
      <c r="AW1" s="203"/>
    </row>
    <row r="2" spans="1:49" s="34" customFormat="1" ht="15" customHeight="1" thickBot="1" x14ac:dyDescent="0.3">
      <c r="A2" s="225"/>
      <c r="B2" s="596" t="s">
        <v>106</v>
      </c>
      <c r="C2" s="597"/>
      <c r="D2" s="597"/>
      <c r="E2" s="597"/>
      <c r="F2" s="597"/>
      <c r="G2" s="597"/>
      <c r="H2" s="597"/>
      <c r="I2" s="597"/>
      <c r="J2" s="597"/>
      <c r="K2" s="597"/>
      <c r="L2" s="597"/>
      <c r="M2" s="597"/>
      <c r="N2" s="597"/>
      <c r="O2" s="597"/>
      <c r="P2" s="597"/>
      <c r="Q2" s="597"/>
      <c r="R2" s="597"/>
      <c r="S2" s="597"/>
      <c r="T2" s="597"/>
      <c r="U2" s="597"/>
      <c r="V2" s="597"/>
      <c r="W2" s="597"/>
      <c r="X2" s="597"/>
      <c r="Y2" s="597"/>
      <c r="Z2" s="597"/>
      <c r="AA2" s="597"/>
      <c r="AB2" s="597"/>
      <c r="AC2" s="597"/>
      <c r="AD2" s="597"/>
      <c r="AE2" s="597"/>
      <c r="AF2" s="597"/>
      <c r="AG2" s="598"/>
      <c r="AH2" s="226"/>
      <c r="AI2" s="203"/>
      <c r="AJ2" s="203"/>
      <c r="AK2" s="203"/>
      <c r="AL2" s="203"/>
      <c r="AM2" s="203"/>
      <c r="AN2" s="203"/>
      <c r="AO2" s="203"/>
      <c r="AP2" s="203"/>
      <c r="AQ2" s="203"/>
      <c r="AR2" s="203"/>
      <c r="AS2" s="203"/>
      <c r="AT2" s="203"/>
      <c r="AU2" s="203"/>
      <c r="AV2" s="203"/>
      <c r="AW2" s="203"/>
    </row>
    <row r="3" spans="1:49" s="34" customFormat="1" ht="15" customHeight="1" thickBot="1" x14ac:dyDescent="0.3">
      <c r="A3" s="225"/>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6"/>
      <c r="AI3" s="203"/>
      <c r="AJ3" s="203"/>
      <c r="AK3" s="203"/>
      <c r="AL3" s="203"/>
      <c r="AM3" s="203"/>
      <c r="AN3" s="203"/>
      <c r="AO3" s="203"/>
      <c r="AP3" s="203"/>
      <c r="AQ3" s="203"/>
      <c r="AR3" s="203"/>
      <c r="AS3" s="203"/>
      <c r="AT3" s="203"/>
      <c r="AU3" s="203"/>
      <c r="AV3" s="203"/>
      <c r="AW3" s="122"/>
    </row>
    <row r="4" spans="1:49" s="34" customFormat="1" ht="15" customHeight="1" thickBot="1" x14ac:dyDescent="0.3">
      <c r="A4" s="225"/>
      <c r="B4" s="578" t="s">
        <v>114</v>
      </c>
      <c r="C4" s="580"/>
      <c r="D4" s="220"/>
      <c r="E4" s="578" t="s">
        <v>113</v>
      </c>
      <c r="F4" s="579"/>
      <c r="G4" s="579"/>
      <c r="H4" s="579"/>
      <c r="I4" s="580"/>
      <c r="J4" s="220"/>
      <c r="K4" s="578" t="s">
        <v>90</v>
      </c>
      <c r="L4" s="579"/>
      <c r="M4" s="579"/>
      <c r="N4" s="580"/>
      <c r="O4" s="220"/>
      <c r="P4" s="220"/>
      <c r="Q4" s="220"/>
      <c r="R4" s="220"/>
      <c r="S4" s="220"/>
      <c r="T4" s="220"/>
      <c r="U4" s="220"/>
      <c r="V4" s="220"/>
      <c r="W4" s="220"/>
      <c r="X4" s="220"/>
      <c r="Y4" s="220"/>
      <c r="Z4" s="220"/>
      <c r="AA4" s="220"/>
      <c r="AB4" s="220"/>
      <c r="AC4" s="220"/>
      <c r="AD4" s="220"/>
      <c r="AE4" s="220"/>
      <c r="AF4" s="220"/>
      <c r="AG4" s="220"/>
      <c r="AH4" s="226"/>
      <c r="AI4" s="203"/>
      <c r="AJ4" s="203"/>
      <c r="AK4" s="203"/>
      <c r="AL4" s="203"/>
      <c r="AM4" s="203"/>
      <c r="AN4" s="203"/>
      <c r="AO4" s="203"/>
      <c r="AP4" s="203"/>
      <c r="AQ4" s="203"/>
      <c r="AR4" s="203"/>
      <c r="AS4" s="203"/>
      <c r="AT4" s="203"/>
      <c r="AU4" s="203"/>
      <c r="AV4" s="203"/>
      <c r="AW4" s="122"/>
    </row>
    <row r="5" spans="1:49" s="34" customFormat="1" ht="15" customHeight="1" thickBot="1" x14ac:dyDescent="0.3">
      <c r="A5" s="225"/>
      <c r="B5" s="235" t="s">
        <v>80</v>
      </c>
      <c r="C5" s="267">
        <f>C23+T23</f>
        <v>70</v>
      </c>
      <c r="D5" s="220"/>
      <c r="E5" s="61" t="s">
        <v>82</v>
      </c>
      <c r="F5" s="62" t="s">
        <v>1</v>
      </c>
      <c r="G5" s="62" t="s">
        <v>2</v>
      </c>
      <c r="H5" s="62" t="s">
        <v>3</v>
      </c>
      <c r="I5" s="62" t="s">
        <v>4</v>
      </c>
      <c r="J5" s="220"/>
      <c r="K5" s="204" t="s">
        <v>78</v>
      </c>
      <c r="L5" s="205" t="s">
        <v>34</v>
      </c>
      <c r="M5" s="206" t="s">
        <v>35</v>
      </c>
      <c r="N5" s="207" t="s">
        <v>29</v>
      </c>
      <c r="O5" s="220"/>
      <c r="P5" s="220"/>
      <c r="Q5" s="220"/>
      <c r="R5" s="220"/>
      <c r="S5" s="220"/>
      <c r="T5" s="220"/>
      <c r="U5" s="220"/>
      <c r="V5" s="220"/>
      <c r="W5" s="220"/>
      <c r="X5" s="220"/>
      <c r="Y5" s="220"/>
      <c r="Z5" s="220"/>
      <c r="AA5" s="220"/>
      <c r="AB5" s="220"/>
      <c r="AC5" s="220"/>
      <c r="AD5" s="220"/>
      <c r="AE5" s="220"/>
      <c r="AF5" s="220"/>
      <c r="AG5" s="220"/>
      <c r="AH5" s="226"/>
      <c r="AI5" s="203"/>
      <c r="AJ5" s="203"/>
      <c r="AK5" s="203"/>
      <c r="AL5" s="203"/>
      <c r="AM5" s="203"/>
      <c r="AN5" s="203"/>
      <c r="AO5" s="203"/>
      <c r="AP5" s="203"/>
      <c r="AQ5" s="203"/>
      <c r="AR5" s="203"/>
      <c r="AS5" s="203"/>
      <c r="AT5" s="203"/>
      <c r="AU5" s="203"/>
      <c r="AV5" s="203"/>
      <c r="AW5" s="122"/>
    </row>
    <row r="6" spans="1:49" s="34" customFormat="1" ht="15" customHeight="1" x14ac:dyDescent="0.25">
      <c r="A6" s="225"/>
      <c r="B6" s="236" t="s">
        <v>81</v>
      </c>
      <c r="C6" s="268">
        <f>C24+T24</f>
        <v>682</v>
      </c>
      <c r="D6" s="220"/>
      <c r="E6" s="238" t="s">
        <v>105</v>
      </c>
      <c r="F6" s="251">
        <f>F24+W24</f>
        <v>382</v>
      </c>
      <c r="G6" s="251">
        <f t="shared" ref="G6:I17" si="0">G24+X24</f>
        <v>386</v>
      </c>
      <c r="H6" s="251">
        <f t="shared" si="0"/>
        <v>287</v>
      </c>
      <c r="I6" s="251">
        <f t="shared" si="0"/>
        <v>443</v>
      </c>
      <c r="J6" s="220"/>
      <c r="K6" s="242" t="s">
        <v>74</v>
      </c>
      <c r="L6" s="253">
        <f>L24+AC24</f>
        <v>2</v>
      </c>
      <c r="M6" s="253">
        <f>M24+AD24</f>
        <v>3</v>
      </c>
      <c r="N6" s="252">
        <f>L6+M6</f>
        <v>5</v>
      </c>
      <c r="O6" s="220"/>
      <c r="P6" s="220"/>
      <c r="Q6" s="220"/>
      <c r="R6" s="220"/>
      <c r="S6" s="220"/>
      <c r="T6" s="220"/>
      <c r="U6" s="220"/>
      <c r="V6" s="220"/>
      <c r="W6" s="220"/>
      <c r="X6" s="220"/>
      <c r="Y6" s="220"/>
      <c r="Z6" s="220"/>
      <c r="AA6" s="220"/>
      <c r="AB6" s="220"/>
      <c r="AC6" s="220"/>
      <c r="AD6" s="220"/>
      <c r="AE6" s="220"/>
      <c r="AF6" s="220"/>
      <c r="AG6" s="220"/>
      <c r="AH6" s="226"/>
      <c r="AI6" s="203"/>
      <c r="AJ6" s="203"/>
      <c r="AK6" s="203"/>
      <c r="AL6" s="203"/>
      <c r="AM6" s="203"/>
      <c r="AN6" s="203"/>
      <c r="AO6" s="203"/>
      <c r="AP6" s="203"/>
      <c r="AQ6" s="203"/>
      <c r="AR6" s="203"/>
      <c r="AS6" s="203"/>
      <c r="AT6" s="203"/>
      <c r="AU6" s="203"/>
      <c r="AV6" s="203"/>
      <c r="AW6" s="122"/>
    </row>
    <row r="7" spans="1:49" s="34" customFormat="1" ht="15" customHeight="1" x14ac:dyDescent="0.25">
      <c r="A7" s="225"/>
      <c r="B7" s="236" t="s">
        <v>84</v>
      </c>
      <c r="C7" s="268">
        <f t="shared" ref="C7:C11" si="1">C25+T25</f>
        <v>1168</v>
      </c>
      <c r="D7" s="220"/>
      <c r="E7" s="239" t="s">
        <v>104</v>
      </c>
      <c r="F7" s="250">
        <f t="shared" ref="F7:F17" si="2">F25+W25</f>
        <v>130</v>
      </c>
      <c r="G7" s="250">
        <f t="shared" si="0"/>
        <v>132</v>
      </c>
      <c r="H7" s="250">
        <f t="shared" si="0"/>
        <v>132</v>
      </c>
      <c r="I7" s="250">
        <f t="shared" si="0"/>
        <v>237</v>
      </c>
      <c r="J7" s="220"/>
      <c r="K7" s="243" t="s">
        <v>75</v>
      </c>
      <c r="L7" s="254">
        <f t="shared" ref="L7:M9" si="3">L25+AC25</f>
        <v>84</v>
      </c>
      <c r="M7" s="254">
        <f t="shared" si="3"/>
        <v>95</v>
      </c>
      <c r="N7" s="282">
        <f t="shared" ref="N7:N9" si="4">L7+M7</f>
        <v>179</v>
      </c>
      <c r="O7" s="220"/>
      <c r="P7" s="220"/>
      <c r="Q7" s="220"/>
      <c r="R7" s="220"/>
      <c r="S7" s="220"/>
      <c r="T7" s="220"/>
      <c r="U7" s="220"/>
      <c r="V7" s="220"/>
      <c r="W7" s="220"/>
      <c r="X7" s="220"/>
      <c r="Y7" s="220"/>
      <c r="Z7" s="220"/>
      <c r="AA7" s="220"/>
      <c r="AB7" s="220"/>
      <c r="AC7" s="220"/>
      <c r="AD7" s="220"/>
      <c r="AE7" s="220"/>
      <c r="AF7" s="220"/>
      <c r="AG7" s="220"/>
      <c r="AH7" s="226"/>
      <c r="AI7" s="203"/>
      <c r="AJ7" s="203"/>
      <c r="AK7" s="203"/>
      <c r="AL7" s="203"/>
      <c r="AM7" s="203"/>
      <c r="AN7" s="203"/>
      <c r="AO7" s="203"/>
      <c r="AP7" s="203"/>
      <c r="AQ7" s="203"/>
      <c r="AR7" s="203"/>
      <c r="AS7" s="203"/>
      <c r="AT7" s="203"/>
      <c r="AU7" s="203"/>
      <c r="AV7" s="203"/>
      <c r="AW7" s="122"/>
    </row>
    <row r="8" spans="1:49" s="34" customFormat="1" ht="15" customHeight="1" x14ac:dyDescent="0.25">
      <c r="A8" s="225"/>
      <c r="B8" s="236" t="s">
        <v>1</v>
      </c>
      <c r="C8" s="268">
        <f t="shared" si="1"/>
        <v>382</v>
      </c>
      <c r="D8" s="220"/>
      <c r="E8" s="239" t="s">
        <v>51</v>
      </c>
      <c r="F8" s="250">
        <f t="shared" si="2"/>
        <v>23</v>
      </c>
      <c r="G8" s="250">
        <f t="shared" si="0"/>
        <v>124</v>
      </c>
      <c r="H8" s="250">
        <f t="shared" si="0"/>
        <v>50</v>
      </c>
      <c r="I8" s="250">
        <f t="shared" si="0"/>
        <v>80</v>
      </c>
      <c r="J8" s="220"/>
      <c r="K8" s="243" t="s">
        <v>76</v>
      </c>
      <c r="L8" s="254">
        <f t="shared" si="3"/>
        <v>630</v>
      </c>
      <c r="M8" s="254">
        <f t="shared" si="3"/>
        <v>695</v>
      </c>
      <c r="N8" s="282">
        <f t="shared" si="4"/>
        <v>1325</v>
      </c>
      <c r="O8" s="220"/>
      <c r="P8" s="220"/>
      <c r="Q8" s="220"/>
      <c r="R8" s="220"/>
      <c r="S8" s="220"/>
      <c r="T8" s="220"/>
      <c r="U8" s="220"/>
      <c r="V8" s="220"/>
      <c r="W8" s="220"/>
      <c r="X8" s="220"/>
      <c r="Y8" s="220"/>
      <c r="Z8" s="220"/>
      <c r="AA8" s="220"/>
      <c r="AB8" s="220"/>
      <c r="AC8" s="220"/>
      <c r="AD8" s="220"/>
      <c r="AE8" s="220"/>
      <c r="AF8" s="220"/>
      <c r="AG8" s="220"/>
      <c r="AH8" s="226"/>
      <c r="AI8" s="203"/>
      <c r="AJ8" s="203"/>
      <c r="AK8" s="203"/>
      <c r="AL8" s="203"/>
      <c r="AM8" s="203"/>
      <c r="AN8" s="203"/>
      <c r="AO8" s="203"/>
      <c r="AP8" s="203"/>
      <c r="AQ8" s="203"/>
      <c r="AR8" s="203"/>
      <c r="AS8" s="203"/>
      <c r="AT8" s="203"/>
      <c r="AU8" s="203"/>
      <c r="AV8" s="203"/>
      <c r="AW8" s="122"/>
    </row>
    <row r="9" spans="1:49" s="34" customFormat="1" ht="15" customHeight="1" thickBot="1" x14ac:dyDescent="0.3">
      <c r="A9" s="225"/>
      <c r="B9" s="236" t="s">
        <v>2</v>
      </c>
      <c r="C9" s="268">
        <f t="shared" si="1"/>
        <v>364</v>
      </c>
      <c r="D9" s="220"/>
      <c r="E9" s="240" t="s">
        <v>50</v>
      </c>
      <c r="F9" s="250">
        <f t="shared" si="2"/>
        <v>874</v>
      </c>
      <c r="G9" s="250">
        <f t="shared" si="0"/>
        <v>650</v>
      </c>
      <c r="H9" s="250">
        <f t="shared" si="0"/>
        <v>790</v>
      </c>
      <c r="I9" s="250">
        <f t="shared" si="0"/>
        <v>1011</v>
      </c>
      <c r="J9" s="220"/>
      <c r="K9" s="244" t="s">
        <v>77</v>
      </c>
      <c r="L9" s="254">
        <f t="shared" si="3"/>
        <v>838</v>
      </c>
      <c r="M9" s="254">
        <f t="shared" si="3"/>
        <v>916</v>
      </c>
      <c r="N9" s="282">
        <f t="shared" si="4"/>
        <v>1754</v>
      </c>
      <c r="O9" s="220"/>
      <c r="P9" s="220"/>
      <c r="Q9" s="220"/>
      <c r="R9" s="220"/>
      <c r="S9" s="220"/>
      <c r="T9" s="220"/>
      <c r="U9" s="220"/>
      <c r="V9" s="220"/>
      <c r="W9" s="220"/>
      <c r="X9" s="220"/>
      <c r="Y9" s="220"/>
      <c r="Z9" s="220"/>
      <c r="AA9" s="220"/>
      <c r="AB9" s="220"/>
      <c r="AC9" s="220"/>
      <c r="AD9" s="220"/>
      <c r="AE9" s="220"/>
      <c r="AF9" s="220"/>
      <c r="AG9" s="220"/>
      <c r="AH9" s="226"/>
      <c r="AI9" s="203"/>
      <c r="AJ9" s="203"/>
      <c r="AK9" s="203"/>
      <c r="AL9" s="203"/>
      <c r="AM9" s="203"/>
      <c r="AN9" s="203"/>
      <c r="AO9" s="203"/>
      <c r="AP9" s="203"/>
      <c r="AQ9" s="203"/>
      <c r="AR9" s="203"/>
      <c r="AS9" s="203"/>
      <c r="AT9" s="203"/>
      <c r="AU9" s="203"/>
      <c r="AV9" s="203"/>
      <c r="AW9" s="122"/>
    </row>
    <row r="10" spans="1:49" ht="15.75" thickBot="1" x14ac:dyDescent="0.3">
      <c r="A10" s="225"/>
      <c r="B10" s="236" t="s">
        <v>3</v>
      </c>
      <c r="C10" s="268">
        <f t="shared" si="1"/>
        <v>259</v>
      </c>
      <c r="D10" s="220"/>
      <c r="E10" s="240" t="s">
        <v>53</v>
      </c>
      <c r="F10" s="250">
        <f t="shared" si="2"/>
        <v>49</v>
      </c>
      <c r="G10" s="250">
        <f t="shared" si="0"/>
        <v>53</v>
      </c>
      <c r="H10" s="250">
        <f t="shared" si="0"/>
        <v>49</v>
      </c>
      <c r="I10" s="250">
        <f t="shared" si="0"/>
        <v>67</v>
      </c>
      <c r="J10" s="220"/>
      <c r="K10" s="208" t="s">
        <v>29</v>
      </c>
      <c r="L10" s="256"/>
      <c r="M10" s="256"/>
      <c r="N10" s="255">
        <f>SUM(N6:N9)</f>
        <v>3263</v>
      </c>
      <c r="O10" s="220"/>
      <c r="P10" s="220"/>
      <c r="Q10" s="220"/>
      <c r="R10" s="220"/>
      <c r="S10" s="220"/>
      <c r="T10" s="220"/>
      <c r="U10" s="220"/>
      <c r="V10" s="220"/>
      <c r="W10" s="220"/>
      <c r="X10" s="220"/>
      <c r="Y10" s="220"/>
      <c r="Z10" s="220"/>
      <c r="AA10" s="220"/>
      <c r="AB10" s="220"/>
      <c r="AC10" s="220"/>
      <c r="AD10" s="220"/>
      <c r="AE10" s="220"/>
      <c r="AF10" s="220"/>
      <c r="AG10" s="220"/>
      <c r="AH10" s="226"/>
    </row>
    <row r="11" spans="1:49" ht="15.75" thickBot="1" x14ac:dyDescent="0.3">
      <c r="A11" s="225"/>
      <c r="B11" s="237" t="s">
        <v>4</v>
      </c>
      <c r="C11" s="268">
        <f t="shared" si="1"/>
        <v>338</v>
      </c>
      <c r="D11" s="220"/>
      <c r="E11" s="240" t="s">
        <v>52</v>
      </c>
      <c r="F11" s="250">
        <f t="shared" si="2"/>
        <v>416</v>
      </c>
      <c r="G11" s="250">
        <f t="shared" si="0"/>
        <v>515</v>
      </c>
      <c r="H11" s="250">
        <f t="shared" si="0"/>
        <v>617</v>
      </c>
      <c r="I11" s="250">
        <f t="shared" si="0"/>
        <v>725</v>
      </c>
      <c r="J11" s="220"/>
      <c r="K11" s="220"/>
      <c r="L11" s="220"/>
      <c r="M11" s="221" t="s">
        <v>88</v>
      </c>
      <c r="N11" s="221">
        <f>C12-N10</f>
        <v>0</v>
      </c>
      <c r="O11" s="220"/>
      <c r="P11" s="220"/>
      <c r="Q11" s="220"/>
      <c r="R11" s="220"/>
      <c r="S11" s="220"/>
      <c r="T11" s="220"/>
      <c r="U11" s="220"/>
      <c r="V11" s="220"/>
      <c r="W11" s="220"/>
      <c r="X11" s="220"/>
      <c r="Y11" s="220"/>
      <c r="Z11" s="220"/>
      <c r="AA11" s="220"/>
      <c r="AB11" s="220"/>
      <c r="AC11" s="220"/>
      <c r="AD11" s="220"/>
      <c r="AE11" s="220"/>
      <c r="AF11" s="220"/>
      <c r="AG11" s="220"/>
      <c r="AH11" s="226"/>
    </row>
    <row r="12" spans="1:49" ht="15.75" thickBot="1" x14ac:dyDescent="0.3">
      <c r="A12" s="225"/>
      <c r="B12" s="219" t="s">
        <v>29</v>
      </c>
      <c r="C12" s="209">
        <f>SUM(C5:C11)</f>
        <v>3263</v>
      </c>
      <c r="D12" s="220"/>
      <c r="E12" s="240" t="s">
        <v>57</v>
      </c>
      <c r="F12" s="250">
        <f t="shared" si="2"/>
        <v>15</v>
      </c>
      <c r="G12" s="250">
        <f t="shared" si="0"/>
        <v>110</v>
      </c>
      <c r="H12" s="250">
        <f t="shared" si="0"/>
        <v>156</v>
      </c>
      <c r="I12" s="250">
        <f t="shared" si="0"/>
        <v>206</v>
      </c>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6"/>
    </row>
    <row r="13" spans="1:49" ht="15.75" thickBot="1" x14ac:dyDescent="0.3">
      <c r="A13" s="225"/>
      <c r="B13" s="220"/>
      <c r="C13" s="220"/>
      <c r="D13" s="220"/>
      <c r="E13" s="240" t="s">
        <v>58</v>
      </c>
      <c r="F13" s="250">
        <f t="shared" si="2"/>
        <v>1</v>
      </c>
      <c r="G13" s="250">
        <f t="shared" si="0"/>
        <v>5</v>
      </c>
      <c r="H13" s="250">
        <f t="shared" si="0"/>
        <v>8</v>
      </c>
      <c r="I13" s="250">
        <f t="shared" si="0"/>
        <v>6</v>
      </c>
      <c r="J13" s="220"/>
      <c r="K13" s="578" t="s">
        <v>122</v>
      </c>
      <c r="L13" s="579"/>
      <c r="M13" s="579"/>
      <c r="N13" s="579"/>
      <c r="O13" s="579"/>
      <c r="P13" s="579"/>
      <c r="Q13" s="579"/>
      <c r="R13" s="579"/>
      <c r="S13" s="579"/>
      <c r="T13" s="579"/>
      <c r="U13" s="579"/>
      <c r="V13" s="580"/>
      <c r="W13" s="220"/>
      <c r="X13" s="220"/>
      <c r="Y13" s="220"/>
      <c r="Z13" s="220"/>
      <c r="AA13" s="220"/>
      <c r="AB13" s="220"/>
      <c r="AC13" s="220"/>
      <c r="AD13" s="220"/>
      <c r="AE13" s="220"/>
      <c r="AF13" s="220"/>
      <c r="AG13" s="220"/>
      <c r="AH13" s="226"/>
    </row>
    <row r="14" spans="1:49" ht="15" customHeight="1" x14ac:dyDescent="0.25">
      <c r="A14" s="225"/>
      <c r="B14" s="220"/>
      <c r="C14" s="220"/>
      <c r="D14" s="220"/>
      <c r="E14" s="240" t="s">
        <v>59</v>
      </c>
      <c r="F14" s="250">
        <f t="shared" si="2"/>
        <v>0</v>
      </c>
      <c r="G14" s="250">
        <f t="shared" si="0"/>
        <v>9</v>
      </c>
      <c r="H14" s="250">
        <f t="shared" si="0"/>
        <v>4</v>
      </c>
      <c r="I14" s="250">
        <f t="shared" si="0"/>
        <v>2</v>
      </c>
      <c r="J14" s="220"/>
      <c r="K14" s="600" t="s">
        <v>121</v>
      </c>
      <c r="L14" s="599"/>
      <c r="M14" s="599" t="s">
        <v>117</v>
      </c>
      <c r="N14" s="599"/>
      <c r="O14" s="599" t="s">
        <v>123</v>
      </c>
      <c r="P14" s="599"/>
      <c r="Q14" s="599" t="s">
        <v>120</v>
      </c>
      <c r="R14" s="599"/>
      <c r="S14" s="583" t="s">
        <v>212</v>
      </c>
      <c r="T14" s="584"/>
      <c r="U14" s="599" t="s">
        <v>119</v>
      </c>
      <c r="V14" s="602"/>
      <c r="W14" s="220"/>
      <c r="X14" s="220"/>
      <c r="Y14" s="220"/>
      <c r="Z14" s="220"/>
      <c r="AA14" s="220"/>
      <c r="AB14" s="220"/>
      <c r="AC14" s="220"/>
      <c r="AD14" s="220"/>
      <c r="AE14" s="220"/>
      <c r="AF14" s="220"/>
      <c r="AG14" s="220"/>
      <c r="AH14" s="226"/>
    </row>
    <row r="15" spans="1:49" x14ac:dyDescent="0.25">
      <c r="A15" s="225"/>
      <c r="B15" s="220"/>
      <c r="C15" s="220"/>
      <c r="D15" s="220"/>
      <c r="E15" s="240" t="s">
        <v>60</v>
      </c>
      <c r="F15" s="250">
        <f t="shared" si="2"/>
        <v>30</v>
      </c>
      <c r="G15" s="250">
        <f t="shared" si="0"/>
        <v>74</v>
      </c>
      <c r="H15" s="250">
        <f t="shared" si="0"/>
        <v>121</v>
      </c>
      <c r="I15" s="250">
        <f t="shared" si="0"/>
        <v>78</v>
      </c>
      <c r="J15" s="220"/>
      <c r="K15" s="590"/>
      <c r="L15" s="585"/>
      <c r="M15" s="585"/>
      <c r="N15" s="585"/>
      <c r="O15" s="585"/>
      <c r="P15" s="585"/>
      <c r="Q15" s="585"/>
      <c r="R15" s="585"/>
      <c r="S15" s="585"/>
      <c r="T15" s="586"/>
      <c r="U15" s="585"/>
      <c r="V15" s="586"/>
      <c r="W15" s="220"/>
      <c r="X15" s="220"/>
      <c r="Y15" s="220"/>
      <c r="Z15" s="220"/>
      <c r="AA15" s="220"/>
      <c r="AB15" s="220"/>
      <c r="AC15" s="220"/>
      <c r="AD15" s="220"/>
      <c r="AE15" s="220"/>
      <c r="AF15" s="220"/>
      <c r="AG15" s="220"/>
      <c r="AH15" s="226"/>
    </row>
    <row r="16" spans="1:49" x14ac:dyDescent="0.25">
      <c r="A16" s="225"/>
      <c r="B16" s="220"/>
      <c r="C16" s="220"/>
      <c r="D16" s="220"/>
      <c r="E16" s="240" t="s">
        <v>86</v>
      </c>
      <c r="F16" s="250">
        <f t="shared" si="2"/>
        <v>5</v>
      </c>
      <c r="G16" s="250">
        <f t="shared" si="0"/>
        <v>17</v>
      </c>
      <c r="H16" s="250">
        <f t="shared" si="0"/>
        <v>26</v>
      </c>
      <c r="I16" s="250">
        <f t="shared" si="0"/>
        <v>37</v>
      </c>
      <c r="J16" s="220"/>
      <c r="K16" s="590"/>
      <c r="L16" s="585"/>
      <c r="M16" s="585"/>
      <c r="N16" s="585"/>
      <c r="O16" s="585"/>
      <c r="P16" s="585"/>
      <c r="Q16" s="585"/>
      <c r="R16" s="585"/>
      <c r="S16" s="585"/>
      <c r="T16" s="586"/>
      <c r="U16" s="585"/>
      <c r="V16" s="586"/>
      <c r="W16" s="220"/>
      <c r="X16" s="220"/>
      <c r="Y16" s="220"/>
      <c r="Z16" s="220"/>
      <c r="AA16" s="220"/>
      <c r="AB16" s="220"/>
      <c r="AC16" s="220"/>
      <c r="AD16" s="220"/>
      <c r="AE16" s="220"/>
      <c r="AF16" s="220"/>
      <c r="AG16" s="220"/>
      <c r="AH16" s="226"/>
    </row>
    <row r="17" spans="1:49" ht="15.75" thickBot="1" x14ac:dyDescent="0.3">
      <c r="A17" s="225"/>
      <c r="B17" s="220"/>
      <c r="C17" s="220"/>
      <c r="D17" s="220"/>
      <c r="E17" s="241" t="s">
        <v>87</v>
      </c>
      <c r="F17" s="250">
        <f t="shared" si="2"/>
        <v>377</v>
      </c>
      <c r="G17" s="250">
        <f t="shared" si="0"/>
        <v>591</v>
      </c>
      <c r="H17" s="250">
        <f t="shared" si="0"/>
        <v>685</v>
      </c>
      <c r="I17" s="250">
        <f t="shared" si="0"/>
        <v>371</v>
      </c>
      <c r="J17" s="220"/>
      <c r="K17" s="591"/>
      <c r="L17" s="587"/>
      <c r="M17" s="587"/>
      <c r="N17" s="587"/>
      <c r="O17" s="587"/>
      <c r="P17" s="587"/>
      <c r="Q17" s="587"/>
      <c r="R17" s="587"/>
      <c r="S17" s="587"/>
      <c r="T17" s="588"/>
      <c r="U17" s="587"/>
      <c r="V17" s="588"/>
      <c r="W17" s="220"/>
      <c r="X17" s="220"/>
      <c r="Y17" s="220"/>
      <c r="Z17" s="220"/>
      <c r="AA17" s="220"/>
      <c r="AB17" s="220"/>
      <c r="AC17" s="220"/>
      <c r="AD17" s="220"/>
      <c r="AE17" s="220"/>
      <c r="AF17" s="220"/>
      <c r="AG17" s="220"/>
      <c r="AH17" s="226"/>
    </row>
    <row r="18" spans="1:49" ht="15.75" thickBot="1" x14ac:dyDescent="0.3">
      <c r="A18" s="225"/>
      <c r="B18" s="220"/>
      <c r="C18" s="220"/>
      <c r="D18" s="220"/>
      <c r="E18" s="219" t="s">
        <v>29</v>
      </c>
      <c r="F18" s="271">
        <f>SUM(F6:F17)</f>
        <v>2302</v>
      </c>
      <c r="G18" s="271">
        <f t="shared" ref="G18:I18" si="5">SUM(G6:G17)</f>
        <v>2666</v>
      </c>
      <c r="H18" s="271">
        <f t="shared" si="5"/>
        <v>2925</v>
      </c>
      <c r="I18" s="271">
        <f t="shared" si="5"/>
        <v>3263</v>
      </c>
      <c r="J18" s="220"/>
      <c r="K18" s="601">
        <f>B48+S48</f>
        <v>121</v>
      </c>
      <c r="L18" s="594"/>
      <c r="M18" s="594">
        <f>D48+U48</f>
        <v>33</v>
      </c>
      <c r="N18" s="594"/>
      <c r="O18" s="594">
        <f>F48+W48</f>
        <v>5</v>
      </c>
      <c r="P18" s="594"/>
      <c r="Q18" s="594">
        <f>H48+Y48</f>
        <v>72</v>
      </c>
      <c r="R18" s="594"/>
      <c r="S18" s="594">
        <f>J48+AA48</f>
        <v>16</v>
      </c>
      <c r="T18" s="595"/>
      <c r="U18" s="594">
        <f>L48+AC48</f>
        <v>13</v>
      </c>
      <c r="V18" s="595"/>
      <c r="W18" s="220"/>
      <c r="X18" s="220"/>
      <c r="Y18" s="220"/>
      <c r="Z18" s="220"/>
      <c r="AA18" s="220"/>
      <c r="AB18" s="220"/>
      <c r="AC18" s="220"/>
      <c r="AD18" s="220"/>
      <c r="AE18" s="220"/>
      <c r="AF18" s="220"/>
      <c r="AG18" s="220"/>
      <c r="AH18" s="226"/>
    </row>
    <row r="19" spans="1:49" x14ac:dyDescent="0.25">
      <c r="A19" s="225"/>
      <c r="B19" s="220"/>
      <c r="C19" s="220"/>
      <c r="D19" s="220"/>
      <c r="E19" s="221" t="s">
        <v>88</v>
      </c>
      <c r="F19" s="221">
        <f>F18-(C5+C6+C7+C8)</f>
        <v>0</v>
      </c>
      <c r="G19" s="221">
        <f>F18-(C5+C6+C7+C8+C9)</f>
        <v>-364</v>
      </c>
      <c r="H19" s="221">
        <f>F18-(C5+C6+C7+C8+C9+C10)</f>
        <v>-623</v>
      </c>
      <c r="I19" s="221">
        <f>F18-(C5+C6+C7+C8+C9+C10+C11)</f>
        <v>-961</v>
      </c>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c r="AH19" s="226"/>
    </row>
    <row r="20" spans="1:49" ht="15.75" thickBot="1" x14ac:dyDescent="0.3">
      <c r="A20" s="227"/>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9"/>
    </row>
    <row r="21" spans="1:49" ht="16.5" thickBot="1" x14ac:dyDescent="0.3">
      <c r="A21" s="91"/>
      <c r="B21" s="92"/>
      <c r="C21" s="92"/>
      <c r="D21" s="92"/>
      <c r="E21" s="92"/>
      <c r="F21" s="92"/>
      <c r="G21" s="92"/>
      <c r="H21" s="92"/>
      <c r="I21" s="92"/>
      <c r="J21" s="92"/>
      <c r="K21" s="92"/>
      <c r="L21" s="92"/>
      <c r="M21" s="92"/>
      <c r="N21" s="92"/>
      <c r="O21" s="92"/>
      <c r="P21" s="92"/>
      <c r="Q21" s="93"/>
      <c r="R21" s="94"/>
      <c r="S21" s="95"/>
      <c r="T21" s="95"/>
      <c r="U21" s="95"/>
      <c r="V21" s="95"/>
      <c r="W21" s="95"/>
      <c r="X21" s="95"/>
      <c r="Y21" s="95"/>
      <c r="Z21" s="95"/>
      <c r="AA21" s="95"/>
      <c r="AB21" s="95"/>
      <c r="AC21" s="95"/>
      <c r="AD21" s="95"/>
      <c r="AE21" s="95"/>
      <c r="AF21" s="95"/>
      <c r="AG21" s="95"/>
      <c r="AH21" s="96"/>
      <c r="AW21" s="203"/>
    </row>
    <row r="22" spans="1:49" s="34" customFormat="1" ht="15" customHeight="1" thickBot="1" x14ac:dyDescent="0.3">
      <c r="A22" s="98"/>
      <c r="B22" s="581" t="s">
        <v>109</v>
      </c>
      <c r="C22" s="582"/>
      <c r="D22" s="99"/>
      <c r="E22" s="578" t="s">
        <v>110</v>
      </c>
      <c r="F22" s="579"/>
      <c r="G22" s="579"/>
      <c r="H22" s="579"/>
      <c r="I22" s="580"/>
      <c r="J22" s="99"/>
      <c r="K22" s="578" t="s">
        <v>99</v>
      </c>
      <c r="L22" s="579"/>
      <c r="M22" s="579"/>
      <c r="N22" s="580"/>
      <c r="O22" s="99"/>
      <c r="P22" s="99"/>
      <c r="Q22" s="100"/>
      <c r="R22" s="101"/>
      <c r="S22" s="581" t="s">
        <v>103</v>
      </c>
      <c r="T22" s="582"/>
      <c r="U22" s="102"/>
      <c r="V22" s="578" t="s">
        <v>115</v>
      </c>
      <c r="W22" s="579"/>
      <c r="X22" s="579"/>
      <c r="Y22" s="579"/>
      <c r="Z22" s="580"/>
      <c r="AA22" s="102"/>
      <c r="AB22" s="578" t="s">
        <v>98</v>
      </c>
      <c r="AC22" s="579"/>
      <c r="AD22" s="579"/>
      <c r="AE22" s="580"/>
      <c r="AF22" s="102"/>
      <c r="AG22" s="102"/>
      <c r="AH22" s="103"/>
      <c r="AI22" s="203"/>
      <c r="AJ22" s="203"/>
      <c r="AK22" s="203"/>
      <c r="AL22" s="203"/>
      <c r="AM22" s="203"/>
      <c r="AN22" s="203"/>
      <c r="AO22" s="203"/>
      <c r="AP22" s="203"/>
      <c r="AQ22" s="203"/>
      <c r="AR22" s="203"/>
      <c r="AS22" s="203"/>
      <c r="AT22" s="203"/>
      <c r="AU22" s="203"/>
      <c r="AV22" s="203"/>
      <c r="AW22" s="203"/>
    </row>
    <row r="23" spans="1:49" s="34" customFormat="1" ht="15" customHeight="1" thickBot="1" x14ac:dyDescent="0.3">
      <c r="A23" s="98"/>
      <c r="B23" s="235" t="s">
        <v>80</v>
      </c>
      <c r="C23" s="257">
        <v>70</v>
      </c>
      <c r="D23" s="99"/>
      <c r="E23" s="61" t="s">
        <v>82</v>
      </c>
      <c r="F23" s="62" t="s">
        <v>1</v>
      </c>
      <c r="G23" s="62" t="s">
        <v>2</v>
      </c>
      <c r="H23" s="62" t="s">
        <v>3</v>
      </c>
      <c r="I23" s="62" t="s">
        <v>4</v>
      </c>
      <c r="J23" s="99"/>
      <c r="K23" s="204" t="s">
        <v>78</v>
      </c>
      <c r="L23" s="205" t="s">
        <v>34</v>
      </c>
      <c r="M23" s="206" t="s">
        <v>35</v>
      </c>
      <c r="N23" s="207" t="s">
        <v>29</v>
      </c>
      <c r="O23" s="99"/>
      <c r="P23" s="99"/>
      <c r="Q23" s="100"/>
      <c r="R23" s="101"/>
      <c r="S23" s="249" t="s">
        <v>80</v>
      </c>
      <c r="T23" s="267">
        <v>0</v>
      </c>
      <c r="U23" s="102"/>
      <c r="V23" s="61" t="s">
        <v>82</v>
      </c>
      <c r="W23" s="62" t="s">
        <v>1</v>
      </c>
      <c r="X23" s="62" t="s">
        <v>2</v>
      </c>
      <c r="Y23" s="62" t="s">
        <v>3</v>
      </c>
      <c r="Z23" s="62" t="s">
        <v>4</v>
      </c>
      <c r="AA23" s="102"/>
      <c r="AB23" s="204" t="s">
        <v>78</v>
      </c>
      <c r="AC23" s="205" t="s">
        <v>34</v>
      </c>
      <c r="AD23" s="206" t="s">
        <v>35</v>
      </c>
      <c r="AE23" s="207" t="s">
        <v>29</v>
      </c>
      <c r="AF23" s="102"/>
      <c r="AG23" s="102"/>
      <c r="AH23" s="103"/>
      <c r="AI23" s="203"/>
      <c r="AJ23" s="203"/>
      <c r="AK23" s="203"/>
      <c r="AL23" s="203"/>
      <c r="AM23" s="203"/>
      <c r="AN23" s="203"/>
      <c r="AO23" s="203"/>
      <c r="AP23" s="203"/>
      <c r="AQ23" s="203"/>
      <c r="AR23" s="203"/>
      <c r="AS23" s="203"/>
      <c r="AT23" s="203"/>
      <c r="AU23" s="203"/>
      <c r="AV23" s="203"/>
      <c r="AW23" s="203"/>
    </row>
    <row r="24" spans="1:49" s="34" customFormat="1" ht="15" customHeight="1" x14ac:dyDescent="0.25">
      <c r="A24" s="98"/>
      <c r="B24" s="236" t="s">
        <v>81</v>
      </c>
      <c r="C24" s="258">
        <v>682</v>
      </c>
      <c r="D24" s="99"/>
      <c r="E24" s="238" t="s">
        <v>105</v>
      </c>
      <c r="F24" s="304">
        <v>198</v>
      </c>
      <c r="G24" s="304">
        <v>137</v>
      </c>
      <c r="H24" s="304">
        <v>164</v>
      </c>
      <c r="I24" s="304">
        <v>212</v>
      </c>
      <c r="J24" s="99"/>
      <c r="K24" s="242" t="s">
        <v>74</v>
      </c>
      <c r="L24" s="280">
        <v>2</v>
      </c>
      <c r="M24" s="281">
        <v>3</v>
      </c>
      <c r="N24" s="282">
        <f>L24+M24</f>
        <v>5</v>
      </c>
      <c r="O24" s="99"/>
      <c r="P24" s="99"/>
      <c r="Q24" s="100"/>
      <c r="R24" s="101"/>
      <c r="S24" s="240" t="s">
        <v>81</v>
      </c>
      <c r="T24" s="268">
        <v>0</v>
      </c>
      <c r="U24" s="102"/>
      <c r="V24" s="238" t="s">
        <v>105</v>
      </c>
      <c r="W24" s="272">
        <v>184</v>
      </c>
      <c r="X24" s="272">
        <v>249</v>
      </c>
      <c r="Y24" s="272">
        <v>123</v>
      </c>
      <c r="Z24" s="214">
        <v>231</v>
      </c>
      <c r="AA24" s="102"/>
      <c r="AB24" s="242" t="s">
        <v>74</v>
      </c>
      <c r="AC24" s="280">
        <v>0</v>
      </c>
      <c r="AD24" s="281">
        <v>0</v>
      </c>
      <c r="AE24" s="282">
        <f>AC24+AD24</f>
        <v>0</v>
      </c>
      <c r="AF24" s="102"/>
      <c r="AG24" s="102"/>
      <c r="AH24" s="103"/>
      <c r="AI24" s="203"/>
      <c r="AJ24" s="203"/>
      <c r="AK24" s="203"/>
      <c r="AL24" s="203"/>
      <c r="AM24" s="203"/>
      <c r="AN24" s="203"/>
      <c r="AO24" s="203"/>
      <c r="AP24" s="203"/>
      <c r="AQ24" s="203"/>
      <c r="AR24" s="203"/>
      <c r="AS24" s="203"/>
      <c r="AT24" s="203"/>
      <c r="AU24" s="203"/>
      <c r="AV24" s="203"/>
      <c r="AW24" s="203"/>
    </row>
    <row r="25" spans="1:49" s="34" customFormat="1" ht="15" customHeight="1" x14ac:dyDescent="0.25">
      <c r="A25" s="98"/>
      <c r="B25" s="236" t="s">
        <v>84</v>
      </c>
      <c r="C25" s="258">
        <v>493</v>
      </c>
      <c r="D25" s="99"/>
      <c r="E25" s="239" t="s">
        <v>104</v>
      </c>
      <c r="F25" s="273">
        <v>127</v>
      </c>
      <c r="G25" s="273">
        <v>129</v>
      </c>
      <c r="H25" s="273">
        <v>129</v>
      </c>
      <c r="I25" s="215">
        <v>230</v>
      </c>
      <c r="J25" s="99"/>
      <c r="K25" s="243" t="s">
        <v>75</v>
      </c>
      <c r="L25" s="276">
        <v>65</v>
      </c>
      <c r="M25" s="278">
        <v>72</v>
      </c>
      <c r="N25" s="282">
        <f t="shared" ref="N25:N27" si="6">L25+M25</f>
        <v>137</v>
      </c>
      <c r="O25" s="99"/>
      <c r="P25" s="99"/>
      <c r="Q25" s="100"/>
      <c r="R25" s="101"/>
      <c r="S25" s="240" t="s">
        <v>84</v>
      </c>
      <c r="T25" s="268">
        <v>675</v>
      </c>
      <c r="U25" s="102"/>
      <c r="V25" s="239" t="s">
        <v>104</v>
      </c>
      <c r="W25" s="273">
        <v>3</v>
      </c>
      <c r="X25" s="273">
        <v>3</v>
      </c>
      <c r="Y25" s="273">
        <v>3</v>
      </c>
      <c r="Z25" s="215">
        <v>7</v>
      </c>
      <c r="AA25" s="102"/>
      <c r="AB25" s="243" t="s">
        <v>75</v>
      </c>
      <c r="AC25" s="276">
        <v>19</v>
      </c>
      <c r="AD25" s="278">
        <v>23</v>
      </c>
      <c r="AE25" s="282">
        <f t="shared" ref="AE25:AE27" si="7">AC25+AD25</f>
        <v>42</v>
      </c>
      <c r="AF25" s="102"/>
      <c r="AG25" s="102"/>
      <c r="AH25" s="103"/>
      <c r="AI25" s="203"/>
      <c r="AJ25" s="203"/>
      <c r="AK25" s="203"/>
      <c r="AL25" s="203"/>
      <c r="AM25" s="203"/>
      <c r="AN25" s="203"/>
      <c r="AO25" s="203"/>
      <c r="AP25" s="203"/>
      <c r="AQ25" s="203"/>
      <c r="AR25" s="203"/>
      <c r="AS25" s="203"/>
      <c r="AT25" s="203"/>
      <c r="AU25" s="203"/>
      <c r="AV25" s="203"/>
      <c r="AW25" s="203"/>
    </row>
    <row r="26" spans="1:49" s="34" customFormat="1" ht="15" customHeight="1" x14ac:dyDescent="0.25">
      <c r="A26" s="98"/>
      <c r="B26" s="236" t="s">
        <v>1</v>
      </c>
      <c r="C26" s="258">
        <f>B41+C41+D41</f>
        <v>198</v>
      </c>
      <c r="D26" s="99"/>
      <c r="E26" s="239" t="s">
        <v>51</v>
      </c>
      <c r="F26" s="274">
        <v>19</v>
      </c>
      <c r="G26" s="274">
        <v>45</v>
      </c>
      <c r="H26" s="274">
        <v>29</v>
      </c>
      <c r="I26" s="216">
        <v>60</v>
      </c>
      <c r="J26" s="99"/>
      <c r="K26" s="243" t="s">
        <v>76</v>
      </c>
      <c r="L26" s="276">
        <v>368</v>
      </c>
      <c r="M26" s="278">
        <v>421</v>
      </c>
      <c r="N26" s="282">
        <f t="shared" si="6"/>
        <v>789</v>
      </c>
      <c r="O26" s="99"/>
      <c r="P26" s="99"/>
      <c r="Q26" s="100"/>
      <c r="R26" s="101"/>
      <c r="S26" s="236" t="s">
        <v>1</v>
      </c>
      <c r="T26" s="268">
        <f>S41+T41+U41</f>
        <v>184</v>
      </c>
      <c r="U26" s="102"/>
      <c r="V26" s="239" t="s">
        <v>51</v>
      </c>
      <c r="W26" s="274">
        <v>4</v>
      </c>
      <c r="X26" s="274">
        <v>79</v>
      </c>
      <c r="Y26" s="274">
        <v>21</v>
      </c>
      <c r="Z26" s="216">
        <v>20</v>
      </c>
      <c r="AA26" s="102"/>
      <c r="AB26" s="243" t="s">
        <v>76</v>
      </c>
      <c r="AC26" s="276">
        <v>262</v>
      </c>
      <c r="AD26" s="278">
        <v>274</v>
      </c>
      <c r="AE26" s="282">
        <f t="shared" si="7"/>
        <v>536</v>
      </c>
      <c r="AF26" s="102"/>
      <c r="AG26" s="102"/>
      <c r="AH26" s="103"/>
      <c r="AI26" s="203"/>
      <c r="AJ26" s="203"/>
      <c r="AK26" s="203"/>
      <c r="AL26" s="203"/>
      <c r="AM26" s="203"/>
      <c r="AN26" s="203"/>
      <c r="AO26" s="203"/>
      <c r="AP26" s="203"/>
      <c r="AQ26" s="203"/>
      <c r="AR26" s="203"/>
      <c r="AS26" s="203"/>
      <c r="AT26" s="203"/>
      <c r="AU26" s="203"/>
      <c r="AV26" s="203"/>
      <c r="AW26" s="122"/>
    </row>
    <row r="27" spans="1:49" s="34" customFormat="1" ht="15" customHeight="1" thickBot="1" x14ac:dyDescent="0.3">
      <c r="A27" s="98"/>
      <c r="B27" s="236" t="s">
        <v>2</v>
      </c>
      <c r="C27" s="258">
        <f>E41+F41+G41</f>
        <v>137</v>
      </c>
      <c r="D27" s="99"/>
      <c r="E27" s="240" t="s">
        <v>50</v>
      </c>
      <c r="F27" s="274">
        <v>491</v>
      </c>
      <c r="G27" s="274">
        <v>312</v>
      </c>
      <c r="H27" s="274">
        <v>276</v>
      </c>
      <c r="I27" s="216">
        <v>448</v>
      </c>
      <c r="J27" s="99"/>
      <c r="K27" s="244" t="s">
        <v>77</v>
      </c>
      <c r="L27" s="277">
        <v>486</v>
      </c>
      <c r="M27" s="279">
        <v>456</v>
      </c>
      <c r="N27" s="282">
        <f t="shared" si="6"/>
        <v>942</v>
      </c>
      <c r="O27" s="99"/>
      <c r="P27" s="99"/>
      <c r="Q27" s="100"/>
      <c r="R27" s="101"/>
      <c r="S27" s="236" t="s">
        <v>2</v>
      </c>
      <c r="T27" s="268">
        <f>V41+W41+X41</f>
        <v>227</v>
      </c>
      <c r="U27" s="102"/>
      <c r="V27" s="240" t="s">
        <v>50</v>
      </c>
      <c r="W27" s="274">
        <v>383</v>
      </c>
      <c r="X27" s="274">
        <v>338</v>
      </c>
      <c r="Y27" s="274">
        <v>514</v>
      </c>
      <c r="Z27" s="216">
        <v>563</v>
      </c>
      <c r="AA27" s="102"/>
      <c r="AB27" s="244" t="s">
        <v>77</v>
      </c>
      <c r="AC27" s="277">
        <v>352</v>
      </c>
      <c r="AD27" s="279">
        <v>460</v>
      </c>
      <c r="AE27" s="282">
        <f t="shared" si="7"/>
        <v>812</v>
      </c>
      <c r="AF27" s="102"/>
      <c r="AG27" s="102"/>
      <c r="AH27" s="103"/>
      <c r="AI27" s="203"/>
      <c r="AJ27" s="203"/>
      <c r="AK27" s="203"/>
      <c r="AL27" s="203"/>
      <c r="AM27" s="203"/>
      <c r="AN27" s="203"/>
      <c r="AO27" s="203"/>
      <c r="AP27" s="203"/>
      <c r="AQ27" s="203"/>
      <c r="AR27" s="203"/>
      <c r="AS27" s="203"/>
      <c r="AT27" s="203"/>
      <c r="AU27" s="203"/>
      <c r="AV27" s="203"/>
      <c r="AW27" s="122"/>
    </row>
    <row r="28" spans="1:49" ht="15.75" thickBot="1" x14ac:dyDescent="0.3">
      <c r="A28" s="98"/>
      <c r="B28" s="236" t="s">
        <v>3</v>
      </c>
      <c r="C28" s="258">
        <f>H41+I41+J41</f>
        <v>136</v>
      </c>
      <c r="D28" s="99"/>
      <c r="E28" s="240" t="s">
        <v>53</v>
      </c>
      <c r="F28" s="274">
        <v>45</v>
      </c>
      <c r="G28" s="274">
        <v>45</v>
      </c>
      <c r="H28" s="274">
        <v>30</v>
      </c>
      <c r="I28" s="216">
        <v>46</v>
      </c>
      <c r="J28" s="99"/>
      <c r="K28" s="210" t="s">
        <v>29</v>
      </c>
      <c r="L28" s="263"/>
      <c r="M28" s="263"/>
      <c r="N28" s="262">
        <f>N24+N25+N26+N27</f>
        <v>1873</v>
      </c>
      <c r="O28" s="99"/>
      <c r="P28" s="99"/>
      <c r="Q28" s="100"/>
      <c r="R28" s="101"/>
      <c r="S28" s="236" t="s">
        <v>3</v>
      </c>
      <c r="T28" s="268">
        <f>Y41+Z41+AA41</f>
        <v>123</v>
      </c>
      <c r="U28" s="102"/>
      <c r="V28" s="240" t="s">
        <v>53</v>
      </c>
      <c r="W28" s="274">
        <v>4</v>
      </c>
      <c r="X28" s="274">
        <v>8</v>
      </c>
      <c r="Y28" s="274">
        <v>19</v>
      </c>
      <c r="Z28" s="216">
        <v>21</v>
      </c>
      <c r="AA28" s="102"/>
      <c r="AB28" s="210" t="s">
        <v>29</v>
      </c>
      <c r="AC28" s="284"/>
      <c r="AD28" s="284"/>
      <c r="AE28" s="283">
        <f>SUM(AE24:AE27)</f>
        <v>1390</v>
      </c>
      <c r="AF28" s="102"/>
      <c r="AG28" s="102"/>
      <c r="AH28" s="103"/>
    </row>
    <row r="29" spans="1:49" ht="16.5" thickBot="1" x14ac:dyDescent="0.3">
      <c r="A29" s="98"/>
      <c r="B29" s="237" t="s">
        <v>4</v>
      </c>
      <c r="C29" s="260">
        <f>K41+L41+M41</f>
        <v>157</v>
      </c>
      <c r="D29" s="99"/>
      <c r="E29" s="240" t="s">
        <v>52</v>
      </c>
      <c r="F29" s="274">
        <v>174</v>
      </c>
      <c r="G29" s="274">
        <v>257</v>
      </c>
      <c r="H29" s="274">
        <v>245</v>
      </c>
      <c r="I29" s="216">
        <v>318</v>
      </c>
      <c r="J29" s="99"/>
      <c r="K29" s="99"/>
      <c r="L29" s="99"/>
      <c r="M29" s="108" t="s">
        <v>88</v>
      </c>
      <c r="N29" s="108">
        <f>C30-N28</f>
        <v>0</v>
      </c>
      <c r="O29" s="99"/>
      <c r="P29" s="99"/>
      <c r="Q29" s="100"/>
      <c r="R29" s="101"/>
      <c r="S29" s="237" t="s">
        <v>4</v>
      </c>
      <c r="T29" s="269">
        <f>AB41+AC41+AD41</f>
        <v>181</v>
      </c>
      <c r="U29" s="102"/>
      <c r="V29" s="240" t="s">
        <v>52</v>
      </c>
      <c r="W29" s="274">
        <v>242</v>
      </c>
      <c r="X29" s="274">
        <v>258</v>
      </c>
      <c r="Y29" s="274">
        <v>372</v>
      </c>
      <c r="Z29" s="216">
        <v>407</v>
      </c>
      <c r="AA29" s="102"/>
      <c r="AB29" s="102"/>
      <c r="AC29" s="102"/>
      <c r="AD29" s="76" t="s">
        <v>88</v>
      </c>
      <c r="AE29" s="76">
        <f>T30-AE28</f>
        <v>0</v>
      </c>
      <c r="AF29" s="102"/>
      <c r="AG29" s="102"/>
      <c r="AH29" s="103"/>
      <c r="AW29" s="203"/>
    </row>
    <row r="30" spans="1:49" ht="16.5" thickBot="1" x14ac:dyDescent="0.3">
      <c r="A30" s="98"/>
      <c r="B30" s="232" t="s">
        <v>29</v>
      </c>
      <c r="C30" s="259">
        <f>SUM(C23:C29)</f>
        <v>1873</v>
      </c>
      <c r="D30" s="99"/>
      <c r="E30" s="240" t="s">
        <v>57</v>
      </c>
      <c r="F30" s="274">
        <v>15</v>
      </c>
      <c r="G30" s="274">
        <v>91</v>
      </c>
      <c r="H30" s="274">
        <v>111</v>
      </c>
      <c r="I30" s="216">
        <v>152</v>
      </c>
      <c r="J30" s="99"/>
      <c r="K30" s="99"/>
      <c r="L30" s="99"/>
      <c r="M30" s="99"/>
      <c r="N30" s="99"/>
      <c r="O30" s="99"/>
      <c r="P30" s="99"/>
      <c r="Q30" s="100"/>
      <c r="R30" s="101"/>
      <c r="S30" s="232" t="s">
        <v>29</v>
      </c>
      <c r="T30" s="270">
        <f>SUM(T23:T29)</f>
        <v>1390</v>
      </c>
      <c r="U30" s="102"/>
      <c r="V30" s="240" t="s">
        <v>57</v>
      </c>
      <c r="W30" s="274">
        <v>0</v>
      </c>
      <c r="X30" s="274">
        <v>19</v>
      </c>
      <c r="Y30" s="274">
        <v>45</v>
      </c>
      <c r="Z30" s="216">
        <v>54</v>
      </c>
      <c r="AA30" s="102"/>
      <c r="AB30" s="102"/>
      <c r="AC30" s="102"/>
      <c r="AD30" s="102"/>
      <c r="AE30" s="102"/>
      <c r="AF30" s="102"/>
      <c r="AG30" s="102"/>
      <c r="AH30" s="103"/>
      <c r="AW30" s="203"/>
    </row>
    <row r="31" spans="1:49" x14ac:dyDescent="0.25">
      <c r="A31" s="98"/>
      <c r="B31" s="99"/>
      <c r="C31" s="99"/>
      <c r="D31" s="99"/>
      <c r="E31" s="240" t="s">
        <v>58</v>
      </c>
      <c r="F31" s="274">
        <v>1</v>
      </c>
      <c r="G31" s="274">
        <v>4</v>
      </c>
      <c r="H31" s="274">
        <v>8</v>
      </c>
      <c r="I31" s="216">
        <v>6</v>
      </c>
      <c r="J31" s="99"/>
      <c r="K31" s="99"/>
      <c r="L31" s="99"/>
      <c r="M31" s="99"/>
      <c r="N31" s="99"/>
      <c r="O31" s="99"/>
      <c r="P31" s="99"/>
      <c r="Q31" s="100"/>
      <c r="R31" s="101"/>
      <c r="S31" s="102"/>
      <c r="T31" s="102"/>
      <c r="U31" s="102"/>
      <c r="V31" s="240" t="s">
        <v>58</v>
      </c>
      <c r="W31" s="274">
        <v>0</v>
      </c>
      <c r="X31" s="274">
        <v>1</v>
      </c>
      <c r="Y31" s="274">
        <v>0</v>
      </c>
      <c r="Z31" s="216">
        <v>0</v>
      </c>
      <c r="AA31" s="102"/>
      <c r="AB31" s="102"/>
      <c r="AC31" s="102"/>
      <c r="AD31" s="102"/>
      <c r="AE31" s="102"/>
      <c r="AF31" s="102"/>
      <c r="AG31" s="102"/>
      <c r="AH31" s="103"/>
    </row>
    <row r="32" spans="1:49" x14ac:dyDescent="0.25">
      <c r="A32" s="98"/>
      <c r="B32" s="99"/>
      <c r="C32" s="99"/>
      <c r="D32" s="99"/>
      <c r="E32" s="240" t="s">
        <v>59</v>
      </c>
      <c r="F32" s="274">
        <v>0</v>
      </c>
      <c r="G32" s="274">
        <v>8</v>
      </c>
      <c r="H32" s="274">
        <v>3</v>
      </c>
      <c r="I32" s="216">
        <v>2</v>
      </c>
      <c r="J32" s="99"/>
      <c r="K32" s="99"/>
      <c r="L32" s="99"/>
      <c r="M32" s="99"/>
      <c r="N32" s="99"/>
      <c r="O32" s="99"/>
      <c r="P32" s="99"/>
      <c r="Q32" s="100"/>
      <c r="R32" s="101"/>
      <c r="S32" s="102"/>
      <c r="T32" s="102"/>
      <c r="U32" s="102"/>
      <c r="V32" s="240" t="s">
        <v>59</v>
      </c>
      <c r="W32" s="274">
        <v>0</v>
      </c>
      <c r="X32" s="274">
        <v>1</v>
      </c>
      <c r="Y32" s="274">
        <v>1</v>
      </c>
      <c r="Z32" s="216">
        <v>0</v>
      </c>
      <c r="AA32" s="102"/>
      <c r="AB32" s="102"/>
      <c r="AC32" s="102"/>
      <c r="AD32" s="102"/>
      <c r="AE32" s="102"/>
      <c r="AF32" s="102"/>
      <c r="AG32" s="102"/>
      <c r="AH32" s="103"/>
    </row>
    <row r="33" spans="1:34" ht="15" customHeight="1" x14ac:dyDescent="0.25">
      <c r="A33" s="98"/>
      <c r="B33" s="99"/>
      <c r="C33" s="99"/>
      <c r="D33" s="99"/>
      <c r="E33" s="240" t="s">
        <v>60</v>
      </c>
      <c r="F33" s="274">
        <v>6</v>
      </c>
      <c r="G33" s="274">
        <v>51</v>
      </c>
      <c r="H33" s="274">
        <v>78</v>
      </c>
      <c r="I33" s="216">
        <v>47</v>
      </c>
      <c r="J33" s="99"/>
      <c r="K33" s="99"/>
      <c r="L33" s="99"/>
      <c r="M33" s="99"/>
      <c r="N33" s="99"/>
      <c r="O33" s="99"/>
      <c r="P33" s="99"/>
      <c r="Q33" s="100"/>
      <c r="R33" s="101"/>
      <c r="S33" s="102"/>
      <c r="T33" s="102"/>
      <c r="U33" s="102"/>
      <c r="V33" s="240" t="s">
        <v>60</v>
      </c>
      <c r="W33" s="274">
        <v>24</v>
      </c>
      <c r="X33" s="274">
        <v>23</v>
      </c>
      <c r="Y33" s="274">
        <v>43</v>
      </c>
      <c r="Z33" s="216">
        <v>31</v>
      </c>
      <c r="AA33" s="102"/>
      <c r="AB33" s="102"/>
      <c r="AC33" s="102"/>
      <c r="AD33" s="102"/>
      <c r="AE33" s="102"/>
      <c r="AF33" s="102"/>
      <c r="AG33" s="102"/>
      <c r="AH33" s="103"/>
    </row>
    <row r="34" spans="1:34" ht="18" customHeight="1" x14ac:dyDescent="0.25">
      <c r="A34" s="98"/>
      <c r="B34" s="99"/>
      <c r="C34" s="99"/>
      <c r="D34" s="99"/>
      <c r="E34" s="240" t="s">
        <v>86</v>
      </c>
      <c r="F34" s="274">
        <v>3</v>
      </c>
      <c r="G34" s="274">
        <v>13</v>
      </c>
      <c r="H34" s="274">
        <v>18</v>
      </c>
      <c r="I34" s="216">
        <v>25</v>
      </c>
      <c r="J34" s="99"/>
      <c r="K34" s="99"/>
      <c r="L34" s="99"/>
      <c r="M34" s="99"/>
      <c r="N34" s="99"/>
      <c r="O34" s="99"/>
      <c r="P34" s="99"/>
      <c r="Q34" s="100"/>
      <c r="R34" s="101"/>
      <c r="S34" s="102"/>
      <c r="T34" s="102"/>
      <c r="U34" s="102"/>
      <c r="V34" s="240" t="s">
        <v>86</v>
      </c>
      <c r="W34" s="274">
        <v>2</v>
      </c>
      <c r="X34" s="274">
        <v>4</v>
      </c>
      <c r="Y34" s="274">
        <v>8</v>
      </c>
      <c r="Z34" s="216">
        <v>12</v>
      </c>
      <c r="AA34" s="102"/>
      <c r="AB34" s="102"/>
      <c r="AC34" s="102"/>
      <c r="AD34" s="102"/>
      <c r="AE34" s="102"/>
      <c r="AF34" s="102"/>
      <c r="AG34" s="102"/>
      <c r="AH34" s="103"/>
    </row>
    <row r="35" spans="1:34" ht="15.75" thickBot="1" x14ac:dyDescent="0.3">
      <c r="A35" s="98"/>
      <c r="B35" s="99"/>
      <c r="C35" s="99"/>
      <c r="D35" s="99"/>
      <c r="E35" s="241" t="s">
        <v>87</v>
      </c>
      <c r="F35" s="275">
        <v>364</v>
      </c>
      <c r="G35" s="275">
        <v>488</v>
      </c>
      <c r="H35" s="275">
        <v>625</v>
      </c>
      <c r="I35" s="217">
        <v>327</v>
      </c>
      <c r="J35" s="99"/>
      <c r="K35" s="99"/>
      <c r="L35" s="99"/>
      <c r="M35" s="99"/>
      <c r="N35" s="99"/>
      <c r="O35" s="99"/>
      <c r="P35" s="99"/>
      <c r="Q35" s="100"/>
      <c r="R35" s="101"/>
      <c r="S35" s="102"/>
      <c r="T35" s="102"/>
      <c r="U35" s="102"/>
      <c r="V35" s="241" t="s">
        <v>87</v>
      </c>
      <c r="W35" s="275">
        <v>13</v>
      </c>
      <c r="X35" s="275">
        <v>103</v>
      </c>
      <c r="Y35" s="275">
        <v>60</v>
      </c>
      <c r="Z35" s="217">
        <v>44</v>
      </c>
      <c r="AA35" s="102"/>
      <c r="AB35" s="102"/>
      <c r="AC35" s="102"/>
      <c r="AD35" s="102"/>
      <c r="AE35" s="102"/>
      <c r="AF35" s="102"/>
      <c r="AG35" s="102"/>
      <c r="AH35" s="103"/>
    </row>
    <row r="36" spans="1:34" ht="15.75" thickBot="1" x14ac:dyDescent="0.3">
      <c r="A36" s="98"/>
      <c r="B36" s="99"/>
      <c r="C36" s="99"/>
      <c r="D36" s="99"/>
      <c r="E36" s="232" t="s">
        <v>29</v>
      </c>
      <c r="F36" s="261">
        <f>SUM(F24:F35)</f>
        <v>1443</v>
      </c>
      <c r="G36" s="271">
        <f t="shared" ref="G36:H36" si="8">SUM(G24:G35)</f>
        <v>1580</v>
      </c>
      <c r="H36" s="271">
        <f t="shared" si="8"/>
        <v>1716</v>
      </c>
      <c r="I36" s="57">
        <f t="shared" ref="I36" si="9">SUM(I24:I35)</f>
        <v>1873</v>
      </c>
      <c r="J36" s="99"/>
      <c r="K36" s="99"/>
      <c r="L36" s="99"/>
      <c r="M36" s="99"/>
      <c r="N36" s="99"/>
      <c r="O36" s="99"/>
      <c r="P36" s="99"/>
      <c r="Q36" s="100"/>
      <c r="R36" s="101"/>
      <c r="S36" s="102"/>
      <c r="T36" s="102"/>
      <c r="U36" s="102"/>
      <c r="V36" s="232" t="s">
        <v>29</v>
      </c>
      <c r="W36" s="271">
        <f>SUM(W24:W35)</f>
        <v>859</v>
      </c>
      <c r="X36" s="271">
        <f t="shared" ref="X36:Z36" si="10">SUM(X24:X35)</f>
        <v>1086</v>
      </c>
      <c r="Y36" s="271">
        <f t="shared" si="10"/>
        <v>1209</v>
      </c>
      <c r="Z36" s="271">
        <f t="shared" si="10"/>
        <v>1390</v>
      </c>
      <c r="AA36" s="102"/>
      <c r="AB36" s="102"/>
      <c r="AC36" s="102"/>
      <c r="AD36" s="102"/>
      <c r="AE36" s="102"/>
      <c r="AF36" s="102"/>
      <c r="AG36" s="102"/>
      <c r="AH36" s="103"/>
    </row>
    <row r="37" spans="1:34" x14ac:dyDescent="0.25">
      <c r="A37" s="98"/>
      <c r="B37" s="99"/>
      <c r="C37" s="99"/>
      <c r="D37" s="99"/>
      <c r="E37" s="99"/>
      <c r="F37" s="99"/>
      <c r="G37" s="99"/>
      <c r="H37" s="99"/>
      <c r="I37" s="99"/>
      <c r="J37" s="99"/>
      <c r="K37" s="99"/>
      <c r="L37" s="99"/>
      <c r="M37" s="99"/>
      <c r="N37" s="99"/>
      <c r="O37" s="99"/>
      <c r="P37" s="99"/>
      <c r="Q37" s="100"/>
      <c r="R37" s="101"/>
      <c r="S37" s="102"/>
      <c r="T37" s="102"/>
      <c r="U37" s="102"/>
      <c r="V37" s="102"/>
      <c r="W37" s="102"/>
      <c r="X37" s="102"/>
      <c r="Y37" s="102"/>
      <c r="Z37" s="102"/>
      <c r="AA37" s="102"/>
      <c r="AB37" s="102"/>
      <c r="AC37" s="102"/>
      <c r="AD37" s="102"/>
      <c r="AE37" s="102"/>
      <c r="AF37" s="102"/>
      <c r="AG37" s="102"/>
      <c r="AH37" s="103"/>
    </row>
    <row r="38" spans="1:34" ht="15.75" thickBot="1" x14ac:dyDescent="0.3">
      <c r="A38" s="98"/>
      <c r="B38" s="99"/>
      <c r="C38" s="99"/>
      <c r="D38" s="99"/>
      <c r="E38" s="99"/>
      <c r="F38" s="99"/>
      <c r="G38" s="99"/>
      <c r="H38" s="99"/>
      <c r="I38" s="99"/>
      <c r="J38" s="99"/>
      <c r="K38" s="99"/>
      <c r="L38" s="99"/>
      <c r="M38" s="99"/>
      <c r="N38" s="99"/>
      <c r="O38" s="99"/>
      <c r="P38" s="99"/>
      <c r="Q38" s="100"/>
      <c r="R38" s="101"/>
      <c r="S38" s="102"/>
      <c r="T38" s="102"/>
      <c r="U38" s="102"/>
      <c r="V38" s="102"/>
      <c r="W38" s="102"/>
      <c r="X38" s="102"/>
      <c r="Y38" s="102"/>
      <c r="Z38" s="102"/>
      <c r="AA38" s="102"/>
      <c r="AB38" s="102"/>
      <c r="AC38" s="102"/>
      <c r="AD38" s="102"/>
      <c r="AE38" s="102"/>
      <c r="AF38" s="102"/>
      <c r="AG38" s="102"/>
      <c r="AH38" s="103"/>
    </row>
    <row r="39" spans="1:34" ht="15.75" thickBot="1" x14ac:dyDescent="0.3">
      <c r="A39" s="98"/>
      <c r="B39" s="578" t="s">
        <v>111</v>
      </c>
      <c r="C39" s="579"/>
      <c r="D39" s="579"/>
      <c r="E39" s="579"/>
      <c r="F39" s="579"/>
      <c r="G39" s="579"/>
      <c r="H39" s="579"/>
      <c r="I39" s="579"/>
      <c r="J39" s="579"/>
      <c r="K39" s="579"/>
      <c r="L39" s="579"/>
      <c r="M39" s="579"/>
      <c r="N39" s="579"/>
      <c r="O39" s="579"/>
      <c r="P39" s="580"/>
      <c r="Q39" s="100"/>
      <c r="R39" s="101"/>
      <c r="S39" s="578" t="s">
        <v>103</v>
      </c>
      <c r="T39" s="579"/>
      <c r="U39" s="579"/>
      <c r="V39" s="579"/>
      <c r="W39" s="579"/>
      <c r="X39" s="579"/>
      <c r="Y39" s="579"/>
      <c r="Z39" s="579"/>
      <c r="AA39" s="579"/>
      <c r="AB39" s="579"/>
      <c r="AC39" s="579"/>
      <c r="AD39" s="579"/>
      <c r="AE39" s="579"/>
      <c r="AF39" s="579"/>
      <c r="AG39" s="580"/>
      <c r="AH39" s="103"/>
    </row>
    <row r="40" spans="1:34" ht="15.75" thickBot="1" x14ac:dyDescent="0.3">
      <c r="A40" s="98"/>
      <c r="B40" s="211" t="s">
        <v>17</v>
      </c>
      <c r="C40" s="212" t="s">
        <v>18</v>
      </c>
      <c r="D40" s="212" t="s">
        <v>19</v>
      </c>
      <c r="E40" s="212" t="s">
        <v>20</v>
      </c>
      <c r="F40" s="212" t="s">
        <v>21</v>
      </c>
      <c r="G40" s="212" t="s">
        <v>22</v>
      </c>
      <c r="H40" s="212" t="s">
        <v>23</v>
      </c>
      <c r="I40" s="212" t="s">
        <v>24</v>
      </c>
      <c r="J40" s="212" t="s">
        <v>25</v>
      </c>
      <c r="K40" s="212" t="s">
        <v>26</v>
      </c>
      <c r="L40" s="212" t="s">
        <v>27</v>
      </c>
      <c r="M40" s="212" t="s">
        <v>28</v>
      </c>
      <c r="N40" s="212" t="s">
        <v>29</v>
      </c>
      <c r="O40" s="212" t="s">
        <v>34</v>
      </c>
      <c r="P40" s="213" t="s">
        <v>35</v>
      </c>
      <c r="Q40" s="100"/>
      <c r="R40" s="101"/>
      <c r="S40" s="211" t="s">
        <v>17</v>
      </c>
      <c r="T40" s="212" t="s">
        <v>18</v>
      </c>
      <c r="U40" s="212" t="s">
        <v>19</v>
      </c>
      <c r="V40" s="212" t="s">
        <v>20</v>
      </c>
      <c r="W40" s="212" t="s">
        <v>21</v>
      </c>
      <c r="X40" s="212" t="s">
        <v>22</v>
      </c>
      <c r="Y40" s="212" t="s">
        <v>23</v>
      </c>
      <c r="Z40" s="212" t="s">
        <v>24</v>
      </c>
      <c r="AA40" s="212" t="s">
        <v>25</v>
      </c>
      <c r="AB40" s="212" t="s">
        <v>26</v>
      </c>
      <c r="AC40" s="212" t="s">
        <v>27</v>
      </c>
      <c r="AD40" s="212" t="s">
        <v>28</v>
      </c>
      <c r="AE40" s="212" t="s">
        <v>29</v>
      </c>
      <c r="AF40" s="212" t="s">
        <v>34</v>
      </c>
      <c r="AG40" s="213" t="s">
        <v>35</v>
      </c>
      <c r="AH40" s="103"/>
    </row>
    <row r="41" spans="1:34" ht="15.75" thickBot="1" x14ac:dyDescent="0.3">
      <c r="A41" s="98"/>
      <c r="B41" s="265">
        <v>88</v>
      </c>
      <c r="C41" s="266">
        <v>93</v>
      </c>
      <c r="D41" s="266">
        <v>17</v>
      </c>
      <c r="E41" s="266">
        <v>52</v>
      </c>
      <c r="F41" s="266">
        <v>57</v>
      </c>
      <c r="G41" s="266">
        <v>28</v>
      </c>
      <c r="H41" s="266">
        <v>34</v>
      </c>
      <c r="I41" s="266">
        <v>47</v>
      </c>
      <c r="J41" s="266">
        <v>55</v>
      </c>
      <c r="K41" s="266">
        <v>19</v>
      </c>
      <c r="L41" s="287">
        <v>110</v>
      </c>
      <c r="M41" s="266">
        <v>28</v>
      </c>
      <c r="N41" s="264">
        <f>SUM(B41:M41)</f>
        <v>628</v>
      </c>
      <c r="O41" s="287">
        <v>314</v>
      </c>
      <c r="P41" s="288">
        <v>314</v>
      </c>
      <c r="Q41" s="100"/>
      <c r="R41" s="101"/>
      <c r="S41" s="286">
        <v>52</v>
      </c>
      <c r="T41" s="287">
        <v>110</v>
      </c>
      <c r="U41" s="287">
        <v>22</v>
      </c>
      <c r="V41" s="287">
        <v>56</v>
      </c>
      <c r="W41" s="287">
        <v>94</v>
      </c>
      <c r="X41" s="287">
        <v>77</v>
      </c>
      <c r="Y41" s="287">
        <v>20</v>
      </c>
      <c r="Z41" s="287">
        <v>53</v>
      </c>
      <c r="AA41" s="287">
        <v>50</v>
      </c>
      <c r="AB41" s="287">
        <v>61</v>
      </c>
      <c r="AC41" s="287">
        <v>120</v>
      </c>
      <c r="AD41" s="287"/>
      <c r="AE41" s="285">
        <f>SUM(S41:AD41)</f>
        <v>715</v>
      </c>
      <c r="AF41" s="287">
        <f>205+26+50+67</f>
        <v>348</v>
      </c>
      <c r="AG41" s="288">
        <f>279+24+11+53</f>
        <v>367</v>
      </c>
      <c r="AH41" s="103"/>
    </row>
    <row r="42" spans="1:34" ht="15.75" thickBot="1" x14ac:dyDescent="0.3">
      <c r="A42" s="98"/>
      <c r="B42" s="99"/>
      <c r="C42" s="99"/>
      <c r="D42" s="99"/>
      <c r="E42" s="99"/>
      <c r="F42" s="99"/>
      <c r="G42" s="99"/>
      <c r="H42" s="99"/>
      <c r="I42" s="99"/>
      <c r="J42" s="99"/>
      <c r="K42" s="99"/>
      <c r="L42" s="99"/>
      <c r="M42" s="99"/>
      <c r="N42" s="108" t="s">
        <v>97</v>
      </c>
      <c r="O42" s="108">
        <f>N41-(O41+P41)</f>
        <v>0</v>
      </c>
      <c r="P42" s="99"/>
      <c r="Q42" s="100"/>
      <c r="R42" s="101"/>
      <c r="S42" s="102"/>
      <c r="T42" s="102"/>
      <c r="U42" s="102"/>
      <c r="V42" s="102"/>
      <c r="W42" s="102"/>
      <c r="X42" s="102"/>
      <c r="Y42" s="102"/>
      <c r="Z42" s="102"/>
      <c r="AA42" s="102"/>
      <c r="AB42" s="102"/>
      <c r="AC42" s="102"/>
      <c r="AD42" s="102"/>
      <c r="AE42" s="76" t="s">
        <v>97</v>
      </c>
      <c r="AF42" s="76">
        <f>AE41-(AF41+AG41)</f>
        <v>0</v>
      </c>
      <c r="AG42" s="102"/>
      <c r="AH42" s="103"/>
    </row>
    <row r="43" spans="1:34" ht="15.75" thickBot="1" x14ac:dyDescent="0.3">
      <c r="A43" s="98"/>
      <c r="B43" s="578" t="s">
        <v>112</v>
      </c>
      <c r="C43" s="579"/>
      <c r="D43" s="579"/>
      <c r="E43" s="579"/>
      <c r="F43" s="579"/>
      <c r="G43" s="579"/>
      <c r="H43" s="579"/>
      <c r="I43" s="579"/>
      <c r="J43" s="579"/>
      <c r="K43" s="579"/>
      <c r="L43" s="579"/>
      <c r="M43" s="580"/>
      <c r="N43" s="99"/>
      <c r="O43" s="99"/>
      <c r="P43" s="99"/>
      <c r="Q43" s="100"/>
      <c r="R43" s="101"/>
      <c r="S43" s="578" t="s">
        <v>124</v>
      </c>
      <c r="T43" s="579"/>
      <c r="U43" s="579"/>
      <c r="V43" s="579"/>
      <c r="W43" s="579"/>
      <c r="X43" s="579"/>
      <c r="Y43" s="579"/>
      <c r="Z43" s="579"/>
      <c r="AA43" s="579"/>
      <c r="AB43" s="579"/>
      <c r="AC43" s="579"/>
      <c r="AD43" s="580"/>
      <c r="AE43" s="102"/>
      <c r="AF43" s="102"/>
      <c r="AG43" s="102"/>
      <c r="AH43" s="103"/>
    </row>
    <row r="44" spans="1:34" ht="15" customHeight="1" x14ac:dyDescent="0.25">
      <c r="A44" s="98"/>
      <c r="B44" s="589" t="s">
        <v>121</v>
      </c>
      <c r="C44" s="583"/>
      <c r="D44" s="583" t="s">
        <v>117</v>
      </c>
      <c r="E44" s="583"/>
      <c r="F44" s="583" t="s">
        <v>118</v>
      </c>
      <c r="G44" s="583"/>
      <c r="H44" s="583" t="s">
        <v>120</v>
      </c>
      <c r="I44" s="583"/>
      <c r="J44" s="583" t="s">
        <v>212</v>
      </c>
      <c r="K44" s="584"/>
      <c r="L44" s="583" t="s">
        <v>119</v>
      </c>
      <c r="M44" s="584"/>
      <c r="N44" s="99"/>
      <c r="O44" s="99"/>
      <c r="P44" s="99"/>
      <c r="Q44" s="100"/>
      <c r="R44" s="101"/>
      <c r="S44" s="589" t="s">
        <v>121</v>
      </c>
      <c r="T44" s="583"/>
      <c r="U44" s="583" t="s">
        <v>117</v>
      </c>
      <c r="V44" s="583"/>
      <c r="W44" s="583" t="s">
        <v>118</v>
      </c>
      <c r="X44" s="583"/>
      <c r="Y44" s="583" t="s">
        <v>120</v>
      </c>
      <c r="Z44" s="583"/>
      <c r="AA44" s="583" t="s">
        <v>212</v>
      </c>
      <c r="AB44" s="584"/>
      <c r="AC44" s="583" t="s">
        <v>119</v>
      </c>
      <c r="AD44" s="584"/>
      <c r="AE44" s="102"/>
      <c r="AF44" s="102"/>
      <c r="AG44" s="102"/>
      <c r="AH44" s="103"/>
    </row>
    <row r="45" spans="1:34" x14ac:dyDescent="0.25">
      <c r="A45" s="98"/>
      <c r="B45" s="590"/>
      <c r="C45" s="585"/>
      <c r="D45" s="585"/>
      <c r="E45" s="585"/>
      <c r="F45" s="585"/>
      <c r="G45" s="585"/>
      <c r="H45" s="585"/>
      <c r="I45" s="585"/>
      <c r="J45" s="585"/>
      <c r="K45" s="586"/>
      <c r="L45" s="585"/>
      <c r="M45" s="586"/>
      <c r="N45" s="99"/>
      <c r="O45" s="99"/>
      <c r="P45" s="99"/>
      <c r="Q45" s="100"/>
      <c r="R45" s="101"/>
      <c r="S45" s="590"/>
      <c r="T45" s="585"/>
      <c r="U45" s="585"/>
      <c r="V45" s="585"/>
      <c r="W45" s="585"/>
      <c r="X45" s="585"/>
      <c r="Y45" s="585"/>
      <c r="Z45" s="585"/>
      <c r="AA45" s="585"/>
      <c r="AB45" s="586"/>
      <c r="AC45" s="585"/>
      <c r="AD45" s="586"/>
      <c r="AE45" s="102"/>
      <c r="AF45" s="102"/>
      <c r="AG45" s="102"/>
      <c r="AH45" s="103"/>
    </row>
    <row r="46" spans="1:34" x14ac:dyDescent="0.25">
      <c r="A46" s="98"/>
      <c r="B46" s="590"/>
      <c r="C46" s="585"/>
      <c r="D46" s="585"/>
      <c r="E46" s="585"/>
      <c r="F46" s="585"/>
      <c r="G46" s="585"/>
      <c r="H46" s="585"/>
      <c r="I46" s="585"/>
      <c r="J46" s="585"/>
      <c r="K46" s="586"/>
      <c r="L46" s="585"/>
      <c r="M46" s="586"/>
      <c r="N46" s="99"/>
      <c r="O46" s="99"/>
      <c r="P46" s="99"/>
      <c r="Q46" s="100"/>
      <c r="R46" s="101"/>
      <c r="S46" s="590"/>
      <c r="T46" s="585"/>
      <c r="U46" s="585"/>
      <c r="V46" s="585"/>
      <c r="W46" s="585"/>
      <c r="X46" s="585"/>
      <c r="Y46" s="585"/>
      <c r="Z46" s="585"/>
      <c r="AA46" s="585"/>
      <c r="AB46" s="586"/>
      <c r="AC46" s="585"/>
      <c r="AD46" s="586"/>
      <c r="AE46" s="102"/>
      <c r="AF46" s="102"/>
      <c r="AG46" s="102"/>
      <c r="AH46" s="103"/>
    </row>
    <row r="47" spans="1:34" ht="15.75" thickBot="1" x14ac:dyDescent="0.3">
      <c r="A47" s="98"/>
      <c r="B47" s="591"/>
      <c r="C47" s="587"/>
      <c r="D47" s="587"/>
      <c r="E47" s="587"/>
      <c r="F47" s="587"/>
      <c r="G47" s="587"/>
      <c r="H47" s="587"/>
      <c r="I47" s="587"/>
      <c r="J47" s="587"/>
      <c r="K47" s="588"/>
      <c r="L47" s="587"/>
      <c r="M47" s="588"/>
      <c r="N47" s="99"/>
      <c r="O47" s="99"/>
      <c r="P47" s="99"/>
      <c r="Q47" s="100"/>
      <c r="R47" s="101"/>
      <c r="S47" s="591"/>
      <c r="T47" s="587"/>
      <c r="U47" s="587"/>
      <c r="V47" s="587"/>
      <c r="W47" s="587"/>
      <c r="X47" s="587"/>
      <c r="Y47" s="587"/>
      <c r="Z47" s="587"/>
      <c r="AA47" s="587"/>
      <c r="AB47" s="588"/>
      <c r="AC47" s="587"/>
      <c r="AD47" s="588"/>
      <c r="AE47" s="102"/>
      <c r="AF47" s="102"/>
      <c r="AG47" s="102"/>
      <c r="AH47" s="103"/>
    </row>
    <row r="48" spans="1:34" ht="15.75" thickBot="1" x14ac:dyDescent="0.3">
      <c r="A48" s="98"/>
      <c r="B48" s="603">
        <v>78</v>
      </c>
      <c r="C48" s="592"/>
      <c r="D48" s="592">
        <v>24</v>
      </c>
      <c r="E48" s="592"/>
      <c r="F48" s="592">
        <v>3</v>
      </c>
      <c r="G48" s="592"/>
      <c r="H48" s="592">
        <v>41</v>
      </c>
      <c r="I48" s="592"/>
      <c r="J48" s="592">
        <v>13</v>
      </c>
      <c r="K48" s="593"/>
      <c r="L48" s="592">
        <v>5</v>
      </c>
      <c r="M48" s="593"/>
      <c r="N48" s="99"/>
      <c r="O48" s="99"/>
      <c r="P48" s="99"/>
      <c r="Q48" s="100"/>
      <c r="R48" s="101"/>
      <c r="S48" s="603">
        <v>43</v>
      </c>
      <c r="T48" s="592"/>
      <c r="U48" s="592">
        <v>9</v>
      </c>
      <c r="V48" s="592"/>
      <c r="W48" s="592">
        <v>2</v>
      </c>
      <c r="X48" s="592"/>
      <c r="Y48" s="592">
        <v>31</v>
      </c>
      <c r="Z48" s="592"/>
      <c r="AA48" s="592">
        <v>3</v>
      </c>
      <c r="AB48" s="593"/>
      <c r="AC48" s="592">
        <v>8</v>
      </c>
      <c r="AD48" s="593"/>
      <c r="AE48" s="102"/>
      <c r="AF48" s="102"/>
      <c r="AG48" s="102"/>
      <c r="AH48" s="103"/>
    </row>
    <row r="49" spans="1:34" ht="15.75" thickBot="1" x14ac:dyDescent="0.3">
      <c r="A49" s="116"/>
      <c r="B49" s="117"/>
      <c r="C49" s="117"/>
      <c r="D49" s="117"/>
      <c r="E49" s="117"/>
      <c r="F49" s="117"/>
      <c r="G49" s="117"/>
      <c r="H49" s="117"/>
      <c r="I49" s="117"/>
      <c r="J49" s="117"/>
      <c r="K49" s="117"/>
      <c r="L49" s="117"/>
      <c r="M49" s="117"/>
      <c r="N49" s="117"/>
      <c r="O49" s="117"/>
      <c r="P49" s="117"/>
      <c r="Q49" s="118"/>
      <c r="R49" s="119"/>
      <c r="S49" s="120"/>
      <c r="T49" s="120"/>
      <c r="U49" s="120"/>
      <c r="V49" s="120"/>
      <c r="W49" s="120"/>
      <c r="X49" s="120"/>
      <c r="Y49" s="120"/>
      <c r="Z49" s="120"/>
      <c r="AA49" s="120"/>
      <c r="AB49" s="120"/>
      <c r="AC49" s="120"/>
      <c r="AD49" s="120"/>
      <c r="AE49" s="120"/>
      <c r="AF49" s="120"/>
      <c r="AG49" s="120"/>
      <c r="AH49" s="121"/>
    </row>
    <row r="50" spans="1:34" ht="15" customHeight="1" x14ac:dyDescent="0.25"/>
    <row r="53" spans="1:34" ht="16.5" customHeight="1" x14ac:dyDescent="0.25"/>
  </sheetData>
  <mergeCells count="51">
    <mergeCell ref="U14:V17"/>
    <mergeCell ref="U18:V18"/>
    <mergeCell ref="L44:M47"/>
    <mergeCell ref="L48:M48"/>
    <mergeCell ref="B43:M43"/>
    <mergeCell ref="B48:C48"/>
    <mergeCell ref="D48:E48"/>
    <mergeCell ref="F48:G48"/>
    <mergeCell ref="H48:I48"/>
    <mergeCell ref="J48:K48"/>
    <mergeCell ref="F44:G47"/>
    <mergeCell ref="H44:I47"/>
    <mergeCell ref="J44:K47"/>
    <mergeCell ref="S48:T48"/>
    <mergeCell ref="U48:V48"/>
    <mergeCell ref="O18:P18"/>
    <mergeCell ref="B2:AG2"/>
    <mergeCell ref="E4:I4"/>
    <mergeCell ref="K4:N4"/>
    <mergeCell ref="B4:C4"/>
    <mergeCell ref="S22:T22"/>
    <mergeCell ref="E22:I22"/>
    <mergeCell ref="O14:P17"/>
    <mergeCell ref="Q14:R17"/>
    <mergeCell ref="K14:L17"/>
    <mergeCell ref="M14:N17"/>
    <mergeCell ref="S14:T17"/>
    <mergeCell ref="K22:N22"/>
    <mergeCell ref="V22:Z22"/>
    <mergeCell ref="K18:L18"/>
    <mergeCell ref="M18:N18"/>
    <mergeCell ref="K13:V13"/>
    <mergeCell ref="Q18:R18"/>
    <mergeCell ref="S18:T18"/>
    <mergeCell ref="W44:X47"/>
    <mergeCell ref="S43:AD43"/>
    <mergeCell ref="AC44:AD47"/>
    <mergeCell ref="S39:AG39"/>
    <mergeCell ref="AB22:AE22"/>
    <mergeCell ref="AC48:AD48"/>
    <mergeCell ref="W48:X48"/>
    <mergeCell ref="Y48:Z48"/>
    <mergeCell ref="AA48:AB48"/>
    <mergeCell ref="Y44:Z47"/>
    <mergeCell ref="B39:P39"/>
    <mergeCell ref="B22:C22"/>
    <mergeCell ref="AA44:AB47"/>
    <mergeCell ref="S44:T47"/>
    <mergeCell ref="U44:V47"/>
    <mergeCell ref="B44:C47"/>
    <mergeCell ref="D44:E4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90" zoomScaleNormal="90" workbookViewId="0">
      <selection activeCell="C12" sqref="C12"/>
    </sheetView>
  </sheetViews>
  <sheetFormatPr defaultRowHeight="15" x14ac:dyDescent="0.25"/>
  <cols>
    <col min="1" max="1" width="9.140625" style="2"/>
    <col min="2" max="2" width="37.7109375" style="2" bestFit="1" customWidth="1"/>
    <col min="3" max="3" width="19" style="2" customWidth="1"/>
    <col min="4" max="4" width="25.5703125" style="2" bestFit="1" customWidth="1"/>
    <col min="5" max="6" width="15.85546875" style="2" customWidth="1"/>
    <col min="7" max="7" width="19.140625" style="2" customWidth="1"/>
    <col min="8" max="8" width="22.5703125" style="2" customWidth="1"/>
    <col min="9" max="9" width="37" style="2" bestFit="1" customWidth="1"/>
    <col min="10" max="10" width="32.42578125" style="2" bestFit="1" customWidth="1"/>
    <col min="11" max="11" width="27.140625" style="2" bestFit="1" customWidth="1"/>
    <col min="12" max="12" width="25.5703125" style="2" bestFit="1" customWidth="1"/>
    <col min="13" max="13" width="26.28515625" style="2" customWidth="1"/>
  </cols>
  <sheetData>
    <row r="1" spans="1:13" ht="15.75" thickBot="1" x14ac:dyDescent="0.3"/>
    <row r="2" spans="1:13" s="1" customFormat="1" ht="15.75" thickBot="1" x14ac:dyDescent="0.3">
      <c r="A2" s="10" t="s">
        <v>62</v>
      </c>
      <c r="B2" s="9" t="s">
        <v>63</v>
      </c>
      <c r="C2" s="3" t="s">
        <v>73</v>
      </c>
      <c r="D2" s="3" t="s">
        <v>72</v>
      </c>
      <c r="E2" s="3" t="s">
        <v>56</v>
      </c>
      <c r="F2" s="3" t="s">
        <v>64</v>
      </c>
      <c r="G2" s="3" t="s">
        <v>65</v>
      </c>
      <c r="H2" s="3" t="s">
        <v>66</v>
      </c>
      <c r="I2" s="3" t="s">
        <v>67</v>
      </c>
      <c r="J2" s="3" t="s">
        <v>68</v>
      </c>
      <c r="K2" s="3" t="s">
        <v>69</v>
      </c>
      <c r="L2" s="3" t="s">
        <v>70</v>
      </c>
      <c r="M2" s="4" t="s">
        <v>71</v>
      </c>
    </row>
    <row r="3" spans="1:13" x14ac:dyDescent="0.25">
      <c r="A3" s="11">
        <v>1</v>
      </c>
      <c r="B3" s="614" t="s">
        <v>254</v>
      </c>
      <c r="C3" s="20" t="s">
        <v>255</v>
      </c>
      <c r="D3" s="20" t="s">
        <v>197</v>
      </c>
      <c r="E3" s="22" t="s">
        <v>256</v>
      </c>
      <c r="F3" s="22" t="s">
        <v>257</v>
      </c>
      <c r="G3" s="20" t="s">
        <v>258</v>
      </c>
      <c r="H3" s="20">
        <v>9448022521</v>
      </c>
      <c r="I3" s="20" t="s">
        <v>259</v>
      </c>
      <c r="J3" s="20">
        <v>500</v>
      </c>
      <c r="K3" s="20">
        <v>49</v>
      </c>
      <c r="L3" s="20" t="s">
        <v>300</v>
      </c>
      <c r="M3" s="12"/>
    </row>
    <row r="4" spans="1:13" x14ac:dyDescent="0.25">
      <c r="A4" s="23">
        <v>2</v>
      </c>
      <c r="B4" s="614" t="s">
        <v>260</v>
      </c>
      <c r="C4" s="21" t="s">
        <v>261</v>
      </c>
      <c r="D4" s="21" t="s">
        <v>197</v>
      </c>
      <c r="E4" s="617" t="s">
        <v>256</v>
      </c>
      <c r="F4" s="22" t="s">
        <v>257</v>
      </c>
      <c r="G4" s="21" t="s">
        <v>262</v>
      </c>
      <c r="H4" s="21">
        <v>9945049690</v>
      </c>
      <c r="I4" s="21" t="s">
        <v>263</v>
      </c>
      <c r="J4" s="21">
        <v>600</v>
      </c>
      <c r="K4" s="21">
        <v>15</v>
      </c>
      <c r="L4" s="20" t="s">
        <v>300</v>
      </c>
      <c r="M4" s="15"/>
    </row>
    <row r="5" spans="1:13" x14ac:dyDescent="0.25">
      <c r="A5" s="16">
        <v>3</v>
      </c>
      <c r="B5" s="615" t="s">
        <v>264</v>
      </c>
      <c r="C5" s="20" t="s">
        <v>227</v>
      </c>
      <c r="D5" s="20" t="s">
        <v>197</v>
      </c>
      <c r="E5" s="22" t="s">
        <v>256</v>
      </c>
      <c r="F5" s="22" t="s">
        <v>257</v>
      </c>
      <c r="G5" s="20" t="s">
        <v>265</v>
      </c>
      <c r="H5" s="20">
        <v>9945610457</v>
      </c>
      <c r="I5" s="20" t="s">
        <v>266</v>
      </c>
      <c r="J5" s="20">
        <v>150</v>
      </c>
      <c r="K5" s="20">
        <v>20</v>
      </c>
      <c r="L5" s="20" t="s">
        <v>299</v>
      </c>
      <c r="M5" s="12"/>
    </row>
    <row r="6" spans="1:13" x14ac:dyDescent="0.25">
      <c r="A6" s="23">
        <v>4</v>
      </c>
      <c r="B6" s="616" t="s">
        <v>267</v>
      </c>
      <c r="C6" s="20" t="s">
        <v>227</v>
      </c>
      <c r="D6" s="20" t="s">
        <v>197</v>
      </c>
      <c r="E6" s="617" t="s">
        <v>256</v>
      </c>
      <c r="F6" s="22" t="s">
        <v>257</v>
      </c>
      <c r="G6" s="20" t="s">
        <v>268</v>
      </c>
      <c r="H6" s="21">
        <v>9739797756</v>
      </c>
      <c r="I6" s="21" t="s">
        <v>266</v>
      </c>
      <c r="J6" s="21">
        <v>200</v>
      </c>
      <c r="K6" s="21">
        <v>15</v>
      </c>
      <c r="L6" s="20" t="s">
        <v>299</v>
      </c>
      <c r="M6" s="15"/>
    </row>
    <row r="7" spans="1:13" x14ac:dyDescent="0.25">
      <c r="A7" s="16">
        <v>5</v>
      </c>
      <c r="B7" s="616" t="s">
        <v>269</v>
      </c>
      <c r="C7" s="20" t="s">
        <v>227</v>
      </c>
      <c r="D7" s="20" t="s">
        <v>197</v>
      </c>
      <c r="E7" s="22" t="s">
        <v>256</v>
      </c>
      <c r="F7" s="22" t="s">
        <v>257</v>
      </c>
      <c r="G7" s="20" t="s">
        <v>270</v>
      </c>
      <c r="H7" s="21" t="s">
        <v>271</v>
      </c>
      <c r="I7" s="21" t="s">
        <v>272</v>
      </c>
      <c r="J7" s="21">
        <v>150</v>
      </c>
      <c r="K7" s="21">
        <v>13</v>
      </c>
      <c r="L7" s="20" t="s">
        <v>299</v>
      </c>
      <c r="M7" s="15"/>
    </row>
    <row r="8" spans="1:13" x14ac:dyDescent="0.25">
      <c r="A8" s="23">
        <v>6</v>
      </c>
      <c r="B8" s="27" t="s">
        <v>225</v>
      </c>
      <c r="C8" s="21" t="s">
        <v>227</v>
      </c>
      <c r="D8" s="20" t="s">
        <v>196</v>
      </c>
      <c r="E8" s="21" t="s">
        <v>273</v>
      </c>
      <c r="F8" s="22" t="s">
        <v>257</v>
      </c>
      <c r="G8" s="5" t="s">
        <v>274</v>
      </c>
      <c r="H8" s="21">
        <v>8496973650</v>
      </c>
      <c r="I8" s="21" t="s">
        <v>228</v>
      </c>
      <c r="J8" s="21">
        <v>135</v>
      </c>
      <c r="K8" s="21">
        <v>62</v>
      </c>
      <c r="L8" s="21" t="s">
        <v>275</v>
      </c>
      <c r="M8" s="15"/>
    </row>
    <row r="9" spans="1:13" x14ac:dyDescent="0.25">
      <c r="A9" s="16">
        <v>7</v>
      </c>
      <c r="B9" s="27" t="s">
        <v>226</v>
      </c>
      <c r="C9" s="6" t="s">
        <v>227</v>
      </c>
      <c r="D9" s="20" t="s">
        <v>196</v>
      </c>
      <c r="E9" s="21" t="s">
        <v>273</v>
      </c>
      <c r="F9" s="22" t="s">
        <v>257</v>
      </c>
      <c r="G9" s="20" t="s">
        <v>276</v>
      </c>
      <c r="H9" s="21">
        <v>9663495673</v>
      </c>
      <c r="I9" s="6" t="s">
        <v>277</v>
      </c>
      <c r="J9" s="6">
        <v>272</v>
      </c>
      <c r="K9" s="6">
        <v>103</v>
      </c>
      <c r="L9" s="21" t="s">
        <v>278</v>
      </c>
      <c r="M9" s="15"/>
    </row>
    <row r="10" spans="1:13" x14ac:dyDescent="0.25">
      <c r="A10" s="23">
        <v>8</v>
      </c>
      <c r="B10" s="27" t="s">
        <v>279</v>
      </c>
      <c r="C10" s="21" t="s">
        <v>261</v>
      </c>
      <c r="D10" s="20" t="s">
        <v>197</v>
      </c>
      <c r="E10" s="21" t="s">
        <v>273</v>
      </c>
      <c r="F10" s="22" t="s">
        <v>257</v>
      </c>
      <c r="G10" s="20" t="s">
        <v>280</v>
      </c>
      <c r="H10" s="21">
        <v>9742743255</v>
      </c>
      <c r="I10" s="21" t="s">
        <v>281</v>
      </c>
      <c r="J10" s="21">
        <v>230</v>
      </c>
      <c r="K10" s="21">
        <v>18</v>
      </c>
      <c r="L10" s="21" t="s">
        <v>275</v>
      </c>
      <c r="M10" s="15"/>
    </row>
    <row r="11" spans="1:13" x14ac:dyDescent="0.25">
      <c r="A11" s="24">
        <v>9</v>
      </c>
      <c r="B11" s="27" t="s">
        <v>282</v>
      </c>
      <c r="C11" s="21" t="s">
        <v>255</v>
      </c>
      <c r="D11" s="20" t="s">
        <v>197</v>
      </c>
      <c r="E11" s="21" t="s">
        <v>273</v>
      </c>
      <c r="F11" s="22" t="s">
        <v>257</v>
      </c>
      <c r="G11" s="20" t="s">
        <v>283</v>
      </c>
      <c r="H11" s="21">
        <v>9035137768</v>
      </c>
      <c r="I11" s="6" t="s">
        <v>284</v>
      </c>
      <c r="J11" s="6"/>
      <c r="K11" s="6">
        <v>34</v>
      </c>
      <c r="L11" s="21" t="s">
        <v>275</v>
      </c>
      <c r="M11" s="15"/>
    </row>
    <row r="12" spans="1:13" x14ac:dyDescent="0.25">
      <c r="A12" s="23">
        <v>10</v>
      </c>
      <c r="B12" s="27" t="s">
        <v>285</v>
      </c>
      <c r="C12" s="21" t="s">
        <v>48</v>
      </c>
      <c r="D12" s="5" t="s">
        <v>286</v>
      </c>
      <c r="E12" s="21" t="s">
        <v>287</v>
      </c>
      <c r="F12" s="8" t="s">
        <v>257</v>
      </c>
      <c r="G12" s="5" t="s">
        <v>288</v>
      </c>
      <c r="H12" s="6">
        <v>9845346650</v>
      </c>
      <c r="I12" s="6" t="s">
        <v>289</v>
      </c>
      <c r="J12" s="6" t="s">
        <v>251</v>
      </c>
      <c r="K12" s="6" t="s">
        <v>251</v>
      </c>
      <c r="L12" s="5" t="s">
        <v>251</v>
      </c>
      <c r="M12" s="15"/>
    </row>
    <row r="13" spans="1:13" ht="30" x14ac:dyDescent="0.25">
      <c r="A13" s="24">
        <v>11</v>
      </c>
      <c r="B13" s="618" t="s">
        <v>291</v>
      </c>
      <c r="C13" s="21" t="s">
        <v>227</v>
      </c>
      <c r="D13" s="28" t="s">
        <v>196</v>
      </c>
      <c r="E13" s="28" t="s">
        <v>256</v>
      </c>
      <c r="F13" s="28" t="s">
        <v>257</v>
      </c>
      <c r="G13" s="20" t="s">
        <v>268</v>
      </c>
      <c r="H13" s="21">
        <v>9739797756</v>
      </c>
      <c r="I13" s="21" t="s">
        <v>266</v>
      </c>
      <c r="J13" s="21">
        <v>200</v>
      </c>
      <c r="K13" s="21">
        <v>84</v>
      </c>
      <c r="L13" s="20" t="s">
        <v>299</v>
      </c>
      <c r="M13" s="15"/>
    </row>
    <row r="14" spans="1:13" ht="30" x14ac:dyDescent="0.25">
      <c r="A14" s="23">
        <v>12</v>
      </c>
      <c r="B14" s="619" t="s">
        <v>292</v>
      </c>
      <c r="C14" s="21" t="s">
        <v>227</v>
      </c>
      <c r="D14" s="28" t="s">
        <v>196</v>
      </c>
      <c r="E14" s="28" t="s">
        <v>256</v>
      </c>
      <c r="F14" s="28" t="s">
        <v>257</v>
      </c>
      <c r="G14" s="28" t="s">
        <v>293</v>
      </c>
      <c r="H14" s="28">
        <v>9964226296</v>
      </c>
      <c r="I14" s="21" t="s">
        <v>238</v>
      </c>
      <c r="J14" s="21">
        <v>100</v>
      </c>
      <c r="K14" s="21">
        <v>36</v>
      </c>
      <c r="L14" s="20" t="s">
        <v>300</v>
      </c>
      <c r="M14" s="15"/>
    </row>
    <row r="15" spans="1:13" x14ac:dyDescent="0.25">
      <c r="A15" s="24">
        <v>13</v>
      </c>
      <c r="B15" s="620" t="s">
        <v>294</v>
      </c>
      <c r="C15" s="21" t="s">
        <v>227</v>
      </c>
      <c r="D15" s="28" t="s">
        <v>196</v>
      </c>
      <c r="E15" s="28" t="s">
        <v>256</v>
      </c>
      <c r="F15" s="28" t="s">
        <v>257</v>
      </c>
      <c r="G15" s="28" t="s">
        <v>295</v>
      </c>
      <c r="H15" s="28">
        <v>9980019702</v>
      </c>
      <c r="I15" s="21" t="s">
        <v>296</v>
      </c>
      <c r="J15" s="21">
        <v>100</v>
      </c>
      <c r="K15" s="21">
        <v>36</v>
      </c>
      <c r="L15" s="20" t="s">
        <v>300</v>
      </c>
      <c r="M15" s="15"/>
    </row>
    <row r="16" spans="1:13" ht="30" x14ac:dyDescent="0.25">
      <c r="A16" s="23">
        <v>14</v>
      </c>
      <c r="B16" s="621" t="s">
        <v>297</v>
      </c>
      <c r="C16" s="21" t="s">
        <v>227</v>
      </c>
      <c r="D16" s="28" t="s">
        <v>196</v>
      </c>
      <c r="E16" s="28" t="s">
        <v>256</v>
      </c>
      <c r="F16" s="28" t="s">
        <v>257</v>
      </c>
      <c r="G16" s="28" t="s">
        <v>298</v>
      </c>
      <c r="H16" s="28">
        <v>9945435355</v>
      </c>
      <c r="I16" s="21" t="s">
        <v>235</v>
      </c>
      <c r="J16" s="21">
        <v>200</v>
      </c>
      <c r="K16" s="21">
        <v>58</v>
      </c>
      <c r="L16" s="20" t="s">
        <v>300</v>
      </c>
      <c r="M16" s="15"/>
    </row>
    <row r="17" spans="1:13" x14ac:dyDescent="0.25">
      <c r="A17" s="24"/>
      <c r="B17" s="26"/>
      <c r="C17" s="21"/>
      <c r="D17" s="21"/>
      <c r="E17" s="21"/>
      <c r="F17" s="22"/>
      <c r="G17" s="21"/>
      <c r="H17" s="21"/>
      <c r="I17" s="21"/>
      <c r="J17" s="21"/>
      <c r="K17" s="21"/>
      <c r="L17" s="20"/>
      <c r="M17" s="15"/>
    </row>
    <row r="18" spans="1:13" x14ac:dyDescent="0.25">
      <c r="A18" s="13"/>
      <c r="B18" s="26"/>
      <c r="C18" s="6"/>
      <c r="D18" s="6"/>
      <c r="E18" s="6"/>
      <c r="F18" s="6"/>
      <c r="G18" s="6"/>
      <c r="H18" s="6"/>
      <c r="I18" s="6"/>
      <c r="J18" s="6"/>
      <c r="K18" s="6"/>
      <c r="L18" s="6"/>
      <c r="M18" s="15"/>
    </row>
    <row r="19" spans="1:13" x14ac:dyDescent="0.25">
      <c r="A19" s="13"/>
      <c r="B19" s="14"/>
      <c r="C19" s="6"/>
      <c r="D19" s="6"/>
      <c r="E19" s="6"/>
      <c r="F19" s="6"/>
      <c r="G19" s="6"/>
      <c r="H19" s="6"/>
      <c r="I19" s="6"/>
      <c r="J19" s="6"/>
      <c r="K19" s="6"/>
      <c r="L19" s="6"/>
      <c r="M19" s="15"/>
    </row>
    <row r="20" spans="1:13" x14ac:dyDescent="0.25">
      <c r="A20" s="13"/>
      <c r="B20" s="14"/>
      <c r="C20" s="6"/>
      <c r="D20" s="6"/>
      <c r="E20" s="6"/>
      <c r="F20" s="6"/>
      <c r="G20" s="6"/>
      <c r="H20" s="6"/>
      <c r="I20" s="6"/>
      <c r="J20" s="6"/>
      <c r="K20" s="6"/>
      <c r="L20" s="6"/>
      <c r="M20" s="15"/>
    </row>
    <row r="21" spans="1:13" x14ac:dyDescent="0.25">
      <c r="A21" s="13"/>
      <c r="B21" s="14"/>
      <c r="C21" s="6"/>
      <c r="D21" s="6"/>
      <c r="E21" s="6"/>
      <c r="F21" s="6"/>
      <c r="G21" s="6"/>
      <c r="H21" s="6"/>
      <c r="I21" s="6"/>
      <c r="J21" s="6"/>
      <c r="K21" s="6"/>
      <c r="L21" s="6"/>
      <c r="M21" s="15"/>
    </row>
    <row r="22" spans="1:13" x14ac:dyDescent="0.25">
      <c r="A22" s="13"/>
      <c r="B22" s="14"/>
      <c r="C22" s="6"/>
      <c r="D22" s="6"/>
      <c r="E22" s="6"/>
      <c r="F22" s="6"/>
      <c r="G22" s="6"/>
      <c r="H22" s="6"/>
      <c r="I22" s="6"/>
      <c r="J22" s="6"/>
      <c r="K22" s="6"/>
      <c r="L22" s="6"/>
      <c r="M22" s="15"/>
    </row>
    <row r="23" spans="1:13" x14ac:dyDescent="0.25">
      <c r="A23" s="13"/>
      <c r="B23" s="14"/>
      <c r="C23" s="6"/>
      <c r="D23" s="6"/>
      <c r="E23" s="6"/>
      <c r="F23" s="6"/>
      <c r="G23" s="6"/>
      <c r="H23" s="6"/>
      <c r="I23" s="6"/>
      <c r="J23" s="6"/>
      <c r="K23" s="6"/>
      <c r="L23" s="6"/>
      <c r="M23" s="15"/>
    </row>
    <row r="24" spans="1:13" x14ac:dyDescent="0.25">
      <c r="A24" s="13"/>
      <c r="B24" s="14"/>
      <c r="C24" s="6"/>
      <c r="D24" s="6"/>
      <c r="E24" s="6"/>
      <c r="F24" s="6"/>
      <c r="G24" s="6"/>
      <c r="H24" s="6"/>
      <c r="I24" s="6"/>
      <c r="J24" s="6"/>
      <c r="K24" s="6"/>
      <c r="L24" s="6"/>
      <c r="M24" s="15"/>
    </row>
    <row r="25" spans="1:13" x14ac:dyDescent="0.25">
      <c r="A25" s="13"/>
      <c r="B25" s="14"/>
      <c r="C25" s="6"/>
      <c r="D25" s="6"/>
      <c r="E25" s="6"/>
      <c r="F25" s="6"/>
      <c r="G25" s="6"/>
      <c r="H25" s="6"/>
      <c r="I25" s="6"/>
      <c r="J25" s="6"/>
      <c r="K25" s="6"/>
      <c r="L25" s="6"/>
      <c r="M25" s="15"/>
    </row>
    <row r="26" spans="1:13" x14ac:dyDescent="0.25">
      <c r="A26" s="13"/>
      <c r="B26" s="14"/>
      <c r="C26" s="6"/>
      <c r="D26" s="6"/>
      <c r="E26" s="6"/>
      <c r="F26" s="6"/>
      <c r="G26" s="6"/>
      <c r="H26" s="6"/>
      <c r="I26" s="6"/>
      <c r="J26" s="6"/>
      <c r="K26" s="6"/>
      <c r="L26" s="6"/>
      <c r="M26" s="15"/>
    </row>
    <row r="27" spans="1:13" x14ac:dyDescent="0.25">
      <c r="A27" s="13"/>
      <c r="B27" s="14"/>
      <c r="C27" s="6"/>
      <c r="D27" s="6"/>
      <c r="E27" s="6"/>
      <c r="F27" s="6"/>
      <c r="G27" s="6"/>
      <c r="H27" s="6"/>
      <c r="I27" s="6"/>
      <c r="J27" s="6"/>
      <c r="K27" s="6"/>
      <c r="L27" s="6"/>
      <c r="M27" s="15"/>
    </row>
    <row r="28" spans="1:13" x14ac:dyDescent="0.25">
      <c r="A28" s="13"/>
      <c r="B28" s="14"/>
      <c r="C28" s="6"/>
      <c r="D28" s="6"/>
      <c r="E28" s="6"/>
      <c r="F28" s="6"/>
      <c r="G28" s="6"/>
      <c r="H28" s="6"/>
      <c r="I28" s="6"/>
      <c r="J28" s="6"/>
      <c r="K28" s="6"/>
      <c r="L28" s="6"/>
      <c r="M28" s="15"/>
    </row>
    <row r="29" spans="1:13" x14ac:dyDescent="0.25">
      <c r="A29" s="13"/>
      <c r="B29" s="14"/>
      <c r="C29" s="6"/>
      <c r="D29" s="6"/>
      <c r="E29" s="6"/>
      <c r="F29" s="6"/>
      <c r="G29" s="6"/>
      <c r="H29" s="6"/>
      <c r="I29" s="6"/>
      <c r="J29" s="6"/>
      <c r="K29" s="6"/>
      <c r="L29" s="6"/>
      <c r="M29" s="15"/>
    </row>
    <row r="30" spans="1:13" x14ac:dyDescent="0.25">
      <c r="A30" s="13"/>
      <c r="B30" s="14"/>
      <c r="C30" s="6"/>
      <c r="D30" s="6"/>
      <c r="E30" s="6"/>
      <c r="F30" s="6"/>
      <c r="G30" s="6"/>
      <c r="H30" s="6"/>
      <c r="I30" s="6"/>
      <c r="J30" s="6"/>
      <c r="K30" s="6"/>
      <c r="L30" s="6"/>
      <c r="M30" s="15"/>
    </row>
    <row r="31" spans="1:13" x14ac:dyDescent="0.25">
      <c r="A31" s="13"/>
      <c r="B31" s="14"/>
      <c r="C31" s="6"/>
      <c r="D31" s="6"/>
      <c r="E31" s="6"/>
      <c r="F31" s="6"/>
      <c r="G31" s="6"/>
      <c r="H31" s="6"/>
      <c r="I31" s="6"/>
      <c r="J31" s="6"/>
      <c r="K31" s="6"/>
      <c r="L31" s="6"/>
      <c r="M31" s="15"/>
    </row>
    <row r="32" spans="1:13" x14ac:dyDescent="0.25">
      <c r="A32" s="13"/>
      <c r="B32" s="14"/>
      <c r="C32" s="6"/>
      <c r="D32" s="6"/>
      <c r="E32" s="6"/>
      <c r="F32" s="6"/>
      <c r="G32" s="6"/>
      <c r="H32" s="6"/>
      <c r="I32" s="6"/>
      <c r="J32" s="6"/>
      <c r="K32" s="6"/>
      <c r="L32" s="6"/>
      <c r="M32" s="15"/>
    </row>
    <row r="33" spans="1:13" x14ac:dyDescent="0.25">
      <c r="A33" s="13"/>
      <c r="B33" s="14"/>
      <c r="C33" s="6"/>
      <c r="D33" s="6"/>
      <c r="E33" s="6"/>
      <c r="F33" s="6"/>
      <c r="G33" s="6"/>
      <c r="H33" s="6"/>
      <c r="I33" s="6"/>
      <c r="J33" s="6"/>
      <c r="K33" s="6"/>
      <c r="L33" s="6"/>
      <c r="M33" s="15"/>
    </row>
    <row r="34" spans="1:13" x14ac:dyDescent="0.25">
      <c r="A34" s="13"/>
      <c r="B34" s="14"/>
      <c r="C34" s="6"/>
      <c r="D34" s="6"/>
      <c r="E34" s="6"/>
      <c r="F34" s="6"/>
      <c r="G34" s="6"/>
      <c r="H34" s="6"/>
      <c r="I34" s="6"/>
      <c r="J34" s="6"/>
      <c r="K34" s="6"/>
      <c r="L34" s="6"/>
      <c r="M34" s="15"/>
    </row>
    <row r="35" spans="1:13" x14ac:dyDescent="0.25">
      <c r="A35" s="13"/>
      <c r="B35" s="14"/>
      <c r="C35" s="6"/>
      <c r="D35" s="6"/>
      <c r="E35" s="6"/>
      <c r="F35" s="6"/>
      <c r="G35" s="6"/>
      <c r="H35" s="6"/>
      <c r="I35" s="6"/>
      <c r="J35" s="6"/>
      <c r="K35" s="6"/>
      <c r="L35" s="6"/>
      <c r="M35" s="15"/>
    </row>
    <row r="36" spans="1:13" x14ac:dyDescent="0.25">
      <c r="A36" s="13"/>
      <c r="B36" s="14"/>
      <c r="C36" s="6"/>
      <c r="D36" s="6"/>
      <c r="E36" s="6"/>
      <c r="F36" s="6"/>
      <c r="G36" s="6"/>
      <c r="H36" s="6"/>
      <c r="I36" s="6"/>
      <c r="J36" s="6"/>
      <c r="K36" s="6"/>
      <c r="L36" s="6"/>
      <c r="M36" s="15"/>
    </row>
    <row r="37" spans="1:13" x14ac:dyDescent="0.25">
      <c r="A37" s="13"/>
      <c r="B37" s="14"/>
      <c r="C37" s="6"/>
      <c r="D37" s="6"/>
      <c r="E37" s="6"/>
      <c r="F37" s="6"/>
      <c r="G37" s="6"/>
      <c r="H37" s="6"/>
      <c r="I37" s="6"/>
      <c r="J37" s="6"/>
      <c r="K37" s="6"/>
      <c r="L37" s="6"/>
      <c r="M37" s="15"/>
    </row>
    <row r="38" spans="1:13" x14ac:dyDescent="0.25">
      <c r="A38" s="13"/>
      <c r="B38" s="14"/>
      <c r="C38" s="6"/>
      <c r="D38" s="6"/>
      <c r="E38" s="6"/>
      <c r="F38" s="6"/>
      <c r="G38" s="6"/>
      <c r="H38" s="6"/>
      <c r="I38" s="6"/>
      <c r="J38" s="6"/>
      <c r="K38" s="6"/>
      <c r="L38" s="6"/>
      <c r="M38" s="15"/>
    </row>
    <row r="39" spans="1:13" x14ac:dyDescent="0.25">
      <c r="A39" s="13"/>
      <c r="B39" s="14"/>
      <c r="C39" s="6"/>
      <c r="D39" s="6"/>
      <c r="E39" s="6"/>
      <c r="F39" s="6"/>
      <c r="G39" s="6"/>
      <c r="H39" s="6"/>
      <c r="I39" s="6"/>
      <c r="J39" s="6"/>
      <c r="K39" s="6"/>
      <c r="L39" s="6"/>
      <c r="M39" s="15"/>
    </row>
    <row r="40" spans="1:13" x14ac:dyDescent="0.25">
      <c r="A40" s="13"/>
      <c r="B40" s="14"/>
      <c r="C40" s="6"/>
      <c r="D40" s="6"/>
      <c r="E40" s="6"/>
      <c r="F40" s="6"/>
      <c r="G40" s="6"/>
      <c r="H40" s="6"/>
      <c r="I40" s="6"/>
      <c r="J40" s="6"/>
      <c r="K40" s="6"/>
      <c r="L40" s="6"/>
      <c r="M40" s="15"/>
    </row>
    <row r="41" spans="1:13" x14ac:dyDescent="0.25">
      <c r="A41" s="13"/>
      <c r="B41" s="14"/>
      <c r="C41" s="6"/>
      <c r="D41" s="6"/>
      <c r="E41" s="6"/>
      <c r="F41" s="6"/>
      <c r="G41" s="6"/>
      <c r="H41" s="6"/>
      <c r="I41" s="6"/>
      <c r="J41" s="6"/>
      <c r="K41" s="6"/>
      <c r="L41" s="6"/>
      <c r="M41" s="15"/>
    </row>
    <row r="42" spans="1:13" x14ac:dyDescent="0.25">
      <c r="A42" s="13"/>
      <c r="B42" s="14"/>
      <c r="C42" s="6"/>
      <c r="D42" s="6"/>
      <c r="E42" s="6"/>
      <c r="F42" s="6"/>
      <c r="G42" s="6"/>
      <c r="H42" s="6"/>
      <c r="I42" s="6"/>
      <c r="J42" s="6"/>
      <c r="K42" s="6"/>
      <c r="L42" s="6"/>
      <c r="M42" s="15"/>
    </row>
    <row r="43" spans="1:13" x14ac:dyDescent="0.25">
      <c r="A43" s="13"/>
      <c r="B43" s="14"/>
      <c r="C43" s="6"/>
      <c r="D43" s="6"/>
      <c r="E43" s="6"/>
      <c r="F43" s="6"/>
      <c r="G43" s="6"/>
      <c r="H43" s="6"/>
      <c r="I43" s="6"/>
      <c r="J43" s="6"/>
      <c r="K43" s="6"/>
      <c r="L43" s="6"/>
      <c r="M43" s="15"/>
    </row>
    <row r="44" spans="1:13" x14ac:dyDescent="0.25">
      <c r="A44" s="13"/>
      <c r="B44" s="14"/>
      <c r="C44" s="6"/>
      <c r="D44" s="6"/>
      <c r="E44" s="6"/>
      <c r="F44" s="6"/>
      <c r="G44" s="6"/>
      <c r="H44" s="6"/>
      <c r="I44" s="6"/>
      <c r="J44" s="6"/>
      <c r="K44" s="6"/>
      <c r="L44" s="6"/>
      <c r="M44" s="15"/>
    </row>
    <row r="45" spans="1:13" x14ac:dyDescent="0.25">
      <c r="A45" s="13"/>
      <c r="B45" s="14"/>
      <c r="C45" s="6"/>
      <c r="D45" s="6"/>
      <c r="E45" s="6"/>
      <c r="F45" s="6"/>
      <c r="G45" s="6"/>
      <c r="H45" s="6"/>
      <c r="I45" s="6"/>
      <c r="J45" s="6"/>
      <c r="K45" s="6"/>
      <c r="L45" s="6"/>
      <c r="M45" s="15"/>
    </row>
    <row r="46" spans="1:13" x14ac:dyDescent="0.25">
      <c r="A46" s="13"/>
      <c r="B46" s="14"/>
      <c r="C46" s="6"/>
      <c r="D46" s="6"/>
      <c r="E46" s="6"/>
      <c r="F46" s="6"/>
      <c r="G46" s="6"/>
      <c r="H46" s="6"/>
      <c r="I46" s="6"/>
      <c r="J46" s="6"/>
      <c r="K46" s="6"/>
      <c r="L46" s="6"/>
      <c r="M46" s="15"/>
    </row>
    <row r="47" spans="1:13" x14ac:dyDescent="0.25">
      <c r="A47" s="13"/>
      <c r="B47" s="14"/>
      <c r="C47" s="6"/>
      <c r="D47" s="6"/>
      <c r="E47" s="6"/>
      <c r="F47" s="6"/>
      <c r="G47" s="6"/>
      <c r="H47" s="6"/>
      <c r="I47" s="6"/>
      <c r="J47" s="6"/>
      <c r="K47" s="6"/>
      <c r="L47" s="6"/>
      <c r="M47" s="15"/>
    </row>
    <row r="48" spans="1:13" x14ac:dyDescent="0.25">
      <c r="A48" s="13"/>
      <c r="B48" s="14"/>
      <c r="C48" s="6"/>
      <c r="D48" s="6"/>
      <c r="E48" s="6"/>
      <c r="F48" s="6"/>
      <c r="G48" s="6"/>
      <c r="H48" s="6"/>
      <c r="I48" s="6"/>
      <c r="J48" s="6"/>
      <c r="K48" s="6"/>
      <c r="L48" s="6"/>
      <c r="M48" s="15"/>
    </row>
    <row r="49" spans="1:13" x14ac:dyDescent="0.25">
      <c r="A49" s="13"/>
      <c r="B49" s="14"/>
      <c r="C49" s="6"/>
      <c r="D49" s="6"/>
      <c r="E49" s="6"/>
      <c r="F49" s="6"/>
      <c r="G49" s="6"/>
      <c r="H49" s="6"/>
      <c r="I49" s="6"/>
      <c r="J49" s="6"/>
      <c r="K49" s="6"/>
      <c r="L49" s="6"/>
      <c r="M49" s="15"/>
    </row>
    <row r="50" spans="1:13" ht="15.75" thickBot="1" x14ac:dyDescent="0.3">
      <c r="A50" s="17"/>
      <c r="B50" s="18"/>
      <c r="C50" s="7"/>
      <c r="D50" s="7"/>
      <c r="E50" s="7"/>
      <c r="F50" s="7"/>
      <c r="G50" s="7"/>
      <c r="H50" s="7"/>
      <c r="I50" s="7"/>
      <c r="J50" s="7"/>
      <c r="K50" s="7"/>
      <c r="L50" s="7"/>
      <c r="M5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Program Design</vt:lpstr>
      <vt:lpstr>Program Metric Report</vt:lpstr>
      <vt:lpstr>CA - Engagement</vt:lpstr>
      <vt:lpstr>LSD - Engagement</vt:lpstr>
      <vt:lpstr>LMS Program</vt:lpstr>
      <vt:lpstr>LTE engagement</vt:lpstr>
      <vt:lpstr>Support Call</vt:lpstr>
      <vt:lpstr>Partner Tracker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dad15</cp:lastModifiedBy>
  <dcterms:created xsi:type="dcterms:W3CDTF">2015-09-11T06:15:10Z</dcterms:created>
  <dcterms:modified xsi:type="dcterms:W3CDTF">2016-07-14T07:35:52Z</dcterms:modified>
</cp:coreProperties>
</file>