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19200" windowHeight="10995" tabRatio="928" activeTab="5"/>
  </bookViews>
  <sheets>
    <sheet name="Alliance Stats" sheetId="4" r:id="rId1"/>
    <sheet name="Member Data" sheetId="15" r:id="rId2"/>
    <sheet name="AQ Data" sheetId="14" r:id="rId3"/>
    <sheet name="SA Data" sheetId="17" r:id="rId4"/>
    <sheet name="Sheet3" sheetId="19" r:id="rId5"/>
    <sheet name="Duel" sheetId="20" r:id="rId6"/>
    <sheet name="Completion" sheetId="21" r:id="rId7"/>
    <sheet name="AQ" sheetId="22" r:id="rId8"/>
  </sheets>
  <definedNames>
    <definedName name="_xlnm._FilterDatabase" localSheetId="0" hidden="1">'Alliance Stats'!$A$1:$AD$32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9" i="15"/>
  <c r="G16"/>
  <c r="G23"/>
  <c r="G14"/>
  <c r="G13"/>
  <c r="G11"/>
  <c r="G21"/>
  <c r="G26"/>
  <c r="G12"/>
  <c r="G31" i="19"/>
  <c r="B32"/>
  <c r="G15" i="15" l="1"/>
  <c r="G29"/>
  <c r="G17"/>
  <c r="G18"/>
  <c r="G20"/>
  <c r="G22"/>
  <c r="G24"/>
  <c r="G25"/>
  <c r="G27"/>
  <c r="G10"/>
  <c r="G28"/>
  <c r="E2" l="1"/>
  <c r="E20"/>
  <c r="E22"/>
  <c r="E24"/>
  <c r="E25"/>
  <c r="E27"/>
  <c r="E10"/>
  <c r="E28"/>
  <c r="E23"/>
  <c r="E21"/>
  <c r="E13"/>
  <c r="E14"/>
  <c r="E12"/>
  <c r="E16"/>
  <c r="E19"/>
  <c r="E11"/>
  <c r="E26"/>
  <c r="E3"/>
  <c r="E4"/>
  <c r="E7"/>
  <c r="E6"/>
  <c r="E8"/>
  <c r="E5"/>
  <c r="E9"/>
  <c r="E15"/>
  <c r="E29"/>
  <c r="E17"/>
  <c r="E18"/>
  <c r="G3"/>
  <c r="G4"/>
  <c r="G7"/>
  <c r="G6"/>
  <c r="G8"/>
  <c r="G5"/>
  <c r="G9"/>
  <c r="G2"/>
  <c r="G32" l="1"/>
  <c r="B28"/>
  <c r="B29"/>
  <c r="B26"/>
  <c r="B27"/>
  <c r="B22"/>
  <c r="B13"/>
  <c r="B16"/>
  <c r="B18"/>
  <c r="B23"/>
  <c r="B15"/>
  <c r="B12"/>
  <c r="B25"/>
  <c r="B17"/>
  <c r="B21"/>
  <c r="B19"/>
  <c r="B24"/>
  <c r="B20"/>
  <c r="B14"/>
  <c r="B2" i="4" l="1"/>
  <c r="B2" i="19" l="1"/>
  <c r="AC2" i="4"/>
  <c r="AA2"/>
  <c r="AB2"/>
  <c r="Z2"/>
  <c r="AF2"/>
  <c r="AP2" a="1"/>
  <c r="AP2" s="1"/>
  <c r="Y2"/>
  <c r="X2"/>
  <c r="W2"/>
  <c r="V2"/>
  <c r="H2"/>
  <c r="I2"/>
  <c r="G2"/>
  <c r="U2"/>
  <c r="S2"/>
  <c r="T2"/>
  <c r="R2"/>
  <c r="C2"/>
  <c r="AG2"/>
  <c r="B3" l="1"/>
  <c r="B3" i="19" l="1"/>
  <c r="AC3" i="4"/>
  <c r="AA3"/>
  <c r="AB3"/>
  <c r="Z3"/>
  <c r="AP3" a="1"/>
  <c r="AP3" s="1"/>
  <c r="Y3"/>
  <c r="V3"/>
  <c r="X3"/>
  <c r="W3"/>
  <c r="H3"/>
  <c r="I3"/>
  <c r="G3"/>
  <c r="R3"/>
  <c r="T3"/>
  <c r="S3"/>
  <c r="U3"/>
  <c r="C3"/>
  <c r="AG3"/>
  <c r="AF3"/>
  <c r="B4"/>
  <c r="B4" i="19" l="1"/>
  <c r="AB4" i="4"/>
  <c r="Z4"/>
  <c r="AC4"/>
  <c r="AA4"/>
  <c r="AP4" a="1"/>
  <c r="AP4" s="1"/>
  <c r="Y4"/>
  <c r="X4"/>
  <c r="W4"/>
  <c r="V4"/>
  <c r="I4"/>
  <c r="G4"/>
  <c r="H4"/>
  <c r="R4"/>
  <c r="T4"/>
  <c r="S4"/>
  <c r="U4"/>
  <c r="C4"/>
  <c r="AG4"/>
  <c r="AF4"/>
  <c r="B5"/>
  <c r="B5" i="19" l="1"/>
  <c r="AC5" i="4"/>
  <c r="AA5"/>
  <c r="AB5"/>
  <c r="Z5"/>
  <c r="AP5" a="1"/>
  <c r="AP5" s="1"/>
  <c r="V5"/>
  <c r="Y5"/>
  <c r="X5"/>
  <c r="W5"/>
  <c r="H5"/>
  <c r="I5"/>
  <c r="G5"/>
  <c r="R5"/>
  <c r="T5"/>
  <c r="C5"/>
  <c r="S5"/>
  <c r="U5"/>
  <c r="AF5"/>
  <c r="AG5"/>
  <c r="B6"/>
  <c r="B6" i="19" l="1"/>
  <c r="AB6" i="4"/>
  <c r="Z6"/>
  <c r="AC6"/>
  <c r="AA6"/>
  <c r="AP6" a="1"/>
  <c r="AP6" s="1"/>
  <c r="Y6"/>
  <c r="X6"/>
  <c r="W6"/>
  <c r="V6"/>
  <c r="I6"/>
  <c r="G6"/>
  <c r="H6"/>
  <c r="R6"/>
  <c r="T6"/>
  <c r="S6"/>
  <c r="U6"/>
  <c r="AG6"/>
  <c r="AF6"/>
  <c r="C6"/>
  <c r="B7"/>
  <c r="B7" i="19" l="1"/>
  <c r="AC7" i="4"/>
  <c r="AA7"/>
  <c r="AB7"/>
  <c r="Z7"/>
  <c r="AP7" a="1"/>
  <c r="AP7" s="1"/>
  <c r="V7"/>
  <c r="Y7"/>
  <c r="X7"/>
  <c r="W7"/>
  <c r="H7"/>
  <c r="I7"/>
  <c r="G7"/>
  <c r="R7"/>
  <c r="T7"/>
  <c r="S7"/>
  <c r="U7"/>
  <c r="C7"/>
  <c r="AF7"/>
  <c r="AG7"/>
  <c r="B8"/>
  <c r="B8" i="19" l="1"/>
  <c r="AB8" i="4"/>
  <c r="Z8"/>
  <c r="AC8"/>
  <c r="AA8"/>
  <c r="AP8" a="1"/>
  <c r="AP8" s="1"/>
  <c r="Y8"/>
  <c r="X8"/>
  <c r="W8"/>
  <c r="V8"/>
  <c r="I8"/>
  <c r="G8"/>
  <c r="H8"/>
  <c r="R8"/>
  <c r="T8"/>
  <c r="S8"/>
  <c r="U8"/>
  <c r="AG8"/>
  <c r="C8"/>
  <c r="AF8"/>
  <c r="AM7"/>
  <c r="B9"/>
  <c r="B9" i="19" l="1"/>
  <c r="AC9" i="4"/>
  <c r="AA9"/>
  <c r="AB9"/>
  <c r="Z9"/>
  <c r="AP9" a="1"/>
  <c r="AP9" s="1"/>
  <c r="V9"/>
  <c r="Y9"/>
  <c r="X9"/>
  <c r="W9"/>
  <c r="H9"/>
  <c r="I9"/>
  <c r="G9"/>
  <c r="R9"/>
  <c r="T9"/>
  <c r="C9"/>
  <c r="S9"/>
  <c r="U9"/>
  <c r="AG9"/>
  <c r="AF9"/>
  <c r="K7"/>
  <c r="D7"/>
  <c r="J7"/>
  <c r="M7"/>
  <c r="N7"/>
  <c r="AN7"/>
  <c r="AJ7"/>
  <c r="Q7"/>
  <c r="O7"/>
  <c r="P7"/>
  <c r="L7"/>
  <c r="E7"/>
  <c r="AI7"/>
  <c r="AL7"/>
  <c r="AK7"/>
  <c r="AH7"/>
  <c r="AN8"/>
  <c r="AK8"/>
  <c r="AM8"/>
  <c r="AH8"/>
  <c r="AJ8"/>
  <c r="AI8"/>
  <c r="AL8"/>
  <c r="D8"/>
  <c r="E8"/>
  <c r="J8"/>
  <c r="L8"/>
  <c r="N8"/>
  <c r="P8"/>
  <c r="K8"/>
  <c r="O8"/>
  <c r="M8"/>
  <c r="Q8"/>
  <c r="B10"/>
  <c r="B10" i="19" l="1"/>
  <c r="AB10" i="4"/>
  <c r="Z10"/>
  <c r="AC10"/>
  <c r="AA10"/>
  <c r="AP10" a="1"/>
  <c r="AP10" s="1"/>
  <c r="Y10"/>
  <c r="X10"/>
  <c r="W10"/>
  <c r="V10"/>
  <c r="I10"/>
  <c r="G10"/>
  <c r="H10"/>
  <c r="R10"/>
  <c r="T10"/>
  <c r="S10"/>
  <c r="U10"/>
  <c r="C10"/>
  <c r="AG10"/>
  <c r="AF10"/>
  <c r="AN6"/>
  <c r="AJ6"/>
  <c r="AM6"/>
  <c r="AI6"/>
  <c r="AL6"/>
  <c r="J6"/>
  <c r="N6"/>
  <c r="K6"/>
  <c r="M6"/>
  <c r="AK6"/>
  <c r="AH6"/>
  <c r="D6"/>
  <c r="E6"/>
  <c r="L6"/>
  <c r="P6"/>
  <c r="O6"/>
  <c r="Q6"/>
  <c r="AM9"/>
  <c r="AJ9"/>
  <c r="AH9"/>
  <c r="AN9"/>
  <c r="AK9"/>
  <c r="AL9"/>
  <c r="D9"/>
  <c r="AI9"/>
  <c r="E9"/>
  <c r="J9"/>
  <c r="L9"/>
  <c r="N9"/>
  <c r="P9"/>
  <c r="K9"/>
  <c r="O9"/>
  <c r="M9"/>
  <c r="Q9"/>
  <c r="B11"/>
  <c r="B11" i="19" l="1"/>
  <c r="AC11" i="4"/>
  <c r="AA11"/>
  <c r="AB11"/>
  <c r="Z11"/>
  <c r="AP11" a="1"/>
  <c r="AP11" s="1"/>
  <c r="V11"/>
  <c r="Y11"/>
  <c r="X11"/>
  <c r="W11"/>
  <c r="H11"/>
  <c r="I11"/>
  <c r="G11"/>
  <c r="R11"/>
  <c r="T11"/>
  <c r="S11"/>
  <c r="U11"/>
  <c r="C11"/>
  <c r="AG11"/>
  <c r="AF11"/>
  <c r="AM5"/>
  <c r="AH5"/>
  <c r="AN5"/>
  <c r="AL5"/>
  <c r="AI5"/>
  <c r="E5"/>
  <c r="L5"/>
  <c r="P5"/>
  <c r="O5"/>
  <c r="Q5"/>
  <c r="AJ5"/>
  <c r="AK5"/>
  <c r="D5"/>
  <c r="J5"/>
  <c r="N5"/>
  <c r="K5"/>
  <c r="M5"/>
  <c r="AN10"/>
  <c r="AK10"/>
  <c r="AJ10"/>
  <c r="AM10"/>
  <c r="AH10"/>
  <c r="AI10"/>
  <c r="AL10"/>
  <c r="D10"/>
  <c r="E10"/>
  <c r="J10"/>
  <c r="L10"/>
  <c r="N10"/>
  <c r="P10"/>
  <c r="K10"/>
  <c r="O10"/>
  <c r="Q10"/>
  <c r="M10"/>
  <c r="B12"/>
  <c r="B12" i="19" l="1"/>
  <c r="AB12" i="4"/>
  <c r="Z12"/>
  <c r="AC12"/>
  <c r="AA12"/>
  <c r="AP12" a="1"/>
  <c r="AP12" s="1"/>
  <c r="Y12"/>
  <c r="X12"/>
  <c r="W12"/>
  <c r="V12"/>
  <c r="I12"/>
  <c r="G12"/>
  <c r="H12"/>
  <c r="R12"/>
  <c r="T12"/>
  <c r="S12"/>
  <c r="U12"/>
  <c r="AG12"/>
  <c r="C12"/>
  <c r="AF12"/>
  <c r="AN4"/>
  <c r="AM4"/>
  <c r="AJ4"/>
  <c r="AI4"/>
  <c r="AL4"/>
  <c r="J4"/>
  <c r="N4"/>
  <c r="K4"/>
  <c r="M4"/>
  <c r="AK4"/>
  <c r="AH4"/>
  <c r="D4"/>
  <c r="E4"/>
  <c r="L4"/>
  <c r="P4"/>
  <c r="O4"/>
  <c r="Q4"/>
  <c r="AM11"/>
  <c r="AJ11"/>
  <c r="AH11"/>
  <c r="AK11"/>
  <c r="AN11"/>
  <c r="AL11"/>
  <c r="D11"/>
  <c r="AI11"/>
  <c r="E11"/>
  <c r="J11"/>
  <c r="L11"/>
  <c r="N11"/>
  <c r="P11"/>
  <c r="K11"/>
  <c r="O11"/>
  <c r="Q11"/>
  <c r="M11"/>
  <c r="B13"/>
  <c r="B13" i="19" s="1"/>
  <c r="AC13" i="4" l="1"/>
  <c r="AA13"/>
  <c r="AB13"/>
  <c r="Z13"/>
  <c r="AP13" a="1"/>
  <c r="AP13" s="1"/>
  <c r="V13"/>
  <c r="Y13"/>
  <c r="X13"/>
  <c r="W13"/>
  <c r="H13"/>
  <c r="I13"/>
  <c r="G13"/>
  <c r="R13"/>
  <c r="T13"/>
  <c r="C13"/>
  <c r="S13"/>
  <c r="U13"/>
  <c r="AF13"/>
  <c r="AG13"/>
  <c r="AM3"/>
  <c r="AH3"/>
  <c r="AK3"/>
  <c r="AL3"/>
  <c r="AI3"/>
  <c r="E3"/>
  <c r="L3"/>
  <c r="P3"/>
  <c r="O3"/>
  <c r="Q3"/>
  <c r="AJ3"/>
  <c r="AN3"/>
  <c r="D3"/>
  <c r="J3"/>
  <c r="N3"/>
  <c r="K3"/>
  <c r="M3"/>
  <c r="AN12"/>
  <c r="AK12"/>
  <c r="AM12"/>
  <c r="AH12"/>
  <c r="AJ12"/>
  <c r="AI12"/>
  <c r="AL12"/>
  <c r="D12"/>
  <c r="E12"/>
  <c r="J12"/>
  <c r="L12"/>
  <c r="N12"/>
  <c r="P12"/>
  <c r="K12"/>
  <c r="O12"/>
  <c r="Q12"/>
  <c r="M12"/>
  <c r="B14"/>
  <c r="B14" i="19" s="1"/>
  <c r="AB14" i="4" l="1"/>
  <c r="Z14"/>
  <c r="AC14"/>
  <c r="AA14"/>
  <c r="AP14" a="1"/>
  <c r="AP14" s="1"/>
  <c r="Y14"/>
  <c r="X14"/>
  <c r="W14"/>
  <c r="V14"/>
  <c r="I14"/>
  <c r="G14"/>
  <c r="H14"/>
  <c r="R14"/>
  <c r="T14"/>
  <c r="S14"/>
  <c r="U14"/>
  <c r="AF14"/>
  <c r="AG14"/>
  <c r="C14"/>
  <c r="B15"/>
  <c r="B15" i="19" s="1"/>
  <c r="AC15" i="4" l="1"/>
  <c r="AA15"/>
  <c r="AB15"/>
  <c r="Z15"/>
  <c r="AP15" a="1"/>
  <c r="AP15" s="1"/>
  <c r="V15"/>
  <c r="Y15"/>
  <c r="X15"/>
  <c r="W15"/>
  <c r="H15"/>
  <c r="I15"/>
  <c r="G15"/>
  <c r="R15"/>
  <c r="T15"/>
  <c r="S15"/>
  <c r="U15"/>
  <c r="C15"/>
  <c r="AF15"/>
  <c r="AG15"/>
  <c r="B16"/>
  <c r="B16" i="19" s="1"/>
  <c r="AB16" i="4" l="1"/>
  <c r="Z16"/>
  <c r="AC16"/>
  <c r="AA16"/>
  <c r="AP16" a="1"/>
  <c r="AP16" s="1"/>
  <c r="Y16"/>
  <c r="X16"/>
  <c r="W16"/>
  <c r="V16"/>
  <c r="I16"/>
  <c r="G16"/>
  <c r="H16"/>
  <c r="R16"/>
  <c r="T16"/>
  <c r="S16"/>
  <c r="U16"/>
  <c r="C16"/>
  <c r="AG16"/>
  <c r="AF16"/>
  <c r="B17"/>
  <c r="B17" i="19" l="1"/>
  <c r="AC17" i="4"/>
  <c r="AA17"/>
  <c r="AB17"/>
  <c r="Z17"/>
  <c r="AP17" a="1"/>
  <c r="AP17" s="1"/>
  <c r="V17"/>
  <c r="Y17"/>
  <c r="X17"/>
  <c r="W17"/>
  <c r="H17"/>
  <c r="I17"/>
  <c r="G17"/>
  <c r="R17"/>
  <c r="T17"/>
  <c r="S17"/>
  <c r="U17"/>
  <c r="AG17"/>
  <c r="AF17"/>
  <c r="C17"/>
  <c r="B18"/>
  <c r="B18" i="19" l="1"/>
  <c r="AB18" i="4"/>
  <c r="Z18"/>
  <c r="AC18"/>
  <c r="AA18"/>
  <c r="AP18" a="1"/>
  <c r="AP18" s="1"/>
  <c r="Y18"/>
  <c r="X18"/>
  <c r="W18"/>
  <c r="V18"/>
  <c r="I18"/>
  <c r="G18"/>
  <c r="H18"/>
  <c r="R18"/>
  <c r="T18"/>
  <c r="S18"/>
  <c r="U18"/>
  <c r="AG18"/>
  <c r="C18"/>
  <c r="AF18"/>
  <c r="B19"/>
  <c r="B19" i="19" s="1"/>
  <c r="AC19" i="4" l="1"/>
  <c r="AA19"/>
  <c r="AB19"/>
  <c r="Z19"/>
  <c r="AP19" a="1"/>
  <c r="AP19" s="1"/>
  <c r="V19"/>
  <c r="Y19"/>
  <c r="X19"/>
  <c r="W19"/>
  <c r="H19"/>
  <c r="I19"/>
  <c r="G19"/>
  <c r="R19"/>
  <c r="T19"/>
  <c r="S19"/>
  <c r="U19"/>
  <c r="C19"/>
  <c r="AG19"/>
  <c r="AF19"/>
  <c r="B20"/>
  <c r="B20" i="19" s="1"/>
  <c r="AB20" i="4" l="1"/>
  <c r="Z20"/>
  <c r="AC20"/>
  <c r="AA20"/>
  <c r="AP20" a="1"/>
  <c r="AP20" s="1"/>
  <c r="Y20"/>
  <c r="X20"/>
  <c r="W20"/>
  <c r="V20"/>
  <c r="I20"/>
  <c r="G20"/>
  <c r="H20"/>
  <c r="R20"/>
  <c r="T20"/>
  <c r="C20"/>
  <c r="S20"/>
  <c r="U20"/>
  <c r="AG20"/>
  <c r="AF20"/>
  <c r="K2"/>
  <c r="D2"/>
  <c r="M2"/>
  <c r="AJ2"/>
  <c r="AH2"/>
  <c r="O2"/>
  <c r="L2"/>
  <c r="AI2"/>
  <c r="P2"/>
  <c r="Q2"/>
  <c r="AK2"/>
  <c r="AM2"/>
  <c r="AN2"/>
  <c r="N2"/>
  <c r="J2"/>
  <c r="E2"/>
  <c r="AL2"/>
  <c r="B21"/>
  <c r="B21" i="19" l="1"/>
  <c r="AC21" i="4"/>
  <c r="AA21"/>
  <c r="AB21"/>
  <c r="Z21"/>
  <c r="AP21" a="1"/>
  <c r="AP21" s="1"/>
  <c r="V21"/>
  <c r="Y21"/>
  <c r="X21"/>
  <c r="W21"/>
  <c r="H21"/>
  <c r="I21"/>
  <c r="G21"/>
  <c r="R21"/>
  <c r="T21"/>
  <c r="S21"/>
  <c r="U21"/>
  <c r="AG21"/>
  <c r="AF21"/>
  <c r="C21"/>
  <c r="B22"/>
  <c r="B22" i="19" s="1"/>
  <c r="AB22" i="4" l="1"/>
  <c r="Z22"/>
  <c r="AC22"/>
  <c r="AA22"/>
  <c r="AP22" a="1"/>
  <c r="AP22" s="1"/>
  <c r="Y22"/>
  <c r="X22"/>
  <c r="W22"/>
  <c r="V22"/>
  <c r="I22"/>
  <c r="G22"/>
  <c r="H22"/>
  <c r="R22"/>
  <c r="T22"/>
  <c r="S22"/>
  <c r="U22"/>
  <c r="AF22"/>
  <c r="AG22"/>
  <c r="C22"/>
  <c r="B23"/>
  <c r="B23" i="19" l="1"/>
  <c r="AC23" i="4"/>
  <c r="AA23"/>
  <c r="AB23"/>
  <c r="Z23"/>
  <c r="AP23" a="1"/>
  <c r="AP23" s="1"/>
  <c r="V23"/>
  <c r="Y23"/>
  <c r="X23"/>
  <c r="W23"/>
  <c r="H23"/>
  <c r="I23"/>
  <c r="G23"/>
  <c r="R23"/>
  <c r="T23"/>
  <c r="S23"/>
  <c r="U23"/>
  <c r="C23"/>
  <c r="AG23"/>
  <c r="AF23"/>
  <c r="AN22"/>
  <c r="AK22"/>
  <c r="AJ22"/>
  <c r="AM22"/>
  <c r="AH22"/>
  <c r="AI22"/>
  <c r="AL22"/>
  <c r="D22"/>
  <c r="E22"/>
  <c r="K22"/>
  <c r="M22"/>
  <c r="O22"/>
  <c r="Q22"/>
  <c r="J22"/>
  <c r="N22"/>
  <c r="L22"/>
  <c r="P22"/>
  <c r="B25"/>
  <c r="B24"/>
  <c r="B24" i="19" l="1"/>
  <c r="B25"/>
  <c r="AB24" i="4"/>
  <c r="Z24"/>
  <c r="AC24"/>
  <c r="AA24"/>
  <c r="AC25"/>
  <c r="AA25"/>
  <c r="AB25"/>
  <c r="Z25"/>
  <c r="AP24" a="1"/>
  <c r="AP24" s="1"/>
  <c r="AP25" a="1"/>
  <c r="AP25" s="1"/>
  <c r="V25"/>
  <c r="Y25"/>
  <c r="X25"/>
  <c r="W25"/>
  <c r="Y24"/>
  <c r="X24"/>
  <c r="W24"/>
  <c r="V24"/>
  <c r="I24"/>
  <c r="G24"/>
  <c r="H24"/>
  <c r="H25"/>
  <c r="I25"/>
  <c r="G25"/>
  <c r="R24"/>
  <c r="T24"/>
  <c r="S24"/>
  <c r="U24"/>
  <c r="C24"/>
  <c r="AG24"/>
  <c r="AF24"/>
  <c r="R25"/>
  <c r="T25"/>
  <c r="S25"/>
  <c r="U25"/>
  <c r="AG25"/>
  <c r="AF25"/>
  <c r="C25"/>
  <c r="AM21"/>
  <c r="AH21"/>
  <c r="AN21"/>
  <c r="AL21"/>
  <c r="AI21"/>
  <c r="K21"/>
  <c r="O21"/>
  <c r="J21"/>
  <c r="L21"/>
  <c r="AJ21"/>
  <c r="AK21"/>
  <c r="D21"/>
  <c r="E21"/>
  <c r="M21"/>
  <c r="Q21"/>
  <c r="N21"/>
  <c r="P21"/>
  <c r="AM25"/>
  <c r="AJ25"/>
  <c r="AH25"/>
  <c r="AN25"/>
  <c r="AK25"/>
  <c r="AM23"/>
  <c r="AJ23"/>
  <c r="AH23"/>
  <c r="AK23"/>
  <c r="AN23"/>
  <c r="AL25"/>
  <c r="D25"/>
  <c r="AI25"/>
  <c r="AL23"/>
  <c r="D23"/>
  <c r="AI23"/>
  <c r="K25"/>
  <c r="M25"/>
  <c r="O25"/>
  <c r="Q25"/>
  <c r="J25"/>
  <c r="L25"/>
  <c r="N25"/>
  <c r="P25"/>
  <c r="E23"/>
  <c r="K23"/>
  <c r="M23"/>
  <c r="O23"/>
  <c r="Q23"/>
  <c r="J23"/>
  <c r="N23"/>
  <c r="L23"/>
  <c r="P23"/>
  <c r="B26"/>
  <c r="B26" i="19" s="1"/>
  <c r="E25" i="4"/>
  <c r="AB26" l="1"/>
  <c r="Z26"/>
  <c r="AC26"/>
  <c r="AA26"/>
  <c r="AP26" a="1"/>
  <c r="AP26" s="1"/>
  <c r="Y26"/>
  <c r="X26"/>
  <c r="W26"/>
  <c r="V26"/>
  <c r="I26"/>
  <c r="G26"/>
  <c r="H26"/>
  <c r="R26"/>
  <c r="T26"/>
  <c r="S26"/>
  <c r="U26"/>
  <c r="AG26"/>
  <c r="C26"/>
  <c r="AF26"/>
  <c r="AK20"/>
  <c r="AH20"/>
  <c r="D20"/>
  <c r="E20"/>
  <c r="K20"/>
  <c r="O20"/>
  <c r="N20"/>
  <c r="P20"/>
  <c r="AN20"/>
  <c r="AM20"/>
  <c r="AJ20"/>
  <c r="AI20"/>
  <c r="AL20"/>
  <c r="J20"/>
  <c r="M20"/>
  <c r="Q20"/>
  <c r="L20"/>
  <c r="AM19"/>
  <c r="AH19"/>
  <c r="AK19"/>
  <c r="AL19"/>
  <c r="AI19"/>
  <c r="J19"/>
  <c r="N19"/>
  <c r="K19"/>
  <c r="Q19"/>
  <c r="AJ19"/>
  <c r="AN19"/>
  <c r="D19"/>
  <c r="E19"/>
  <c r="L19"/>
  <c r="P19"/>
  <c r="O19"/>
  <c r="M19"/>
  <c r="AK26"/>
  <c r="AN26"/>
  <c r="AN24"/>
  <c r="AK24"/>
  <c r="AM24"/>
  <c r="AH24"/>
  <c r="AJ24"/>
  <c r="AI26"/>
  <c r="AL26"/>
  <c r="D26"/>
  <c r="AI24"/>
  <c r="AL24"/>
  <c r="D24"/>
  <c r="K26"/>
  <c r="M26"/>
  <c r="O26"/>
  <c r="Q26"/>
  <c r="J26"/>
  <c r="L26"/>
  <c r="N26"/>
  <c r="P26"/>
  <c r="E24"/>
  <c r="K24"/>
  <c r="M24"/>
  <c r="O24"/>
  <c r="Q24"/>
  <c r="J24"/>
  <c r="L24"/>
  <c r="N24"/>
  <c r="P24"/>
  <c r="B27"/>
  <c r="E26"/>
  <c r="B27" i="19" l="1"/>
  <c r="AC27" i="4"/>
  <c r="AA27"/>
  <c r="AB27"/>
  <c r="Z27"/>
  <c r="AP27" a="1"/>
  <c r="AP27" s="1"/>
  <c r="V27"/>
  <c r="Y27"/>
  <c r="W27"/>
  <c r="X27"/>
  <c r="H27"/>
  <c r="I27"/>
  <c r="G27"/>
  <c r="R27"/>
  <c r="T27"/>
  <c r="AG27"/>
  <c r="S27"/>
  <c r="U27"/>
  <c r="AF27"/>
  <c r="C27"/>
  <c r="AM26"/>
  <c r="AJ26"/>
  <c r="AH26"/>
  <c r="AN18"/>
  <c r="AJ18"/>
  <c r="AM18"/>
  <c r="AI18"/>
  <c r="AL18"/>
  <c r="J18"/>
  <c r="N18"/>
  <c r="K18"/>
  <c r="Q18"/>
  <c r="AK18"/>
  <c r="AH18"/>
  <c r="D18"/>
  <c r="E18"/>
  <c r="L18"/>
  <c r="P18"/>
  <c r="O18"/>
  <c r="M18"/>
  <c r="AM27"/>
  <c r="AJ27"/>
  <c r="AH27"/>
  <c r="AK27"/>
  <c r="AN27"/>
  <c r="AL27"/>
  <c r="D27"/>
  <c r="AI27"/>
  <c r="K27"/>
  <c r="N27"/>
  <c r="J27"/>
  <c r="O27"/>
  <c r="P27"/>
  <c r="L27"/>
  <c r="Q27"/>
  <c r="M27"/>
  <c r="B28"/>
  <c r="B28" i="19" s="1"/>
  <c r="E27" i="4"/>
  <c r="AB28" l="1"/>
  <c r="Z28"/>
  <c r="AC28"/>
  <c r="AA28"/>
  <c r="AP28" a="1"/>
  <c r="AP28" s="1"/>
  <c r="Y28"/>
  <c r="X28"/>
  <c r="W28"/>
  <c r="V28"/>
  <c r="I28"/>
  <c r="G28"/>
  <c r="H28"/>
  <c r="R28"/>
  <c r="T28"/>
  <c r="C28"/>
  <c r="S28"/>
  <c r="U28"/>
  <c r="AG28"/>
  <c r="AF28"/>
  <c r="AJ17"/>
  <c r="AK17"/>
  <c r="D17"/>
  <c r="E17"/>
  <c r="L17"/>
  <c r="P17"/>
  <c r="O17"/>
  <c r="M17"/>
  <c r="AM17"/>
  <c r="AH17"/>
  <c r="AN17"/>
  <c r="AL17"/>
  <c r="AI17"/>
  <c r="J17"/>
  <c r="N17"/>
  <c r="K17"/>
  <c r="Q17"/>
  <c r="AN28"/>
  <c r="AK28"/>
  <c r="AM28"/>
  <c r="AH28"/>
  <c r="AJ28"/>
  <c r="AI28"/>
  <c r="AL28"/>
  <c r="D28"/>
  <c r="M28"/>
  <c r="Q28"/>
  <c r="L28"/>
  <c r="P28"/>
  <c r="K28"/>
  <c r="O28"/>
  <c r="J28"/>
  <c r="N28"/>
  <c r="B29"/>
  <c r="E28"/>
  <c r="B29" i="19" l="1"/>
  <c r="AC29" i="4"/>
  <c r="AA29"/>
  <c r="AB29"/>
  <c r="Z29"/>
  <c r="AP29" a="1"/>
  <c r="AP29" s="1"/>
  <c r="V29"/>
  <c r="Y29"/>
  <c r="X29"/>
  <c r="W29"/>
  <c r="H29"/>
  <c r="I29"/>
  <c r="G29"/>
  <c r="R29"/>
  <c r="T29"/>
  <c r="S29"/>
  <c r="U29"/>
  <c r="AG29"/>
  <c r="C29"/>
  <c r="AF29"/>
  <c r="AK16"/>
  <c r="AH16"/>
  <c r="D16"/>
  <c r="E16"/>
  <c r="L16"/>
  <c r="P16"/>
  <c r="O16"/>
  <c r="M16"/>
  <c r="AN16"/>
  <c r="AM16"/>
  <c r="AJ16"/>
  <c r="AI16"/>
  <c r="AL16"/>
  <c r="J16"/>
  <c r="N16"/>
  <c r="K16"/>
  <c r="Q16"/>
  <c r="AM29"/>
  <c r="AJ29"/>
  <c r="AH29"/>
  <c r="AN29"/>
  <c r="AK29"/>
  <c r="AL29"/>
  <c r="D29"/>
  <c r="AI29"/>
  <c r="K29"/>
  <c r="N29"/>
  <c r="J29"/>
  <c r="Q29"/>
  <c r="M29"/>
  <c r="P29"/>
  <c r="L29"/>
  <c r="O29"/>
  <c r="B30"/>
  <c r="B30" i="19" s="1"/>
  <c r="E29" i="4"/>
  <c r="AB30" l="1"/>
  <c r="Z30"/>
  <c r="AC30"/>
  <c r="AA30"/>
  <c r="AP30" a="1"/>
  <c r="AP30" s="1"/>
  <c r="Y30"/>
  <c r="X30"/>
  <c r="W30"/>
  <c r="V30"/>
  <c r="I30"/>
  <c r="G30"/>
  <c r="H30"/>
  <c r="R30"/>
  <c r="T30"/>
  <c r="S30"/>
  <c r="U30"/>
  <c r="C30"/>
  <c r="AG30"/>
  <c r="AF30"/>
  <c r="AJ15"/>
  <c r="AN15"/>
  <c r="D15"/>
  <c r="E15"/>
  <c r="L15"/>
  <c r="P15"/>
  <c r="O15"/>
  <c r="M15"/>
  <c r="AM15"/>
  <c r="AH15"/>
  <c r="AK15"/>
  <c r="AL15"/>
  <c r="AI15"/>
  <c r="J15"/>
  <c r="N15"/>
  <c r="K15"/>
  <c r="Q15"/>
  <c r="AN30"/>
  <c r="AK30"/>
  <c r="AJ30"/>
  <c r="AM30"/>
  <c r="AH30"/>
  <c r="AI30"/>
  <c r="AL30"/>
  <c r="D30"/>
  <c r="M30"/>
  <c r="Q30"/>
  <c r="L30"/>
  <c r="P30"/>
  <c r="K30"/>
  <c r="O30"/>
  <c r="J30"/>
  <c r="N30"/>
  <c r="E30"/>
  <c r="AJ14" l="1"/>
  <c r="AI14"/>
  <c r="J14"/>
  <c r="K14"/>
  <c r="AK14"/>
  <c r="AH14"/>
  <c r="D14"/>
  <c r="L14"/>
  <c r="O14"/>
  <c r="AN14"/>
  <c r="AM14"/>
  <c r="AL14"/>
  <c r="N14"/>
  <c r="Q14"/>
  <c r="E14"/>
  <c r="P14"/>
  <c r="M14"/>
  <c r="B31"/>
  <c r="B31" i="19" s="1"/>
  <c r="AC31" i="4" l="1"/>
  <c r="AA31"/>
  <c r="AA32" s="1"/>
  <c r="AB31"/>
  <c r="Z31"/>
  <c r="AP31" a="1"/>
  <c r="AP31" s="1"/>
  <c r="V31"/>
  <c r="Y31"/>
  <c r="W31"/>
  <c r="W32" s="1"/>
  <c r="X31"/>
  <c r="H31"/>
  <c r="I31"/>
  <c r="G31"/>
  <c r="R31"/>
  <c r="T31"/>
  <c r="AG31"/>
  <c r="S31"/>
  <c r="S32" s="1"/>
  <c r="U31"/>
  <c r="AF31"/>
  <c r="C31"/>
  <c r="AJ31"/>
  <c r="AM31"/>
  <c r="AN31"/>
  <c r="AI31"/>
  <c r="E31"/>
  <c r="P31"/>
  <c r="Q31" l="1"/>
  <c r="J31"/>
  <c r="AL31"/>
  <c r="AH31"/>
  <c r="M31"/>
  <c r="L31"/>
  <c r="O31"/>
  <c r="N31"/>
  <c r="K31"/>
  <c r="D31"/>
  <c r="AK31"/>
  <c r="AM13"/>
  <c r="AH13"/>
  <c r="AN13"/>
  <c r="AL13"/>
  <c r="L13"/>
  <c r="O13"/>
  <c r="O32" s="1"/>
  <c r="K13"/>
  <c r="N13"/>
  <c r="AJ13"/>
  <c r="AK13"/>
  <c r="AI13"/>
  <c r="P13"/>
  <c r="M13"/>
  <c r="D13"/>
  <c r="J13"/>
  <c r="Q13"/>
  <c r="E13"/>
  <c r="K32" l="1"/>
  <c r="G2" i="19"/>
  <c r="G20"/>
  <c r="G24"/>
  <c r="G28"/>
  <c r="G3"/>
  <c r="G7"/>
  <c r="G11"/>
  <c r="G15"/>
  <c r="G19"/>
  <c r="G23"/>
  <c r="G27"/>
  <c r="G4"/>
  <c r="G8"/>
  <c r="G12"/>
  <c r="G16"/>
  <c r="G22"/>
  <c r="G26"/>
  <c r="G30"/>
  <c r="G5"/>
  <c r="G9"/>
  <c r="G13"/>
  <c r="G17"/>
  <c r="G21"/>
  <c r="G25"/>
  <c r="G29"/>
  <c r="G6"/>
  <c r="G10"/>
  <c r="G14"/>
  <c r="G18"/>
  <c r="G32" l="1"/>
</calcChain>
</file>

<file path=xl/sharedStrings.xml><?xml version="1.0" encoding="utf-8"?>
<sst xmlns="http://schemas.openxmlformats.org/spreadsheetml/2006/main" count="2099" uniqueCount="95">
  <si>
    <t>Points</t>
  </si>
  <si>
    <t>Rank</t>
  </si>
  <si>
    <t>Level</t>
  </si>
  <si>
    <t>Caesar Royale</t>
  </si>
  <si>
    <t>The_Jachal</t>
  </si>
  <si>
    <t>mumblebumble</t>
  </si>
  <si>
    <t>worm1112</t>
  </si>
  <si>
    <t>Valturuk</t>
  </si>
  <si>
    <t>Dr. Mindbubble</t>
  </si>
  <si>
    <t>Virgilio luna</t>
  </si>
  <si>
    <t>akash_512</t>
  </si>
  <si>
    <t>Chillingss</t>
  </si>
  <si>
    <t>Name</t>
  </si>
  <si>
    <t>#</t>
  </si>
  <si>
    <t>ElDorado8</t>
  </si>
  <si>
    <t>NetEskimo</t>
  </si>
  <si>
    <t>Apathy Scythe</t>
  </si>
  <si>
    <t>Jim Logan 81</t>
  </si>
  <si>
    <t>Andrew neves</t>
  </si>
  <si>
    <t>Fra22?</t>
  </si>
  <si>
    <t>Denise1</t>
  </si>
  <si>
    <t>SUPAZOE</t>
  </si>
  <si>
    <t>michaelsuttie7@</t>
  </si>
  <si>
    <t>jct22</t>
  </si>
  <si>
    <t>Alliance Quests</t>
  </si>
  <si>
    <t>BG</t>
  </si>
  <si>
    <t>W/L</t>
  </si>
  <si>
    <t>Pts</t>
  </si>
  <si>
    <t>W</t>
  </si>
  <si>
    <t>BG1</t>
  </si>
  <si>
    <t>BG3</t>
  </si>
  <si>
    <t>L</t>
  </si>
  <si>
    <t>BG2</t>
  </si>
  <si>
    <t>AQ Date</t>
  </si>
  <si>
    <t>Round</t>
  </si>
  <si>
    <t>Map</t>
  </si>
  <si>
    <t>Played</t>
  </si>
  <si>
    <t>Czakobmx</t>
  </si>
  <si>
    <t>Blaizemeister</t>
  </si>
  <si>
    <t>LoganManoj</t>
  </si>
  <si>
    <t>league of galax</t>
  </si>
  <si>
    <t>JaY XarXes</t>
  </si>
  <si>
    <t>figgo14</t>
  </si>
  <si>
    <t>No</t>
  </si>
  <si>
    <t>Rating</t>
  </si>
  <si>
    <t/>
  </si>
  <si>
    <t>Current Rating</t>
  </si>
  <si>
    <t>Rank#</t>
  </si>
  <si>
    <t>Roman-D</t>
  </si>
  <si>
    <t>The MsssA</t>
  </si>
  <si>
    <t>Chrisslabbert20</t>
  </si>
  <si>
    <t>Milner-Skudder</t>
  </si>
  <si>
    <t>Lord ShabZ</t>
  </si>
  <si>
    <t>Avg Map 1</t>
  </si>
  <si>
    <t>Avg Map 2</t>
  </si>
  <si>
    <t>Avg Map 3</t>
  </si>
  <si>
    <t>viver21</t>
  </si>
  <si>
    <t>RoyalC</t>
  </si>
  <si>
    <t>smartian</t>
  </si>
  <si>
    <t>caribbeancrush2</t>
  </si>
  <si>
    <t>M-Adel</t>
  </si>
  <si>
    <t>hellboy  creed</t>
  </si>
  <si>
    <t>Less max partic.</t>
  </si>
  <si>
    <t>hellboy creed</t>
  </si>
  <si>
    <t>Dr Mindbubble</t>
  </si>
  <si>
    <t>crazy engineer</t>
  </si>
  <si>
    <t>Date</t>
  </si>
  <si>
    <t>Summoner Advancement</t>
  </si>
  <si>
    <t>JØHN AND JØSH</t>
  </si>
  <si>
    <t>Lord shabZ</t>
  </si>
  <si>
    <t>Tiny3001</t>
  </si>
  <si>
    <t>Sarelo</t>
  </si>
  <si>
    <t>Jannel1984</t>
  </si>
  <si>
    <t>Pete Gambino</t>
  </si>
  <si>
    <t>Helanie23</t>
  </si>
  <si>
    <t>123Fu2</t>
  </si>
  <si>
    <t>Oungbuck</t>
  </si>
  <si>
    <t>Blood Bullet</t>
  </si>
  <si>
    <t>Jodash07</t>
  </si>
  <si>
    <t>helanie23</t>
  </si>
  <si>
    <t>Player</t>
  </si>
  <si>
    <t>Mouadh05</t>
  </si>
  <si>
    <t>sadud</t>
  </si>
  <si>
    <t>Abdallah222</t>
  </si>
  <si>
    <t>Lord Shabz</t>
  </si>
  <si>
    <t>Mud ex</t>
  </si>
  <si>
    <t>Brave razor</t>
  </si>
  <si>
    <t>1</t>
  </si>
  <si>
    <t>2</t>
  </si>
  <si>
    <t>3</t>
  </si>
  <si>
    <t>4</t>
  </si>
  <si>
    <t>5</t>
  </si>
  <si>
    <t>Featured</t>
  </si>
  <si>
    <t>abdallah222</t>
  </si>
  <si>
    <t>Elektra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</si>
</sst>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Eurostile"/>
      <family val="2"/>
    </font>
    <font>
      <sz val="10"/>
      <color theme="1"/>
      <name val="Eurostile"/>
      <family val="2"/>
    </font>
    <font>
      <sz val="8"/>
      <color theme="1"/>
      <name val="Eurostile"/>
      <family val="2"/>
    </font>
    <font>
      <b/>
      <sz val="8"/>
      <color theme="1"/>
      <name val="Eurostile"/>
      <family val="2"/>
    </font>
    <font>
      <b/>
      <sz val="10"/>
      <color rgb="FF006100"/>
      <name val="Eurostile"/>
      <family val="2"/>
    </font>
    <font>
      <b/>
      <sz val="10"/>
      <color rgb="FF9C0006"/>
      <name val="Eurostile"/>
      <family val="2"/>
    </font>
    <font>
      <sz val="10"/>
      <color theme="1"/>
      <name val="Eurostile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797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</fills>
  <borders count="2">
    <border>
      <left/>
      <right/>
      <top/>
      <bottom/>
      <diagonal/>
    </border>
    <border>
      <left style="thick">
        <color auto="1"/>
      </left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3" fontId="0" fillId="0" borderId="0" xfId="0" applyNumberFormat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2" fillId="0" borderId="0" xfId="0" applyFont="1" applyAlignment="1">
      <alignment wrapText="1"/>
    </xf>
    <xf numFmtId="0" fontId="3" fillId="0" borderId="0" xfId="0" applyFont="1"/>
    <xf numFmtId="0" fontId="3" fillId="3" borderId="0" xfId="0" applyFont="1" applyFill="1"/>
    <xf numFmtId="3" fontId="3" fillId="0" borderId="0" xfId="0" applyNumberFormat="1" applyFont="1"/>
    <xf numFmtId="3" fontId="3" fillId="0" borderId="0" xfId="0" quotePrefix="1" applyNumberFormat="1" applyFont="1"/>
    <xf numFmtId="14" fontId="3" fillId="0" borderId="0" xfId="0" applyNumberFormat="1" applyFont="1"/>
    <xf numFmtId="14" fontId="2" fillId="0" borderId="0" xfId="0" applyNumberFormat="1" applyFont="1" applyAlignment="1">
      <alignment wrapText="1"/>
    </xf>
    <xf numFmtId="0" fontId="3" fillId="0" borderId="0" xfId="0" quotePrefix="1" applyFont="1"/>
    <xf numFmtId="0" fontId="2" fillId="4" borderId="0" xfId="0" applyFont="1" applyFill="1"/>
    <xf numFmtId="0" fontId="3" fillId="4" borderId="0" xfId="0" applyFont="1" applyFill="1"/>
    <xf numFmtId="0" fontId="3" fillId="0" borderId="0" xfId="0" applyFont="1" applyFill="1"/>
    <xf numFmtId="14" fontId="2" fillId="0" borderId="1" xfId="0" applyNumberFormat="1" applyFont="1" applyBorder="1"/>
    <xf numFmtId="3" fontId="3" fillId="0" borderId="1" xfId="0" quotePrefix="1" applyNumberFormat="1" applyFont="1" applyBorder="1"/>
    <xf numFmtId="3" fontId="5" fillId="0" borderId="0" xfId="0" quotePrefix="1" applyNumberFormat="1" applyFont="1"/>
    <xf numFmtId="3" fontId="4" fillId="0" borderId="0" xfId="0" quotePrefix="1" applyNumberFormat="1" applyFont="1"/>
    <xf numFmtId="3" fontId="4" fillId="0" borderId="0" xfId="0" applyNumberFormat="1" applyFont="1"/>
    <xf numFmtId="3" fontId="5" fillId="0" borderId="1" xfId="0" quotePrefix="1" applyNumberFormat="1" applyFont="1" applyBorder="1"/>
    <xf numFmtId="14" fontId="0" fillId="0" borderId="0" xfId="0" applyNumberFormat="1"/>
    <xf numFmtId="14" fontId="6" fillId="5" borderId="0" xfId="0" applyNumberFormat="1" applyFont="1" applyFill="1"/>
    <xf numFmtId="3" fontId="2" fillId="0" borderId="0" xfId="0" applyNumberFormat="1" applyFont="1"/>
    <xf numFmtId="14" fontId="7" fillId="6" borderId="0" xfId="0" applyNumberFormat="1" applyFont="1" applyFill="1"/>
    <xf numFmtId="3" fontId="1" fillId="0" borderId="0" xfId="0" applyNumberFormat="1" applyFont="1"/>
    <xf numFmtId="3" fontId="8" fillId="0" borderId="0" xfId="0" applyNumberFormat="1" applyFont="1"/>
    <xf numFmtId="1" fontId="3" fillId="0" borderId="0" xfId="0" applyNumberFormat="1" applyFont="1"/>
    <xf numFmtId="0" fontId="2" fillId="2" borderId="0" xfId="0" applyFont="1" applyFill="1" applyAlignment="1">
      <alignment horizontal="center" vertical="center" textRotation="90"/>
    </xf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38"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Eurostile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5" tint="-0.24994659260841701"/>
      </font>
      <fill>
        <patternFill>
          <bgColor theme="5" tint="0.59996337778862885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6100"/>
      <color rgb="FFC6EFCE"/>
      <color rgb="FF9C0006"/>
      <color rgb="FFFFC7CE"/>
      <color rgb="FFBC0000"/>
      <color rgb="FFFF7979"/>
      <color rgb="FFCC0000"/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AQTable" displayName="AQTable" ref="A1:G1048576" totalsRowShown="0" headerRowDxfId="14" dataDxfId="13">
  <autoFilter ref="A1:G1048576"/>
  <tableColumns count="7">
    <tableColumn id="1" name="Name" dataDxfId="12"/>
    <tableColumn id="2" name="AQ Date" dataDxfId="11"/>
    <tableColumn id="3" name="Round" dataDxfId="10"/>
    <tableColumn id="4" name="Map" dataDxfId="9"/>
    <tableColumn id="5" name="BG" dataDxfId="8"/>
    <tableColumn id="6" name="Pts" dataDxfId="7"/>
    <tableColumn id="7" name="W/L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SAData" displayName="SAData" ref="A1:D1048576" totalsRowShown="0" headerRowDxfId="5" dataDxfId="4">
  <autoFilter ref="A1:D1048576">
    <filterColumn colId="2">
      <filters blank="1"/>
    </filterColumn>
  </autoFilter>
  <tableColumns count="4">
    <tableColumn id="1" name="#" dataDxfId="3"/>
    <tableColumn id="2" name="Name" dataDxfId="2"/>
    <tableColumn id="3" name="Date" dataDxfId="1"/>
    <tableColumn id="4" name="Point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michaelsuttie7@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Z47"/>
  <sheetViews>
    <sheetView workbookViewId="0">
      <pane xSplit="2" topLeftCell="C1" activePane="topRight" state="frozen"/>
      <selection pane="topRight" activeCell="B12" sqref="B12"/>
    </sheetView>
  </sheetViews>
  <sheetFormatPr defaultRowHeight="12.75" outlineLevelCol="2"/>
  <cols>
    <col min="1" max="1" width="3.85546875" style="6" bestFit="1" customWidth="1"/>
    <col min="2" max="2" width="14.5703125" style="6" bestFit="1" customWidth="1"/>
    <col min="3" max="3" width="7.85546875" style="6" bestFit="1" customWidth="1"/>
    <col min="4" max="4" width="5.85546875" style="6" hidden="1" customWidth="1"/>
    <col min="5" max="5" width="8.28515625" style="6" bestFit="1" customWidth="1"/>
    <col min="6" max="6" width="3.5703125" style="6" bestFit="1" customWidth="1"/>
    <col min="7" max="9" width="11" style="15" customWidth="1" outlineLevel="1"/>
    <col min="10" max="10" width="14.140625" style="6" customWidth="1" outlineLevel="1"/>
    <col min="11" max="11" width="7.28515625" style="6" customWidth="1" outlineLevel="2"/>
    <col min="12" max="12" width="3.28515625" style="6" customWidth="1" outlineLevel="2"/>
    <col min="13" max="13" width="2.28515625" style="6" customWidth="1" outlineLevel="2"/>
    <col min="14" max="14" width="12.85546875" style="6" customWidth="1" outlineLevel="1"/>
    <col min="15" max="15" width="7.28515625" style="6" customWidth="1" outlineLevel="2"/>
    <col min="16" max="16" width="3.28515625" style="6" customWidth="1" outlineLevel="2"/>
    <col min="17" max="17" width="2.28515625" style="6" customWidth="1" outlineLevel="2"/>
    <col min="18" max="18" width="11.5703125" style="6" customWidth="1" outlineLevel="1"/>
    <col min="19" max="19" width="7.28515625" style="6" customWidth="1" outlineLevel="2"/>
    <col min="20" max="20" width="3.28515625" style="6" customWidth="1" outlineLevel="2"/>
    <col min="21" max="21" width="2.28515625" style="6" customWidth="1" outlineLevel="2"/>
    <col min="22" max="22" width="12.85546875" style="6" customWidth="1" outlineLevel="1"/>
    <col min="23" max="23" width="7.28515625" style="6" customWidth="1" outlineLevel="2"/>
    <col min="24" max="24" width="3.28515625" style="6" customWidth="1" outlineLevel="2"/>
    <col min="25" max="25" width="2.28515625" style="6" customWidth="1" outlineLevel="2"/>
    <col min="26" max="26" width="12.85546875" style="6" customWidth="1" outlineLevel="1"/>
    <col min="27" max="27" width="7.28515625" style="6" customWidth="1" outlineLevel="2"/>
    <col min="28" max="28" width="3.28515625" style="6" customWidth="1" outlineLevel="2"/>
    <col min="29" max="29" width="2.28515625" style="6" customWidth="1" outlineLevel="2"/>
    <col min="30" max="30" width="16.140625" style="6" customWidth="1" outlineLevel="1"/>
    <col min="31" max="31" width="9.140625" style="6" customWidth="1" outlineLevel="1"/>
    <col min="32" max="32" width="5.140625" style="6" customWidth="1" outlineLevel="1"/>
    <col min="33" max="33" width="3.28515625" style="6" customWidth="1" outlineLevel="1"/>
    <col min="34" max="34" width="2.28515625" style="6" customWidth="1" outlineLevel="1"/>
    <col min="35" max="35" width="5.140625" style="6" customWidth="1" outlineLevel="1"/>
    <col min="36" max="36" width="3.28515625" style="6" customWidth="1" outlineLevel="1"/>
    <col min="37" max="37" width="2.28515625" style="6" customWidth="1" outlineLevel="1"/>
    <col min="38" max="38" width="5.140625" style="6" customWidth="1" outlineLevel="1"/>
    <col min="39" max="39" width="3.28515625" style="6" customWidth="1" outlineLevel="1"/>
    <col min="40" max="40" width="2.28515625" style="6" customWidth="1" outlineLevel="1"/>
    <col min="41" max="41" width="3.5703125" style="6" bestFit="1" customWidth="1"/>
    <col min="42" max="44" width="12.85546875" style="6" hidden="1" customWidth="1" outlineLevel="1"/>
    <col min="45" max="51" width="9.140625" style="6" hidden="1" customWidth="1" outlineLevel="1"/>
    <col min="52" max="52" width="9.140625" style="6" collapsed="1"/>
    <col min="53" max="16384" width="9.140625" style="6"/>
  </cols>
  <sheetData>
    <row r="1" spans="1:44">
      <c r="A1" s="3" t="s">
        <v>13</v>
      </c>
      <c r="B1" s="3" t="s">
        <v>12</v>
      </c>
      <c r="C1" s="3" t="s">
        <v>1</v>
      </c>
      <c r="D1" s="3" t="s">
        <v>2</v>
      </c>
      <c r="E1" s="5" t="s">
        <v>44</v>
      </c>
      <c r="F1" s="29" t="s">
        <v>24</v>
      </c>
      <c r="G1" s="5" t="s">
        <v>53</v>
      </c>
      <c r="H1" s="5" t="s">
        <v>54</v>
      </c>
      <c r="I1" s="5" t="s">
        <v>55</v>
      </c>
      <c r="J1" s="16">
        <v>42383</v>
      </c>
      <c r="K1" s="4" t="s">
        <v>36</v>
      </c>
      <c r="L1" s="4" t="s">
        <v>28</v>
      </c>
      <c r="M1" s="4" t="s">
        <v>31</v>
      </c>
      <c r="N1" s="4">
        <v>42392</v>
      </c>
      <c r="O1" s="4" t="s">
        <v>36</v>
      </c>
      <c r="P1" s="4" t="s">
        <v>28</v>
      </c>
      <c r="Q1" s="4" t="s">
        <v>31</v>
      </c>
      <c r="R1" s="4">
        <v>42401</v>
      </c>
      <c r="S1" s="4" t="s">
        <v>36</v>
      </c>
      <c r="T1" s="4" t="s">
        <v>28</v>
      </c>
      <c r="U1" s="4" t="s">
        <v>31</v>
      </c>
      <c r="V1" s="4">
        <v>42411</v>
      </c>
      <c r="W1" s="4" t="s">
        <v>36</v>
      </c>
      <c r="X1" s="4" t="s">
        <v>28</v>
      </c>
      <c r="Y1" s="4" t="s">
        <v>31</v>
      </c>
      <c r="Z1" s="4">
        <v>42419</v>
      </c>
      <c r="AA1" s="4" t="s">
        <v>36</v>
      </c>
      <c r="AB1" s="4" t="s">
        <v>28</v>
      </c>
      <c r="AC1" s="4" t="s">
        <v>31</v>
      </c>
      <c r="AD1" s="3"/>
      <c r="AF1" s="3" t="s">
        <v>29</v>
      </c>
      <c r="AG1" s="3" t="s">
        <v>28</v>
      </c>
      <c r="AH1" s="3" t="s">
        <v>31</v>
      </c>
      <c r="AI1" s="3" t="s">
        <v>32</v>
      </c>
      <c r="AJ1" s="3" t="s">
        <v>28</v>
      </c>
      <c r="AK1" s="3" t="s">
        <v>31</v>
      </c>
      <c r="AL1" s="3" t="s">
        <v>30</v>
      </c>
      <c r="AM1" s="3" t="s">
        <v>28</v>
      </c>
      <c r="AN1" s="3" t="s">
        <v>31</v>
      </c>
      <c r="AO1" s="29" t="s">
        <v>67</v>
      </c>
      <c r="AP1" s="25">
        <v>42411</v>
      </c>
      <c r="AQ1" s="23">
        <v>42418</v>
      </c>
      <c r="AR1" s="25">
        <v>42425</v>
      </c>
    </row>
    <row r="2" spans="1:44">
      <c r="A2" s="3">
        <v>1</v>
      </c>
      <c r="B2" s="12">
        <f>'Member Data'!AB2</f>
        <v>0</v>
      </c>
      <c r="C2" s="7" t="e">
        <f>INDEX('Member Data'!$Z$2:$Z$31,MATCH('Alliance Stats'!B2,'Member Data'!$AB$2:$AB$31,0))</f>
        <v>#N/A</v>
      </c>
      <c r="D2" s="6" t="e">
        <f>VLOOKUP(B2,'Member Data'!$C$2:$F$29,4,FALSE)</f>
        <v>#N/A</v>
      </c>
      <c r="E2" s="8" t="e">
        <f>VLOOKUP(B2,'Member Data'!$AB$2:$AC$31,2,FALSE)</f>
        <v>#N/A</v>
      </c>
      <c r="F2" s="29"/>
      <c r="G2" s="8">
        <f>IFERROR(AVERAGEIFS(AQTable[Pts],AQTable[Name],B2,AQTable[Map],"=1"),0)</f>
        <v>0</v>
      </c>
      <c r="H2" s="8">
        <f>IFERROR(AVERAGEIFS(AQTable[Pts],AQTable[Name],B2,AQTable[Map],"=2"),0)</f>
        <v>0</v>
      </c>
      <c r="I2" s="8">
        <f>IFERROR(AVERAGEIFS(AQTable[Pts],AQTable[Name],B2,AQTable[Map],"=3"),0)</f>
        <v>0</v>
      </c>
      <c r="J2" s="17">
        <f>SUMIFS(AQTable[Pts],AQTable[Name],$B2,AQTable[AQ Date],$J$1)</f>
        <v>0</v>
      </c>
      <c r="K2" s="9">
        <f>COUNTIFS(AQTable[Name],$B2,AQTable[AQ Date],$J$1)</f>
        <v>0</v>
      </c>
      <c r="L2" s="9">
        <f>COUNTIFS(AQTable[W/L],$L$1,AQTable[Name],$B2,AQTable[AQ Date],$J$1)</f>
        <v>0</v>
      </c>
      <c r="M2" s="9">
        <f>COUNTIFS(AQTable[W/L],$M$1,AQTable[Name],$B2,AQTable[AQ Date],$J$1)</f>
        <v>0</v>
      </c>
      <c r="N2" s="8">
        <f>SUMIFS(AQTable[Pts],AQTable[Name],$B2,AQTable[AQ Date],$N$1)</f>
        <v>0</v>
      </c>
      <c r="O2" s="8">
        <f>COUNTIFS(AQTable[Name],$B2,AQTable[AQ Date],$N$1)</f>
        <v>0</v>
      </c>
      <c r="P2" s="8">
        <f>COUNTIFS(AQTable[W/L],$P$1,AQTable[Name],$B2,AQTable[AQ Date],$N$1)</f>
        <v>0</v>
      </c>
      <c r="Q2" s="8">
        <f>COUNTIFS(AQTable[W/L],$Q$1,AQTable[Name],$B2,AQTable[AQ Date],$N$1)</f>
        <v>0</v>
      </c>
      <c r="R2" s="8">
        <f>SUMIFS(AQTable[Pts],AQTable[Name],$B2,AQTable[AQ Date],$R$1)</f>
        <v>0</v>
      </c>
      <c r="S2" s="8">
        <f>COUNTIFS(AQTable[Name],$B2,AQTable[AQ Date],$R$1)</f>
        <v>0</v>
      </c>
      <c r="T2" s="8">
        <f>COUNTIFS(AQTable[W/L],$T$1,AQTable[Name],$B2,AQTable[AQ Date],$R$1)</f>
        <v>0</v>
      </c>
      <c r="U2" s="8">
        <f>COUNTIFS(AQTable[W/L],$U$1,AQTable[Name],$B2,AQTable[AQ Date],$R$1)</f>
        <v>0</v>
      </c>
      <c r="V2" s="8">
        <f>SUMIFS(AQTable[Pts],AQTable[Name],$B2,AQTable[AQ Date],$V$1)</f>
        <v>0</v>
      </c>
      <c r="W2" s="8">
        <f>COUNTIFS(AQTable[Name],$B2,AQTable[AQ Date],$V$1)</f>
        <v>0</v>
      </c>
      <c r="X2" s="8">
        <f>COUNTIFS(AQTable[W/L],$X$1,AQTable[Name],$B2,AQTable[AQ Date],$V$1)</f>
        <v>0</v>
      </c>
      <c r="Y2" s="8">
        <f>COUNTIFS(AQTable[W/L],$Y$1,AQTable[Name],$B2,AQTable[AQ Date],$V$1)</f>
        <v>0</v>
      </c>
      <c r="Z2" s="8">
        <f>SUMIFS(AQTable[Pts],AQTable[Name],$B2,AQTable[AQ Date],$Z$1)</f>
        <v>0</v>
      </c>
      <c r="AA2" s="8">
        <f>COUNTIFS(AQTable[Name],$B2,AQTable[AQ Date],$Z$1)</f>
        <v>0</v>
      </c>
      <c r="AB2" s="8">
        <f>COUNTIFS(AQTable[W/L],$AB$1,AQTable[Name],$B2,AQTable[AQ Date],$Z$1)</f>
        <v>0</v>
      </c>
      <c r="AC2" s="8">
        <f>COUNTIFS(AQTable[W/L],$AC$1,AQTable[Name],$B2,AQTable[AQ Date],$Z$1)</f>
        <v>0</v>
      </c>
      <c r="AD2" s="8"/>
      <c r="AF2" s="6">
        <f>COUNTIFS(AQTable[BG],$AF$1,AQTable[Name],$B2)</f>
        <v>0</v>
      </c>
      <c r="AG2" s="6">
        <f>COUNTIFS(AQTable[W/L],$AG$1,AQTable[Name],$B2,AQTable[BG],$AF$1)</f>
        <v>0</v>
      </c>
      <c r="AH2" s="6">
        <f>COUNTIFS(AQTable[W/L],$AH$1,AQTable[Name],$B2,AQTable[BG],$AF$1)</f>
        <v>0</v>
      </c>
      <c r="AI2" s="6">
        <f>COUNTIFS(AQTable[BG],$AI$1,AQTable[Name],$B2)</f>
        <v>0</v>
      </c>
      <c r="AJ2" s="6">
        <f>COUNTIFS(AQTable[W/L],$AJ$1,AQTable[Name],$B2,AQTable[BG],$AI$1)</f>
        <v>0</v>
      </c>
      <c r="AK2" s="6">
        <f>COUNTIFS(AQTable[W/L],$AK$1,AQTable[Name],$B2,AQTable[BG],$AI$1)</f>
        <v>0</v>
      </c>
      <c r="AL2" s="6">
        <f>COUNTIFS(AQTable[BG],$AL$1,AQTable[Name],$B2)</f>
        <v>0</v>
      </c>
      <c r="AM2" s="6">
        <f>COUNTIFS(AQTable[W/L],$AM$1,AQTable[Name],$B2,AQTable[BG],$AL$1)</f>
        <v>0</v>
      </c>
      <c r="AN2" s="6">
        <f>COUNTIFS(AQTable[W/L],$AN$1,AQTable[Name],$B2,AQTable[BG],$AL$1)</f>
        <v>0</v>
      </c>
      <c r="AO2" s="29"/>
      <c r="AP2" s="8">
        <f t="array" ref="AP2">IFERROR(INDEX(SAData[Points],MATCH(1,(SAData[Date]=$AP$1)*(SAData[Name]=B2),0)),0)</f>
        <v>0</v>
      </c>
    </row>
    <row r="3" spans="1:44">
      <c r="A3" s="3">
        <v>2</v>
      </c>
      <c r="B3" s="12">
        <f>'Member Data'!AB3</f>
        <v>0</v>
      </c>
      <c r="C3" s="7" t="e">
        <f>INDEX('Member Data'!$Z$2:$Z$31,MATCH('Alliance Stats'!B3,'Member Data'!$AB$2:$AB$31,0))</f>
        <v>#N/A</v>
      </c>
      <c r="D3" s="6" t="e">
        <f>VLOOKUP(B3,'Member Data'!$C$2:$F$29,4,FALSE)</f>
        <v>#N/A</v>
      </c>
      <c r="E3" s="8" t="e">
        <f>VLOOKUP(B3,'Member Data'!$AB$2:$AC$31,2,FALSE)</f>
        <v>#N/A</v>
      </c>
      <c r="F3" s="29"/>
      <c r="G3" s="8">
        <f>IFERROR(AVERAGEIFS(AQTable[Pts],AQTable[Name],B3,AQTable[Map],"=1"),0)</f>
        <v>0</v>
      </c>
      <c r="H3" s="8">
        <f>IFERROR(AVERAGEIFS(AQTable[Pts],AQTable[Name],B3,AQTable[Map],"=2"),0)</f>
        <v>0</v>
      </c>
      <c r="I3" s="8">
        <f>IFERROR(AVERAGEIFS(AQTable[Pts],AQTable[Name],B3,AQTable[Map],"=3"),0)</f>
        <v>0</v>
      </c>
      <c r="J3" s="17">
        <f>SUMIFS(AQTable[Pts],AQTable[Name],$B3,AQTable[AQ Date],$J$1)</f>
        <v>0</v>
      </c>
      <c r="K3" s="9">
        <f>COUNTIFS(AQTable[Name],$B3,AQTable[AQ Date],$J$1)</f>
        <v>0</v>
      </c>
      <c r="L3" s="9">
        <f>COUNTIFS(AQTable[W/L],$L$1,AQTable[Name],$B3,AQTable[AQ Date],$J$1)</f>
        <v>0</v>
      </c>
      <c r="M3" s="9">
        <f>COUNTIFS(AQTable[W/L],$M$1,AQTable[Name],$B3,AQTable[AQ Date],$J$1)</f>
        <v>0</v>
      </c>
      <c r="N3" s="8">
        <f>SUMIFS(AQTable[Pts],AQTable[Name],$B3,AQTable[AQ Date],$N$1)</f>
        <v>0</v>
      </c>
      <c r="O3" s="8">
        <f>COUNTIFS(AQTable[Name],$B3,AQTable[AQ Date],$N$1)</f>
        <v>0</v>
      </c>
      <c r="P3" s="8">
        <f>COUNTIFS(AQTable[W/L],$P$1,AQTable[Name],$B3,AQTable[AQ Date],$N$1)</f>
        <v>0</v>
      </c>
      <c r="Q3" s="8">
        <f>COUNTIFS(AQTable[W/L],$Q$1,AQTable[Name],$B3,AQTable[AQ Date],$N$1)</f>
        <v>0</v>
      </c>
      <c r="R3" s="8">
        <f>SUMIFS(AQTable[Pts],AQTable[Name],$B3,AQTable[AQ Date],$R$1)</f>
        <v>0</v>
      </c>
      <c r="S3" s="8">
        <f>COUNTIFS(AQTable[Name],$B3,AQTable[AQ Date],$R$1)</f>
        <v>0</v>
      </c>
      <c r="T3" s="8">
        <f>COUNTIFS(AQTable[W/L],$T$1,AQTable[Name],$B3,AQTable[AQ Date],$R$1)</f>
        <v>0</v>
      </c>
      <c r="U3" s="8">
        <f>COUNTIFS(AQTable[W/L],$U$1,AQTable[Name],$B3,AQTable[AQ Date],$R$1)</f>
        <v>0</v>
      </c>
      <c r="V3" s="8">
        <f>SUMIFS(AQTable[Pts],AQTable[Name],$B3,AQTable[AQ Date],$V$1)</f>
        <v>0</v>
      </c>
      <c r="W3" s="8">
        <f>COUNTIFS(AQTable[Name],$B3,AQTable[AQ Date],$V$1)</f>
        <v>0</v>
      </c>
      <c r="X3" s="8">
        <f>COUNTIFS(AQTable[W/L],$X$1,AQTable[Name],$B3,AQTable[AQ Date],$V$1)</f>
        <v>0</v>
      </c>
      <c r="Y3" s="8">
        <f>COUNTIFS(AQTable[W/L],$Y$1,AQTable[Name],$B3,AQTable[AQ Date],$V$1)</f>
        <v>0</v>
      </c>
      <c r="Z3" s="8">
        <f>SUMIFS(AQTable[Pts],AQTable[Name],$B3,AQTable[AQ Date],$Z$1)</f>
        <v>0</v>
      </c>
      <c r="AA3" s="8">
        <f>COUNTIFS(AQTable[Name],$B3,AQTable[AQ Date],$Z$1)</f>
        <v>0</v>
      </c>
      <c r="AB3" s="8">
        <f>COUNTIFS(AQTable[W/L],$AB$1,AQTable[Name],$B3,AQTable[AQ Date],$Z$1)</f>
        <v>0</v>
      </c>
      <c r="AC3" s="8">
        <f>COUNTIFS(AQTable[W/L],$AC$1,AQTable[Name],$B3,AQTable[AQ Date],$Z$1)</f>
        <v>0</v>
      </c>
      <c r="AD3" s="8"/>
      <c r="AF3" s="6">
        <f>COUNTIFS(AQTable[BG],$AF$1,AQTable[Name],$B3)</f>
        <v>0</v>
      </c>
      <c r="AG3" s="6">
        <f>COUNTIFS(AQTable[W/L],$AG$1,AQTable[Name],$B3,AQTable[BG],$AF$1)</f>
        <v>0</v>
      </c>
      <c r="AH3" s="6">
        <f>COUNTIFS(AQTable[W/L],$AH$1,AQTable[Name],$B3,AQTable[BG],$AF$1)</f>
        <v>0</v>
      </c>
      <c r="AI3" s="6">
        <f>COUNTIFS(AQTable[BG],$AI$1,AQTable[Name],$B3)</f>
        <v>0</v>
      </c>
      <c r="AJ3" s="6">
        <f>COUNTIFS(AQTable[W/L],$AJ$1,AQTable[Name],$B3,AQTable[BG],$AI$1)</f>
        <v>0</v>
      </c>
      <c r="AK3" s="6">
        <f>COUNTIFS(AQTable[W/L],$AK$1,AQTable[Name],$B3,AQTable[BG],$AI$1)</f>
        <v>0</v>
      </c>
      <c r="AL3" s="6">
        <f>COUNTIFS(AQTable[BG],$AL$1,AQTable[Name],$B3)</f>
        <v>0</v>
      </c>
      <c r="AM3" s="6">
        <f>COUNTIFS(AQTable[W/L],$AM$1,AQTable[Name],$B3,AQTable[BG],$AL$1)</f>
        <v>0</v>
      </c>
      <c r="AN3" s="6">
        <f>COUNTIFS(AQTable[W/L],$AN$1,AQTable[Name],$B3,AQTable[BG],$AL$1)</f>
        <v>0</v>
      </c>
      <c r="AO3" s="29"/>
      <c r="AP3" s="8">
        <f t="array" ref="AP3">IFERROR(INDEX(SAData[Points],MATCH(1,(SAData[Date]=$AP$1)*(SAData[Name]=B3),0)),0)</f>
        <v>0</v>
      </c>
    </row>
    <row r="4" spans="1:44">
      <c r="A4" s="3">
        <v>3</v>
      </c>
      <c r="B4" s="12">
        <f>'Member Data'!AB4</f>
        <v>0</v>
      </c>
      <c r="C4" s="7" t="e">
        <f>INDEX('Member Data'!$Z$2:$Z$31,MATCH('Alliance Stats'!B4,'Member Data'!$AB$2:$AB$31,0))</f>
        <v>#N/A</v>
      </c>
      <c r="D4" s="6" t="e">
        <f>VLOOKUP(B4,'Member Data'!$C$2:$F$29,4,FALSE)</f>
        <v>#N/A</v>
      </c>
      <c r="E4" s="8" t="e">
        <f>VLOOKUP(B4,'Member Data'!$AB$2:$AC$31,2,FALSE)</f>
        <v>#N/A</v>
      </c>
      <c r="F4" s="29"/>
      <c r="G4" s="8">
        <f>IFERROR(AVERAGEIFS(AQTable[Pts],AQTable[Name],B4,AQTable[Map],"=1"),0)</f>
        <v>0</v>
      </c>
      <c r="H4" s="8">
        <f>IFERROR(AVERAGEIFS(AQTable[Pts],AQTable[Name],B4,AQTable[Map],"=2"),0)</f>
        <v>0</v>
      </c>
      <c r="I4" s="8">
        <f>IFERROR(AVERAGEIFS(AQTable[Pts],AQTable[Name],B4,AQTable[Map],"=3"),0)</f>
        <v>0</v>
      </c>
      <c r="J4" s="17">
        <f>SUMIFS(AQTable[Pts],AQTable[Name],$B4,AQTable[AQ Date],$J$1)</f>
        <v>0</v>
      </c>
      <c r="K4" s="9">
        <f>COUNTIFS(AQTable[Name],$B4,AQTable[AQ Date],$J$1)</f>
        <v>0</v>
      </c>
      <c r="L4" s="9">
        <f>COUNTIFS(AQTable[W/L],$L$1,AQTable[Name],$B4,AQTable[AQ Date],$J$1)</f>
        <v>0</v>
      </c>
      <c r="M4" s="9">
        <f>COUNTIFS(AQTable[W/L],$M$1,AQTable[Name],$B4,AQTable[AQ Date],$J$1)</f>
        <v>0</v>
      </c>
      <c r="N4" s="8">
        <f>SUMIFS(AQTable[Pts],AQTable[Name],$B4,AQTable[AQ Date],$N$1)</f>
        <v>0</v>
      </c>
      <c r="O4" s="8">
        <f>COUNTIFS(AQTable[Name],$B4,AQTable[AQ Date],$N$1)</f>
        <v>0</v>
      </c>
      <c r="P4" s="8">
        <f>COUNTIFS(AQTable[W/L],$P$1,AQTable[Name],$B4,AQTable[AQ Date],$N$1)</f>
        <v>0</v>
      </c>
      <c r="Q4" s="8">
        <f>COUNTIFS(AQTable[W/L],$Q$1,AQTable[Name],$B4,AQTable[AQ Date],$N$1)</f>
        <v>0</v>
      </c>
      <c r="R4" s="8">
        <f>SUMIFS(AQTable[Pts],AQTable[Name],$B4,AQTable[AQ Date],$R$1)</f>
        <v>0</v>
      </c>
      <c r="S4" s="8">
        <f>COUNTIFS(AQTable[Name],$B4,AQTable[AQ Date],$R$1)</f>
        <v>0</v>
      </c>
      <c r="T4" s="8">
        <f>COUNTIFS(AQTable[W/L],$T$1,AQTable[Name],$B4,AQTable[AQ Date],$R$1)</f>
        <v>0</v>
      </c>
      <c r="U4" s="8">
        <f>COUNTIFS(AQTable[W/L],$U$1,AQTable[Name],$B4,AQTable[AQ Date],$R$1)</f>
        <v>0</v>
      </c>
      <c r="V4" s="8">
        <f>SUMIFS(AQTable[Pts],AQTable[Name],$B4,AQTable[AQ Date],$V$1)</f>
        <v>0</v>
      </c>
      <c r="W4" s="8">
        <f>COUNTIFS(AQTable[Name],$B4,AQTable[AQ Date],$V$1)</f>
        <v>0</v>
      </c>
      <c r="X4" s="8">
        <f>COUNTIFS(AQTable[W/L],$X$1,AQTable[Name],$B4,AQTable[AQ Date],$V$1)</f>
        <v>0</v>
      </c>
      <c r="Y4" s="8">
        <f>COUNTIFS(AQTable[W/L],$Y$1,AQTable[Name],$B4,AQTable[AQ Date],$V$1)</f>
        <v>0</v>
      </c>
      <c r="Z4" s="8">
        <f>SUMIFS(AQTable[Pts],AQTable[Name],$B4,AQTable[AQ Date],$Z$1)</f>
        <v>0</v>
      </c>
      <c r="AA4" s="8">
        <f>COUNTIFS(AQTable[Name],$B4,AQTable[AQ Date],$Z$1)</f>
        <v>0</v>
      </c>
      <c r="AB4" s="8">
        <f>COUNTIFS(AQTable[W/L],$AB$1,AQTable[Name],$B4,AQTable[AQ Date],$Z$1)</f>
        <v>0</v>
      </c>
      <c r="AC4" s="8">
        <f>COUNTIFS(AQTable[W/L],$AC$1,AQTable[Name],$B4,AQTable[AQ Date],$Z$1)</f>
        <v>0</v>
      </c>
      <c r="AD4" s="8"/>
      <c r="AF4" s="6">
        <f>COUNTIFS(AQTable[BG],$AF$1,AQTable[Name],$B4)</f>
        <v>0</v>
      </c>
      <c r="AG4" s="6">
        <f>COUNTIFS(AQTable[W/L],$AG$1,AQTable[Name],$B4,AQTable[BG],$AF$1)</f>
        <v>0</v>
      </c>
      <c r="AH4" s="6">
        <f>COUNTIFS(AQTable[W/L],$AH$1,AQTable[Name],$B4,AQTable[BG],$AF$1)</f>
        <v>0</v>
      </c>
      <c r="AI4" s="6">
        <f>COUNTIFS(AQTable[BG],$AI$1,AQTable[Name],$B4)</f>
        <v>0</v>
      </c>
      <c r="AJ4" s="6">
        <f>COUNTIFS(AQTable[W/L],$AJ$1,AQTable[Name],$B4,AQTable[BG],$AI$1)</f>
        <v>0</v>
      </c>
      <c r="AK4" s="6">
        <f>COUNTIFS(AQTable[W/L],$AK$1,AQTable[Name],$B4,AQTable[BG],$AI$1)</f>
        <v>0</v>
      </c>
      <c r="AL4" s="6">
        <f>COUNTIFS(AQTable[BG],$AL$1,AQTable[Name],$B4)</f>
        <v>0</v>
      </c>
      <c r="AM4" s="6">
        <f>COUNTIFS(AQTable[W/L],$AM$1,AQTable[Name],$B4,AQTable[BG],$AL$1)</f>
        <v>0</v>
      </c>
      <c r="AN4" s="6">
        <f>COUNTIFS(AQTable[W/L],$AN$1,AQTable[Name],$B4,AQTable[BG],$AL$1)</f>
        <v>0</v>
      </c>
      <c r="AO4" s="29"/>
      <c r="AP4" s="8">
        <f t="array" ref="AP4">IFERROR(INDEX(SAData[Points],MATCH(1,(SAData[Date]=$AP$1)*(SAData[Name]=B4),0)),0)</f>
        <v>0</v>
      </c>
    </row>
    <row r="5" spans="1:44">
      <c r="A5" s="3">
        <v>4</v>
      </c>
      <c r="B5" s="12">
        <f>'Member Data'!AB5</f>
        <v>0</v>
      </c>
      <c r="C5" s="7" t="e">
        <f>INDEX('Member Data'!$Z$2:$Z$31,MATCH('Alliance Stats'!B5,'Member Data'!$AB$2:$AB$31,0))</f>
        <v>#N/A</v>
      </c>
      <c r="D5" s="6" t="e">
        <f>VLOOKUP(B5,'Member Data'!$C$2:$F$29,4,FALSE)</f>
        <v>#N/A</v>
      </c>
      <c r="E5" s="8" t="e">
        <f>VLOOKUP(B5,'Member Data'!$AB$2:$AC$31,2,FALSE)</f>
        <v>#N/A</v>
      </c>
      <c r="F5" s="29"/>
      <c r="G5" s="8">
        <f>IFERROR(AVERAGEIFS(AQTable[Pts],AQTable[Name],B5,AQTable[Map],"=1"),0)</f>
        <v>0</v>
      </c>
      <c r="H5" s="8">
        <f>IFERROR(AVERAGEIFS(AQTable[Pts],AQTable[Name],B5,AQTable[Map],"=2"),0)</f>
        <v>0</v>
      </c>
      <c r="I5" s="8">
        <f>IFERROR(AVERAGEIFS(AQTable[Pts],AQTable[Name],B5,AQTable[Map],"=3"),0)</f>
        <v>0</v>
      </c>
      <c r="J5" s="17">
        <f>SUMIFS(AQTable[Pts],AQTable[Name],$B5,AQTable[AQ Date],$J$1)</f>
        <v>0</v>
      </c>
      <c r="K5" s="9">
        <f>COUNTIFS(AQTable[Name],$B5,AQTable[AQ Date],$J$1)</f>
        <v>0</v>
      </c>
      <c r="L5" s="9">
        <f>COUNTIFS(AQTable[W/L],$L$1,AQTable[Name],$B5,AQTable[AQ Date],$J$1)</f>
        <v>0</v>
      </c>
      <c r="M5" s="9">
        <f>COUNTIFS(AQTable[W/L],$M$1,AQTable[Name],$B5,AQTable[AQ Date],$J$1)</f>
        <v>0</v>
      </c>
      <c r="N5" s="8">
        <f>SUMIFS(AQTable[Pts],AQTable[Name],$B5,AQTable[AQ Date],$N$1)</f>
        <v>0</v>
      </c>
      <c r="O5" s="8">
        <f>COUNTIFS(AQTable[Name],$B5,AQTable[AQ Date],$N$1)</f>
        <v>0</v>
      </c>
      <c r="P5" s="8">
        <f>COUNTIFS(AQTable[W/L],$P$1,AQTable[Name],$B5,AQTable[AQ Date],$N$1)</f>
        <v>0</v>
      </c>
      <c r="Q5" s="8">
        <f>COUNTIFS(AQTable[W/L],$Q$1,AQTable[Name],$B5,AQTable[AQ Date],$N$1)</f>
        <v>0</v>
      </c>
      <c r="R5" s="8">
        <f>SUMIFS(AQTable[Pts],AQTable[Name],$B5,AQTable[AQ Date],$R$1)</f>
        <v>0</v>
      </c>
      <c r="S5" s="8">
        <f>COUNTIFS(AQTable[Name],$B5,AQTable[AQ Date],$R$1)</f>
        <v>0</v>
      </c>
      <c r="T5" s="8">
        <f>COUNTIFS(AQTable[W/L],$T$1,AQTable[Name],$B5,AQTable[AQ Date],$R$1)</f>
        <v>0</v>
      </c>
      <c r="U5" s="8">
        <f>COUNTIFS(AQTable[W/L],$U$1,AQTable[Name],$B5,AQTable[AQ Date],$R$1)</f>
        <v>0</v>
      </c>
      <c r="V5" s="8">
        <f>SUMIFS(AQTable[Pts],AQTable[Name],$B5,AQTable[AQ Date],$V$1)</f>
        <v>0</v>
      </c>
      <c r="W5" s="8">
        <f>COUNTIFS(AQTable[Name],$B5,AQTable[AQ Date],$V$1)</f>
        <v>0</v>
      </c>
      <c r="X5" s="8">
        <f>COUNTIFS(AQTable[W/L],$X$1,AQTable[Name],$B5,AQTable[AQ Date],$V$1)</f>
        <v>0</v>
      </c>
      <c r="Y5" s="8">
        <f>COUNTIFS(AQTable[W/L],$Y$1,AQTable[Name],$B5,AQTable[AQ Date],$V$1)</f>
        <v>0</v>
      </c>
      <c r="Z5" s="8">
        <f>SUMIFS(AQTable[Pts],AQTable[Name],$B5,AQTable[AQ Date],$Z$1)</f>
        <v>0</v>
      </c>
      <c r="AA5" s="8">
        <f>COUNTIFS(AQTable[Name],$B5,AQTable[AQ Date],$Z$1)</f>
        <v>0</v>
      </c>
      <c r="AB5" s="8">
        <f>COUNTIFS(AQTable[W/L],$AB$1,AQTable[Name],$B5,AQTable[AQ Date],$Z$1)</f>
        <v>0</v>
      </c>
      <c r="AC5" s="8">
        <f>COUNTIFS(AQTable[W/L],$AC$1,AQTable[Name],$B5,AQTable[AQ Date],$Z$1)</f>
        <v>0</v>
      </c>
      <c r="AD5" s="8"/>
      <c r="AF5" s="6">
        <f>COUNTIFS(AQTable[BG],$AF$1,AQTable[Name],$B5)</f>
        <v>0</v>
      </c>
      <c r="AG5" s="6">
        <f>COUNTIFS(AQTable[W/L],$AG$1,AQTable[Name],$B5,AQTable[BG],$AF$1)</f>
        <v>0</v>
      </c>
      <c r="AH5" s="6">
        <f>COUNTIFS(AQTable[W/L],$AH$1,AQTable[Name],$B5,AQTable[BG],$AF$1)</f>
        <v>0</v>
      </c>
      <c r="AI5" s="6">
        <f>COUNTIFS(AQTable[BG],$AI$1,AQTable[Name],$B5)</f>
        <v>0</v>
      </c>
      <c r="AJ5" s="6">
        <f>COUNTIFS(AQTable[W/L],$AJ$1,AQTable[Name],$B5,AQTable[BG],$AI$1)</f>
        <v>0</v>
      </c>
      <c r="AK5" s="6">
        <f>COUNTIFS(AQTable[W/L],$AK$1,AQTable[Name],$B5,AQTable[BG],$AI$1)</f>
        <v>0</v>
      </c>
      <c r="AL5" s="6">
        <f>COUNTIFS(AQTable[BG],$AL$1,AQTable[Name],$B5)</f>
        <v>0</v>
      </c>
      <c r="AM5" s="6">
        <f>COUNTIFS(AQTable[W/L],$AM$1,AQTable[Name],$B5,AQTable[BG],$AL$1)</f>
        <v>0</v>
      </c>
      <c r="AN5" s="6">
        <f>COUNTIFS(AQTable[W/L],$AN$1,AQTable[Name],$B5,AQTable[BG],$AL$1)</f>
        <v>0</v>
      </c>
      <c r="AO5" s="29"/>
      <c r="AP5" s="8">
        <f t="array" ref="AP5">IFERROR(INDEX(SAData[Points],MATCH(1,(SAData[Date]=$AP$1)*(SAData[Name]=B5),0)),0)</f>
        <v>0</v>
      </c>
    </row>
    <row r="6" spans="1:44">
      <c r="A6" s="3">
        <v>5</v>
      </c>
      <c r="B6" s="12">
        <f>'Member Data'!AB6</f>
        <v>0</v>
      </c>
      <c r="C6" s="7" t="e">
        <f>INDEX('Member Data'!$Z$2:$Z$31,MATCH('Alliance Stats'!B6,'Member Data'!$AB$2:$AB$31,0))</f>
        <v>#N/A</v>
      </c>
      <c r="D6" s="6" t="e">
        <f>VLOOKUP(B6,'Member Data'!$C$2:$F$29,4,FALSE)</f>
        <v>#N/A</v>
      </c>
      <c r="E6" s="8" t="e">
        <f>VLOOKUP(B6,'Member Data'!$AB$2:$AC$31,2,FALSE)</f>
        <v>#N/A</v>
      </c>
      <c r="F6" s="29"/>
      <c r="G6" s="8">
        <f>IFERROR(AVERAGEIFS(AQTable[Pts],AQTable[Name],B6,AQTable[Map],"=1"),0)</f>
        <v>0</v>
      </c>
      <c r="H6" s="8">
        <f>IFERROR(AVERAGEIFS(AQTable[Pts],AQTable[Name],B6,AQTable[Map],"=2"),0)</f>
        <v>0</v>
      </c>
      <c r="I6" s="8">
        <f>IFERROR(AVERAGEIFS(AQTable[Pts],AQTable[Name],B6,AQTable[Map],"=3"),0)</f>
        <v>0</v>
      </c>
      <c r="J6" s="17">
        <f>SUMIFS(AQTable[Pts],AQTable[Name],$B6,AQTable[AQ Date],$J$1)</f>
        <v>0</v>
      </c>
      <c r="K6" s="9">
        <f>COUNTIFS(AQTable[Name],$B6,AQTable[AQ Date],$J$1)</f>
        <v>0</v>
      </c>
      <c r="L6" s="9">
        <f>COUNTIFS(AQTable[W/L],$L$1,AQTable[Name],$B6,AQTable[AQ Date],$J$1)</f>
        <v>0</v>
      </c>
      <c r="M6" s="9">
        <f>COUNTIFS(AQTable[W/L],$M$1,AQTable[Name],$B6,AQTable[AQ Date],$J$1)</f>
        <v>0</v>
      </c>
      <c r="N6" s="8">
        <f>SUMIFS(AQTable[Pts],AQTable[Name],$B6,AQTable[AQ Date],$N$1)</f>
        <v>0</v>
      </c>
      <c r="O6" s="8">
        <f>COUNTIFS(AQTable[Name],$B6,AQTable[AQ Date],$N$1)</f>
        <v>0</v>
      </c>
      <c r="P6" s="8">
        <f>COUNTIFS(AQTable[W/L],$P$1,AQTable[Name],$B6,AQTable[AQ Date],$N$1)</f>
        <v>0</v>
      </c>
      <c r="Q6" s="8">
        <f>COUNTIFS(AQTable[W/L],$Q$1,AQTable[Name],$B6,AQTable[AQ Date],$N$1)</f>
        <v>0</v>
      </c>
      <c r="R6" s="8">
        <f>SUMIFS(AQTable[Pts],AQTable[Name],$B6,AQTable[AQ Date],$R$1)</f>
        <v>0</v>
      </c>
      <c r="S6" s="8">
        <f>COUNTIFS(AQTable[Name],$B6,AQTable[AQ Date],$R$1)</f>
        <v>0</v>
      </c>
      <c r="T6" s="8">
        <f>COUNTIFS(AQTable[W/L],$T$1,AQTable[Name],$B6,AQTable[AQ Date],$R$1)</f>
        <v>0</v>
      </c>
      <c r="U6" s="8">
        <f>COUNTIFS(AQTable[W/L],$U$1,AQTable[Name],$B6,AQTable[AQ Date],$R$1)</f>
        <v>0</v>
      </c>
      <c r="V6" s="8">
        <f>SUMIFS(AQTable[Pts],AQTable[Name],$B6,AQTable[AQ Date],$V$1)</f>
        <v>0</v>
      </c>
      <c r="W6" s="8">
        <f>COUNTIFS(AQTable[Name],$B6,AQTable[AQ Date],$V$1)</f>
        <v>0</v>
      </c>
      <c r="X6" s="8">
        <f>COUNTIFS(AQTable[W/L],$X$1,AQTable[Name],$B6,AQTable[AQ Date],$V$1)</f>
        <v>0</v>
      </c>
      <c r="Y6" s="8">
        <f>COUNTIFS(AQTable[W/L],$Y$1,AQTable[Name],$B6,AQTable[AQ Date],$V$1)</f>
        <v>0</v>
      </c>
      <c r="Z6" s="8">
        <f>SUMIFS(AQTable[Pts],AQTable[Name],$B6,AQTable[AQ Date],$Z$1)</f>
        <v>0</v>
      </c>
      <c r="AA6" s="8">
        <f>COUNTIFS(AQTable[Name],$B6,AQTable[AQ Date],$Z$1)</f>
        <v>0</v>
      </c>
      <c r="AB6" s="8">
        <f>COUNTIFS(AQTable[W/L],$AB$1,AQTable[Name],$B6,AQTable[AQ Date],$Z$1)</f>
        <v>0</v>
      </c>
      <c r="AC6" s="8">
        <f>COUNTIFS(AQTable[W/L],$AC$1,AQTable[Name],$B6,AQTable[AQ Date],$Z$1)</f>
        <v>0</v>
      </c>
      <c r="AD6" s="8"/>
      <c r="AF6" s="6">
        <f>COUNTIFS(AQTable[BG],$AF$1,AQTable[Name],$B6)</f>
        <v>0</v>
      </c>
      <c r="AG6" s="6">
        <f>COUNTIFS(AQTable[W/L],$AG$1,AQTable[Name],$B6,AQTable[BG],$AF$1)</f>
        <v>0</v>
      </c>
      <c r="AH6" s="6">
        <f>COUNTIFS(AQTable[W/L],$AH$1,AQTable[Name],$B6,AQTable[BG],$AF$1)</f>
        <v>0</v>
      </c>
      <c r="AI6" s="6">
        <f>COUNTIFS(AQTable[BG],$AI$1,AQTable[Name],$B6)</f>
        <v>0</v>
      </c>
      <c r="AJ6" s="6">
        <f>COUNTIFS(AQTable[W/L],$AJ$1,AQTable[Name],$B6,AQTable[BG],$AI$1)</f>
        <v>0</v>
      </c>
      <c r="AK6" s="6">
        <f>COUNTIFS(AQTable[W/L],$AK$1,AQTable[Name],$B6,AQTable[BG],$AI$1)</f>
        <v>0</v>
      </c>
      <c r="AL6" s="6">
        <f>COUNTIFS(AQTable[BG],$AL$1,AQTable[Name],$B6)</f>
        <v>0</v>
      </c>
      <c r="AM6" s="6">
        <f>COUNTIFS(AQTable[W/L],$AM$1,AQTable[Name],$B6,AQTable[BG],$AL$1)</f>
        <v>0</v>
      </c>
      <c r="AN6" s="6">
        <f>COUNTIFS(AQTable[W/L],$AN$1,AQTable[Name],$B6,AQTable[BG],$AL$1)</f>
        <v>0</v>
      </c>
      <c r="AO6" s="29"/>
      <c r="AP6" s="8">
        <f t="array" ref="AP6">IFERROR(INDEX(SAData[Points],MATCH(1,(SAData[Date]=$AP$1)*(SAData[Name]=B6),0)),0)</f>
        <v>0</v>
      </c>
    </row>
    <row r="7" spans="1:44">
      <c r="A7" s="3">
        <v>6</v>
      </c>
      <c r="B7" s="12">
        <f>'Member Data'!AB7</f>
        <v>0</v>
      </c>
      <c r="C7" s="7" t="e">
        <f>INDEX('Member Data'!$Z$2:$Z$31,MATCH('Alliance Stats'!B7,'Member Data'!$AB$2:$AB$31,0))</f>
        <v>#N/A</v>
      </c>
      <c r="D7" s="6" t="e">
        <f>VLOOKUP(B7,'Member Data'!$C$2:$F$29,4,FALSE)</f>
        <v>#N/A</v>
      </c>
      <c r="E7" s="8" t="e">
        <f>VLOOKUP(B7,'Member Data'!$AB$2:$AC$31,2,FALSE)</f>
        <v>#N/A</v>
      </c>
      <c r="F7" s="29"/>
      <c r="G7" s="8">
        <f>IFERROR(AVERAGEIFS(AQTable[Pts],AQTable[Name],B7,AQTable[Map],"=1"),0)</f>
        <v>0</v>
      </c>
      <c r="H7" s="8">
        <f>IFERROR(AVERAGEIFS(AQTable[Pts],AQTable[Name],B7,AQTable[Map],"=2"),0)</f>
        <v>0</v>
      </c>
      <c r="I7" s="8">
        <f>IFERROR(AVERAGEIFS(AQTable[Pts],AQTable[Name],B7,AQTable[Map],"=3"),0)</f>
        <v>0</v>
      </c>
      <c r="J7" s="17">
        <f>SUMIFS(AQTable[Pts],AQTable[Name],$B7,AQTable[AQ Date],$J$1)</f>
        <v>0</v>
      </c>
      <c r="K7" s="9">
        <f>COUNTIFS(AQTable[Name],$B7,AQTable[AQ Date],$J$1)</f>
        <v>0</v>
      </c>
      <c r="L7" s="9">
        <f>COUNTIFS(AQTable[W/L],$L$1,AQTable[Name],$B7,AQTable[AQ Date],$J$1)</f>
        <v>0</v>
      </c>
      <c r="M7" s="9">
        <f>COUNTIFS(AQTable[W/L],$M$1,AQTable[Name],$B7,AQTable[AQ Date],$J$1)</f>
        <v>0</v>
      </c>
      <c r="N7" s="8">
        <f>SUMIFS(AQTable[Pts],AQTable[Name],$B7,AQTable[AQ Date],$N$1)</f>
        <v>0</v>
      </c>
      <c r="O7" s="8">
        <f>COUNTIFS(AQTable[Name],$B7,AQTable[AQ Date],$N$1)</f>
        <v>0</v>
      </c>
      <c r="P7" s="8">
        <f>COUNTIFS(AQTable[W/L],$P$1,AQTable[Name],$B7,AQTable[AQ Date],$N$1)</f>
        <v>0</v>
      </c>
      <c r="Q7" s="8">
        <f>COUNTIFS(AQTable[W/L],$Q$1,AQTable[Name],$B7,AQTable[AQ Date],$N$1)</f>
        <v>0</v>
      </c>
      <c r="R7" s="8">
        <f>SUMIFS(AQTable[Pts],AQTable[Name],$B7,AQTable[AQ Date],$R$1)</f>
        <v>0</v>
      </c>
      <c r="S7" s="8">
        <f>COUNTIFS(AQTable[Name],$B7,AQTable[AQ Date],$R$1)</f>
        <v>0</v>
      </c>
      <c r="T7" s="8">
        <f>COUNTIFS(AQTable[W/L],$T$1,AQTable[Name],$B7,AQTable[AQ Date],$R$1)</f>
        <v>0</v>
      </c>
      <c r="U7" s="8">
        <f>COUNTIFS(AQTable[W/L],$U$1,AQTable[Name],$B7,AQTable[AQ Date],$R$1)</f>
        <v>0</v>
      </c>
      <c r="V7" s="8">
        <f>SUMIFS(AQTable[Pts],AQTable[Name],$B7,AQTable[AQ Date],$V$1)</f>
        <v>0</v>
      </c>
      <c r="W7" s="8">
        <f>COUNTIFS(AQTable[Name],$B7,AQTable[AQ Date],$V$1)</f>
        <v>0</v>
      </c>
      <c r="X7" s="8">
        <f>COUNTIFS(AQTable[W/L],$X$1,AQTable[Name],$B7,AQTable[AQ Date],$V$1)</f>
        <v>0</v>
      </c>
      <c r="Y7" s="8">
        <f>COUNTIFS(AQTable[W/L],$Y$1,AQTable[Name],$B7,AQTable[AQ Date],$V$1)</f>
        <v>0</v>
      </c>
      <c r="Z7" s="8">
        <f>SUMIFS(AQTable[Pts],AQTable[Name],$B7,AQTable[AQ Date],$Z$1)</f>
        <v>0</v>
      </c>
      <c r="AA7" s="8">
        <f>COUNTIFS(AQTable[Name],$B7,AQTable[AQ Date],$Z$1)</f>
        <v>0</v>
      </c>
      <c r="AB7" s="8">
        <f>COUNTIFS(AQTable[W/L],$AB$1,AQTable[Name],$B7,AQTable[AQ Date],$Z$1)</f>
        <v>0</v>
      </c>
      <c r="AC7" s="8">
        <f>COUNTIFS(AQTable[W/L],$AC$1,AQTable[Name],$B7,AQTable[AQ Date],$Z$1)</f>
        <v>0</v>
      </c>
      <c r="AD7" s="8"/>
      <c r="AF7" s="6">
        <f>COUNTIFS(AQTable[BG],$AF$1,AQTable[Name],$B7)</f>
        <v>0</v>
      </c>
      <c r="AG7" s="6">
        <f>COUNTIFS(AQTable[W/L],$AG$1,AQTable[Name],$B7,AQTable[BG],$AF$1)</f>
        <v>0</v>
      </c>
      <c r="AH7" s="6">
        <f>COUNTIFS(AQTable[W/L],$AH$1,AQTable[Name],$B7,AQTable[BG],$AF$1)</f>
        <v>0</v>
      </c>
      <c r="AI7" s="6">
        <f>COUNTIFS(AQTable[BG],$AI$1,AQTable[Name],$B7)</f>
        <v>0</v>
      </c>
      <c r="AJ7" s="6">
        <f>COUNTIFS(AQTable[W/L],$AJ$1,AQTable[Name],$B7,AQTable[BG],$AI$1)</f>
        <v>0</v>
      </c>
      <c r="AK7" s="6">
        <f>COUNTIFS(AQTable[W/L],$AK$1,AQTable[Name],$B7,AQTable[BG],$AI$1)</f>
        <v>0</v>
      </c>
      <c r="AL7" s="6">
        <f>COUNTIFS(AQTable[BG],$AL$1,AQTable[Name],$B7)</f>
        <v>0</v>
      </c>
      <c r="AM7" s="6">
        <f>COUNTIFS(AQTable[W/L],$AM$1,AQTable[Name],$B7,AQTable[BG],$AL$1)</f>
        <v>0</v>
      </c>
      <c r="AN7" s="6">
        <f>COUNTIFS(AQTable[W/L],$AN$1,AQTable[Name],$B7,AQTable[BG],$AL$1)</f>
        <v>0</v>
      </c>
      <c r="AO7" s="29"/>
      <c r="AP7" s="8">
        <f t="array" ref="AP7">IFERROR(INDEX(SAData[Points],MATCH(1,(SAData[Date]=$AP$1)*(SAData[Name]=B7),0)),0)</f>
        <v>0</v>
      </c>
    </row>
    <row r="8" spans="1:44">
      <c r="A8" s="3">
        <v>7</v>
      </c>
      <c r="B8" s="12">
        <f>'Member Data'!AB8</f>
        <v>0</v>
      </c>
      <c r="C8" s="7" t="e">
        <f>INDEX('Member Data'!$Z$2:$Z$31,MATCH('Alliance Stats'!B8,'Member Data'!$AB$2:$AB$31,0))</f>
        <v>#N/A</v>
      </c>
      <c r="D8" s="6" t="e">
        <f>VLOOKUP(B8,'Member Data'!$C$2:$F$29,4,FALSE)</f>
        <v>#N/A</v>
      </c>
      <c r="E8" s="8" t="e">
        <f>VLOOKUP(B8,'Member Data'!$AB$2:$AC$31,2,FALSE)</f>
        <v>#N/A</v>
      </c>
      <c r="F8" s="29"/>
      <c r="G8" s="8">
        <f>IFERROR(AVERAGEIFS(AQTable[Pts],AQTable[Name],B8,AQTable[Map],"=1"),0)</f>
        <v>0</v>
      </c>
      <c r="H8" s="8">
        <f>IFERROR(AVERAGEIFS(AQTable[Pts],AQTable[Name],B8,AQTable[Map],"=2"),0)</f>
        <v>0</v>
      </c>
      <c r="I8" s="8">
        <f>IFERROR(AVERAGEIFS(AQTable[Pts],AQTable[Name],B8,AQTable[Map],"=3"),0)</f>
        <v>0</v>
      </c>
      <c r="J8" s="17">
        <f>SUMIFS(AQTable[Pts],AQTable[Name],$B8,AQTable[AQ Date],$J$1)</f>
        <v>0</v>
      </c>
      <c r="K8" s="9">
        <f>COUNTIFS(AQTable[Name],$B8,AQTable[AQ Date],$J$1)</f>
        <v>0</v>
      </c>
      <c r="L8" s="9">
        <f>COUNTIFS(AQTable[W/L],$L$1,AQTable[Name],$B8,AQTable[AQ Date],$J$1)</f>
        <v>0</v>
      </c>
      <c r="M8" s="9">
        <f>COUNTIFS(AQTable[W/L],$M$1,AQTable[Name],$B8,AQTable[AQ Date],$J$1)</f>
        <v>0</v>
      </c>
      <c r="N8" s="8">
        <f>SUMIFS(AQTable[Pts],AQTable[Name],$B8,AQTable[AQ Date],$N$1)</f>
        <v>0</v>
      </c>
      <c r="O8" s="8">
        <f>COUNTIFS(AQTable[Name],$B8,AQTable[AQ Date],$N$1)</f>
        <v>0</v>
      </c>
      <c r="P8" s="8">
        <f>COUNTIFS(AQTable[W/L],$P$1,AQTable[Name],$B8,AQTable[AQ Date],$N$1)</f>
        <v>0</v>
      </c>
      <c r="Q8" s="8">
        <f>COUNTIFS(AQTable[W/L],$Q$1,AQTable[Name],$B8,AQTable[AQ Date],$N$1)</f>
        <v>0</v>
      </c>
      <c r="R8" s="8">
        <f>SUMIFS(AQTable[Pts],AQTable[Name],$B8,AQTable[AQ Date],$R$1)</f>
        <v>0</v>
      </c>
      <c r="S8" s="8">
        <f>COUNTIFS(AQTable[Name],$B8,AQTable[AQ Date],$R$1)</f>
        <v>0</v>
      </c>
      <c r="T8" s="8">
        <f>COUNTIFS(AQTable[W/L],$T$1,AQTable[Name],$B8,AQTable[AQ Date],$R$1)</f>
        <v>0</v>
      </c>
      <c r="U8" s="8">
        <f>COUNTIFS(AQTable[W/L],$U$1,AQTable[Name],$B8,AQTable[AQ Date],$R$1)</f>
        <v>0</v>
      </c>
      <c r="V8" s="8">
        <f>SUMIFS(AQTable[Pts],AQTable[Name],$B8,AQTable[AQ Date],$V$1)</f>
        <v>0</v>
      </c>
      <c r="W8" s="8">
        <f>COUNTIFS(AQTable[Name],$B8,AQTable[AQ Date],$V$1)</f>
        <v>0</v>
      </c>
      <c r="X8" s="8">
        <f>COUNTIFS(AQTable[W/L],$X$1,AQTable[Name],$B8,AQTable[AQ Date],$V$1)</f>
        <v>0</v>
      </c>
      <c r="Y8" s="8">
        <f>COUNTIFS(AQTable[W/L],$Y$1,AQTable[Name],$B8,AQTable[AQ Date],$V$1)</f>
        <v>0</v>
      </c>
      <c r="Z8" s="8">
        <f>SUMIFS(AQTable[Pts],AQTable[Name],$B8,AQTable[AQ Date],$Z$1)</f>
        <v>0</v>
      </c>
      <c r="AA8" s="8">
        <f>COUNTIFS(AQTable[Name],$B8,AQTable[AQ Date],$Z$1)</f>
        <v>0</v>
      </c>
      <c r="AB8" s="8">
        <f>COUNTIFS(AQTable[W/L],$AB$1,AQTable[Name],$B8,AQTable[AQ Date],$Z$1)</f>
        <v>0</v>
      </c>
      <c r="AC8" s="8">
        <f>COUNTIFS(AQTable[W/L],$AC$1,AQTable[Name],$B8,AQTable[AQ Date],$Z$1)</f>
        <v>0</v>
      </c>
      <c r="AD8" s="8"/>
      <c r="AF8" s="6">
        <f>COUNTIFS(AQTable[BG],$AF$1,AQTable[Name],$B8)</f>
        <v>0</v>
      </c>
      <c r="AG8" s="6">
        <f>COUNTIFS(AQTable[W/L],$AG$1,AQTable[Name],$B8,AQTable[BG],$AF$1)</f>
        <v>0</v>
      </c>
      <c r="AH8" s="6">
        <f>COUNTIFS(AQTable[W/L],$AH$1,AQTable[Name],$B8,AQTable[BG],$AF$1)</f>
        <v>0</v>
      </c>
      <c r="AI8" s="6">
        <f>COUNTIFS(AQTable[BG],$AI$1,AQTable[Name],$B8)</f>
        <v>0</v>
      </c>
      <c r="AJ8" s="6">
        <f>COUNTIFS(AQTable[W/L],$AJ$1,AQTable[Name],$B8,AQTable[BG],$AI$1)</f>
        <v>0</v>
      </c>
      <c r="AK8" s="6">
        <f>COUNTIFS(AQTable[W/L],$AK$1,AQTable[Name],$B8,AQTable[BG],$AI$1)</f>
        <v>0</v>
      </c>
      <c r="AL8" s="6">
        <f>COUNTIFS(AQTable[BG],$AL$1,AQTable[Name],$B8)</f>
        <v>0</v>
      </c>
      <c r="AM8" s="6">
        <f>COUNTIFS(AQTable[W/L],$AM$1,AQTable[Name],$B8,AQTable[BG],$AL$1)</f>
        <v>0</v>
      </c>
      <c r="AN8" s="6">
        <f>COUNTIFS(AQTable[W/L],$AN$1,AQTable[Name],$B8,AQTable[BG],$AL$1)</f>
        <v>0</v>
      </c>
      <c r="AO8" s="29"/>
      <c r="AP8" s="8">
        <f t="array" ref="AP8">IFERROR(INDEX(SAData[Points],MATCH(1,(SAData[Date]=$AP$1)*(SAData[Name]=B8),0)),0)</f>
        <v>0</v>
      </c>
    </row>
    <row r="9" spans="1:44">
      <c r="A9" s="3">
        <v>8</v>
      </c>
      <c r="B9" s="12">
        <f>'Member Data'!AB9</f>
        <v>0</v>
      </c>
      <c r="C9" s="7" t="e">
        <f>INDEX('Member Data'!$Z$2:$Z$31,MATCH('Alliance Stats'!B9,'Member Data'!$AB$2:$AB$31,0))</f>
        <v>#N/A</v>
      </c>
      <c r="D9" s="6" t="e">
        <f>VLOOKUP(B9,'Member Data'!$C$2:$F$29,4,FALSE)</f>
        <v>#N/A</v>
      </c>
      <c r="E9" s="8" t="e">
        <f>VLOOKUP(B9,'Member Data'!$AB$2:$AC$31,2,FALSE)</f>
        <v>#N/A</v>
      </c>
      <c r="F9" s="29"/>
      <c r="G9" s="8">
        <f>IFERROR(AVERAGEIFS(AQTable[Pts],AQTable[Name],B9,AQTable[Map],"=1"),0)</f>
        <v>0</v>
      </c>
      <c r="H9" s="8">
        <f>IFERROR(AVERAGEIFS(AQTable[Pts],AQTable[Name],B9,AQTable[Map],"=2"),0)</f>
        <v>0</v>
      </c>
      <c r="I9" s="8">
        <f>IFERROR(AVERAGEIFS(AQTable[Pts],AQTable[Name],B9,AQTable[Map],"=3"),0)</f>
        <v>0</v>
      </c>
      <c r="J9" s="17">
        <f>SUMIFS(AQTable[Pts],AQTable[Name],$B9,AQTable[AQ Date],$J$1)</f>
        <v>0</v>
      </c>
      <c r="K9" s="9">
        <f>COUNTIFS(AQTable[Name],$B9,AQTable[AQ Date],$J$1)</f>
        <v>0</v>
      </c>
      <c r="L9" s="9">
        <f>COUNTIFS(AQTable[W/L],$L$1,AQTable[Name],$B9,AQTable[AQ Date],$J$1)</f>
        <v>0</v>
      </c>
      <c r="M9" s="9">
        <f>COUNTIFS(AQTable[W/L],$M$1,AQTable[Name],$B9,AQTable[AQ Date],$J$1)</f>
        <v>0</v>
      </c>
      <c r="N9" s="8">
        <f>SUMIFS(AQTable[Pts],AQTable[Name],$B9,AQTable[AQ Date],$N$1)</f>
        <v>0</v>
      </c>
      <c r="O9" s="8">
        <f>COUNTIFS(AQTable[Name],$B9,AQTable[AQ Date],$N$1)</f>
        <v>0</v>
      </c>
      <c r="P9" s="8">
        <f>COUNTIFS(AQTable[W/L],$P$1,AQTable[Name],$B9,AQTable[AQ Date],$N$1)</f>
        <v>0</v>
      </c>
      <c r="Q9" s="8">
        <f>COUNTIFS(AQTable[W/L],$Q$1,AQTable[Name],$B9,AQTable[AQ Date],$N$1)</f>
        <v>0</v>
      </c>
      <c r="R9" s="8">
        <f>SUMIFS(AQTable[Pts],AQTable[Name],$B9,AQTable[AQ Date],$R$1)</f>
        <v>0</v>
      </c>
      <c r="S9" s="8">
        <f>COUNTIFS(AQTable[Name],$B9,AQTable[AQ Date],$R$1)</f>
        <v>0</v>
      </c>
      <c r="T9" s="8">
        <f>COUNTIFS(AQTable[W/L],$T$1,AQTable[Name],$B9,AQTable[AQ Date],$R$1)</f>
        <v>0</v>
      </c>
      <c r="U9" s="8">
        <f>COUNTIFS(AQTable[W/L],$U$1,AQTable[Name],$B9,AQTable[AQ Date],$R$1)</f>
        <v>0</v>
      </c>
      <c r="V9" s="8">
        <f>SUMIFS(AQTable[Pts],AQTable[Name],$B9,AQTable[AQ Date],$V$1)</f>
        <v>0</v>
      </c>
      <c r="W9" s="8">
        <f>COUNTIFS(AQTable[Name],$B9,AQTable[AQ Date],$V$1)</f>
        <v>0</v>
      </c>
      <c r="X9" s="8">
        <f>COUNTIFS(AQTable[W/L],$X$1,AQTable[Name],$B9,AQTable[AQ Date],$V$1)</f>
        <v>0</v>
      </c>
      <c r="Y9" s="8">
        <f>COUNTIFS(AQTable[W/L],$Y$1,AQTable[Name],$B9,AQTable[AQ Date],$V$1)</f>
        <v>0</v>
      </c>
      <c r="Z9" s="8">
        <f>SUMIFS(AQTable[Pts],AQTable[Name],$B9,AQTable[AQ Date],$Z$1)</f>
        <v>0</v>
      </c>
      <c r="AA9" s="8">
        <f>COUNTIFS(AQTable[Name],$B9,AQTable[AQ Date],$Z$1)</f>
        <v>0</v>
      </c>
      <c r="AB9" s="8">
        <f>COUNTIFS(AQTable[W/L],$AB$1,AQTable[Name],$B9,AQTable[AQ Date],$Z$1)</f>
        <v>0</v>
      </c>
      <c r="AC9" s="8">
        <f>COUNTIFS(AQTable[W/L],$AC$1,AQTable[Name],$B9,AQTable[AQ Date],$Z$1)</f>
        <v>0</v>
      </c>
      <c r="AD9" s="8"/>
      <c r="AF9" s="6">
        <f>COUNTIFS(AQTable[BG],$AF$1,AQTable[Name],$B9)</f>
        <v>0</v>
      </c>
      <c r="AG9" s="6">
        <f>COUNTIFS(AQTable[W/L],$AG$1,AQTable[Name],$B9,AQTable[BG],$AF$1)</f>
        <v>0</v>
      </c>
      <c r="AH9" s="6">
        <f>COUNTIFS(AQTable[W/L],$AH$1,AQTable[Name],$B9,AQTable[BG],$AF$1)</f>
        <v>0</v>
      </c>
      <c r="AI9" s="6">
        <f>COUNTIFS(AQTable[BG],$AI$1,AQTable[Name],$B9)</f>
        <v>0</v>
      </c>
      <c r="AJ9" s="6">
        <f>COUNTIFS(AQTable[W/L],$AJ$1,AQTable[Name],$B9,AQTable[BG],$AI$1)</f>
        <v>0</v>
      </c>
      <c r="AK9" s="6">
        <f>COUNTIFS(AQTable[W/L],$AK$1,AQTable[Name],$B9,AQTable[BG],$AI$1)</f>
        <v>0</v>
      </c>
      <c r="AL9" s="6">
        <f>COUNTIFS(AQTable[BG],$AL$1,AQTable[Name],$B9)</f>
        <v>0</v>
      </c>
      <c r="AM9" s="6">
        <f>COUNTIFS(AQTable[W/L],$AM$1,AQTable[Name],$B9,AQTable[BG],$AL$1)</f>
        <v>0</v>
      </c>
      <c r="AN9" s="6">
        <f>COUNTIFS(AQTable[W/L],$AN$1,AQTable[Name],$B9,AQTable[BG],$AL$1)</f>
        <v>0</v>
      </c>
      <c r="AO9" s="29"/>
      <c r="AP9" s="8">
        <f t="array" ref="AP9">IFERROR(INDEX(SAData[Points],MATCH(1,(SAData[Date]=$AP$1)*(SAData[Name]=B9),0)),0)</f>
        <v>0</v>
      </c>
    </row>
    <row r="10" spans="1:44">
      <c r="A10" s="3">
        <v>9</v>
      </c>
      <c r="B10" s="12">
        <f>'Member Data'!AB10</f>
        <v>0</v>
      </c>
      <c r="C10" s="7" t="e">
        <f>INDEX('Member Data'!$Z$2:$Z$31,MATCH('Alliance Stats'!B10,'Member Data'!$AB$2:$AB$31,0))</f>
        <v>#N/A</v>
      </c>
      <c r="D10" s="6" t="e">
        <f>VLOOKUP(B10,'Member Data'!$C$2:$F$29,4,FALSE)</f>
        <v>#N/A</v>
      </c>
      <c r="E10" s="8" t="e">
        <f>VLOOKUP(B10,'Member Data'!$AB$2:$AC$31,2,FALSE)</f>
        <v>#N/A</v>
      </c>
      <c r="F10" s="29"/>
      <c r="G10" s="8">
        <f>IFERROR(AVERAGEIFS(AQTable[Pts],AQTable[Name],B10,AQTable[Map],"=1"),0)</f>
        <v>0</v>
      </c>
      <c r="H10" s="8">
        <f>IFERROR(AVERAGEIFS(AQTable[Pts],AQTable[Name],B10,AQTable[Map],"=2"),0)</f>
        <v>0</v>
      </c>
      <c r="I10" s="8">
        <f>IFERROR(AVERAGEIFS(AQTable[Pts],AQTable[Name],B10,AQTable[Map],"=3"),0)</f>
        <v>0</v>
      </c>
      <c r="J10" s="17">
        <f>SUMIFS(AQTable[Pts],AQTable[Name],$B10,AQTable[AQ Date],$J$1)</f>
        <v>0</v>
      </c>
      <c r="K10" s="9">
        <f>COUNTIFS(AQTable[Name],$B10,AQTable[AQ Date],$J$1)</f>
        <v>0</v>
      </c>
      <c r="L10" s="9">
        <f>COUNTIFS(AQTable[W/L],$L$1,AQTable[Name],$B10,AQTable[AQ Date],$J$1)</f>
        <v>0</v>
      </c>
      <c r="M10" s="9">
        <f>COUNTIFS(AQTable[W/L],$M$1,AQTable[Name],$B10,AQTable[AQ Date],$J$1)</f>
        <v>0</v>
      </c>
      <c r="N10" s="8">
        <f>SUMIFS(AQTable[Pts],AQTable[Name],$B10,AQTable[AQ Date],$N$1)</f>
        <v>0</v>
      </c>
      <c r="O10" s="8">
        <f>COUNTIFS(AQTable[Name],$B10,AQTable[AQ Date],$N$1)</f>
        <v>0</v>
      </c>
      <c r="P10" s="8">
        <f>COUNTIFS(AQTable[W/L],$P$1,AQTable[Name],$B10,AQTable[AQ Date],$N$1)</f>
        <v>0</v>
      </c>
      <c r="Q10" s="8">
        <f>COUNTIFS(AQTable[W/L],$Q$1,AQTable[Name],$B10,AQTable[AQ Date],$N$1)</f>
        <v>0</v>
      </c>
      <c r="R10" s="8">
        <f>SUMIFS(AQTable[Pts],AQTable[Name],$B10,AQTable[AQ Date],$R$1)</f>
        <v>0</v>
      </c>
      <c r="S10" s="8">
        <f>COUNTIFS(AQTable[Name],$B10,AQTable[AQ Date],$R$1)</f>
        <v>0</v>
      </c>
      <c r="T10" s="8">
        <f>COUNTIFS(AQTable[W/L],$T$1,AQTable[Name],$B10,AQTable[AQ Date],$R$1)</f>
        <v>0</v>
      </c>
      <c r="U10" s="8">
        <f>COUNTIFS(AQTable[W/L],$U$1,AQTable[Name],$B10,AQTable[AQ Date],$R$1)</f>
        <v>0</v>
      </c>
      <c r="V10" s="8">
        <f>SUMIFS(AQTable[Pts],AQTable[Name],$B10,AQTable[AQ Date],$V$1)</f>
        <v>0</v>
      </c>
      <c r="W10" s="8">
        <f>COUNTIFS(AQTable[Name],$B10,AQTable[AQ Date],$V$1)</f>
        <v>0</v>
      </c>
      <c r="X10" s="8">
        <f>COUNTIFS(AQTable[W/L],$X$1,AQTable[Name],$B10,AQTable[AQ Date],$V$1)</f>
        <v>0</v>
      </c>
      <c r="Y10" s="8">
        <f>COUNTIFS(AQTable[W/L],$Y$1,AQTable[Name],$B10,AQTable[AQ Date],$V$1)</f>
        <v>0</v>
      </c>
      <c r="Z10" s="8">
        <f>SUMIFS(AQTable[Pts],AQTable[Name],$B10,AQTable[AQ Date],$Z$1)</f>
        <v>0</v>
      </c>
      <c r="AA10" s="8">
        <f>COUNTIFS(AQTable[Name],$B10,AQTable[AQ Date],$Z$1)</f>
        <v>0</v>
      </c>
      <c r="AB10" s="8">
        <f>COUNTIFS(AQTable[W/L],$AB$1,AQTable[Name],$B10,AQTable[AQ Date],$Z$1)</f>
        <v>0</v>
      </c>
      <c r="AC10" s="8">
        <f>COUNTIFS(AQTable[W/L],$AC$1,AQTable[Name],$B10,AQTable[AQ Date],$Z$1)</f>
        <v>0</v>
      </c>
      <c r="AD10" s="8"/>
      <c r="AF10" s="6">
        <f>COUNTIFS(AQTable[BG],$AF$1,AQTable[Name],$B10)</f>
        <v>0</v>
      </c>
      <c r="AG10" s="6">
        <f>COUNTIFS(AQTable[W/L],$AG$1,AQTable[Name],$B10,AQTable[BG],$AF$1)</f>
        <v>0</v>
      </c>
      <c r="AH10" s="6">
        <f>COUNTIFS(AQTable[W/L],$AH$1,AQTable[Name],$B10,AQTable[BG],$AF$1)</f>
        <v>0</v>
      </c>
      <c r="AI10" s="6">
        <f>COUNTIFS(AQTable[BG],$AI$1,AQTable[Name],$B10)</f>
        <v>0</v>
      </c>
      <c r="AJ10" s="6">
        <f>COUNTIFS(AQTable[W/L],$AJ$1,AQTable[Name],$B10,AQTable[BG],$AI$1)</f>
        <v>0</v>
      </c>
      <c r="AK10" s="6">
        <f>COUNTIFS(AQTable[W/L],$AK$1,AQTable[Name],$B10,AQTable[BG],$AI$1)</f>
        <v>0</v>
      </c>
      <c r="AL10" s="6">
        <f>COUNTIFS(AQTable[BG],$AL$1,AQTable[Name],$B10)</f>
        <v>0</v>
      </c>
      <c r="AM10" s="6">
        <f>COUNTIFS(AQTable[W/L],$AM$1,AQTable[Name],$B10,AQTable[BG],$AL$1)</f>
        <v>0</v>
      </c>
      <c r="AN10" s="6">
        <f>COUNTIFS(AQTable[W/L],$AN$1,AQTable[Name],$B10,AQTable[BG],$AL$1)</f>
        <v>0</v>
      </c>
      <c r="AO10" s="29"/>
      <c r="AP10" s="8">
        <f t="array" ref="AP10">IFERROR(INDEX(SAData[Points],MATCH(1,(SAData[Date]=$AP$1)*(SAData[Name]=B10),0)),0)</f>
        <v>0</v>
      </c>
    </row>
    <row r="11" spans="1:44">
      <c r="A11" s="3">
        <v>10</v>
      </c>
      <c r="B11" s="12">
        <f>'Member Data'!AB11</f>
        <v>0</v>
      </c>
      <c r="C11" s="7" t="e">
        <f>INDEX('Member Data'!$Z$2:$Z$31,MATCH('Alliance Stats'!B11,'Member Data'!$AB$2:$AB$31,0))</f>
        <v>#N/A</v>
      </c>
      <c r="D11" s="6" t="e">
        <f>VLOOKUP(B11,'Member Data'!$C$2:$F$29,4,FALSE)</f>
        <v>#N/A</v>
      </c>
      <c r="E11" s="8" t="e">
        <f>VLOOKUP(B11,'Member Data'!$AB$2:$AC$31,2,FALSE)</f>
        <v>#N/A</v>
      </c>
      <c r="F11" s="29"/>
      <c r="G11" s="8">
        <f>IFERROR(AVERAGEIFS(AQTable[Pts],AQTable[Name],B11,AQTable[Map],"=1"),0)</f>
        <v>0</v>
      </c>
      <c r="H11" s="8">
        <f>IFERROR(AVERAGEIFS(AQTable[Pts],AQTable[Name],B11,AQTable[Map],"=2"),0)</f>
        <v>0</v>
      </c>
      <c r="I11" s="8">
        <f>IFERROR(AVERAGEIFS(AQTable[Pts],AQTable[Name],B11,AQTable[Map],"=3"),0)</f>
        <v>0</v>
      </c>
      <c r="J11" s="17">
        <f>SUMIFS(AQTable[Pts],AQTable[Name],$B11,AQTable[AQ Date],$J$1)</f>
        <v>0</v>
      </c>
      <c r="K11" s="9">
        <f>COUNTIFS(AQTable[Name],$B11,AQTable[AQ Date],$J$1)</f>
        <v>0</v>
      </c>
      <c r="L11" s="9">
        <f>COUNTIFS(AQTable[W/L],$L$1,AQTable[Name],$B11,AQTable[AQ Date],$J$1)</f>
        <v>0</v>
      </c>
      <c r="M11" s="9">
        <f>COUNTIFS(AQTable[W/L],$M$1,AQTable[Name],$B11,AQTable[AQ Date],$J$1)</f>
        <v>0</v>
      </c>
      <c r="N11" s="8">
        <f>SUMIFS(AQTable[Pts],AQTable[Name],$B11,AQTable[AQ Date],$N$1)</f>
        <v>0</v>
      </c>
      <c r="O11" s="8">
        <f>COUNTIFS(AQTable[Name],$B11,AQTable[AQ Date],$N$1)</f>
        <v>0</v>
      </c>
      <c r="P11" s="8">
        <f>COUNTIFS(AQTable[W/L],$P$1,AQTable[Name],$B11,AQTable[AQ Date],$N$1)</f>
        <v>0</v>
      </c>
      <c r="Q11" s="8">
        <f>COUNTIFS(AQTable[W/L],$Q$1,AQTable[Name],$B11,AQTable[AQ Date],$N$1)</f>
        <v>0</v>
      </c>
      <c r="R11" s="8">
        <f>SUMIFS(AQTable[Pts],AQTable[Name],$B11,AQTable[AQ Date],$R$1)</f>
        <v>0</v>
      </c>
      <c r="S11" s="8">
        <f>COUNTIFS(AQTable[Name],$B11,AQTable[AQ Date],$R$1)</f>
        <v>0</v>
      </c>
      <c r="T11" s="8">
        <f>COUNTIFS(AQTable[W/L],$T$1,AQTable[Name],$B11,AQTable[AQ Date],$R$1)</f>
        <v>0</v>
      </c>
      <c r="U11" s="8">
        <f>COUNTIFS(AQTable[W/L],$U$1,AQTable[Name],$B11,AQTable[AQ Date],$R$1)</f>
        <v>0</v>
      </c>
      <c r="V11" s="8">
        <f>SUMIFS(AQTable[Pts],AQTable[Name],$B11,AQTable[AQ Date],$V$1)</f>
        <v>0</v>
      </c>
      <c r="W11" s="8">
        <f>COUNTIFS(AQTable[Name],$B11,AQTable[AQ Date],$V$1)</f>
        <v>0</v>
      </c>
      <c r="X11" s="8">
        <f>COUNTIFS(AQTable[W/L],$X$1,AQTable[Name],$B11,AQTable[AQ Date],$V$1)</f>
        <v>0</v>
      </c>
      <c r="Y11" s="8">
        <f>COUNTIFS(AQTable[W/L],$Y$1,AQTable[Name],$B11,AQTable[AQ Date],$V$1)</f>
        <v>0</v>
      </c>
      <c r="Z11" s="8">
        <f>SUMIFS(AQTable[Pts],AQTable[Name],$B11,AQTable[AQ Date],$Z$1)</f>
        <v>0</v>
      </c>
      <c r="AA11" s="8">
        <f>COUNTIFS(AQTable[Name],$B11,AQTable[AQ Date],$Z$1)</f>
        <v>0</v>
      </c>
      <c r="AB11" s="8">
        <f>COUNTIFS(AQTable[W/L],$AB$1,AQTable[Name],$B11,AQTable[AQ Date],$Z$1)</f>
        <v>0</v>
      </c>
      <c r="AC11" s="8">
        <f>COUNTIFS(AQTable[W/L],$AC$1,AQTable[Name],$B11,AQTable[AQ Date],$Z$1)</f>
        <v>0</v>
      </c>
      <c r="AD11" s="8"/>
      <c r="AF11" s="6">
        <f>COUNTIFS(AQTable[BG],$AF$1,AQTable[Name],$B11)</f>
        <v>0</v>
      </c>
      <c r="AG11" s="6">
        <f>COUNTIFS(AQTable[W/L],$AG$1,AQTable[Name],$B11,AQTable[BG],$AF$1)</f>
        <v>0</v>
      </c>
      <c r="AH11" s="6">
        <f>COUNTIFS(AQTable[W/L],$AH$1,AQTable[Name],$B11,AQTable[BG],$AF$1)</f>
        <v>0</v>
      </c>
      <c r="AI11" s="6">
        <f>COUNTIFS(AQTable[BG],$AI$1,AQTable[Name],$B11)</f>
        <v>0</v>
      </c>
      <c r="AJ11" s="6">
        <f>COUNTIFS(AQTable[W/L],$AJ$1,AQTable[Name],$B11,AQTable[BG],$AI$1)</f>
        <v>0</v>
      </c>
      <c r="AK11" s="6">
        <f>COUNTIFS(AQTable[W/L],$AK$1,AQTable[Name],$B11,AQTable[BG],$AI$1)</f>
        <v>0</v>
      </c>
      <c r="AL11" s="6">
        <f>COUNTIFS(AQTable[BG],$AL$1,AQTable[Name],$B11)</f>
        <v>0</v>
      </c>
      <c r="AM11" s="6">
        <f>COUNTIFS(AQTable[W/L],$AM$1,AQTable[Name],$B11,AQTable[BG],$AL$1)</f>
        <v>0</v>
      </c>
      <c r="AN11" s="6">
        <f>COUNTIFS(AQTable[W/L],$AN$1,AQTable[Name],$B11,AQTable[BG],$AL$1)</f>
        <v>0</v>
      </c>
      <c r="AO11" s="29"/>
      <c r="AP11" s="8">
        <f t="array" ref="AP11">IFERROR(INDEX(SAData[Points],MATCH(1,(SAData[Date]=$AP$1)*(SAData[Name]=B11),0)),0)</f>
        <v>0</v>
      </c>
    </row>
    <row r="12" spans="1:44">
      <c r="A12" s="3">
        <v>11</v>
      </c>
      <c r="B12" s="12">
        <f>'Member Data'!AB12</f>
        <v>0</v>
      </c>
      <c r="C12" s="7" t="e">
        <f>INDEX('Member Data'!$Z$2:$Z$31,MATCH('Alliance Stats'!B12,'Member Data'!$AB$2:$AB$31,0))</f>
        <v>#N/A</v>
      </c>
      <c r="D12" s="6" t="e">
        <f>VLOOKUP(B12,'Member Data'!$C$2:$F$29,4,FALSE)</f>
        <v>#N/A</v>
      </c>
      <c r="E12" s="8" t="e">
        <f>VLOOKUP(B12,'Member Data'!$AB$2:$AC$31,2,FALSE)</f>
        <v>#N/A</v>
      </c>
      <c r="F12" s="29"/>
      <c r="G12" s="8">
        <f>IFERROR(AVERAGEIFS(AQTable[Pts],AQTable[Name],B12,AQTable[Map],"=1"),0)</f>
        <v>0</v>
      </c>
      <c r="H12" s="8">
        <f>IFERROR(AVERAGEIFS(AQTable[Pts],AQTable[Name],B12,AQTable[Map],"=2"),0)</f>
        <v>0</v>
      </c>
      <c r="I12" s="8">
        <f>IFERROR(AVERAGEIFS(AQTable[Pts],AQTable[Name],B12,AQTable[Map],"=3"),0)</f>
        <v>0</v>
      </c>
      <c r="J12" s="17">
        <f>SUMIFS(AQTable[Pts],AQTable[Name],$B12,AQTable[AQ Date],$J$1)</f>
        <v>0</v>
      </c>
      <c r="K12" s="9">
        <f>COUNTIFS(AQTable[Name],$B12,AQTable[AQ Date],$J$1)</f>
        <v>0</v>
      </c>
      <c r="L12" s="9">
        <f>COUNTIFS(AQTable[W/L],$L$1,AQTable[Name],$B12,AQTable[AQ Date],$J$1)</f>
        <v>0</v>
      </c>
      <c r="M12" s="9">
        <f>COUNTIFS(AQTable[W/L],$M$1,AQTable[Name],$B12,AQTable[AQ Date],$J$1)</f>
        <v>0</v>
      </c>
      <c r="N12" s="8">
        <f>SUMIFS(AQTable[Pts],AQTable[Name],$B12,AQTable[AQ Date],$N$1)</f>
        <v>0</v>
      </c>
      <c r="O12" s="8">
        <f>COUNTIFS(AQTable[Name],$B12,AQTable[AQ Date],$N$1)</f>
        <v>0</v>
      </c>
      <c r="P12" s="8">
        <f>COUNTIFS(AQTable[W/L],$P$1,AQTable[Name],$B12,AQTable[AQ Date],$N$1)</f>
        <v>0</v>
      </c>
      <c r="Q12" s="8">
        <f>COUNTIFS(AQTable[W/L],$Q$1,AQTable[Name],$B12,AQTable[AQ Date],$N$1)</f>
        <v>0</v>
      </c>
      <c r="R12" s="8">
        <f>SUMIFS(AQTable[Pts],AQTable[Name],$B12,AQTable[AQ Date],$R$1)</f>
        <v>0</v>
      </c>
      <c r="S12" s="8">
        <f>COUNTIFS(AQTable[Name],$B12,AQTable[AQ Date],$R$1)</f>
        <v>0</v>
      </c>
      <c r="T12" s="8">
        <f>COUNTIFS(AQTable[W/L],$T$1,AQTable[Name],$B12,AQTable[AQ Date],$R$1)</f>
        <v>0</v>
      </c>
      <c r="U12" s="8">
        <f>COUNTIFS(AQTable[W/L],$U$1,AQTable[Name],$B12,AQTable[AQ Date],$R$1)</f>
        <v>0</v>
      </c>
      <c r="V12" s="8">
        <f>SUMIFS(AQTable[Pts],AQTable[Name],$B12,AQTable[AQ Date],$V$1)</f>
        <v>0</v>
      </c>
      <c r="W12" s="8">
        <f>COUNTIFS(AQTable[Name],$B12,AQTable[AQ Date],$V$1)</f>
        <v>0</v>
      </c>
      <c r="X12" s="8">
        <f>COUNTIFS(AQTable[W/L],$X$1,AQTable[Name],$B12,AQTable[AQ Date],$V$1)</f>
        <v>0</v>
      </c>
      <c r="Y12" s="8">
        <f>COUNTIFS(AQTable[W/L],$Y$1,AQTable[Name],$B12,AQTable[AQ Date],$V$1)</f>
        <v>0</v>
      </c>
      <c r="Z12" s="8">
        <f>SUMIFS(AQTable[Pts],AQTable[Name],$B12,AQTable[AQ Date],$Z$1)</f>
        <v>0</v>
      </c>
      <c r="AA12" s="8">
        <f>COUNTIFS(AQTable[Name],$B12,AQTable[AQ Date],$Z$1)</f>
        <v>0</v>
      </c>
      <c r="AB12" s="8">
        <f>COUNTIFS(AQTable[W/L],$AB$1,AQTable[Name],$B12,AQTable[AQ Date],$Z$1)</f>
        <v>0</v>
      </c>
      <c r="AC12" s="8">
        <f>COUNTIFS(AQTable[W/L],$AC$1,AQTable[Name],$B12,AQTable[AQ Date],$Z$1)</f>
        <v>0</v>
      </c>
      <c r="AD12" s="8"/>
      <c r="AF12" s="6">
        <f>COUNTIFS(AQTable[BG],$AF$1,AQTable[Name],$B12)</f>
        <v>0</v>
      </c>
      <c r="AG12" s="6">
        <f>COUNTIFS(AQTable[W/L],$AG$1,AQTable[Name],$B12,AQTable[BG],$AF$1)</f>
        <v>0</v>
      </c>
      <c r="AH12" s="6">
        <f>COUNTIFS(AQTable[W/L],$AH$1,AQTable[Name],$B12,AQTable[BG],$AF$1)</f>
        <v>0</v>
      </c>
      <c r="AI12" s="6">
        <f>COUNTIFS(AQTable[BG],$AI$1,AQTable[Name],$B12)</f>
        <v>0</v>
      </c>
      <c r="AJ12" s="6">
        <f>COUNTIFS(AQTable[W/L],$AJ$1,AQTable[Name],$B12,AQTable[BG],$AI$1)</f>
        <v>0</v>
      </c>
      <c r="AK12" s="6">
        <f>COUNTIFS(AQTable[W/L],$AK$1,AQTable[Name],$B12,AQTable[BG],$AI$1)</f>
        <v>0</v>
      </c>
      <c r="AL12" s="6">
        <f>COUNTIFS(AQTable[BG],$AL$1,AQTable[Name],$B12)</f>
        <v>0</v>
      </c>
      <c r="AM12" s="6">
        <f>COUNTIFS(AQTable[W/L],$AM$1,AQTable[Name],$B12,AQTable[BG],$AL$1)</f>
        <v>0</v>
      </c>
      <c r="AN12" s="6">
        <f>COUNTIFS(AQTable[W/L],$AN$1,AQTable[Name],$B12,AQTable[BG],$AL$1)</f>
        <v>0</v>
      </c>
      <c r="AO12" s="29"/>
      <c r="AP12" s="8">
        <f t="array" ref="AP12">IFERROR(INDEX(SAData[Points],MATCH(1,(SAData[Date]=$AP$1)*(SAData[Name]=B12),0)),0)</f>
        <v>0</v>
      </c>
    </row>
    <row r="13" spans="1:44">
      <c r="A13" s="3">
        <v>12</v>
      </c>
      <c r="B13" s="12">
        <f>'Member Data'!AB13</f>
        <v>0</v>
      </c>
      <c r="C13" s="7" t="e">
        <f>INDEX('Member Data'!$Z$2:$Z$31,MATCH('Alliance Stats'!B13,'Member Data'!$AB$2:$AB$31,0))</f>
        <v>#N/A</v>
      </c>
      <c r="D13" s="6" t="e">
        <f>VLOOKUP(B13,'Member Data'!$C$2:$F$29,4,FALSE)</f>
        <v>#N/A</v>
      </c>
      <c r="E13" s="8" t="e">
        <f>VLOOKUP(B13,'Member Data'!$AB$2:$AC$31,2,FALSE)</f>
        <v>#N/A</v>
      </c>
      <c r="F13" s="29"/>
      <c r="G13" s="8">
        <f>IFERROR(AVERAGEIFS(AQTable[Pts],AQTable[Name],B13,AQTable[Map],"=1"),0)</f>
        <v>0</v>
      </c>
      <c r="H13" s="8">
        <f>IFERROR(AVERAGEIFS(AQTable[Pts],AQTable[Name],B13,AQTable[Map],"=2"),0)</f>
        <v>0</v>
      </c>
      <c r="I13" s="8">
        <f>IFERROR(AVERAGEIFS(AQTable[Pts],AQTable[Name],B13,AQTable[Map],"=3"),0)</f>
        <v>0</v>
      </c>
      <c r="J13" s="17">
        <f>SUMIFS(AQTable[Pts],AQTable[Name],$B13,AQTable[AQ Date],$J$1)</f>
        <v>0</v>
      </c>
      <c r="K13" s="9">
        <f>COUNTIFS(AQTable[Name],$B13,AQTable[AQ Date],$J$1)</f>
        <v>0</v>
      </c>
      <c r="L13" s="9">
        <f>COUNTIFS(AQTable[W/L],$L$1,AQTable[Name],$B13,AQTable[AQ Date],$J$1)</f>
        <v>0</v>
      </c>
      <c r="M13" s="9">
        <f>COUNTIFS(AQTable[W/L],$M$1,AQTable[Name],$B13,AQTable[AQ Date],$J$1)</f>
        <v>0</v>
      </c>
      <c r="N13" s="8">
        <f>SUMIFS(AQTable[Pts],AQTable[Name],$B13,AQTable[AQ Date],$N$1)</f>
        <v>0</v>
      </c>
      <c r="O13" s="8">
        <f>COUNTIFS(AQTable[Name],$B13,AQTable[AQ Date],$N$1)</f>
        <v>0</v>
      </c>
      <c r="P13" s="8">
        <f>COUNTIFS(AQTable[W/L],$P$1,AQTable[Name],$B13,AQTable[AQ Date],$N$1)</f>
        <v>0</v>
      </c>
      <c r="Q13" s="8">
        <f>COUNTIFS(AQTable[W/L],$Q$1,AQTable[Name],$B13,AQTable[AQ Date],$N$1)</f>
        <v>0</v>
      </c>
      <c r="R13" s="8">
        <f>SUMIFS(AQTable[Pts],AQTable[Name],$B13,AQTable[AQ Date],$R$1)</f>
        <v>0</v>
      </c>
      <c r="S13" s="8">
        <f>COUNTIFS(AQTable[Name],$B13,AQTable[AQ Date],$R$1)</f>
        <v>0</v>
      </c>
      <c r="T13" s="8">
        <f>COUNTIFS(AQTable[W/L],$T$1,AQTable[Name],$B13,AQTable[AQ Date],$R$1)</f>
        <v>0</v>
      </c>
      <c r="U13" s="8">
        <f>COUNTIFS(AQTable[W/L],$U$1,AQTable[Name],$B13,AQTable[AQ Date],$R$1)</f>
        <v>0</v>
      </c>
      <c r="V13" s="8">
        <f>SUMIFS(AQTable[Pts],AQTable[Name],$B13,AQTable[AQ Date],$V$1)</f>
        <v>0</v>
      </c>
      <c r="W13" s="8">
        <f>COUNTIFS(AQTable[Name],$B13,AQTable[AQ Date],$V$1)</f>
        <v>0</v>
      </c>
      <c r="X13" s="8">
        <f>COUNTIFS(AQTable[W/L],$X$1,AQTable[Name],$B13,AQTable[AQ Date],$V$1)</f>
        <v>0</v>
      </c>
      <c r="Y13" s="8">
        <f>COUNTIFS(AQTable[W/L],$Y$1,AQTable[Name],$B13,AQTable[AQ Date],$V$1)</f>
        <v>0</v>
      </c>
      <c r="Z13" s="8">
        <f>SUMIFS(AQTable[Pts],AQTable[Name],$B13,AQTable[AQ Date],$Z$1)</f>
        <v>0</v>
      </c>
      <c r="AA13" s="8">
        <f>COUNTIFS(AQTable[Name],$B13,AQTable[AQ Date],$Z$1)</f>
        <v>0</v>
      </c>
      <c r="AB13" s="8">
        <f>COUNTIFS(AQTable[W/L],$AB$1,AQTable[Name],$B13,AQTable[AQ Date],$Z$1)</f>
        <v>0</v>
      </c>
      <c r="AC13" s="8">
        <f>COUNTIFS(AQTable[W/L],$AC$1,AQTable[Name],$B13,AQTable[AQ Date],$Z$1)</f>
        <v>0</v>
      </c>
      <c r="AD13" s="8"/>
      <c r="AF13" s="6">
        <f>COUNTIFS(AQTable[BG],$AF$1,AQTable[Name],$B13)</f>
        <v>0</v>
      </c>
      <c r="AG13" s="6">
        <f>COUNTIFS(AQTable[W/L],$AG$1,AQTable[Name],$B13,AQTable[BG],$AF$1)</f>
        <v>0</v>
      </c>
      <c r="AH13" s="6">
        <f>COUNTIFS(AQTable[W/L],$AH$1,AQTable[Name],$B13,AQTable[BG],$AF$1)</f>
        <v>0</v>
      </c>
      <c r="AI13" s="6">
        <f>COUNTIFS(AQTable[BG],$AI$1,AQTable[Name],$B13)</f>
        <v>0</v>
      </c>
      <c r="AJ13" s="6">
        <f>COUNTIFS(AQTable[W/L],$AJ$1,AQTable[Name],$B13,AQTable[BG],$AI$1)</f>
        <v>0</v>
      </c>
      <c r="AK13" s="6">
        <f>COUNTIFS(AQTable[W/L],$AK$1,AQTable[Name],$B13,AQTable[BG],$AI$1)</f>
        <v>0</v>
      </c>
      <c r="AL13" s="6">
        <f>COUNTIFS(AQTable[BG],$AL$1,AQTable[Name],$B13)</f>
        <v>0</v>
      </c>
      <c r="AM13" s="6">
        <f>COUNTIFS(AQTable[W/L],$AM$1,AQTable[Name],$B13,AQTable[BG],$AL$1)</f>
        <v>0</v>
      </c>
      <c r="AN13" s="6">
        <f>COUNTIFS(AQTable[W/L],$AN$1,AQTable[Name],$B13,AQTable[BG],$AL$1)</f>
        <v>0</v>
      </c>
      <c r="AO13" s="29"/>
      <c r="AP13" s="8">
        <f t="array" ref="AP13">IFERROR(INDEX(SAData[Points],MATCH(1,(SAData[Date]=$AP$1)*(SAData[Name]=B13),0)),0)</f>
        <v>0</v>
      </c>
    </row>
    <row r="14" spans="1:44">
      <c r="A14" s="3">
        <v>13</v>
      </c>
      <c r="B14" s="12">
        <f>'Member Data'!AB14</f>
        <v>0</v>
      </c>
      <c r="C14" s="7" t="e">
        <f>INDEX('Member Data'!$Z$2:$Z$31,MATCH('Alliance Stats'!B14,'Member Data'!$AB$2:$AB$31,0))</f>
        <v>#N/A</v>
      </c>
      <c r="D14" s="6" t="e">
        <f>VLOOKUP(B14,'Member Data'!$C$2:$F$29,4,FALSE)</f>
        <v>#N/A</v>
      </c>
      <c r="E14" s="8" t="e">
        <f>VLOOKUP(B14,'Member Data'!$AB$2:$AC$31,2,FALSE)</f>
        <v>#N/A</v>
      </c>
      <c r="F14" s="29"/>
      <c r="G14" s="8">
        <f>IFERROR(AVERAGEIFS(AQTable[Pts],AQTable[Name],B14,AQTable[Map],"=1"),0)</f>
        <v>0</v>
      </c>
      <c r="H14" s="8">
        <f>IFERROR(AVERAGEIFS(AQTable[Pts],AQTable[Name],B14,AQTable[Map],"=2"),0)</f>
        <v>0</v>
      </c>
      <c r="I14" s="8">
        <f>IFERROR(AVERAGEIFS(AQTable[Pts],AQTable[Name],B14,AQTable[Map],"=3"),0)</f>
        <v>0</v>
      </c>
      <c r="J14" s="17">
        <f>SUMIFS(AQTable[Pts],AQTable[Name],$B14,AQTable[AQ Date],$J$1)</f>
        <v>0</v>
      </c>
      <c r="K14" s="9">
        <f>COUNTIFS(AQTable[Name],$B14,AQTable[AQ Date],$J$1)</f>
        <v>0</v>
      </c>
      <c r="L14" s="9">
        <f>COUNTIFS(AQTable[W/L],$L$1,AQTable[Name],$B14,AQTable[AQ Date],$J$1)</f>
        <v>0</v>
      </c>
      <c r="M14" s="9">
        <f>COUNTIFS(AQTable[W/L],$M$1,AQTable[Name],$B14,AQTable[AQ Date],$J$1)</f>
        <v>0</v>
      </c>
      <c r="N14" s="8">
        <f>SUMIFS(AQTable[Pts],AQTable[Name],$B14,AQTable[AQ Date],$N$1)</f>
        <v>0</v>
      </c>
      <c r="O14" s="8">
        <f>COUNTIFS(AQTable[Name],$B14,AQTable[AQ Date],$N$1)</f>
        <v>0</v>
      </c>
      <c r="P14" s="8">
        <f>COUNTIFS(AQTable[W/L],$P$1,AQTable[Name],$B14,AQTable[AQ Date],$N$1)</f>
        <v>0</v>
      </c>
      <c r="Q14" s="8">
        <f>COUNTIFS(AQTable[W/L],$Q$1,AQTable[Name],$B14,AQTable[AQ Date],$N$1)</f>
        <v>0</v>
      </c>
      <c r="R14" s="8">
        <f>SUMIFS(AQTable[Pts],AQTable[Name],$B14,AQTable[AQ Date],$R$1)</f>
        <v>0</v>
      </c>
      <c r="S14" s="8">
        <f>COUNTIFS(AQTable[Name],$B14,AQTable[AQ Date],$R$1)</f>
        <v>0</v>
      </c>
      <c r="T14" s="8">
        <f>COUNTIFS(AQTable[W/L],$T$1,AQTable[Name],$B14,AQTable[AQ Date],$R$1)</f>
        <v>0</v>
      </c>
      <c r="U14" s="8">
        <f>COUNTIFS(AQTable[W/L],$U$1,AQTable[Name],$B14,AQTable[AQ Date],$R$1)</f>
        <v>0</v>
      </c>
      <c r="V14" s="8">
        <f>SUMIFS(AQTable[Pts],AQTable[Name],$B14,AQTable[AQ Date],$V$1)</f>
        <v>0</v>
      </c>
      <c r="W14" s="8">
        <f>COUNTIFS(AQTable[Name],$B14,AQTable[AQ Date],$V$1)</f>
        <v>0</v>
      </c>
      <c r="X14" s="8">
        <f>COUNTIFS(AQTable[W/L],$X$1,AQTable[Name],$B14,AQTable[AQ Date],$V$1)</f>
        <v>0</v>
      </c>
      <c r="Y14" s="8">
        <f>COUNTIFS(AQTable[W/L],$Y$1,AQTable[Name],$B14,AQTable[AQ Date],$V$1)</f>
        <v>0</v>
      </c>
      <c r="Z14" s="8">
        <f>SUMIFS(AQTable[Pts],AQTable[Name],$B14,AQTable[AQ Date],$Z$1)</f>
        <v>0</v>
      </c>
      <c r="AA14" s="8">
        <f>COUNTIFS(AQTable[Name],$B14,AQTable[AQ Date],$Z$1)</f>
        <v>0</v>
      </c>
      <c r="AB14" s="8">
        <f>COUNTIFS(AQTable[W/L],$AB$1,AQTable[Name],$B14,AQTable[AQ Date],$Z$1)</f>
        <v>0</v>
      </c>
      <c r="AC14" s="8">
        <f>COUNTIFS(AQTable[W/L],$AC$1,AQTable[Name],$B14,AQTable[AQ Date],$Z$1)</f>
        <v>0</v>
      </c>
      <c r="AD14" s="8"/>
      <c r="AF14" s="6">
        <f>COUNTIFS(AQTable[BG],$AF$1,AQTable[Name],$B14)</f>
        <v>0</v>
      </c>
      <c r="AG14" s="6">
        <f>COUNTIFS(AQTable[W/L],$AG$1,AQTable[Name],$B14,AQTable[BG],$AF$1)</f>
        <v>0</v>
      </c>
      <c r="AH14" s="6">
        <f>COUNTIFS(AQTable[W/L],$AH$1,AQTable[Name],$B14,AQTable[BG],$AF$1)</f>
        <v>0</v>
      </c>
      <c r="AI14" s="6">
        <f>COUNTIFS(AQTable[BG],$AI$1,AQTable[Name],$B14)</f>
        <v>0</v>
      </c>
      <c r="AJ14" s="6">
        <f>COUNTIFS(AQTable[W/L],$AJ$1,AQTable[Name],$B14,AQTable[BG],$AI$1)</f>
        <v>0</v>
      </c>
      <c r="AK14" s="6">
        <f>COUNTIFS(AQTable[W/L],$AK$1,AQTable[Name],$B14,AQTable[BG],$AI$1)</f>
        <v>0</v>
      </c>
      <c r="AL14" s="6">
        <f>COUNTIFS(AQTable[BG],$AL$1,AQTable[Name],$B14)</f>
        <v>0</v>
      </c>
      <c r="AM14" s="6">
        <f>COUNTIFS(AQTable[W/L],$AM$1,AQTable[Name],$B14,AQTable[BG],$AL$1)</f>
        <v>0</v>
      </c>
      <c r="AN14" s="6">
        <f>COUNTIFS(AQTable[W/L],$AN$1,AQTable[Name],$B14,AQTable[BG],$AL$1)</f>
        <v>0</v>
      </c>
      <c r="AO14" s="29"/>
      <c r="AP14" s="8">
        <f t="array" ref="AP14">IFERROR(INDEX(SAData[Points],MATCH(1,(SAData[Date]=$AP$1)*(SAData[Name]=B14),0)),0)</f>
        <v>0</v>
      </c>
    </row>
    <row r="15" spans="1:44">
      <c r="A15" s="3">
        <v>14</v>
      </c>
      <c r="B15" s="12">
        <f>'Member Data'!AB15</f>
        <v>0</v>
      </c>
      <c r="C15" s="7" t="e">
        <f>INDEX('Member Data'!$Z$2:$Z$31,MATCH('Alliance Stats'!B15,'Member Data'!$AB$2:$AB$31,0))</f>
        <v>#N/A</v>
      </c>
      <c r="D15" s="6" t="e">
        <f>VLOOKUP(B15,'Member Data'!$C$2:$F$29,4,FALSE)</f>
        <v>#N/A</v>
      </c>
      <c r="E15" s="8" t="e">
        <f>VLOOKUP(B15,'Member Data'!$AB$2:$AC$31,2,FALSE)</f>
        <v>#N/A</v>
      </c>
      <c r="F15" s="29"/>
      <c r="G15" s="8">
        <f>IFERROR(AVERAGEIFS(AQTable[Pts],AQTable[Name],B15,AQTable[Map],"=1"),0)</f>
        <v>0</v>
      </c>
      <c r="H15" s="8">
        <f>IFERROR(AVERAGEIFS(AQTable[Pts],AQTable[Name],B15,AQTable[Map],"=2"),0)</f>
        <v>0</v>
      </c>
      <c r="I15" s="8">
        <f>IFERROR(AVERAGEIFS(AQTable[Pts],AQTable[Name],B15,AQTable[Map],"=3"),0)</f>
        <v>0</v>
      </c>
      <c r="J15" s="17">
        <f>SUMIFS(AQTable[Pts],AQTable[Name],$B15,AQTable[AQ Date],$J$1)</f>
        <v>0</v>
      </c>
      <c r="K15" s="9">
        <f>COUNTIFS(AQTable[Name],$B15,AQTable[AQ Date],$J$1)</f>
        <v>0</v>
      </c>
      <c r="L15" s="9">
        <f>COUNTIFS(AQTable[W/L],$L$1,AQTable[Name],$B15,AQTable[AQ Date],$J$1)</f>
        <v>0</v>
      </c>
      <c r="M15" s="9">
        <f>COUNTIFS(AQTable[W/L],$M$1,AQTable[Name],$B15,AQTable[AQ Date],$J$1)</f>
        <v>0</v>
      </c>
      <c r="N15" s="8">
        <f>SUMIFS(AQTable[Pts],AQTable[Name],$B15,AQTable[AQ Date],$N$1)</f>
        <v>0</v>
      </c>
      <c r="O15" s="8">
        <f>COUNTIFS(AQTable[Name],$B15,AQTable[AQ Date],$N$1)</f>
        <v>0</v>
      </c>
      <c r="P15" s="8">
        <f>COUNTIFS(AQTable[W/L],$P$1,AQTable[Name],$B15,AQTable[AQ Date],$N$1)</f>
        <v>0</v>
      </c>
      <c r="Q15" s="8">
        <f>COUNTIFS(AQTable[W/L],$Q$1,AQTable[Name],$B15,AQTable[AQ Date],$N$1)</f>
        <v>0</v>
      </c>
      <c r="R15" s="8">
        <f>SUMIFS(AQTable[Pts],AQTable[Name],$B15,AQTable[AQ Date],$R$1)</f>
        <v>0</v>
      </c>
      <c r="S15" s="8">
        <f>COUNTIFS(AQTable[Name],$B15,AQTable[AQ Date],$R$1)</f>
        <v>0</v>
      </c>
      <c r="T15" s="8">
        <f>COUNTIFS(AQTable[W/L],$T$1,AQTable[Name],$B15,AQTable[AQ Date],$R$1)</f>
        <v>0</v>
      </c>
      <c r="U15" s="8">
        <f>COUNTIFS(AQTable[W/L],$U$1,AQTable[Name],$B15,AQTable[AQ Date],$R$1)</f>
        <v>0</v>
      </c>
      <c r="V15" s="8">
        <f>SUMIFS(AQTable[Pts],AQTable[Name],$B15,AQTable[AQ Date],$V$1)</f>
        <v>0</v>
      </c>
      <c r="W15" s="8">
        <f>COUNTIFS(AQTable[Name],$B15,AQTable[AQ Date],$V$1)</f>
        <v>0</v>
      </c>
      <c r="X15" s="8">
        <f>COUNTIFS(AQTable[W/L],$X$1,AQTable[Name],$B15,AQTable[AQ Date],$V$1)</f>
        <v>0</v>
      </c>
      <c r="Y15" s="8">
        <f>COUNTIFS(AQTable[W/L],$Y$1,AQTable[Name],$B15,AQTable[AQ Date],$V$1)</f>
        <v>0</v>
      </c>
      <c r="Z15" s="8">
        <f>SUMIFS(AQTable[Pts],AQTable[Name],$B15,AQTable[AQ Date],$Z$1)</f>
        <v>0</v>
      </c>
      <c r="AA15" s="8">
        <f>COUNTIFS(AQTable[Name],$B15,AQTable[AQ Date],$Z$1)</f>
        <v>0</v>
      </c>
      <c r="AB15" s="8">
        <f>COUNTIFS(AQTable[W/L],$AB$1,AQTable[Name],$B15,AQTable[AQ Date],$Z$1)</f>
        <v>0</v>
      </c>
      <c r="AC15" s="8">
        <f>COUNTIFS(AQTable[W/L],$AC$1,AQTable[Name],$B15,AQTable[AQ Date],$Z$1)</f>
        <v>0</v>
      </c>
      <c r="AD15" s="8"/>
      <c r="AF15" s="6">
        <f>COUNTIFS(AQTable[BG],$AF$1,AQTable[Name],$B15)</f>
        <v>0</v>
      </c>
      <c r="AG15" s="6">
        <f>COUNTIFS(AQTable[W/L],$AG$1,AQTable[Name],$B15,AQTable[BG],$AF$1)</f>
        <v>0</v>
      </c>
      <c r="AH15" s="6">
        <f>COUNTIFS(AQTable[W/L],$AH$1,AQTable[Name],$B15,AQTable[BG],$AF$1)</f>
        <v>0</v>
      </c>
      <c r="AI15" s="6">
        <f>COUNTIFS(AQTable[BG],$AI$1,AQTable[Name],$B15)</f>
        <v>0</v>
      </c>
      <c r="AJ15" s="6">
        <f>COUNTIFS(AQTable[W/L],$AJ$1,AQTable[Name],$B15,AQTable[BG],$AI$1)</f>
        <v>0</v>
      </c>
      <c r="AK15" s="6">
        <f>COUNTIFS(AQTable[W/L],$AK$1,AQTable[Name],$B15,AQTable[BG],$AI$1)</f>
        <v>0</v>
      </c>
      <c r="AL15" s="6">
        <f>COUNTIFS(AQTable[BG],$AL$1,AQTable[Name],$B15)</f>
        <v>0</v>
      </c>
      <c r="AM15" s="6">
        <f>COUNTIFS(AQTable[W/L],$AM$1,AQTable[Name],$B15,AQTable[BG],$AL$1)</f>
        <v>0</v>
      </c>
      <c r="AN15" s="6">
        <f>COUNTIFS(AQTable[W/L],$AN$1,AQTable[Name],$B15,AQTable[BG],$AL$1)</f>
        <v>0</v>
      </c>
      <c r="AO15" s="29"/>
      <c r="AP15" s="8">
        <f t="array" ref="AP15">IFERROR(INDEX(SAData[Points],MATCH(1,(SAData[Date]=$AP$1)*(SAData[Name]=B15),0)),0)</f>
        <v>0</v>
      </c>
    </row>
    <row r="16" spans="1:44">
      <c r="A16" s="3">
        <v>15</v>
      </c>
      <c r="B16" s="12">
        <f>'Member Data'!AB16</f>
        <v>0</v>
      </c>
      <c r="C16" s="7" t="e">
        <f>INDEX('Member Data'!$Z$2:$Z$31,MATCH('Alliance Stats'!B16,'Member Data'!$AB$2:$AB$31,0))</f>
        <v>#N/A</v>
      </c>
      <c r="D16" s="6" t="e">
        <f>VLOOKUP(B16,'Member Data'!$C$2:$F$29,4,FALSE)</f>
        <v>#N/A</v>
      </c>
      <c r="E16" s="8" t="e">
        <f>VLOOKUP(B16,'Member Data'!$AB$2:$AC$31,2,FALSE)</f>
        <v>#N/A</v>
      </c>
      <c r="F16" s="29"/>
      <c r="G16" s="8">
        <f>IFERROR(AVERAGEIFS(AQTable[Pts],AQTable[Name],B16,AQTable[Map],"=1"),0)</f>
        <v>0</v>
      </c>
      <c r="H16" s="8">
        <f>IFERROR(AVERAGEIFS(AQTable[Pts],AQTable[Name],B16,AQTable[Map],"=2"),0)</f>
        <v>0</v>
      </c>
      <c r="I16" s="8">
        <f>IFERROR(AVERAGEIFS(AQTable[Pts],AQTable[Name],B16,AQTable[Map],"=3"),0)</f>
        <v>0</v>
      </c>
      <c r="J16" s="17">
        <f>SUMIFS(AQTable[Pts],AQTable[Name],$B16,AQTable[AQ Date],$J$1)</f>
        <v>0</v>
      </c>
      <c r="K16" s="9">
        <f>COUNTIFS(AQTable[Name],$B16,AQTable[AQ Date],$J$1)</f>
        <v>0</v>
      </c>
      <c r="L16" s="9">
        <f>COUNTIFS(AQTable[W/L],$L$1,AQTable[Name],$B16,AQTable[AQ Date],$J$1)</f>
        <v>0</v>
      </c>
      <c r="M16" s="9">
        <f>COUNTIFS(AQTable[W/L],$M$1,AQTable[Name],$B16,AQTable[AQ Date],$J$1)</f>
        <v>0</v>
      </c>
      <c r="N16" s="8">
        <f>SUMIFS(AQTable[Pts],AQTable[Name],$B16,AQTable[AQ Date],$N$1)</f>
        <v>0</v>
      </c>
      <c r="O16" s="8">
        <f>COUNTIFS(AQTable[Name],$B16,AQTable[AQ Date],$N$1)</f>
        <v>0</v>
      </c>
      <c r="P16" s="8">
        <f>COUNTIFS(AQTable[W/L],$P$1,AQTable[Name],$B16,AQTable[AQ Date],$N$1)</f>
        <v>0</v>
      </c>
      <c r="Q16" s="8">
        <f>COUNTIFS(AQTable[W/L],$Q$1,AQTable[Name],$B16,AQTable[AQ Date],$N$1)</f>
        <v>0</v>
      </c>
      <c r="R16" s="8">
        <f>SUMIFS(AQTable[Pts],AQTable[Name],$B16,AQTable[AQ Date],$R$1)</f>
        <v>0</v>
      </c>
      <c r="S16" s="8">
        <f>COUNTIFS(AQTable[Name],$B16,AQTable[AQ Date],$R$1)</f>
        <v>0</v>
      </c>
      <c r="T16" s="8">
        <f>COUNTIFS(AQTable[W/L],$T$1,AQTable[Name],$B16,AQTable[AQ Date],$R$1)</f>
        <v>0</v>
      </c>
      <c r="U16" s="8">
        <f>COUNTIFS(AQTable[W/L],$U$1,AQTable[Name],$B16,AQTable[AQ Date],$R$1)</f>
        <v>0</v>
      </c>
      <c r="V16" s="8">
        <f>SUMIFS(AQTable[Pts],AQTable[Name],$B16,AQTable[AQ Date],$V$1)</f>
        <v>0</v>
      </c>
      <c r="W16" s="8">
        <f>COUNTIFS(AQTable[Name],$B16,AQTable[AQ Date],$V$1)</f>
        <v>0</v>
      </c>
      <c r="X16" s="8">
        <f>COUNTIFS(AQTable[W/L],$X$1,AQTable[Name],$B16,AQTable[AQ Date],$V$1)</f>
        <v>0</v>
      </c>
      <c r="Y16" s="8">
        <f>COUNTIFS(AQTable[W/L],$Y$1,AQTable[Name],$B16,AQTable[AQ Date],$V$1)</f>
        <v>0</v>
      </c>
      <c r="Z16" s="8">
        <f>SUMIFS(AQTable[Pts],AQTable[Name],$B16,AQTable[AQ Date],$Z$1)</f>
        <v>0</v>
      </c>
      <c r="AA16" s="8">
        <f>COUNTIFS(AQTable[Name],$B16,AQTable[AQ Date],$Z$1)</f>
        <v>0</v>
      </c>
      <c r="AB16" s="8">
        <f>COUNTIFS(AQTable[W/L],$AB$1,AQTable[Name],$B16,AQTable[AQ Date],$Z$1)</f>
        <v>0</v>
      </c>
      <c r="AC16" s="8">
        <f>COUNTIFS(AQTable[W/L],$AC$1,AQTable[Name],$B16,AQTable[AQ Date],$Z$1)</f>
        <v>0</v>
      </c>
      <c r="AD16" s="8"/>
      <c r="AF16" s="6">
        <f>COUNTIFS(AQTable[BG],$AF$1,AQTable[Name],$B16)</f>
        <v>0</v>
      </c>
      <c r="AG16" s="6">
        <f>COUNTIFS(AQTable[W/L],$AG$1,AQTable[Name],$B16,AQTable[BG],$AF$1)</f>
        <v>0</v>
      </c>
      <c r="AH16" s="6">
        <f>COUNTIFS(AQTable[W/L],$AH$1,AQTable[Name],$B16,AQTable[BG],$AF$1)</f>
        <v>0</v>
      </c>
      <c r="AI16" s="6">
        <f>COUNTIFS(AQTable[BG],$AI$1,AQTable[Name],$B16)</f>
        <v>0</v>
      </c>
      <c r="AJ16" s="6">
        <f>COUNTIFS(AQTable[W/L],$AJ$1,AQTable[Name],$B16,AQTable[BG],$AI$1)</f>
        <v>0</v>
      </c>
      <c r="AK16" s="6">
        <f>COUNTIFS(AQTable[W/L],$AK$1,AQTable[Name],$B16,AQTable[BG],$AI$1)</f>
        <v>0</v>
      </c>
      <c r="AL16" s="6">
        <f>COUNTIFS(AQTable[BG],$AL$1,AQTable[Name],$B16)</f>
        <v>0</v>
      </c>
      <c r="AM16" s="6">
        <f>COUNTIFS(AQTable[W/L],$AM$1,AQTable[Name],$B16,AQTable[BG],$AL$1)</f>
        <v>0</v>
      </c>
      <c r="AN16" s="6">
        <f>COUNTIFS(AQTable[W/L],$AN$1,AQTable[Name],$B16,AQTable[BG],$AL$1)</f>
        <v>0</v>
      </c>
      <c r="AO16" s="29"/>
      <c r="AP16" s="8">
        <f t="array" ref="AP16">IFERROR(INDEX(SAData[Points],MATCH(1,(SAData[Date]=$AP$1)*(SAData[Name]=B16),0)),0)</f>
        <v>0</v>
      </c>
    </row>
    <row r="17" spans="1:42">
      <c r="A17" s="3">
        <v>16</v>
      </c>
      <c r="B17" s="12">
        <f>'Member Data'!AB17</f>
        <v>0</v>
      </c>
      <c r="C17" s="7" t="e">
        <f>INDEX('Member Data'!$Z$2:$Z$31,MATCH('Alliance Stats'!B17,'Member Data'!$AB$2:$AB$31,0))</f>
        <v>#N/A</v>
      </c>
      <c r="D17" s="6" t="e">
        <f>VLOOKUP(B17,'Member Data'!$C$2:$F$29,4,FALSE)</f>
        <v>#N/A</v>
      </c>
      <c r="E17" s="8" t="e">
        <f>VLOOKUP(B17,'Member Data'!$AB$2:$AC$31,2,FALSE)</f>
        <v>#N/A</v>
      </c>
      <c r="F17" s="29"/>
      <c r="G17" s="8">
        <f>IFERROR(AVERAGEIFS(AQTable[Pts],AQTable[Name],B17,AQTable[Map],"=1"),0)</f>
        <v>0</v>
      </c>
      <c r="H17" s="8">
        <f>IFERROR(AVERAGEIFS(AQTable[Pts],AQTable[Name],B17,AQTable[Map],"=2"),0)</f>
        <v>0</v>
      </c>
      <c r="I17" s="8">
        <f>IFERROR(AVERAGEIFS(AQTable[Pts],AQTable[Name],B17,AQTable[Map],"=3"),0)</f>
        <v>0</v>
      </c>
      <c r="J17" s="17">
        <f>SUMIFS(AQTable[Pts],AQTable[Name],$B17,AQTable[AQ Date],$J$1)</f>
        <v>0</v>
      </c>
      <c r="K17" s="9">
        <f>COUNTIFS(AQTable[Name],$B17,AQTable[AQ Date],$J$1)</f>
        <v>0</v>
      </c>
      <c r="L17" s="9">
        <f>COUNTIFS(AQTable[W/L],$L$1,AQTable[Name],$B17,AQTable[AQ Date],$J$1)</f>
        <v>0</v>
      </c>
      <c r="M17" s="9">
        <f>COUNTIFS(AQTable[W/L],$M$1,AQTable[Name],$B17,AQTable[AQ Date],$J$1)</f>
        <v>0</v>
      </c>
      <c r="N17" s="8">
        <f>SUMIFS(AQTable[Pts],AQTable[Name],$B17,AQTable[AQ Date],$N$1)</f>
        <v>0</v>
      </c>
      <c r="O17" s="8">
        <f>COUNTIFS(AQTable[Name],$B17,AQTable[AQ Date],$N$1)</f>
        <v>0</v>
      </c>
      <c r="P17" s="8">
        <f>COUNTIFS(AQTable[W/L],$P$1,AQTable[Name],$B17,AQTable[AQ Date],$N$1)</f>
        <v>0</v>
      </c>
      <c r="Q17" s="8">
        <f>COUNTIFS(AQTable[W/L],$Q$1,AQTable[Name],$B17,AQTable[AQ Date],$N$1)</f>
        <v>0</v>
      </c>
      <c r="R17" s="8">
        <f>SUMIFS(AQTable[Pts],AQTable[Name],$B17,AQTable[AQ Date],$R$1)</f>
        <v>0</v>
      </c>
      <c r="S17" s="8">
        <f>COUNTIFS(AQTable[Name],$B17,AQTable[AQ Date],$R$1)</f>
        <v>0</v>
      </c>
      <c r="T17" s="8">
        <f>COUNTIFS(AQTable[W/L],$T$1,AQTable[Name],$B17,AQTable[AQ Date],$R$1)</f>
        <v>0</v>
      </c>
      <c r="U17" s="8">
        <f>COUNTIFS(AQTable[W/L],$U$1,AQTable[Name],$B17,AQTable[AQ Date],$R$1)</f>
        <v>0</v>
      </c>
      <c r="V17" s="8">
        <f>SUMIFS(AQTable[Pts],AQTable[Name],$B17,AQTable[AQ Date],$V$1)</f>
        <v>0</v>
      </c>
      <c r="W17" s="8">
        <f>COUNTIFS(AQTable[Name],$B17,AQTable[AQ Date],$V$1)</f>
        <v>0</v>
      </c>
      <c r="X17" s="8">
        <f>COUNTIFS(AQTable[W/L],$X$1,AQTable[Name],$B17,AQTable[AQ Date],$V$1)</f>
        <v>0</v>
      </c>
      <c r="Y17" s="8">
        <f>COUNTIFS(AQTable[W/L],$Y$1,AQTable[Name],$B17,AQTable[AQ Date],$V$1)</f>
        <v>0</v>
      </c>
      <c r="Z17" s="8">
        <f>SUMIFS(AQTable[Pts],AQTable[Name],$B17,AQTable[AQ Date],$Z$1)</f>
        <v>0</v>
      </c>
      <c r="AA17" s="8">
        <f>COUNTIFS(AQTable[Name],$B17,AQTable[AQ Date],$Z$1)</f>
        <v>0</v>
      </c>
      <c r="AB17" s="8">
        <f>COUNTIFS(AQTable[W/L],$AB$1,AQTable[Name],$B17,AQTable[AQ Date],$Z$1)</f>
        <v>0</v>
      </c>
      <c r="AC17" s="8">
        <f>COUNTIFS(AQTable[W/L],$AC$1,AQTable[Name],$B17,AQTable[AQ Date],$Z$1)</f>
        <v>0</v>
      </c>
      <c r="AD17" s="8"/>
      <c r="AF17" s="6">
        <f>COUNTIFS(AQTable[BG],$AF$1,AQTable[Name],$B17)</f>
        <v>0</v>
      </c>
      <c r="AG17" s="6">
        <f>COUNTIFS(AQTable[W/L],$AG$1,AQTable[Name],$B17,AQTable[BG],$AF$1)</f>
        <v>0</v>
      </c>
      <c r="AH17" s="6">
        <f>COUNTIFS(AQTable[W/L],$AH$1,AQTable[Name],$B17,AQTable[BG],$AF$1)</f>
        <v>0</v>
      </c>
      <c r="AI17" s="6">
        <f>COUNTIFS(AQTable[BG],$AI$1,AQTable[Name],$B17)</f>
        <v>0</v>
      </c>
      <c r="AJ17" s="6">
        <f>COUNTIFS(AQTable[W/L],$AJ$1,AQTable[Name],$B17,AQTable[BG],$AI$1)</f>
        <v>0</v>
      </c>
      <c r="AK17" s="6">
        <f>COUNTIFS(AQTable[W/L],$AK$1,AQTable[Name],$B17,AQTable[BG],$AI$1)</f>
        <v>0</v>
      </c>
      <c r="AL17" s="6">
        <f>COUNTIFS(AQTable[BG],$AL$1,AQTable[Name],$B17)</f>
        <v>0</v>
      </c>
      <c r="AM17" s="6">
        <f>COUNTIFS(AQTable[W/L],$AM$1,AQTable[Name],$B17,AQTable[BG],$AL$1)</f>
        <v>0</v>
      </c>
      <c r="AN17" s="6">
        <f>COUNTIFS(AQTable[W/L],$AN$1,AQTable[Name],$B17,AQTable[BG],$AL$1)</f>
        <v>0</v>
      </c>
      <c r="AO17" s="29"/>
      <c r="AP17" s="8">
        <f t="array" ref="AP17">IFERROR(INDEX(SAData[Points],MATCH(1,(SAData[Date]=$AP$1)*(SAData[Name]=B17),0)),0)</f>
        <v>0</v>
      </c>
    </row>
    <row r="18" spans="1:42">
      <c r="A18" s="3">
        <v>17</v>
      </c>
      <c r="B18" s="12">
        <f>'Member Data'!AB18</f>
        <v>0</v>
      </c>
      <c r="C18" s="7" t="e">
        <f>INDEX('Member Data'!$Z$2:$Z$31,MATCH('Alliance Stats'!B18,'Member Data'!$AB$2:$AB$31,0))</f>
        <v>#N/A</v>
      </c>
      <c r="D18" s="6" t="e">
        <f>VLOOKUP(B18,'Member Data'!$C$2:$F$29,4,FALSE)</f>
        <v>#N/A</v>
      </c>
      <c r="E18" s="8" t="e">
        <f>VLOOKUP(B18,'Member Data'!$AB$2:$AC$31,2,FALSE)</f>
        <v>#N/A</v>
      </c>
      <c r="F18" s="29"/>
      <c r="G18" s="8">
        <f>IFERROR(AVERAGEIFS(AQTable[Pts],AQTable[Name],B18,AQTable[Map],"=1"),0)</f>
        <v>0</v>
      </c>
      <c r="H18" s="8">
        <f>IFERROR(AVERAGEIFS(AQTable[Pts],AQTable[Name],B18,AQTable[Map],"=2"),0)</f>
        <v>0</v>
      </c>
      <c r="I18" s="8">
        <f>IFERROR(AVERAGEIFS(AQTable[Pts],AQTable[Name],B18,AQTable[Map],"=3"),0)</f>
        <v>0</v>
      </c>
      <c r="J18" s="17">
        <f>SUMIFS(AQTable[Pts],AQTable[Name],$B18,AQTable[AQ Date],$J$1)</f>
        <v>0</v>
      </c>
      <c r="K18" s="9">
        <f>COUNTIFS(AQTable[Name],$B18,AQTable[AQ Date],$J$1)</f>
        <v>0</v>
      </c>
      <c r="L18" s="9">
        <f>COUNTIFS(AQTable[W/L],$L$1,AQTable[Name],$B18,AQTable[AQ Date],$J$1)</f>
        <v>0</v>
      </c>
      <c r="M18" s="9">
        <f>COUNTIFS(AQTable[W/L],$M$1,AQTable[Name],$B18,AQTable[AQ Date],$J$1)</f>
        <v>0</v>
      </c>
      <c r="N18" s="8">
        <f>SUMIFS(AQTable[Pts],AQTable[Name],$B18,AQTable[AQ Date],$N$1)</f>
        <v>0</v>
      </c>
      <c r="O18" s="8">
        <f>COUNTIFS(AQTable[Name],$B18,AQTable[AQ Date],$N$1)</f>
        <v>0</v>
      </c>
      <c r="P18" s="8">
        <f>COUNTIFS(AQTable[W/L],$P$1,AQTable[Name],$B18,AQTable[AQ Date],$N$1)</f>
        <v>0</v>
      </c>
      <c r="Q18" s="8">
        <f>COUNTIFS(AQTable[W/L],$Q$1,AQTable[Name],$B18,AQTable[AQ Date],$N$1)</f>
        <v>0</v>
      </c>
      <c r="R18" s="8">
        <f>SUMIFS(AQTable[Pts],AQTable[Name],$B18,AQTable[AQ Date],$R$1)</f>
        <v>0</v>
      </c>
      <c r="S18" s="8">
        <f>COUNTIFS(AQTable[Name],$B18,AQTable[AQ Date],$R$1)</f>
        <v>0</v>
      </c>
      <c r="T18" s="8">
        <f>COUNTIFS(AQTable[W/L],$T$1,AQTable[Name],$B18,AQTable[AQ Date],$R$1)</f>
        <v>0</v>
      </c>
      <c r="U18" s="8">
        <f>COUNTIFS(AQTable[W/L],$U$1,AQTable[Name],$B18,AQTable[AQ Date],$R$1)</f>
        <v>0</v>
      </c>
      <c r="V18" s="8">
        <f>SUMIFS(AQTable[Pts],AQTable[Name],$B18,AQTable[AQ Date],$V$1)</f>
        <v>0</v>
      </c>
      <c r="W18" s="8">
        <f>COUNTIFS(AQTable[Name],$B18,AQTable[AQ Date],$V$1)</f>
        <v>0</v>
      </c>
      <c r="X18" s="8">
        <f>COUNTIFS(AQTable[W/L],$X$1,AQTable[Name],$B18,AQTable[AQ Date],$V$1)</f>
        <v>0</v>
      </c>
      <c r="Y18" s="8">
        <f>COUNTIFS(AQTable[W/L],$Y$1,AQTable[Name],$B18,AQTable[AQ Date],$V$1)</f>
        <v>0</v>
      </c>
      <c r="Z18" s="8">
        <f>SUMIFS(AQTable[Pts],AQTable[Name],$B18,AQTable[AQ Date],$Z$1)</f>
        <v>0</v>
      </c>
      <c r="AA18" s="8">
        <f>COUNTIFS(AQTable[Name],$B18,AQTable[AQ Date],$Z$1)</f>
        <v>0</v>
      </c>
      <c r="AB18" s="8">
        <f>COUNTIFS(AQTable[W/L],$AB$1,AQTable[Name],$B18,AQTable[AQ Date],$Z$1)</f>
        <v>0</v>
      </c>
      <c r="AC18" s="8">
        <f>COUNTIFS(AQTable[W/L],$AC$1,AQTable[Name],$B18,AQTable[AQ Date],$Z$1)</f>
        <v>0</v>
      </c>
      <c r="AD18" s="8"/>
      <c r="AF18" s="6">
        <f>COUNTIFS(AQTable[BG],$AF$1,AQTable[Name],$B18)</f>
        <v>0</v>
      </c>
      <c r="AG18" s="6">
        <f>COUNTIFS(AQTable[W/L],$AG$1,AQTable[Name],$B18,AQTable[BG],$AF$1)</f>
        <v>0</v>
      </c>
      <c r="AH18" s="6">
        <f>COUNTIFS(AQTable[W/L],$AH$1,AQTable[Name],$B18,AQTable[BG],$AF$1)</f>
        <v>0</v>
      </c>
      <c r="AI18" s="6">
        <f>COUNTIFS(AQTable[BG],$AI$1,AQTable[Name],$B18)</f>
        <v>0</v>
      </c>
      <c r="AJ18" s="6">
        <f>COUNTIFS(AQTable[W/L],$AJ$1,AQTable[Name],$B18,AQTable[BG],$AI$1)</f>
        <v>0</v>
      </c>
      <c r="AK18" s="6">
        <f>COUNTIFS(AQTable[W/L],$AK$1,AQTable[Name],$B18,AQTable[BG],$AI$1)</f>
        <v>0</v>
      </c>
      <c r="AL18" s="6">
        <f>COUNTIFS(AQTable[BG],$AL$1,AQTable[Name],$B18)</f>
        <v>0</v>
      </c>
      <c r="AM18" s="6">
        <f>COUNTIFS(AQTable[W/L],$AM$1,AQTable[Name],$B18,AQTable[BG],$AL$1)</f>
        <v>0</v>
      </c>
      <c r="AN18" s="6">
        <f>COUNTIFS(AQTable[W/L],$AN$1,AQTable[Name],$B18,AQTable[BG],$AL$1)</f>
        <v>0</v>
      </c>
      <c r="AO18" s="29"/>
      <c r="AP18" s="8">
        <f t="array" ref="AP18">IFERROR(INDEX(SAData[Points],MATCH(1,(SAData[Date]=$AP$1)*(SAData[Name]=B18),0)),0)</f>
        <v>0</v>
      </c>
    </row>
    <row r="19" spans="1:42">
      <c r="A19" s="3">
        <v>18</v>
      </c>
      <c r="B19" s="12">
        <f>'Member Data'!AB19</f>
        <v>0</v>
      </c>
      <c r="C19" s="7" t="e">
        <f>INDEX('Member Data'!$Z$2:$Z$31,MATCH('Alliance Stats'!B19,'Member Data'!$AB$2:$AB$31,0))</f>
        <v>#N/A</v>
      </c>
      <c r="D19" s="6" t="e">
        <f>VLOOKUP(B19,'Member Data'!$C$2:$F$29,4,FALSE)</f>
        <v>#N/A</v>
      </c>
      <c r="E19" s="8" t="e">
        <f>VLOOKUP(B19,'Member Data'!$AB$2:$AC$31,2,FALSE)</f>
        <v>#N/A</v>
      </c>
      <c r="F19" s="29"/>
      <c r="G19" s="8">
        <f>IFERROR(AVERAGEIFS(AQTable[Pts],AQTable[Name],B19,AQTable[Map],"=1"),0)</f>
        <v>0</v>
      </c>
      <c r="H19" s="8">
        <f>IFERROR(AVERAGEIFS(AQTable[Pts],AQTable[Name],B19,AQTable[Map],"=2"),0)</f>
        <v>0</v>
      </c>
      <c r="I19" s="8">
        <f>IFERROR(AVERAGEIFS(AQTable[Pts],AQTable[Name],B19,AQTable[Map],"=3"),0)</f>
        <v>0</v>
      </c>
      <c r="J19" s="17">
        <f>SUMIFS(AQTable[Pts],AQTable[Name],$B19,AQTable[AQ Date],$J$1)</f>
        <v>0</v>
      </c>
      <c r="K19" s="9">
        <f>COUNTIFS(AQTable[Name],$B19,AQTable[AQ Date],$J$1)</f>
        <v>0</v>
      </c>
      <c r="L19" s="9">
        <f>COUNTIFS(AQTable[W/L],$L$1,AQTable[Name],$B19,AQTable[AQ Date],$J$1)</f>
        <v>0</v>
      </c>
      <c r="M19" s="9">
        <f>COUNTIFS(AQTable[W/L],$M$1,AQTable[Name],$B19,AQTable[AQ Date],$J$1)</f>
        <v>0</v>
      </c>
      <c r="N19" s="8">
        <f>SUMIFS(AQTable[Pts],AQTable[Name],$B19,AQTable[AQ Date],$N$1)</f>
        <v>0</v>
      </c>
      <c r="O19" s="8">
        <f>COUNTIFS(AQTable[Name],$B19,AQTable[AQ Date],$N$1)</f>
        <v>0</v>
      </c>
      <c r="P19" s="8">
        <f>COUNTIFS(AQTable[W/L],$P$1,AQTable[Name],$B19,AQTable[AQ Date],$N$1)</f>
        <v>0</v>
      </c>
      <c r="Q19" s="8">
        <f>COUNTIFS(AQTable[W/L],$Q$1,AQTable[Name],$B19,AQTable[AQ Date],$N$1)</f>
        <v>0</v>
      </c>
      <c r="R19" s="8">
        <f>SUMIFS(AQTable[Pts],AQTable[Name],$B19,AQTable[AQ Date],$R$1)</f>
        <v>0</v>
      </c>
      <c r="S19" s="8">
        <f>COUNTIFS(AQTable[Name],$B19,AQTable[AQ Date],$R$1)</f>
        <v>0</v>
      </c>
      <c r="T19" s="8">
        <f>COUNTIFS(AQTable[W/L],$T$1,AQTable[Name],$B19,AQTable[AQ Date],$R$1)</f>
        <v>0</v>
      </c>
      <c r="U19" s="8">
        <f>COUNTIFS(AQTable[W/L],$U$1,AQTable[Name],$B19,AQTable[AQ Date],$R$1)</f>
        <v>0</v>
      </c>
      <c r="V19" s="8">
        <f>SUMIFS(AQTable[Pts],AQTable[Name],$B19,AQTable[AQ Date],$V$1)</f>
        <v>0</v>
      </c>
      <c r="W19" s="8">
        <f>COUNTIFS(AQTable[Name],$B19,AQTable[AQ Date],$V$1)</f>
        <v>0</v>
      </c>
      <c r="X19" s="8">
        <f>COUNTIFS(AQTable[W/L],$X$1,AQTable[Name],$B19,AQTable[AQ Date],$V$1)</f>
        <v>0</v>
      </c>
      <c r="Y19" s="8">
        <f>COUNTIFS(AQTable[W/L],$Y$1,AQTable[Name],$B19,AQTable[AQ Date],$V$1)</f>
        <v>0</v>
      </c>
      <c r="Z19" s="8">
        <f>SUMIFS(AQTable[Pts],AQTable[Name],$B19,AQTable[AQ Date],$Z$1)</f>
        <v>0</v>
      </c>
      <c r="AA19" s="8">
        <f>COUNTIFS(AQTable[Name],$B19,AQTable[AQ Date],$Z$1)</f>
        <v>0</v>
      </c>
      <c r="AB19" s="8">
        <f>COUNTIFS(AQTable[W/L],$AB$1,AQTable[Name],$B19,AQTable[AQ Date],$Z$1)</f>
        <v>0</v>
      </c>
      <c r="AC19" s="8">
        <f>COUNTIFS(AQTable[W/L],$AC$1,AQTable[Name],$B19,AQTable[AQ Date],$Z$1)</f>
        <v>0</v>
      </c>
      <c r="AD19" s="8"/>
      <c r="AF19" s="6">
        <f>COUNTIFS(AQTable[BG],$AF$1,AQTable[Name],$B19)</f>
        <v>0</v>
      </c>
      <c r="AG19" s="6">
        <f>COUNTIFS(AQTable[W/L],$AG$1,AQTable[Name],$B19,AQTable[BG],$AF$1)</f>
        <v>0</v>
      </c>
      <c r="AH19" s="6">
        <f>COUNTIFS(AQTable[W/L],$AH$1,AQTable[Name],$B19,AQTable[BG],$AF$1)</f>
        <v>0</v>
      </c>
      <c r="AI19" s="6">
        <f>COUNTIFS(AQTable[BG],$AI$1,AQTable[Name],$B19)</f>
        <v>0</v>
      </c>
      <c r="AJ19" s="6">
        <f>COUNTIFS(AQTable[W/L],$AJ$1,AQTable[Name],$B19,AQTable[BG],$AI$1)</f>
        <v>0</v>
      </c>
      <c r="AK19" s="6">
        <f>COUNTIFS(AQTable[W/L],$AK$1,AQTable[Name],$B19,AQTable[BG],$AI$1)</f>
        <v>0</v>
      </c>
      <c r="AL19" s="6">
        <f>COUNTIFS(AQTable[BG],$AL$1,AQTable[Name],$B19)</f>
        <v>0</v>
      </c>
      <c r="AM19" s="6">
        <f>COUNTIFS(AQTable[W/L],$AM$1,AQTable[Name],$B19,AQTable[BG],$AL$1)</f>
        <v>0</v>
      </c>
      <c r="AN19" s="6">
        <f>COUNTIFS(AQTable[W/L],$AN$1,AQTable[Name],$B19,AQTable[BG],$AL$1)</f>
        <v>0</v>
      </c>
      <c r="AO19" s="29"/>
      <c r="AP19" s="8">
        <f t="array" ref="AP19">IFERROR(INDEX(SAData[Points],MATCH(1,(SAData[Date]=$AP$1)*(SAData[Name]=B19),0)),0)</f>
        <v>0</v>
      </c>
    </row>
    <row r="20" spans="1:42">
      <c r="A20" s="3">
        <v>19</v>
      </c>
      <c r="B20" s="12">
        <f>'Member Data'!AB20</f>
        <v>0</v>
      </c>
      <c r="C20" s="7" t="e">
        <f>INDEX('Member Data'!$Z$2:$Z$31,MATCH('Alliance Stats'!B20,'Member Data'!$AB$2:$AB$31,0))</f>
        <v>#N/A</v>
      </c>
      <c r="D20" s="6" t="e">
        <f>VLOOKUP(B20,'Member Data'!$C$2:$F$29,4,FALSE)</f>
        <v>#N/A</v>
      </c>
      <c r="E20" s="8" t="e">
        <f>VLOOKUP(B20,'Member Data'!$AB$2:$AC$31,2,FALSE)</f>
        <v>#N/A</v>
      </c>
      <c r="F20" s="29"/>
      <c r="G20" s="8">
        <f>IFERROR(AVERAGEIFS(AQTable[Pts],AQTable[Name],B20,AQTable[Map],"=1"),0)</f>
        <v>0</v>
      </c>
      <c r="H20" s="8">
        <f>IFERROR(AVERAGEIFS(AQTable[Pts],AQTable[Name],B20,AQTable[Map],"=2"),0)</f>
        <v>0</v>
      </c>
      <c r="I20" s="8">
        <f>IFERROR(AVERAGEIFS(AQTable[Pts],AQTable[Name],B20,AQTable[Map],"=3"),0)</f>
        <v>0</v>
      </c>
      <c r="J20" s="17">
        <f>SUMIFS(AQTable[Pts],AQTable[Name],$B20,AQTable[AQ Date],$J$1)</f>
        <v>0</v>
      </c>
      <c r="K20" s="9">
        <f>COUNTIFS(AQTable[Name],$B20,AQTable[AQ Date],$J$1)</f>
        <v>0</v>
      </c>
      <c r="L20" s="9">
        <f>COUNTIFS(AQTable[W/L],$L$1,AQTable[Name],$B20,AQTable[AQ Date],$J$1)</f>
        <v>0</v>
      </c>
      <c r="M20" s="9">
        <f>COUNTIFS(AQTable[W/L],$M$1,AQTable[Name],$B20,AQTable[AQ Date],$J$1)</f>
        <v>0</v>
      </c>
      <c r="N20" s="8">
        <f>SUMIFS(AQTable[Pts],AQTable[Name],$B20,AQTable[AQ Date],$N$1)</f>
        <v>0</v>
      </c>
      <c r="O20" s="8">
        <f>COUNTIFS(AQTable[Name],$B20,AQTable[AQ Date],$N$1)</f>
        <v>0</v>
      </c>
      <c r="P20" s="8">
        <f>COUNTIFS(AQTable[W/L],$P$1,AQTable[Name],$B20,AQTable[AQ Date],$N$1)</f>
        <v>0</v>
      </c>
      <c r="Q20" s="8">
        <f>COUNTIFS(AQTable[W/L],$Q$1,AQTable[Name],$B20,AQTable[AQ Date],$N$1)</f>
        <v>0</v>
      </c>
      <c r="R20" s="8">
        <f>SUMIFS(AQTable[Pts],AQTable[Name],$B20,AQTable[AQ Date],$R$1)</f>
        <v>0</v>
      </c>
      <c r="S20" s="8">
        <f>COUNTIFS(AQTable[Name],$B20,AQTable[AQ Date],$R$1)</f>
        <v>0</v>
      </c>
      <c r="T20" s="8">
        <f>COUNTIFS(AQTable[W/L],$T$1,AQTable[Name],$B20,AQTable[AQ Date],$R$1)</f>
        <v>0</v>
      </c>
      <c r="U20" s="8">
        <f>COUNTIFS(AQTable[W/L],$U$1,AQTable[Name],$B20,AQTable[AQ Date],$R$1)</f>
        <v>0</v>
      </c>
      <c r="V20" s="8">
        <f>SUMIFS(AQTable[Pts],AQTable[Name],$B20,AQTable[AQ Date],$V$1)</f>
        <v>0</v>
      </c>
      <c r="W20" s="8">
        <f>COUNTIFS(AQTable[Name],$B20,AQTable[AQ Date],$V$1)</f>
        <v>0</v>
      </c>
      <c r="X20" s="8">
        <f>COUNTIFS(AQTable[W/L],$X$1,AQTable[Name],$B20,AQTable[AQ Date],$V$1)</f>
        <v>0</v>
      </c>
      <c r="Y20" s="8">
        <f>COUNTIFS(AQTable[W/L],$Y$1,AQTable[Name],$B20,AQTable[AQ Date],$V$1)</f>
        <v>0</v>
      </c>
      <c r="Z20" s="8">
        <f>SUMIFS(AQTable[Pts],AQTable[Name],$B20,AQTable[AQ Date],$Z$1)</f>
        <v>0</v>
      </c>
      <c r="AA20" s="8">
        <f>COUNTIFS(AQTable[Name],$B20,AQTable[AQ Date],$Z$1)</f>
        <v>0</v>
      </c>
      <c r="AB20" s="8">
        <f>COUNTIFS(AQTable[W/L],$AB$1,AQTable[Name],$B20,AQTable[AQ Date],$Z$1)</f>
        <v>0</v>
      </c>
      <c r="AC20" s="8">
        <f>COUNTIFS(AQTable[W/L],$AC$1,AQTable[Name],$B20,AQTable[AQ Date],$Z$1)</f>
        <v>0</v>
      </c>
      <c r="AD20" s="8"/>
      <c r="AF20" s="6">
        <f>COUNTIFS(AQTable[BG],$AF$1,AQTable[Name],$B20)</f>
        <v>0</v>
      </c>
      <c r="AG20" s="6">
        <f>COUNTIFS(AQTable[W/L],$AG$1,AQTable[Name],$B20,AQTable[BG],$AF$1)</f>
        <v>0</v>
      </c>
      <c r="AH20" s="6">
        <f>COUNTIFS(AQTable[W/L],$AH$1,AQTable[Name],$B20,AQTable[BG],$AF$1)</f>
        <v>0</v>
      </c>
      <c r="AI20" s="6">
        <f>COUNTIFS(AQTable[BG],$AI$1,AQTable[Name],$B20)</f>
        <v>0</v>
      </c>
      <c r="AJ20" s="6">
        <f>COUNTIFS(AQTable[W/L],$AJ$1,AQTable[Name],$B20,AQTable[BG],$AI$1)</f>
        <v>0</v>
      </c>
      <c r="AK20" s="6">
        <f>COUNTIFS(AQTable[W/L],$AK$1,AQTable[Name],$B20,AQTable[BG],$AI$1)</f>
        <v>0</v>
      </c>
      <c r="AL20" s="6">
        <f>COUNTIFS(AQTable[BG],$AL$1,AQTable[Name],$B20)</f>
        <v>0</v>
      </c>
      <c r="AM20" s="6">
        <f>COUNTIFS(AQTable[W/L],$AM$1,AQTable[Name],$B20,AQTable[BG],$AL$1)</f>
        <v>0</v>
      </c>
      <c r="AN20" s="6">
        <f>COUNTIFS(AQTable[W/L],$AN$1,AQTable[Name],$B20,AQTable[BG],$AL$1)</f>
        <v>0</v>
      </c>
      <c r="AO20" s="29"/>
      <c r="AP20" s="8">
        <f t="array" ref="AP20">IFERROR(INDEX(SAData[Points],MATCH(1,(SAData[Date]=$AP$1)*(SAData[Name]=B20),0)),0)</f>
        <v>0</v>
      </c>
    </row>
    <row r="21" spans="1:42">
      <c r="A21" s="3">
        <v>20</v>
      </c>
      <c r="B21" s="12">
        <f>'Member Data'!AB21</f>
        <v>0</v>
      </c>
      <c r="C21" s="7" t="e">
        <f>INDEX('Member Data'!$Z$2:$Z$31,MATCH('Alliance Stats'!B21,'Member Data'!$AB$2:$AB$31,0))</f>
        <v>#N/A</v>
      </c>
      <c r="D21" s="6" t="e">
        <f>VLOOKUP(B21,'Member Data'!$C$2:$F$29,4,FALSE)</f>
        <v>#N/A</v>
      </c>
      <c r="E21" s="8" t="e">
        <f>VLOOKUP(B21,'Member Data'!$AB$2:$AC$31,2,FALSE)</f>
        <v>#N/A</v>
      </c>
      <c r="F21" s="29"/>
      <c r="G21" s="8">
        <f>IFERROR(AVERAGEIFS(AQTable[Pts],AQTable[Name],B21,AQTable[Map],"=1"),0)</f>
        <v>0</v>
      </c>
      <c r="H21" s="8">
        <f>IFERROR(AVERAGEIFS(AQTable[Pts],AQTable[Name],B21,AQTable[Map],"=2"),0)</f>
        <v>0</v>
      </c>
      <c r="I21" s="8">
        <f>IFERROR(AVERAGEIFS(AQTable[Pts],AQTable[Name],B21,AQTable[Map],"=3"),0)</f>
        <v>0</v>
      </c>
      <c r="J21" s="17">
        <f>SUMIFS(AQTable[Pts],AQTable[Name],$B21,AQTable[AQ Date],$J$1)</f>
        <v>0</v>
      </c>
      <c r="K21" s="9">
        <f>COUNTIFS(AQTable[Name],$B21,AQTable[AQ Date],$J$1)</f>
        <v>0</v>
      </c>
      <c r="L21" s="9">
        <f>COUNTIFS(AQTable[W/L],$L$1,AQTable[Name],$B21,AQTable[AQ Date],$J$1)</f>
        <v>0</v>
      </c>
      <c r="M21" s="9">
        <f>COUNTIFS(AQTable[W/L],$M$1,AQTable[Name],$B21,AQTable[AQ Date],$J$1)</f>
        <v>0</v>
      </c>
      <c r="N21" s="8">
        <f>SUMIFS(AQTable[Pts],AQTable[Name],$B21,AQTable[AQ Date],$N$1)</f>
        <v>0</v>
      </c>
      <c r="O21" s="8">
        <f>COUNTIFS(AQTable[Name],$B21,AQTable[AQ Date],$N$1)</f>
        <v>0</v>
      </c>
      <c r="P21" s="8">
        <f>COUNTIFS(AQTable[W/L],$P$1,AQTable[Name],$B21,AQTable[AQ Date],$N$1)</f>
        <v>0</v>
      </c>
      <c r="Q21" s="8">
        <f>COUNTIFS(AQTable[W/L],$Q$1,AQTable[Name],$B21,AQTable[AQ Date],$N$1)</f>
        <v>0</v>
      </c>
      <c r="R21" s="8">
        <f>SUMIFS(AQTable[Pts],AQTable[Name],$B21,AQTable[AQ Date],$R$1)</f>
        <v>0</v>
      </c>
      <c r="S21" s="8">
        <f>COUNTIFS(AQTable[Name],$B21,AQTable[AQ Date],$R$1)</f>
        <v>0</v>
      </c>
      <c r="T21" s="8">
        <f>COUNTIFS(AQTable[W/L],$T$1,AQTable[Name],$B21,AQTable[AQ Date],$R$1)</f>
        <v>0</v>
      </c>
      <c r="U21" s="8">
        <f>COUNTIFS(AQTable[W/L],$U$1,AQTable[Name],$B21,AQTable[AQ Date],$R$1)</f>
        <v>0</v>
      </c>
      <c r="V21" s="8">
        <f>SUMIFS(AQTable[Pts],AQTable[Name],$B21,AQTable[AQ Date],$V$1)</f>
        <v>0</v>
      </c>
      <c r="W21" s="8">
        <f>COUNTIFS(AQTable[Name],$B21,AQTable[AQ Date],$V$1)</f>
        <v>0</v>
      </c>
      <c r="X21" s="8">
        <f>COUNTIFS(AQTable[W/L],$X$1,AQTable[Name],$B21,AQTable[AQ Date],$V$1)</f>
        <v>0</v>
      </c>
      <c r="Y21" s="8">
        <f>COUNTIFS(AQTable[W/L],$Y$1,AQTable[Name],$B21,AQTable[AQ Date],$V$1)</f>
        <v>0</v>
      </c>
      <c r="Z21" s="8">
        <f>SUMIFS(AQTable[Pts],AQTable[Name],$B21,AQTable[AQ Date],$Z$1)</f>
        <v>0</v>
      </c>
      <c r="AA21" s="8">
        <f>COUNTIFS(AQTable[Name],$B21,AQTable[AQ Date],$Z$1)</f>
        <v>0</v>
      </c>
      <c r="AB21" s="8">
        <f>COUNTIFS(AQTable[W/L],$AB$1,AQTable[Name],$B21,AQTable[AQ Date],$Z$1)</f>
        <v>0</v>
      </c>
      <c r="AC21" s="8">
        <f>COUNTIFS(AQTable[W/L],$AC$1,AQTable[Name],$B21,AQTable[AQ Date],$Z$1)</f>
        <v>0</v>
      </c>
      <c r="AD21" s="8"/>
      <c r="AF21" s="6">
        <f>COUNTIFS(AQTable[BG],$AF$1,AQTable[Name],$B21)</f>
        <v>0</v>
      </c>
      <c r="AG21" s="6">
        <f>COUNTIFS(AQTable[W/L],$AG$1,AQTable[Name],$B21,AQTable[BG],$AF$1)</f>
        <v>0</v>
      </c>
      <c r="AH21" s="6">
        <f>COUNTIFS(AQTable[W/L],$AH$1,AQTable[Name],$B21,AQTable[BG],$AF$1)</f>
        <v>0</v>
      </c>
      <c r="AI21" s="6">
        <f>COUNTIFS(AQTable[BG],$AI$1,AQTable[Name],$B21)</f>
        <v>0</v>
      </c>
      <c r="AJ21" s="6">
        <f>COUNTIFS(AQTable[W/L],$AJ$1,AQTable[Name],$B21,AQTable[BG],$AI$1)</f>
        <v>0</v>
      </c>
      <c r="AK21" s="6">
        <f>COUNTIFS(AQTable[W/L],$AK$1,AQTable[Name],$B21,AQTable[BG],$AI$1)</f>
        <v>0</v>
      </c>
      <c r="AL21" s="6">
        <f>COUNTIFS(AQTable[BG],$AL$1,AQTable[Name],$B21)</f>
        <v>0</v>
      </c>
      <c r="AM21" s="6">
        <f>COUNTIFS(AQTable[W/L],$AM$1,AQTable[Name],$B21,AQTable[BG],$AL$1)</f>
        <v>0</v>
      </c>
      <c r="AN21" s="6">
        <f>COUNTIFS(AQTable[W/L],$AN$1,AQTable[Name],$B21,AQTable[BG],$AL$1)</f>
        <v>0</v>
      </c>
      <c r="AO21" s="29"/>
      <c r="AP21" s="8">
        <f t="array" ref="AP21">IFERROR(INDEX(SAData[Points],MATCH(1,(SAData[Date]=$AP$1)*(SAData[Name]=B21),0)),0)</f>
        <v>0</v>
      </c>
    </row>
    <row r="22" spans="1:42">
      <c r="A22" s="3">
        <v>21</v>
      </c>
      <c r="B22" s="12">
        <f>'Member Data'!AB22</f>
        <v>0</v>
      </c>
      <c r="C22" s="7" t="e">
        <f>INDEX('Member Data'!$Z$2:$Z$31,MATCH('Alliance Stats'!B22,'Member Data'!$AB$2:$AB$31,0))</f>
        <v>#N/A</v>
      </c>
      <c r="D22" s="6" t="e">
        <f>VLOOKUP(B22,'Member Data'!$C$2:$F$29,4,FALSE)</f>
        <v>#N/A</v>
      </c>
      <c r="E22" s="8" t="e">
        <f>VLOOKUP(B22,'Member Data'!$AB$2:$AC$31,2,FALSE)</f>
        <v>#N/A</v>
      </c>
      <c r="F22" s="29"/>
      <c r="G22" s="8">
        <f>IFERROR(AVERAGEIFS(AQTable[Pts],AQTable[Name],B22,AQTable[Map],"=1"),0)</f>
        <v>0</v>
      </c>
      <c r="H22" s="8">
        <f>IFERROR(AVERAGEIFS(AQTable[Pts],AQTable[Name],B22,AQTable[Map],"=2"),0)</f>
        <v>0</v>
      </c>
      <c r="I22" s="8">
        <f>IFERROR(AVERAGEIFS(AQTable[Pts],AQTable[Name],B22,AQTable[Map],"=3"),0)</f>
        <v>0</v>
      </c>
      <c r="J22" s="17">
        <f>SUMIFS(AQTable[Pts],AQTable[Name],$B22,AQTable[AQ Date],$J$1)</f>
        <v>0</v>
      </c>
      <c r="K22" s="9">
        <f>COUNTIFS(AQTable[Name],$B22,AQTable[AQ Date],$J$1)</f>
        <v>0</v>
      </c>
      <c r="L22" s="9">
        <f>COUNTIFS(AQTable[W/L],$L$1,AQTable[Name],$B22,AQTable[AQ Date],$J$1)</f>
        <v>0</v>
      </c>
      <c r="M22" s="9">
        <f>COUNTIFS(AQTable[W/L],$M$1,AQTable[Name],$B22,AQTable[AQ Date],$J$1)</f>
        <v>0</v>
      </c>
      <c r="N22" s="8">
        <f>SUMIFS(AQTable[Pts],AQTable[Name],$B22,AQTable[AQ Date],$N$1)</f>
        <v>0</v>
      </c>
      <c r="O22" s="8">
        <f>COUNTIFS(AQTable[Name],$B22,AQTable[AQ Date],$N$1)</f>
        <v>0</v>
      </c>
      <c r="P22" s="8">
        <f>COUNTIFS(AQTable[W/L],$P$1,AQTable[Name],$B22,AQTable[AQ Date],$N$1)</f>
        <v>0</v>
      </c>
      <c r="Q22" s="8">
        <f>COUNTIFS(AQTable[W/L],$Q$1,AQTable[Name],$B22,AQTable[AQ Date],$N$1)</f>
        <v>0</v>
      </c>
      <c r="R22" s="8">
        <f>SUMIFS(AQTable[Pts],AQTable[Name],$B22,AQTable[AQ Date],$R$1)</f>
        <v>0</v>
      </c>
      <c r="S22" s="8">
        <f>COUNTIFS(AQTable[Name],$B22,AQTable[AQ Date],$R$1)</f>
        <v>0</v>
      </c>
      <c r="T22" s="8">
        <f>COUNTIFS(AQTable[W/L],$T$1,AQTable[Name],$B22,AQTable[AQ Date],$R$1)</f>
        <v>0</v>
      </c>
      <c r="U22" s="8">
        <f>COUNTIFS(AQTable[W/L],$U$1,AQTable[Name],$B22,AQTable[AQ Date],$R$1)</f>
        <v>0</v>
      </c>
      <c r="V22" s="8">
        <f>SUMIFS(AQTable[Pts],AQTable[Name],$B22,AQTable[AQ Date],$V$1)</f>
        <v>0</v>
      </c>
      <c r="W22" s="8">
        <f>COUNTIFS(AQTable[Name],$B22,AQTable[AQ Date],$V$1)</f>
        <v>0</v>
      </c>
      <c r="X22" s="8">
        <f>COUNTIFS(AQTable[W/L],$X$1,AQTable[Name],$B22,AQTable[AQ Date],$V$1)</f>
        <v>0</v>
      </c>
      <c r="Y22" s="8">
        <f>COUNTIFS(AQTable[W/L],$Y$1,AQTable[Name],$B22,AQTable[AQ Date],$V$1)</f>
        <v>0</v>
      </c>
      <c r="Z22" s="8">
        <f>SUMIFS(AQTable[Pts],AQTable[Name],$B22,AQTable[AQ Date],$Z$1)</f>
        <v>0</v>
      </c>
      <c r="AA22" s="8">
        <f>COUNTIFS(AQTable[Name],$B22,AQTable[AQ Date],$Z$1)</f>
        <v>0</v>
      </c>
      <c r="AB22" s="8">
        <f>COUNTIFS(AQTable[W/L],$AB$1,AQTable[Name],$B22,AQTable[AQ Date],$Z$1)</f>
        <v>0</v>
      </c>
      <c r="AC22" s="8">
        <f>COUNTIFS(AQTable[W/L],$AC$1,AQTable[Name],$B22,AQTable[AQ Date],$Z$1)</f>
        <v>0</v>
      </c>
      <c r="AD22" s="8"/>
      <c r="AF22" s="6">
        <f>COUNTIFS(AQTable[BG],$AF$1,AQTable[Name],$B22)</f>
        <v>0</v>
      </c>
      <c r="AG22" s="6">
        <f>COUNTIFS(AQTable[W/L],$AG$1,AQTable[Name],$B22,AQTable[BG],$AF$1)</f>
        <v>0</v>
      </c>
      <c r="AH22" s="6">
        <f>COUNTIFS(AQTable[W/L],$AH$1,AQTable[Name],$B22,AQTable[BG],$AF$1)</f>
        <v>0</v>
      </c>
      <c r="AI22" s="6">
        <f>COUNTIFS(AQTable[BG],$AI$1,AQTable[Name],$B22)</f>
        <v>0</v>
      </c>
      <c r="AJ22" s="6">
        <f>COUNTIFS(AQTable[W/L],$AJ$1,AQTable[Name],$B22,AQTable[BG],$AI$1)</f>
        <v>0</v>
      </c>
      <c r="AK22" s="6">
        <f>COUNTIFS(AQTable[W/L],$AK$1,AQTable[Name],$B22,AQTable[BG],$AI$1)</f>
        <v>0</v>
      </c>
      <c r="AL22" s="6">
        <f>COUNTIFS(AQTable[BG],$AL$1,AQTable[Name],$B22)</f>
        <v>0</v>
      </c>
      <c r="AM22" s="6">
        <f>COUNTIFS(AQTable[W/L],$AM$1,AQTable[Name],$B22,AQTable[BG],$AL$1)</f>
        <v>0</v>
      </c>
      <c r="AN22" s="6">
        <f>COUNTIFS(AQTable[W/L],$AN$1,AQTable[Name],$B22,AQTable[BG],$AL$1)</f>
        <v>0</v>
      </c>
      <c r="AO22" s="29"/>
      <c r="AP22" s="8">
        <f t="array" ref="AP22">IFERROR(INDEX(SAData[Points],MATCH(1,(SAData[Date]=$AP$1)*(SAData[Name]=B22),0)),0)</f>
        <v>0</v>
      </c>
    </row>
    <row r="23" spans="1:42">
      <c r="A23" s="3">
        <v>22</v>
      </c>
      <c r="B23" s="12">
        <f>'Member Data'!AB23</f>
        <v>0</v>
      </c>
      <c r="C23" s="7" t="e">
        <f>INDEX('Member Data'!$Z$2:$Z$31,MATCH('Alliance Stats'!B23,'Member Data'!$AB$2:$AB$31,0))</f>
        <v>#N/A</v>
      </c>
      <c r="D23" s="6" t="e">
        <f>VLOOKUP(B23,'Member Data'!$C$2:$F$29,4,FALSE)</f>
        <v>#N/A</v>
      </c>
      <c r="E23" s="8" t="e">
        <f>VLOOKUP(B23,'Member Data'!$AB$2:$AC$31,2,FALSE)</f>
        <v>#N/A</v>
      </c>
      <c r="F23" s="29"/>
      <c r="G23" s="8">
        <f>IFERROR(AVERAGEIFS(AQTable[Pts],AQTable[Name],B23,AQTable[Map],"=1"),0)</f>
        <v>0</v>
      </c>
      <c r="H23" s="8">
        <f>IFERROR(AVERAGEIFS(AQTable[Pts],AQTable[Name],B23,AQTable[Map],"=2"),0)</f>
        <v>0</v>
      </c>
      <c r="I23" s="8">
        <f>IFERROR(AVERAGEIFS(AQTable[Pts],AQTable[Name],B23,AQTable[Map],"=3"),0)</f>
        <v>0</v>
      </c>
      <c r="J23" s="17">
        <f>SUMIFS(AQTable[Pts],AQTable[Name],$B23,AQTable[AQ Date],$J$1)</f>
        <v>0</v>
      </c>
      <c r="K23" s="9">
        <f>COUNTIFS(AQTable[Name],$B23,AQTable[AQ Date],$J$1)</f>
        <v>0</v>
      </c>
      <c r="L23" s="9">
        <f>COUNTIFS(AQTable[W/L],$L$1,AQTable[Name],$B23,AQTable[AQ Date],$J$1)</f>
        <v>0</v>
      </c>
      <c r="M23" s="9">
        <f>COUNTIFS(AQTable[W/L],$M$1,AQTable[Name],$B23,AQTable[AQ Date],$J$1)</f>
        <v>0</v>
      </c>
      <c r="N23" s="8">
        <f>SUMIFS(AQTable[Pts],AQTable[Name],$B23,AQTable[AQ Date],$N$1)</f>
        <v>0</v>
      </c>
      <c r="O23" s="8">
        <f>COUNTIFS(AQTable[Name],$B23,AQTable[AQ Date],$N$1)</f>
        <v>0</v>
      </c>
      <c r="P23" s="8">
        <f>COUNTIFS(AQTable[W/L],$P$1,AQTable[Name],$B23,AQTable[AQ Date],$N$1)</f>
        <v>0</v>
      </c>
      <c r="Q23" s="8">
        <f>COUNTIFS(AQTable[W/L],$Q$1,AQTable[Name],$B23,AQTable[AQ Date],$N$1)</f>
        <v>0</v>
      </c>
      <c r="R23" s="8">
        <f>SUMIFS(AQTable[Pts],AQTable[Name],$B23,AQTable[AQ Date],$R$1)</f>
        <v>0</v>
      </c>
      <c r="S23" s="8">
        <f>COUNTIFS(AQTable[Name],$B23,AQTable[AQ Date],$R$1)</f>
        <v>0</v>
      </c>
      <c r="T23" s="8">
        <f>COUNTIFS(AQTable[W/L],$T$1,AQTable[Name],$B23,AQTable[AQ Date],$R$1)</f>
        <v>0</v>
      </c>
      <c r="U23" s="8">
        <f>COUNTIFS(AQTable[W/L],$U$1,AQTable[Name],$B23,AQTable[AQ Date],$R$1)</f>
        <v>0</v>
      </c>
      <c r="V23" s="8">
        <f>SUMIFS(AQTable[Pts],AQTable[Name],$B23,AQTable[AQ Date],$V$1)</f>
        <v>0</v>
      </c>
      <c r="W23" s="8">
        <f>COUNTIFS(AQTable[Name],$B23,AQTable[AQ Date],$V$1)</f>
        <v>0</v>
      </c>
      <c r="X23" s="8">
        <f>COUNTIFS(AQTable[W/L],$X$1,AQTable[Name],$B23,AQTable[AQ Date],$V$1)</f>
        <v>0</v>
      </c>
      <c r="Y23" s="8">
        <f>COUNTIFS(AQTable[W/L],$Y$1,AQTable[Name],$B23,AQTable[AQ Date],$V$1)</f>
        <v>0</v>
      </c>
      <c r="Z23" s="8">
        <f>SUMIFS(AQTable[Pts],AQTable[Name],$B23,AQTable[AQ Date],$Z$1)</f>
        <v>0</v>
      </c>
      <c r="AA23" s="8">
        <f>COUNTIFS(AQTable[Name],$B23,AQTable[AQ Date],$Z$1)</f>
        <v>0</v>
      </c>
      <c r="AB23" s="8">
        <f>COUNTIFS(AQTable[W/L],$AB$1,AQTable[Name],$B23,AQTable[AQ Date],$Z$1)</f>
        <v>0</v>
      </c>
      <c r="AC23" s="8">
        <f>COUNTIFS(AQTable[W/L],$AC$1,AQTable[Name],$B23,AQTable[AQ Date],$Z$1)</f>
        <v>0</v>
      </c>
      <c r="AD23" s="8"/>
      <c r="AF23" s="6">
        <f>COUNTIFS(AQTable[BG],$AF$1,AQTable[Name],$B23)</f>
        <v>0</v>
      </c>
      <c r="AG23" s="6">
        <f>COUNTIFS(AQTable[W/L],$AG$1,AQTable[Name],$B23,AQTable[BG],$AF$1)</f>
        <v>0</v>
      </c>
      <c r="AH23" s="6">
        <f>COUNTIFS(AQTable[W/L],$AH$1,AQTable[Name],$B23,AQTable[BG],$AF$1)</f>
        <v>0</v>
      </c>
      <c r="AI23" s="6">
        <f>COUNTIFS(AQTable[BG],$AI$1,AQTable[Name],$B23)</f>
        <v>0</v>
      </c>
      <c r="AJ23" s="6">
        <f>COUNTIFS(AQTable[W/L],$AJ$1,AQTable[Name],$B23,AQTable[BG],$AI$1)</f>
        <v>0</v>
      </c>
      <c r="AK23" s="6">
        <f>COUNTIFS(AQTable[W/L],$AK$1,AQTable[Name],$B23,AQTable[BG],$AI$1)</f>
        <v>0</v>
      </c>
      <c r="AL23" s="6">
        <f>COUNTIFS(AQTable[BG],$AL$1,AQTable[Name],$B23)</f>
        <v>0</v>
      </c>
      <c r="AM23" s="6">
        <f>COUNTIFS(AQTable[W/L],$AM$1,AQTable[Name],$B23,AQTable[BG],$AL$1)</f>
        <v>0</v>
      </c>
      <c r="AN23" s="6">
        <f>COUNTIFS(AQTable[W/L],$AN$1,AQTable[Name],$B23,AQTable[BG],$AL$1)</f>
        <v>0</v>
      </c>
      <c r="AO23" s="29"/>
      <c r="AP23" s="8">
        <f t="array" ref="AP23">IFERROR(INDEX(SAData[Points],MATCH(1,(SAData[Date]=$AP$1)*(SAData[Name]=B23),0)),0)</f>
        <v>0</v>
      </c>
    </row>
    <row r="24" spans="1:42">
      <c r="A24" s="3">
        <v>23</v>
      </c>
      <c r="B24" s="12">
        <f>'Member Data'!AB24</f>
        <v>0</v>
      </c>
      <c r="C24" s="7" t="e">
        <f>INDEX('Member Data'!$Z$2:$Z$31,MATCH('Alliance Stats'!B24,'Member Data'!$AB$2:$AB$31,0))</f>
        <v>#N/A</v>
      </c>
      <c r="D24" s="6" t="e">
        <f>VLOOKUP(B24,'Member Data'!$C$2:$F$29,4,FALSE)</f>
        <v>#N/A</v>
      </c>
      <c r="E24" s="8" t="e">
        <f>VLOOKUP(B24,'Member Data'!$AB$2:$AC$31,2,FALSE)</f>
        <v>#N/A</v>
      </c>
      <c r="F24" s="29"/>
      <c r="G24" s="8">
        <f>IFERROR(AVERAGEIFS(AQTable[Pts],AQTable[Name],B24,AQTable[Map],"=1"),0)</f>
        <v>0</v>
      </c>
      <c r="H24" s="8">
        <f>IFERROR(AVERAGEIFS(AQTable[Pts],AQTable[Name],B24,AQTable[Map],"=2"),0)</f>
        <v>0</v>
      </c>
      <c r="I24" s="8">
        <f>IFERROR(AVERAGEIFS(AQTable[Pts],AQTable[Name],B24,AQTable[Map],"=3"),0)</f>
        <v>0</v>
      </c>
      <c r="J24" s="17">
        <f>SUMIFS(AQTable[Pts],AQTable[Name],$B24,AQTable[AQ Date],$J$1)</f>
        <v>0</v>
      </c>
      <c r="K24" s="9">
        <f>COUNTIFS(AQTable[Name],$B24,AQTable[AQ Date],$J$1)</f>
        <v>0</v>
      </c>
      <c r="L24" s="9">
        <f>COUNTIFS(AQTable[W/L],$L$1,AQTable[Name],$B24,AQTable[AQ Date],$J$1)</f>
        <v>0</v>
      </c>
      <c r="M24" s="9">
        <f>COUNTIFS(AQTable[W/L],$M$1,AQTable[Name],$B24,AQTable[AQ Date],$J$1)</f>
        <v>0</v>
      </c>
      <c r="N24" s="8">
        <f>SUMIFS(AQTable[Pts],AQTable[Name],$B24,AQTable[AQ Date],$N$1)</f>
        <v>0</v>
      </c>
      <c r="O24" s="8">
        <f>COUNTIFS(AQTable[Name],$B24,AQTable[AQ Date],$N$1)</f>
        <v>0</v>
      </c>
      <c r="P24" s="8">
        <f>COUNTIFS(AQTable[W/L],$P$1,AQTable[Name],$B24,AQTable[AQ Date],$N$1)</f>
        <v>0</v>
      </c>
      <c r="Q24" s="8">
        <f>COUNTIFS(AQTable[W/L],$Q$1,AQTable[Name],$B24,AQTable[AQ Date],$N$1)</f>
        <v>0</v>
      </c>
      <c r="R24" s="8">
        <f>SUMIFS(AQTable[Pts],AQTable[Name],$B24,AQTable[AQ Date],$R$1)</f>
        <v>0</v>
      </c>
      <c r="S24" s="8">
        <f>COUNTIFS(AQTable[Name],$B24,AQTable[AQ Date],$R$1)</f>
        <v>0</v>
      </c>
      <c r="T24" s="8">
        <f>COUNTIFS(AQTable[W/L],$T$1,AQTable[Name],$B24,AQTable[AQ Date],$R$1)</f>
        <v>0</v>
      </c>
      <c r="U24" s="8">
        <f>COUNTIFS(AQTable[W/L],$U$1,AQTable[Name],$B24,AQTable[AQ Date],$R$1)</f>
        <v>0</v>
      </c>
      <c r="V24" s="8">
        <f>SUMIFS(AQTable[Pts],AQTable[Name],$B24,AQTable[AQ Date],$V$1)</f>
        <v>0</v>
      </c>
      <c r="W24" s="8">
        <f>COUNTIFS(AQTable[Name],$B24,AQTable[AQ Date],$V$1)</f>
        <v>0</v>
      </c>
      <c r="X24" s="8">
        <f>COUNTIFS(AQTable[W/L],$X$1,AQTable[Name],$B24,AQTable[AQ Date],$V$1)</f>
        <v>0</v>
      </c>
      <c r="Y24" s="8">
        <f>COUNTIFS(AQTable[W/L],$Y$1,AQTable[Name],$B24,AQTable[AQ Date],$V$1)</f>
        <v>0</v>
      </c>
      <c r="Z24" s="8">
        <f>SUMIFS(AQTable[Pts],AQTable[Name],$B24,AQTable[AQ Date],$Z$1)</f>
        <v>0</v>
      </c>
      <c r="AA24" s="8">
        <f>COUNTIFS(AQTable[Name],$B24,AQTable[AQ Date],$Z$1)</f>
        <v>0</v>
      </c>
      <c r="AB24" s="8">
        <f>COUNTIFS(AQTable[W/L],$AB$1,AQTable[Name],$B24,AQTable[AQ Date],$Z$1)</f>
        <v>0</v>
      </c>
      <c r="AC24" s="8">
        <f>COUNTIFS(AQTable[W/L],$AC$1,AQTable[Name],$B24,AQTable[AQ Date],$Z$1)</f>
        <v>0</v>
      </c>
      <c r="AD24" s="8"/>
      <c r="AF24" s="6">
        <f>COUNTIFS(AQTable[BG],$AF$1,AQTable[Name],$B24)</f>
        <v>0</v>
      </c>
      <c r="AG24" s="6">
        <f>COUNTIFS(AQTable[W/L],$AG$1,AQTable[Name],$B24,AQTable[BG],$AF$1)</f>
        <v>0</v>
      </c>
      <c r="AH24" s="6">
        <f>COUNTIFS(AQTable[W/L],$AH$1,AQTable[Name],$B24,AQTable[BG],$AF$1)</f>
        <v>0</v>
      </c>
      <c r="AI24" s="6">
        <f>COUNTIFS(AQTable[BG],$AI$1,AQTable[Name],$B24)</f>
        <v>0</v>
      </c>
      <c r="AJ24" s="6">
        <f>COUNTIFS(AQTable[W/L],$AJ$1,AQTable[Name],$B24,AQTable[BG],$AI$1)</f>
        <v>0</v>
      </c>
      <c r="AK24" s="6">
        <f>COUNTIFS(AQTable[W/L],$AK$1,AQTable[Name],$B24,AQTable[BG],$AI$1)</f>
        <v>0</v>
      </c>
      <c r="AL24" s="6">
        <f>COUNTIFS(AQTable[BG],$AL$1,AQTable[Name],$B24)</f>
        <v>0</v>
      </c>
      <c r="AM24" s="6">
        <f>COUNTIFS(AQTable[W/L],$AM$1,AQTable[Name],$B24,AQTable[BG],$AL$1)</f>
        <v>0</v>
      </c>
      <c r="AN24" s="6">
        <f>COUNTIFS(AQTable[W/L],$AN$1,AQTable[Name],$B24,AQTable[BG],$AL$1)</f>
        <v>0</v>
      </c>
      <c r="AO24" s="29"/>
      <c r="AP24" s="8">
        <f t="array" ref="AP24">IFERROR(INDEX(SAData[Points],MATCH(1,(SAData[Date]=$AP$1)*(SAData[Name]=B24),0)),0)</f>
        <v>0</v>
      </c>
    </row>
    <row r="25" spans="1:42">
      <c r="A25" s="3">
        <v>24</v>
      </c>
      <c r="B25" s="12">
        <f>'Member Data'!AB25</f>
        <v>0</v>
      </c>
      <c r="C25" s="7" t="e">
        <f>INDEX('Member Data'!$Z$2:$Z$31,MATCH('Alliance Stats'!B25,'Member Data'!$AB$2:$AB$31,0))</f>
        <v>#N/A</v>
      </c>
      <c r="D25" s="6" t="e">
        <f>VLOOKUP(B25,'Member Data'!$C$2:$F$29,4,FALSE)</f>
        <v>#N/A</v>
      </c>
      <c r="E25" s="8" t="e">
        <f>VLOOKUP(B25,'Member Data'!$AB$2:$AC$31,2,FALSE)</f>
        <v>#N/A</v>
      </c>
      <c r="F25" s="29"/>
      <c r="G25" s="8">
        <f>IFERROR(AVERAGEIFS(AQTable[Pts],AQTable[Name],B25,AQTable[Map],"=1"),0)</f>
        <v>0</v>
      </c>
      <c r="H25" s="8">
        <f>IFERROR(AVERAGEIFS(AQTable[Pts],AQTable[Name],B25,AQTable[Map],"=2"),0)</f>
        <v>0</v>
      </c>
      <c r="I25" s="8">
        <f>IFERROR(AVERAGEIFS(AQTable[Pts],AQTable[Name],B25,AQTable[Map],"=3"),0)</f>
        <v>0</v>
      </c>
      <c r="J25" s="17">
        <f>SUMIFS(AQTable[Pts],AQTable[Name],$B25,AQTable[AQ Date],$J$1)</f>
        <v>0</v>
      </c>
      <c r="K25" s="9">
        <f>COUNTIFS(AQTable[Name],$B25,AQTable[AQ Date],$J$1)</f>
        <v>0</v>
      </c>
      <c r="L25" s="9">
        <f>COUNTIFS(AQTable[W/L],$L$1,AQTable[Name],$B25,AQTable[AQ Date],$J$1)</f>
        <v>0</v>
      </c>
      <c r="M25" s="9">
        <f>COUNTIFS(AQTable[W/L],$M$1,AQTable[Name],$B25,AQTable[AQ Date],$J$1)</f>
        <v>0</v>
      </c>
      <c r="N25" s="8">
        <f>SUMIFS(AQTable[Pts],AQTable[Name],$B25,AQTable[AQ Date],$N$1)</f>
        <v>0</v>
      </c>
      <c r="O25" s="8">
        <f>COUNTIFS(AQTable[Name],$B25,AQTable[AQ Date],$N$1)</f>
        <v>0</v>
      </c>
      <c r="P25" s="8">
        <f>COUNTIFS(AQTable[W/L],$P$1,AQTable[Name],$B25,AQTable[AQ Date],$N$1)</f>
        <v>0</v>
      </c>
      <c r="Q25" s="8">
        <f>COUNTIFS(AQTable[W/L],$Q$1,AQTable[Name],$B25,AQTable[AQ Date],$N$1)</f>
        <v>0</v>
      </c>
      <c r="R25" s="8">
        <f>SUMIFS(AQTable[Pts],AQTable[Name],$B25,AQTable[AQ Date],$R$1)</f>
        <v>0</v>
      </c>
      <c r="S25" s="8">
        <f>COUNTIFS(AQTable[Name],$B25,AQTable[AQ Date],$R$1)</f>
        <v>0</v>
      </c>
      <c r="T25" s="8">
        <f>COUNTIFS(AQTable[W/L],$T$1,AQTable[Name],$B25,AQTable[AQ Date],$R$1)</f>
        <v>0</v>
      </c>
      <c r="U25" s="8">
        <f>COUNTIFS(AQTable[W/L],$U$1,AQTable[Name],$B25,AQTable[AQ Date],$R$1)</f>
        <v>0</v>
      </c>
      <c r="V25" s="8">
        <f>SUMIFS(AQTable[Pts],AQTable[Name],$B25,AQTable[AQ Date],$V$1)</f>
        <v>0</v>
      </c>
      <c r="W25" s="8">
        <f>COUNTIFS(AQTable[Name],$B25,AQTable[AQ Date],$V$1)</f>
        <v>0</v>
      </c>
      <c r="X25" s="8">
        <f>COUNTIFS(AQTable[W/L],$X$1,AQTable[Name],$B25,AQTable[AQ Date],$V$1)</f>
        <v>0</v>
      </c>
      <c r="Y25" s="8">
        <f>COUNTIFS(AQTable[W/L],$Y$1,AQTable[Name],$B25,AQTable[AQ Date],$V$1)</f>
        <v>0</v>
      </c>
      <c r="Z25" s="8">
        <f>SUMIFS(AQTable[Pts],AQTable[Name],$B25,AQTable[AQ Date],$Z$1)</f>
        <v>0</v>
      </c>
      <c r="AA25" s="8">
        <f>COUNTIFS(AQTable[Name],$B25,AQTable[AQ Date],$Z$1)</f>
        <v>0</v>
      </c>
      <c r="AB25" s="8">
        <f>COUNTIFS(AQTable[W/L],$AB$1,AQTable[Name],$B25,AQTable[AQ Date],$Z$1)</f>
        <v>0</v>
      </c>
      <c r="AC25" s="8">
        <f>COUNTIFS(AQTable[W/L],$AC$1,AQTable[Name],$B25,AQTable[AQ Date],$Z$1)</f>
        <v>0</v>
      </c>
      <c r="AD25" s="8"/>
      <c r="AF25" s="6">
        <f>COUNTIFS(AQTable[BG],$AF$1,AQTable[Name],$B25)</f>
        <v>0</v>
      </c>
      <c r="AG25" s="6">
        <f>COUNTIFS(AQTable[W/L],$AG$1,AQTable[Name],$B25,AQTable[BG],$AF$1)</f>
        <v>0</v>
      </c>
      <c r="AH25" s="6">
        <f>COUNTIFS(AQTable[W/L],$AH$1,AQTable[Name],$B25,AQTable[BG],$AF$1)</f>
        <v>0</v>
      </c>
      <c r="AI25" s="6">
        <f>COUNTIFS(AQTable[BG],$AI$1,AQTable[Name],$B25)</f>
        <v>0</v>
      </c>
      <c r="AJ25" s="6">
        <f>COUNTIFS(AQTable[W/L],$AJ$1,AQTable[Name],$B25,AQTable[BG],$AI$1)</f>
        <v>0</v>
      </c>
      <c r="AK25" s="6">
        <f>COUNTIFS(AQTable[W/L],$AK$1,AQTable[Name],$B25,AQTable[BG],$AI$1)</f>
        <v>0</v>
      </c>
      <c r="AL25" s="6">
        <f>COUNTIFS(AQTable[BG],$AL$1,AQTable[Name],$B25)</f>
        <v>0</v>
      </c>
      <c r="AM25" s="6">
        <f>COUNTIFS(AQTable[W/L],$AM$1,AQTable[Name],$B25,AQTable[BG],$AL$1)</f>
        <v>0</v>
      </c>
      <c r="AN25" s="6">
        <f>COUNTIFS(AQTable[W/L],$AN$1,AQTable[Name],$B25,AQTable[BG],$AL$1)</f>
        <v>0</v>
      </c>
      <c r="AO25" s="29"/>
      <c r="AP25" s="8">
        <f t="array" ref="AP25">IFERROR(INDEX(SAData[Points],MATCH(1,(SAData[Date]=$AP$1)*(SAData[Name]=B25),0)),0)</f>
        <v>0</v>
      </c>
    </row>
    <row r="26" spans="1:42">
      <c r="A26" s="3">
        <v>25</v>
      </c>
      <c r="B26" s="12">
        <f>'Member Data'!AB26</f>
        <v>0</v>
      </c>
      <c r="C26" s="7" t="e">
        <f>INDEX('Member Data'!$Z$2:$Z$31,MATCH('Alliance Stats'!B26,'Member Data'!$AB$2:$AB$31,0))</f>
        <v>#N/A</v>
      </c>
      <c r="D26" s="6" t="e">
        <f>VLOOKUP(B26,'Member Data'!$C$2:$F$29,4,FALSE)</f>
        <v>#N/A</v>
      </c>
      <c r="E26" s="8" t="e">
        <f>VLOOKUP(B26,'Member Data'!$AB$2:$AC$31,2,FALSE)</f>
        <v>#N/A</v>
      </c>
      <c r="F26" s="29"/>
      <c r="G26" s="8">
        <f>IFERROR(AVERAGEIFS(AQTable[Pts],AQTable[Name],B26,AQTable[Map],"=1"),0)</f>
        <v>0</v>
      </c>
      <c r="H26" s="8">
        <f>IFERROR(AVERAGEIFS(AQTable[Pts],AQTable[Name],B26,AQTable[Map],"=2"),0)</f>
        <v>0</v>
      </c>
      <c r="I26" s="8">
        <f>IFERROR(AVERAGEIFS(AQTable[Pts],AQTable[Name],B26,AQTable[Map],"=3"),0)</f>
        <v>0</v>
      </c>
      <c r="J26" s="17">
        <f>SUMIFS(AQTable[Pts],AQTable[Name],$B26,AQTable[AQ Date],$J$1)</f>
        <v>0</v>
      </c>
      <c r="K26" s="9">
        <f>COUNTIFS(AQTable[Name],$B26,AQTable[AQ Date],$J$1)</f>
        <v>0</v>
      </c>
      <c r="L26" s="9">
        <f>COUNTIFS(AQTable[W/L],$L$1,AQTable[Name],$B26,AQTable[AQ Date],$J$1)</f>
        <v>0</v>
      </c>
      <c r="M26" s="9">
        <f>COUNTIFS(AQTable[W/L],$M$1,AQTable[Name],$B26,AQTable[AQ Date],$J$1)</f>
        <v>0</v>
      </c>
      <c r="N26" s="8">
        <f>SUMIFS(AQTable[Pts],AQTable[Name],$B26,AQTable[AQ Date],$N$1)</f>
        <v>0</v>
      </c>
      <c r="O26" s="8">
        <f>COUNTIFS(AQTable[Name],$B26,AQTable[AQ Date],$N$1)</f>
        <v>0</v>
      </c>
      <c r="P26" s="8">
        <f>COUNTIFS(AQTable[W/L],$P$1,AQTable[Name],$B26,AQTable[AQ Date],$N$1)</f>
        <v>0</v>
      </c>
      <c r="Q26" s="8">
        <f>COUNTIFS(AQTable[W/L],$Q$1,AQTable[Name],$B26,AQTable[AQ Date],$N$1)</f>
        <v>0</v>
      </c>
      <c r="R26" s="8">
        <f>SUMIFS(AQTable[Pts],AQTable[Name],$B26,AQTable[AQ Date],$R$1)</f>
        <v>0</v>
      </c>
      <c r="S26" s="8">
        <f>COUNTIFS(AQTable[Name],$B26,AQTable[AQ Date],$R$1)</f>
        <v>0</v>
      </c>
      <c r="T26" s="8">
        <f>COUNTIFS(AQTable[W/L],$T$1,AQTable[Name],$B26,AQTable[AQ Date],$R$1)</f>
        <v>0</v>
      </c>
      <c r="U26" s="8">
        <f>COUNTIFS(AQTable[W/L],$U$1,AQTable[Name],$B26,AQTable[AQ Date],$R$1)</f>
        <v>0</v>
      </c>
      <c r="V26" s="8">
        <f>SUMIFS(AQTable[Pts],AQTable[Name],$B26,AQTable[AQ Date],$V$1)</f>
        <v>0</v>
      </c>
      <c r="W26" s="8">
        <f>COUNTIFS(AQTable[Name],$B26,AQTable[AQ Date],$V$1)</f>
        <v>0</v>
      </c>
      <c r="X26" s="8">
        <f>COUNTIFS(AQTable[W/L],$X$1,AQTable[Name],$B26,AQTable[AQ Date],$V$1)</f>
        <v>0</v>
      </c>
      <c r="Y26" s="8">
        <f>COUNTIFS(AQTable[W/L],$Y$1,AQTable[Name],$B26,AQTable[AQ Date],$V$1)</f>
        <v>0</v>
      </c>
      <c r="Z26" s="8">
        <f>SUMIFS(AQTable[Pts],AQTable[Name],$B26,AQTable[AQ Date],$Z$1)</f>
        <v>0</v>
      </c>
      <c r="AA26" s="8">
        <f>COUNTIFS(AQTable[Name],$B26,AQTable[AQ Date],$Z$1)</f>
        <v>0</v>
      </c>
      <c r="AB26" s="8">
        <f>COUNTIFS(AQTable[W/L],$AB$1,AQTable[Name],$B26,AQTable[AQ Date],$Z$1)</f>
        <v>0</v>
      </c>
      <c r="AC26" s="8">
        <f>COUNTIFS(AQTable[W/L],$AC$1,AQTable[Name],$B26,AQTable[AQ Date],$Z$1)</f>
        <v>0</v>
      </c>
      <c r="AD26" s="8"/>
      <c r="AF26" s="6">
        <f>COUNTIFS(AQTable[BG],$AF$1,AQTable[Name],$B26)</f>
        <v>0</v>
      </c>
      <c r="AG26" s="6">
        <f>COUNTIFS(AQTable[W/L],$AG$1,AQTable[Name],$B26,AQTable[BG],$AF$1)</f>
        <v>0</v>
      </c>
      <c r="AH26" s="6">
        <f>COUNTIFS(AQTable[W/L],$AH$1,AQTable[Name],$B26,AQTable[BG],$AF$1)</f>
        <v>0</v>
      </c>
      <c r="AI26" s="6">
        <f>COUNTIFS(AQTable[BG],$AI$1,AQTable[Name],$B26)</f>
        <v>0</v>
      </c>
      <c r="AJ26" s="6">
        <f>COUNTIFS(AQTable[W/L],$AJ$1,AQTable[Name],$B26,AQTable[BG],$AI$1)</f>
        <v>0</v>
      </c>
      <c r="AK26" s="6">
        <f>COUNTIFS(AQTable[W/L],$AK$1,AQTable[Name],$B26,AQTable[BG],$AI$1)</f>
        <v>0</v>
      </c>
      <c r="AL26" s="6">
        <f>COUNTIFS(AQTable[BG],$AL$1,AQTable[Name],$B26)</f>
        <v>0</v>
      </c>
      <c r="AM26" s="6">
        <f>COUNTIFS(AQTable[W/L],$AM$1,AQTable[Name],$B26,AQTable[BG],$AL$1)</f>
        <v>0</v>
      </c>
      <c r="AN26" s="6">
        <f>COUNTIFS(AQTable[W/L],$AN$1,AQTable[Name],$B26,AQTable[BG],$AL$1)</f>
        <v>0</v>
      </c>
      <c r="AO26" s="29"/>
      <c r="AP26" s="8">
        <f t="array" ref="AP26">IFERROR(INDEX(SAData[Points],MATCH(1,(SAData[Date]=$AP$1)*(SAData[Name]=B26),0)),0)</f>
        <v>0</v>
      </c>
    </row>
    <row r="27" spans="1:42">
      <c r="A27" s="3">
        <v>26</v>
      </c>
      <c r="B27" s="12">
        <f>'Member Data'!AB27</f>
        <v>0</v>
      </c>
      <c r="C27" s="7" t="e">
        <f>INDEX('Member Data'!$Z$2:$Z$31,MATCH('Alliance Stats'!B27,'Member Data'!$AB$2:$AB$31,0))</f>
        <v>#N/A</v>
      </c>
      <c r="D27" s="6" t="e">
        <f>VLOOKUP(B27,'Member Data'!$C$2:$F$29,4,FALSE)</f>
        <v>#N/A</v>
      </c>
      <c r="E27" s="8" t="e">
        <f>VLOOKUP(B27,'Member Data'!$AB$2:$AC$31,2,FALSE)</f>
        <v>#N/A</v>
      </c>
      <c r="F27" s="29"/>
      <c r="G27" s="8">
        <f>IFERROR(AVERAGEIFS(AQTable[Pts],AQTable[Name],B27,AQTable[Map],"=1"),0)</f>
        <v>0</v>
      </c>
      <c r="H27" s="8">
        <f>IFERROR(AVERAGEIFS(AQTable[Pts],AQTable[Name],B27,AQTable[Map],"=2"),0)</f>
        <v>0</v>
      </c>
      <c r="I27" s="8">
        <f>IFERROR(AVERAGEIFS(AQTable[Pts],AQTable[Name],B27,AQTable[Map],"=3"),0)</f>
        <v>0</v>
      </c>
      <c r="J27" s="17">
        <f>SUMIFS(AQTable[Pts],AQTable[Name],$B27,AQTable[AQ Date],$J$1)</f>
        <v>0</v>
      </c>
      <c r="K27" s="9">
        <f>COUNTIFS(AQTable[Name],$B27,AQTable[AQ Date],$J$1)</f>
        <v>0</v>
      </c>
      <c r="L27" s="9">
        <f>COUNTIFS(AQTable[W/L],$L$1,AQTable[Name],$B27,AQTable[AQ Date],$J$1)</f>
        <v>0</v>
      </c>
      <c r="M27" s="9">
        <f>COUNTIFS(AQTable[W/L],$M$1,AQTable[Name],$B27,AQTable[AQ Date],$J$1)</f>
        <v>0</v>
      </c>
      <c r="N27" s="8">
        <f>SUMIFS(AQTable[Pts],AQTable[Name],$B27,AQTable[AQ Date],$N$1)</f>
        <v>0</v>
      </c>
      <c r="O27" s="8">
        <f>COUNTIFS(AQTable[Name],$B27,AQTable[AQ Date],$N$1)</f>
        <v>0</v>
      </c>
      <c r="P27" s="8">
        <f>COUNTIFS(AQTable[W/L],$P$1,AQTable[Name],$B27,AQTable[AQ Date],$N$1)</f>
        <v>0</v>
      </c>
      <c r="Q27" s="8">
        <f>COUNTIFS(AQTable[W/L],$Q$1,AQTable[Name],$B27,AQTable[AQ Date],$N$1)</f>
        <v>0</v>
      </c>
      <c r="R27" s="8">
        <f>SUMIFS(AQTable[Pts],AQTable[Name],$B27,AQTable[AQ Date],$R$1)</f>
        <v>0</v>
      </c>
      <c r="S27" s="8">
        <f>COUNTIFS(AQTable[Name],$B27,AQTable[AQ Date],$R$1)</f>
        <v>0</v>
      </c>
      <c r="T27" s="8">
        <f>COUNTIFS(AQTable[W/L],$T$1,AQTable[Name],$B27,AQTable[AQ Date],$R$1)</f>
        <v>0</v>
      </c>
      <c r="U27" s="8">
        <f>COUNTIFS(AQTable[W/L],$U$1,AQTable[Name],$B27,AQTable[AQ Date],$R$1)</f>
        <v>0</v>
      </c>
      <c r="V27" s="8">
        <f>SUMIFS(AQTable[Pts],AQTable[Name],$B27,AQTable[AQ Date],$V$1)</f>
        <v>0</v>
      </c>
      <c r="W27" s="8">
        <f>COUNTIFS(AQTable[Name],$B27,AQTable[AQ Date],$V$1)</f>
        <v>0</v>
      </c>
      <c r="X27" s="8">
        <f>COUNTIFS(AQTable[W/L],$X$1,AQTable[Name],$B27,AQTable[AQ Date],$V$1)</f>
        <v>0</v>
      </c>
      <c r="Y27" s="8">
        <f>COUNTIFS(AQTable[W/L],$Y$1,AQTable[Name],$B27,AQTable[AQ Date],$V$1)</f>
        <v>0</v>
      </c>
      <c r="Z27" s="8">
        <f>SUMIFS(AQTable[Pts],AQTable[Name],$B27,AQTable[AQ Date],$Z$1)</f>
        <v>0</v>
      </c>
      <c r="AA27" s="8">
        <f>COUNTIFS(AQTable[Name],$B27,AQTable[AQ Date],$Z$1)</f>
        <v>0</v>
      </c>
      <c r="AB27" s="8">
        <f>COUNTIFS(AQTable[W/L],$AB$1,AQTable[Name],$B27,AQTable[AQ Date],$Z$1)</f>
        <v>0</v>
      </c>
      <c r="AC27" s="8">
        <f>COUNTIFS(AQTable[W/L],$AC$1,AQTable[Name],$B27,AQTable[AQ Date],$Z$1)</f>
        <v>0</v>
      </c>
      <c r="AD27" s="8"/>
      <c r="AF27" s="6">
        <f>COUNTIFS(AQTable[BG],$AF$1,AQTable[Name],$B27)</f>
        <v>0</v>
      </c>
      <c r="AG27" s="6">
        <f>COUNTIFS(AQTable[W/L],$AG$1,AQTable[Name],$B27,AQTable[BG],$AF$1)</f>
        <v>0</v>
      </c>
      <c r="AH27" s="6">
        <f>COUNTIFS(AQTable[W/L],$AH$1,AQTable[Name],$B27,AQTable[BG],$AF$1)</f>
        <v>0</v>
      </c>
      <c r="AI27" s="6">
        <f>COUNTIFS(AQTable[BG],$AI$1,AQTable[Name],$B27)</f>
        <v>0</v>
      </c>
      <c r="AJ27" s="6">
        <f>COUNTIFS(AQTable[W/L],$AJ$1,AQTable[Name],$B27,AQTable[BG],$AI$1)</f>
        <v>0</v>
      </c>
      <c r="AK27" s="6">
        <f>COUNTIFS(AQTable[W/L],$AK$1,AQTable[Name],$B27,AQTable[BG],$AI$1)</f>
        <v>0</v>
      </c>
      <c r="AL27" s="6">
        <f>COUNTIFS(AQTable[BG],$AL$1,AQTable[Name],$B27)</f>
        <v>0</v>
      </c>
      <c r="AM27" s="6">
        <f>COUNTIFS(AQTable[W/L],$AM$1,AQTable[Name],$B27,AQTable[BG],$AL$1)</f>
        <v>0</v>
      </c>
      <c r="AN27" s="6">
        <f>COUNTIFS(AQTable[W/L],$AN$1,AQTable[Name],$B27,AQTable[BG],$AL$1)</f>
        <v>0</v>
      </c>
      <c r="AO27" s="29"/>
      <c r="AP27" s="8">
        <f t="array" ref="AP27">IFERROR(INDEX(SAData[Points],MATCH(1,(SAData[Date]=$AP$1)*(SAData[Name]=B27),0)),0)</f>
        <v>0</v>
      </c>
    </row>
    <row r="28" spans="1:42">
      <c r="A28" s="3">
        <v>27</v>
      </c>
      <c r="B28" s="12">
        <f>'Member Data'!AB28</f>
        <v>0</v>
      </c>
      <c r="C28" s="7" t="e">
        <f>INDEX('Member Data'!$Z$2:$Z$31,MATCH('Alliance Stats'!B28,'Member Data'!$AB$2:$AB$31,0))</f>
        <v>#N/A</v>
      </c>
      <c r="D28" s="6" t="e">
        <f>VLOOKUP(B28,'Member Data'!$C$2:$F$29,4,FALSE)</f>
        <v>#N/A</v>
      </c>
      <c r="E28" s="8" t="e">
        <f>VLOOKUP(B28,'Member Data'!$AB$2:$AC$31,2,FALSE)</f>
        <v>#N/A</v>
      </c>
      <c r="F28" s="29"/>
      <c r="G28" s="8">
        <f>IFERROR(AVERAGEIFS(AQTable[Pts],AQTable[Name],B28,AQTable[Map],"=1"),0)</f>
        <v>0</v>
      </c>
      <c r="H28" s="8">
        <f>IFERROR(AVERAGEIFS(AQTable[Pts],AQTable[Name],B28,AQTable[Map],"=2"),0)</f>
        <v>0</v>
      </c>
      <c r="I28" s="8">
        <f>IFERROR(AVERAGEIFS(AQTable[Pts],AQTable[Name],B28,AQTable[Map],"=3"),0)</f>
        <v>0</v>
      </c>
      <c r="J28" s="17">
        <f>SUMIFS(AQTable[Pts],AQTable[Name],$B28,AQTable[AQ Date],$J$1)</f>
        <v>0</v>
      </c>
      <c r="K28" s="9">
        <f>COUNTIFS(AQTable[Name],$B28,AQTable[AQ Date],$J$1)</f>
        <v>0</v>
      </c>
      <c r="L28" s="9">
        <f>COUNTIFS(AQTable[W/L],$L$1,AQTable[Name],$B28,AQTable[AQ Date],$J$1)</f>
        <v>0</v>
      </c>
      <c r="M28" s="9">
        <f>COUNTIFS(AQTable[W/L],$M$1,AQTable[Name],$B28,AQTable[AQ Date],$J$1)</f>
        <v>0</v>
      </c>
      <c r="N28" s="8">
        <f>SUMIFS(AQTable[Pts],AQTable[Name],$B28,AQTable[AQ Date],$N$1)</f>
        <v>0</v>
      </c>
      <c r="O28" s="8">
        <f>COUNTIFS(AQTable[Name],$B28,AQTable[AQ Date],$N$1)</f>
        <v>0</v>
      </c>
      <c r="P28" s="8">
        <f>COUNTIFS(AQTable[W/L],$P$1,AQTable[Name],$B28,AQTable[AQ Date],$N$1)</f>
        <v>0</v>
      </c>
      <c r="Q28" s="8">
        <f>COUNTIFS(AQTable[W/L],$Q$1,AQTable[Name],$B28,AQTable[AQ Date],$N$1)</f>
        <v>0</v>
      </c>
      <c r="R28" s="8">
        <f>SUMIFS(AQTable[Pts],AQTable[Name],$B28,AQTable[AQ Date],$R$1)</f>
        <v>0</v>
      </c>
      <c r="S28" s="8">
        <f>COUNTIFS(AQTable[Name],$B28,AQTable[AQ Date],$R$1)</f>
        <v>0</v>
      </c>
      <c r="T28" s="8">
        <f>COUNTIFS(AQTable[W/L],$T$1,AQTable[Name],$B28,AQTable[AQ Date],$R$1)</f>
        <v>0</v>
      </c>
      <c r="U28" s="8">
        <f>COUNTIFS(AQTable[W/L],$U$1,AQTable[Name],$B28,AQTable[AQ Date],$R$1)</f>
        <v>0</v>
      </c>
      <c r="V28" s="8">
        <f>SUMIFS(AQTable[Pts],AQTable[Name],$B28,AQTable[AQ Date],$V$1)</f>
        <v>0</v>
      </c>
      <c r="W28" s="8">
        <f>COUNTIFS(AQTable[Name],$B28,AQTable[AQ Date],$V$1)</f>
        <v>0</v>
      </c>
      <c r="X28" s="8">
        <f>COUNTIFS(AQTable[W/L],$X$1,AQTable[Name],$B28,AQTable[AQ Date],$V$1)</f>
        <v>0</v>
      </c>
      <c r="Y28" s="8">
        <f>COUNTIFS(AQTable[W/L],$Y$1,AQTable[Name],$B28,AQTable[AQ Date],$V$1)</f>
        <v>0</v>
      </c>
      <c r="Z28" s="8">
        <f>SUMIFS(AQTable[Pts],AQTable[Name],$B28,AQTable[AQ Date],$Z$1)</f>
        <v>0</v>
      </c>
      <c r="AA28" s="8">
        <f>COUNTIFS(AQTable[Name],$B28,AQTable[AQ Date],$Z$1)</f>
        <v>0</v>
      </c>
      <c r="AB28" s="8">
        <f>COUNTIFS(AQTable[W/L],$AB$1,AQTable[Name],$B28,AQTable[AQ Date],$Z$1)</f>
        <v>0</v>
      </c>
      <c r="AC28" s="8">
        <f>COUNTIFS(AQTable[W/L],$AC$1,AQTable[Name],$B28,AQTable[AQ Date],$Z$1)</f>
        <v>0</v>
      </c>
      <c r="AD28" s="8"/>
      <c r="AF28" s="6">
        <f>COUNTIFS(AQTable[BG],$AF$1,AQTable[Name],$B28)</f>
        <v>0</v>
      </c>
      <c r="AG28" s="6">
        <f>COUNTIFS(AQTable[W/L],$AG$1,AQTable[Name],$B28,AQTable[BG],$AF$1)</f>
        <v>0</v>
      </c>
      <c r="AH28" s="6">
        <f>COUNTIFS(AQTable[W/L],$AH$1,AQTable[Name],$B28,AQTable[BG],$AF$1)</f>
        <v>0</v>
      </c>
      <c r="AI28" s="6">
        <f>COUNTIFS(AQTable[BG],$AI$1,AQTable[Name],$B28)</f>
        <v>0</v>
      </c>
      <c r="AJ28" s="6">
        <f>COUNTIFS(AQTable[W/L],$AJ$1,AQTable[Name],$B28,AQTable[BG],$AI$1)</f>
        <v>0</v>
      </c>
      <c r="AK28" s="6">
        <f>COUNTIFS(AQTable[W/L],$AK$1,AQTable[Name],$B28,AQTable[BG],$AI$1)</f>
        <v>0</v>
      </c>
      <c r="AL28" s="6">
        <f>COUNTIFS(AQTable[BG],$AL$1,AQTable[Name],$B28)</f>
        <v>0</v>
      </c>
      <c r="AM28" s="6">
        <f>COUNTIFS(AQTable[W/L],$AM$1,AQTable[Name],$B28,AQTable[BG],$AL$1)</f>
        <v>0</v>
      </c>
      <c r="AN28" s="6">
        <f>COUNTIFS(AQTable[W/L],$AN$1,AQTable[Name],$B28,AQTable[BG],$AL$1)</f>
        <v>0</v>
      </c>
      <c r="AO28" s="29"/>
      <c r="AP28" s="8">
        <f t="array" ref="AP28">IFERROR(INDEX(SAData[Points],MATCH(1,(SAData[Date]=$AP$1)*(SAData[Name]=B28),0)),0)</f>
        <v>0</v>
      </c>
    </row>
    <row r="29" spans="1:42">
      <c r="A29" s="3">
        <v>28</v>
      </c>
      <c r="B29" s="12">
        <f>'Member Data'!AB29</f>
        <v>0</v>
      </c>
      <c r="C29" s="7" t="e">
        <f>INDEX('Member Data'!$Z$2:$Z$31,MATCH('Alliance Stats'!B29,'Member Data'!$AB$2:$AB$31,0))</f>
        <v>#N/A</v>
      </c>
      <c r="D29" s="6" t="e">
        <f>VLOOKUP(B29,'Member Data'!$C$2:$F$29,4,FALSE)</f>
        <v>#N/A</v>
      </c>
      <c r="E29" s="8" t="e">
        <f>VLOOKUP(B29,'Member Data'!$AB$2:$AC$31,2,FALSE)</f>
        <v>#N/A</v>
      </c>
      <c r="F29" s="29"/>
      <c r="G29" s="8">
        <f>IFERROR(AVERAGEIFS(AQTable[Pts],AQTable[Name],B29,AQTable[Map],"=1"),0)</f>
        <v>0</v>
      </c>
      <c r="H29" s="8">
        <f>IFERROR(AVERAGEIFS(AQTable[Pts],AQTable[Name],B29,AQTable[Map],"=2"),0)</f>
        <v>0</v>
      </c>
      <c r="I29" s="8">
        <f>IFERROR(AVERAGEIFS(AQTable[Pts],AQTable[Name],B29,AQTable[Map],"=3"),0)</f>
        <v>0</v>
      </c>
      <c r="J29" s="17">
        <f>SUMIFS(AQTable[Pts],AQTable[Name],$B29,AQTable[AQ Date],$J$1)</f>
        <v>0</v>
      </c>
      <c r="K29" s="9">
        <f>COUNTIFS(AQTable[Name],$B29,AQTable[AQ Date],$J$1)</f>
        <v>0</v>
      </c>
      <c r="L29" s="9">
        <f>COUNTIFS(AQTable[W/L],$L$1,AQTable[Name],$B29,AQTable[AQ Date],$J$1)</f>
        <v>0</v>
      </c>
      <c r="M29" s="9">
        <f>COUNTIFS(AQTable[W/L],$M$1,AQTable[Name],$B29,AQTable[AQ Date],$J$1)</f>
        <v>0</v>
      </c>
      <c r="N29" s="8">
        <f>SUMIFS(AQTable[Pts],AQTable[Name],$B29,AQTable[AQ Date],$N$1)</f>
        <v>0</v>
      </c>
      <c r="O29" s="8">
        <f>COUNTIFS(AQTable[Name],$B29,AQTable[AQ Date],$N$1)</f>
        <v>0</v>
      </c>
      <c r="P29" s="8">
        <f>COUNTIFS(AQTable[W/L],$P$1,AQTable[Name],$B29,AQTable[AQ Date],$N$1)</f>
        <v>0</v>
      </c>
      <c r="Q29" s="8">
        <f>COUNTIFS(AQTable[W/L],$Q$1,AQTable[Name],$B29,AQTable[AQ Date],$N$1)</f>
        <v>0</v>
      </c>
      <c r="R29" s="8">
        <f>SUMIFS(AQTable[Pts],AQTable[Name],$B29,AQTable[AQ Date],$R$1)</f>
        <v>0</v>
      </c>
      <c r="S29" s="8">
        <f>COUNTIFS(AQTable[Name],$B29,AQTable[AQ Date],$R$1)</f>
        <v>0</v>
      </c>
      <c r="T29" s="8">
        <f>COUNTIFS(AQTable[W/L],$T$1,AQTable[Name],$B29,AQTable[AQ Date],$R$1)</f>
        <v>0</v>
      </c>
      <c r="U29" s="8">
        <f>COUNTIFS(AQTable[W/L],$U$1,AQTable[Name],$B29,AQTable[AQ Date],$R$1)</f>
        <v>0</v>
      </c>
      <c r="V29" s="8">
        <f>SUMIFS(AQTable[Pts],AQTable[Name],$B29,AQTable[AQ Date],$V$1)</f>
        <v>0</v>
      </c>
      <c r="W29" s="8">
        <f>COUNTIFS(AQTable[Name],$B29,AQTable[AQ Date],$V$1)</f>
        <v>0</v>
      </c>
      <c r="X29" s="8">
        <f>COUNTIFS(AQTable[W/L],$X$1,AQTable[Name],$B29,AQTable[AQ Date],$V$1)</f>
        <v>0</v>
      </c>
      <c r="Y29" s="8">
        <f>COUNTIFS(AQTable[W/L],$Y$1,AQTable[Name],$B29,AQTable[AQ Date],$V$1)</f>
        <v>0</v>
      </c>
      <c r="Z29" s="8">
        <f>SUMIFS(AQTable[Pts],AQTable[Name],$B29,AQTable[AQ Date],$Z$1)</f>
        <v>0</v>
      </c>
      <c r="AA29" s="8">
        <f>COUNTIFS(AQTable[Name],$B29,AQTable[AQ Date],$Z$1)</f>
        <v>0</v>
      </c>
      <c r="AB29" s="8">
        <f>COUNTIFS(AQTable[W/L],$AB$1,AQTable[Name],$B29,AQTable[AQ Date],$Z$1)</f>
        <v>0</v>
      </c>
      <c r="AC29" s="8">
        <f>COUNTIFS(AQTable[W/L],$AC$1,AQTable[Name],$B29,AQTable[AQ Date],$Z$1)</f>
        <v>0</v>
      </c>
      <c r="AD29" s="8"/>
      <c r="AF29" s="6">
        <f>COUNTIFS(AQTable[BG],$AF$1,AQTable[Name],$B29)</f>
        <v>0</v>
      </c>
      <c r="AG29" s="6">
        <f>COUNTIFS(AQTable[W/L],$AG$1,AQTable[Name],$B29,AQTable[BG],$AF$1)</f>
        <v>0</v>
      </c>
      <c r="AH29" s="6">
        <f>COUNTIFS(AQTable[W/L],$AH$1,AQTable[Name],$B29,AQTable[BG],$AF$1)</f>
        <v>0</v>
      </c>
      <c r="AI29" s="6">
        <f>COUNTIFS(AQTable[BG],$AI$1,AQTable[Name],$B29)</f>
        <v>0</v>
      </c>
      <c r="AJ29" s="6">
        <f>COUNTIFS(AQTable[W/L],$AJ$1,AQTable[Name],$B29,AQTable[BG],$AI$1)</f>
        <v>0</v>
      </c>
      <c r="AK29" s="6">
        <f>COUNTIFS(AQTable[W/L],$AK$1,AQTable[Name],$B29,AQTable[BG],$AI$1)</f>
        <v>0</v>
      </c>
      <c r="AL29" s="6">
        <f>COUNTIFS(AQTable[BG],$AL$1,AQTable[Name],$B29)</f>
        <v>0</v>
      </c>
      <c r="AM29" s="6">
        <f>COUNTIFS(AQTable[W/L],$AM$1,AQTable[Name],$B29,AQTable[BG],$AL$1)</f>
        <v>0</v>
      </c>
      <c r="AN29" s="6">
        <f>COUNTIFS(AQTable[W/L],$AN$1,AQTable[Name],$B29,AQTable[BG],$AL$1)</f>
        <v>0</v>
      </c>
      <c r="AO29" s="29"/>
      <c r="AP29" s="8">
        <f t="array" ref="AP29">IFERROR(INDEX(SAData[Points],MATCH(1,(SAData[Date]=$AP$1)*(SAData[Name]=B29),0)),0)</f>
        <v>0</v>
      </c>
    </row>
    <row r="30" spans="1:42">
      <c r="A30" s="3">
        <v>29</v>
      </c>
      <c r="B30" s="12">
        <f>'Member Data'!AB30</f>
        <v>0</v>
      </c>
      <c r="C30" s="7" t="e">
        <f>INDEX('Member Data'!$Z$2:$Z$31,MATCH('Alliance Stats'!B30,'Member Data'!$AB$2:$AB$31,0))</f>
        <v>#N/A</v>
      </c>
      <c r="D30" s="6" t="e">
        <f>VLOOKUP(B30,'Member Data'!$C$2:$F$29,4,FALSE)</f>
        <v>#N/A</v>
      </c>
      <c r="E30" s="8" t="e">
        <f>VLOOKUP(B30,'Member Data'!$AB$2:$AC$31,2,FALSE)</f>
        <v>#N/A</v>
      </c>
      <c r="F30" s="29"/>
      <c r="G30" s="8">
        <f>IFERROR(AVERAGEIFS(AQTable[Pts],AQTable[Name],B30,AQTable[Map],"=1"),0)</f>
        <v>0</v>
      </c>
      <c r="H30" s="8">
        <f>IFERROR(AVERAGEIFS(AQTable[Pts],AQTable[Name],B30,AQTable[Map],"=2"),0)</f>
        <v>0</v>
      </c>
      <c r="I30" s="8">
        <f>IFERROR(AVERAGEIFS(AQTable[Pts],AQTable[Name],B30,AQTable[Map],"=3"),0)</f>
        <v>0</v>
      </c>
      <c r="J30" s="17">
        <f>SUMIFS(AQTable[Pts],AQTable[Name],$B30,AQTable[AQ Date],$J$1)</f>
        <v>0</v>
      </c>
      <c r="K30" s="9">
        <f>COUNTIFS(AQTable[Name],$B30,AQTable[AQ Date],$J$1)</f>
        <v>0</v>
      </c>
      <c r="L30" s="9">
        <f>COUNTIFS(AQTable[W/L],$L$1,AQTable[Name],$B30,AQTable[AQ Date],$J$1)</f>
        <v>0</v>
      </c>
      <c r="M30" s="9">
        <f>COUNTIFS(AQTable[W/L],$M$1,AQTable[Name],$B30,AQTable[AQ Date],$J$1)</f>
        <v>0</v>
      </c>
      <c r="N30" s="8">
        <f>SUMIFS(AQTable[Pts],AQTable[Name],$B30,AQTable[AQ Date],$N$1)</f>
        <v>0</v>
      </c>
      <c r="O30" s="8">
        <f>COUNTIFS(AQTable[Name],$B30,AQTable[AQ Date],$N$1)</f>
        <v>0</v>
      </c>
      <c r="P30" s="8">
        <f>COUNTIFS(AQTable[W/L],$P$1,AQTable[Name],$B30,AQTable[AQ Date],$N$1)</f>
        <v>0</v>
      </c>
      <c r="Q30" s="8">
        <f>COUNTIFS(AQTable[W/L],$Q$1,AQTable[Name],$B30,AQTable[AQ Date],$N$1)</f>
        <v>0</v>
      </c>
      <c r="R30" s="8">
        <f>SUMIFS(AQTable[Pts],AQTable[Name],$B30,AQTable[AQ Date],$R$1)</f>
        <v>0</v>
      </c>
      <c r="S30" s="8">
        <f>COUNTIFS(AQTable[Name],$B30,AQTable[AQ Date],$R$1)</f>
        <v>0</v>
      </c>
      <c r="T30" s="8">
        <f>COUNTIFS(AQTable[W/L],$T$1,AQTable[Name],$B30,AQTable[AQ Date],$R$1)</f>
        <v>0</v>
      </c>
      <c r="U30" s="8">
        <f>COUNTIFS(AQTable[W/L],$U$1,AQTable[Name],$B30,AQTable[AQ Date],$R$1)</f>
        <v>0</v>
      </c>
      <c r="V30" s="8">
        <f>SUMIFS(AQTable[Pts],AQTable[Name],$B30,AQTable[AQ Date],$V$1)</f>
        <v>0</v>
      </c>
      <c r="W30" s="8">
        <f>COUNTIFS(AQTable[Name],$B30,AQTable[AQ Date],$V$1)</f>
        <v>0</v>
      </c>
      <c r="X30" s="8">
        <f>COUNTIFS(AQTable[W/L],$X$1,AQTable[Name],$B30,AQTable[AQ Date],$V$1)</f>
        <v>0</v>
      </c>
      <c r="Y30" s="8">
        <f>COUNTIFS(AQTable[W/L],$Y$1,AQTable[Name],$B30,AQTable[AQ Date],$V$1)</f>
        <v>0</v>
      </c>
      <c r="Z30" s="8">
        <f>SUMIFS(AQTable[Pts],AQTable[Name],$B30,AQTable[AQ Date],$Z$1)</f>
        <v>0</v>
      </c>
      <c r="AA30" s="8">
        <f>COUNTIFS(AQTable[Name],$B30,AQTable[AQ Date],$Z$1)</f>
        <v>0</v>
      </c>
      <c r="AB30" s="8">
        <f>COUNTIFS(AQTable[W/L],$AB$1,AQTable[Name],$B30,AQTable[AQ Date],$Z$1)</f>
        <v>0</v>
      </c>
      <c r="AC30" s="8">
        <f>COUNTIFS(AQTable[W/L],$AC$1,AQTable[Name],$B30,AQTable[AQ Date],$Z$1)</f>
        <v>0</v>
      </c>
      <c r="AD30" s="8"/>
      <c r="AF30" s="6">
        <f>COUNTIFS(AQTable[BG],$AF$1,AQTable[Name],$B30)</f>
        <v>0</v>
      </c>
      <c r="AG30" s="6">
        <f>COUNTIFS(AQTable[W/L],$AG$1,AQTable[Name],$B30,AQTable[BG],$AF$1)</f>
        <v>0</v>
      </c>
      <c r="AH30" s="6">
        <f>COUNTIFS(AQTable[W/L],$AH$1,AQTable[Name],$B30,AQTable[BG],$AF$1)</f>
        <v>0</v>
      </c>
      <c r="AI30" s="6">
        <f>COUNTIFS(AQTable[BG],$AI$1,AQTable[Name],$B30)</f>
        <v>0</v>
      </c>
      <c r="AJ30" s="6">
        <f>COUNTIFS(AQTable[W/L],$AJ$1,AQTable[Name],$B30,AQTable[BG],$AI$1)</f>
        <v>0</v>
      </c>
      <c r="AK30" s="6">
        <f>COUNTIFS(AQTable[W/L],$AK$1,AQTable[Name],$B30,AQTable[BG],$AI$1)</f>
        <v>0</v>
      </c>
      <c r="AL30" s="6">
        <f>COUNTIFS(AQTable[BG],$AL$1,AQTable[Name],$B30)</f>
        <v>0</v>
      </c>
      <c r="AM30" s="6">
        <f>COUNTIFS(AQTable[W/L],$AM$1,AQTable[Name],$B30,AQTable[BG],$AL$1)</f>
        <v>0</v>
      </c>
      <c r="AN30" s="6">
        <f>COUNTIFS(AQTable[W/L],$AN$1,AQTable[Name],$B30,AQTable[BG],$AL$1)</f>
        <v>0</v>
      </c>
      <c r="AO30" s="29"/>
      <c r="AP30" s="8">
        <f t="array" ref="AP30">IFERROR(INDEX(SAData[Points],MATCH(1,(SAData[Date]=$AP$1)*(SAData[Name]=B30),0)),0)</f>
        <v>0</v>
      </c>
    </row>
    <row r="31" spans="1:42">
      <c r="A31" s="3">
        <v>30</v>
      </c>
      <c r="B31" s="12">
        <f>'Member Data'!AB31</f>
        <v>0</v>
      </c>
      <c r="C31" s="7" t="e">
        <f>INDEX('Member Data'!$Z$2:$Z$31,MATCH('Alliance Stats'!B31,'Member Data'!$AB$2:$AB$31,0))</f>
        <v>#N/A</v>
      </c>
      <c r="D31" s="6" t="e">
        <f>VLOOKUP(B31,'Member Data'!$C$2:$F$29,4,FALSE)</f>
        <v>#N/A</v>
      </c>
      <c r="E31" s="8" t="e">
        <f>VLOOKUP(B31,'Member Data'!$AB$2:$AC$31,2,FALSE)</f>
        <v>#N/A</v>
      </c>
      <c r="F31" s="29"/>
      <c r="G31" s="8">
        <f>IFERROR(AVERAGEIFS(AQTable[Pts],AQTable[Name],B31,AQTable[Map],"=1"),0)</f>
        <v>0</v>
      </c>
      <c r="H31" s="8">
        <f>IFERROR(AVERAGEIFS(AQTable[Pts],AQTable[Name],B31,AQTable[Map],"=2"),0)</f>
        <v>0</v>
      </c>
      <c r="I31" s="8">
        <f>IFERROR(AVERAGEIFS(AQTable[Pts],AQTable[Name],B31,AQTable[Map],"=3"),0)</f>
        <v>0</v>
      </c>
      <c r="J31" s="17">
        <f>SUMIFS(AQTable[Pts],AQTable[Name],$B31,AQTable[AQ Date],$J$1)</f>
        <v>0</v>
      </c>
      <c r="K31" s="9">
        <f>COUNTIFS(AQTable[Name],$B31,AQTable[AQ Date],$J$1)</f>
        <v>0</v>
      </c>
      <c r="L31" s="9">
        <f>COUNTIFS(AQTable[W/L],$L$1,AQTable[Name],$B31,AQTable[AQ Date],$J$1)</f>
        <v>0</v>
      </c>
      <c r="M31" s="9">
        <f>COUNTIFS(AQTable[W/L],$M$1,AQTable[Name],$B31,AQTable[AQ Date],$J$1)</f>
        <v>0</v>
      </c>
      <c r="N31" s="8">
        <f>SUMIFS(AQTable[Pts],AQTable[Name],$B31,AQTable[AQ Date],$N$1)</f>
        <v>0</v>
      </c>
      <c r="O31" s="8">
        <f>COUNTIFS(AQTable[Name],$B31,AQTable[AQ Date],$N$1)</f>
        <v>0</v>
      </c>
      <c r="P31" s="8">
        <f>COUNTIFS(AQTable[W/L],$P$1,AQTable[Name],$B31,AQTable[AQ Date],$N$1)</f>
        <v>0</v>
      </c>
      <c r="Q31" s="8">
        <f>COUNTIFS(AQTable[W/L],$Q$1,AQTable[Name],$B31,AQTable[AQ Date],$N$1)</f>
        <v>0</v>
      </c>
      <c r="R31" s="8">
        <f>SUMIFS(AQTable[Pts],AQTable[Name],$B31,AQTable[AQ Date],$R$1)</f>
        <v>0</v>
      </c>
      <c r="S31" s="8">
        <f>COUNTIFS(AQTable[Name],$B31,AQTable[AQ Date],$R$1)</f>
        <v>0</v>
      </c>
      <c r="T31" s="8">
        <f>COUNTIFS(AQTable[W/L],$T$1,AQTable[Name],$B31,AQTable[AQ Date],$R$1)</f>
        <v>0</v>
      </c>
      <c r="U31" s="8">
        <f>COUNTIFS(AQTable[W/L],$U$1,AQTable[Name],$B31,AQTable[AQ Date],$R$1)</f>
        <v>0</v>
      </c>
      <c r="V31" s="8">
        <f>SUMIFS(AQTable[Pts],AQTable[Name],$B31,AQTable[AQ Date],$V$1)</f>
        <v>0</v>
      </c>
      <c r="W31" s="8">
        <f>COUNTIFS(AQTable[Name],$B31,AQTable[AQ Date],$V$1)</f>
        <v>0</v>
      </c>
      <c r="X31" s="8">
        <f>COUNTIFS(AQTable[W/L],$X$1,AQTable[Name],$B31,AQTable[AQ Date],$V$1)</f>
        <v>0</v>
      </c>
      <c r="Y31" s="8">
        <f>COUNTIFS(AQTable[W/L],$Y$1,AQTable[Name],$B31,AQTable[AQ Date],$V$1)</f>
        <v>0</v>
      </c>
      <c r="Z31" s="8">
        <f>SUMIFS(AQTable[Pts],AQTable[Name],$B31,AQTable[AQ Date],$Z$1)</f>
        <v>0</v>
      </c>
      <c r="AA31" s="8">
        <f>COUNTIFS(AQTable[Name],$B31,AQTable[AQ Date],$Z$1)</f>
        <v>0</v>
      </c>
      <c r="AB31" s="8">
        <f>COUNTIFS(AQTable[W/L],$AB$1,AQTable[Name],$B31,AQTable[AQ Date],$Z$1)</f>
        <v>0</v>
      </c>
      <c r="AC31" s="8">
        <f>COUNTIFS(AQTable[W/L],$AC$1,AQTable[Name],$B31,AQTable[AQ Date],$Z$1)</f>
        <v>0</v>
      </c>
      <c r="AD31" s="8"/>
      <c r="AF31" s="6">
        <f>COUNTIFS(AQTable[BG],$AF$1,AQTable[Name],$B31)</f>
        <v>0</v>
      </c>
      <c r="AG31" s="6">
        <f>COUNTIFS(AQTable[W/L],$AG$1,AQTable[Name],$B31,AQTable[BG],$AF$1)</f>
        <v>0</v>
      </c>
      <c r="AH31" s="6">
        <f>COUNTIFS(AQTable[W/L],$AH$1,AQTable[Name],$B31,AQTable[BG],$AF$1)</f>
        <v>0</v>
      </c>
      <c r="AI31" s="6">
        <f>COUNTIFS(AQTable[BG],$AI$1,AQTable[Name],$B31)</f>
        <v>0</v>
      </c>
      <c r="AJ31" s="6">
        <f>COUNTIFS(AQTable[W/L],$AJ$1,AQTable[Name],$B31,AQTable[BG],$AI$1)</f>
        <v>0</v>
      </c>
      <c r="AK31" s="6">
        <f>COUNTIFS(AQTable[W/L],$AK$1,AQTable[Name],$B31,AQTable[BG],$AI$1)</f>
        <v>0</v>
      </c>
      <c r="AL31" s="6">
        <f>COUNTIFS(AQTable[BG],$AL$1,AQTable[Name],$B31)</f>
        <v>0</v>
      </c>
      <c r="AM31" s="6">
        <f>COUNTIFS(AQTable[W/L],$AM$1,AQTable[Name],$B31,AQTable[BG],$AL$1)</f>
        <v>0</v>
      </c>
      <c r="AN31" s="6">
        <f>COUNTIFS(AQTable[W/L],$AN$1,AQTable[Name],$B31,AQTable[BG],$AL$1)</f>
        <v>0</v>
      </c>
      <c r="AO31" s="29"/>
      <c r="AP31" s="8">
        <f t="array" ref="AP31">IFERROR(INDEX(SAData[Points],MATCH(1,(SAData[Date]=$AP$1)*(SAData[Name]=B31),0)),0)</f>
        <v>0</v>
      </c>
    </row>
    <row r="32" spans="1:42">
      <c r="F32" s="29"/>
      <c r="G32" s="8"/>
      <c r="H32" s="8"/>
      <c r="I32" s="8"/>
      <c r="J32" s="21" t="s">
        <v>62</v>
      </c>
      <c r="K32" s="18">
        <f>COUNTIF(K2:K31,"&lt;5")</f>
        <v>30</v>
      </c>
      <c r="L32" s="19"/>
      <c r="M32" s="19"/>
      <c r="N32" s="20"/>
      <c r="O32" s="18">
        <f>COUNTIF(O2:O31,"&lt;5")</f>
        <v>30</v>
      </c>
      <c r="P32" s="20"/>
      <c r="Q32" s="20"/>
      <c r="R32" s="20"/>
      <c r="S32" s="18">
        <f>COUNTIF(S2:S31,"&lt;5")</f>
        <v>30</v>
      </c>
      <c r="T32" s="20"/>
      <c r="U32" s="20"/>
      <c r="V32" s="20"/>
      <c r="W32" s="18">
        <f>COUNTIF(W2:W31,"&lt;5")</f>
        <v>30</v>
      </c>
      <c r="X32" s="20"/>
      <c r="Y32" s="20"/>
      <c r="Z32" s="20"/>
      <c r="AA32" s="18">
        <f>COUNTIF(AA2:AA31,"&lt;5")</f>
        <v>30</v>
      </c>
      <c r="AB32" s="20"/>
      <c r="AC32" s="20"/>
      <c r="AD32" s="8"/>
      <c r="AO32" s="29"/>
    </row>
    <row r="33" spans="2:3">
      <c r="C33" s="12"/>
    </row>
    <row r="34" spans="2:3">
      <c r="C34" s="12"/>
    </row>
    <row r="38" spans="2:3">
      <c r="B38" s="12" t="s">
        <v>4</v>
      </c>
    </row>
    <row r="39" spans="2:3">
      <c r="B39" s="12" t="s">
        <v>10</v>
      </c>
    </row>
    <row r="40" spans="2:3">
      <c r="B40" s="12" t="s">
        <v>3</v>
      </c>
    </row>
    <row r="41" spans="2:3">
      <c r="B41" s="12" t="s">
        <v>40</v>
      </c>
    </row>
    <row r="42" spans="2:3">
      <c r="B42" s="12" t="s">
        <v>5</v>
      </c>
    </row>
    <row r="43" spans="2:3">
      <c r="B43" s="12" t="s">
        <v>37</v>
      </c>
    </row>
    <row r="44" spans="2:3">
      <c r="B44" s="12" t="s">
        <v>11</v>
      </c>
    </row>
    <row r="45" spans="2:3">
      <c r="B45" s="12" t="s">
        <v>38</v>
      </c>
    </row>
    <row r="46" spans="2:3">
      <c r="B46" s="12" t="s">
        <v>50</v>
      </c>
    </row>
    <row r="47" spans="2:3">
      <c r="B47" s="12" t="s">
        <v>18</v>
      </c>
    </row>
  </sheetData>
  <mergeCells count="2">
    <mergeCell ref="F1:F32"/>
    <mergeCell ref="AO1:AO32"/>
  </mergeCells>
  <conditionalFormatting sqref="C2:C31">
    <cfRule type="containsText" dxfId="37" priority="27" operator="containsText" text="Member">
      <formula>NOT(ISERROR(SEARCH("Member",C2)))</formula>
    </cfRule>
    <cfRule type="containsText" dxfId="36" priority="28" operator="containsText" text="Officer">
      <formula>NOT(ISERROR(SEARCH("Officer",C2)))</formula>
    </cfRule>
    <cfRule type="containsText" dxfId="35" priority="29" operator="containsText" text="Leader">
      <formula>NOT(ISERROR(SEARCH("Leader",C2)))</formula>
    </cfRule>
  </conditionalFormatting>
  <conditionalFormatting sqref="AF2:AF31">
    <cfRule type="top10" dxfId="34" priority="26" rank="10"/>
  </conditionalFormatting>
  <conditionalFormatting sqref="AI2:AI31">
    <cfRule type="top10" dxfId="33" priority="25" rank="10"/>
  </conditionalFormatting>
  <conditionalFormatting sqref="AL2:AL31">
    <cfRule type="top10" dxfId="32" priority="24" rank="10"/>
  </conditionalFormatting>
  <conditionalFormatting sqref="J2:J31">
    <cfRule type="top10" dxfId="31" priority="20" rank="5"/>
  </conditionalFormatting>
  <conditionalFormatting sqref="N2:N31">
    <cfRule type="top10" dxfId="30" priority="19" rank="5"/>
  </conditionalFormatting>
  <conditionalFormatting sqref="R2:R31">
    <cfRule type="top10" dxfId="29" priority="18" rank="5"/>
  </conditionalFormatting>
  <conditionalFormatting sqref="K2:K31">
    <cfRule type="cellIs" dxfId="28" priority="14" operator="lessThan">
      <formula>1</formula>
    </cfRule>
  </conditionalFormatting>
  <conditionalFormatting sqref="O2:O31">
    <cfRule type="cellIs" dxfId="27" priority="13" operator="lessThan">
      <formula>1</formula>
    </cfRule>
  </conditionalFormatting>
  <conditionalFormatting sqref="S2:S31">
    <cfRule type="cellIs" dxfId="26" priority="12" operator="lessThan">
      <formula>1</formula>
    </cfRule>
  </conditionalFormatting>
  <conditionalFormatting sqref="H2:H32">
    <cfRule type="top10" dxfId="25" priority="11" rank="10"/>
  </conditionalFormatting>
  <conditionalFormatting sqref="V2:V31">
    <cfRule type="top10" dxfId="24" priority="10" rank="5"/>
  </conditionalFormatting>
  <conditionalFormatting sqref="W2:W31">
    <cfRule type="cellIs" dxfId="23" priority="9" operator="lessThan">
      <formula>1</formula>
    </cfRule>
  </conditionalFormatting>
  <conditionalFormatting sqref="AP1 AR1">
    <cfRule type="containsText" dxfId="22" priority="6" operator="containsText" text="Member">
      <formula>NOT(ISERROR(SEARCH("Member",AP1)))</formula>
    </cfRule>
    <cfRule type="containsText" dxfId="21" priority="7" operator="containsText" text="Officer">
      <formula>NOT(ISERROR(SEARCH("Officer",AP1)))</formula>
    </cfRule>
    <cfRule type="containsText" dxfId="20" priority="8" operator="containsText" text="Leader">
      <formula>NOT(ISERROR(SEARCH("Leader",AP1)))</formula>
    </cfRule>
  </conditionalFormatting>
  <conditionalFormatting sqref="Z2:Z31">
    <cfRule type="top10" dxfId="19" priority="5" rank="5"/>
  </conditionalFormatting>
  <conditionalFormatting sqref="AA2:AA31">
    <cfRule type="cellIs" dxfId="18" priority="4" operator="lessThan">
      <formula>3</formula>
    </cfRule>
  </conditionalFormatting>
  <conditionalFormatting sqref="AP2:AP31">
    <cfRule type="top10" dxfId="17" priority="3" rank="1"/>
  </conditionalFormatting>
  <conditionalFormatting sqref="AQ2:AQ31">
    <cfRule type="top10" dxfId="16" priority="2" bottom="1" rank="1"/>
  </conditionalFormatting>
  <conditionalFormatting sqref="AR2:AR31">
    <cfRule type="top10" dxfId="15" priority="1" rank="1"/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32"/>
  <sheetViews>
    <sheetView zoomScale="85" zoomScaleNormal="85" workbookViewId="0">
      <pane xSplit="3" topLeftCell="D1" activePane="topRight" state="frozen"/>
      <selection pane="topRight" activeCell="G2" sqref="G2:S29"/>
    </sheetView>
  </sheetViews>
  <sheetFormatPr defaultRowHeight="12.75"/>
  <cols>
    <col min="1" max="1" width="3.85546875" style="3" bestFit="1" customWidth="1"/>
    <col min="2" max="2" width="3.85546875" style="6" bestFit="1" customWidth="1"/>
    <col min="3" max="3" width="15.140625" style="6" bestFit="1" customWidth="1"/>
    <col min="4" max="4" width="7.140625" style="6" bestFit="1" customWidth="1"/>
    <col min="5" max="5" width="7.85546875" style="6" bestFit="1" customWidth="1"/>
    <col min="6" max="6" width="5.85546875" style="6" bestFit="1" customWidth="1"/>
    <col min="7" max="7" width="15.5703125" style="6" bestFit="1" customWidth="1"/>
    <col min="8" max="12" width="13.42578125" style="6" bestFit="1" customWidth="1"/>
    <col min="13" max="14" width="11.85546875" style="6" bestFit="1" customWidth="1"/>
    <col min="15" max="18" width="13.42578125" style="6" bestFit="1" customWidth="1"/>
    <col min="19" max="19" width="13.42578125" style="6" customWidth="1"/>
    <col min="20" max="21" width="2" style="6" bestFit="1" customWidth="1"/>
    <col min="22" max="23" width="3.5703125" style="6" bestFit="1" customWidth="1"/>
    <col min="24" max="24" width="3.85546875" style="6" bestFit="1" customWidth="1"/>
    <col min="25" max="25" width="7.140625" style="6" bestFit="1" customWidth="1"/>
    <col min="26" max="26" width="7.85546875" style="6" bestFit="1" customWidth="1"/>
    <col min="27" max="27" width="8.42578125" style="6" bestFit="1" customWidth="1"/>
    <col min="28" max="28" width="15.140625" style="6" bestFit="1" customWidth="1"/>
    <col min="29" max="29" width="8.5703125" style="6" bestFit="1" customWidth="1"/>
    <col min="30" max="16384" width="9.140625" style="6"/>
  </cols>
  <sheetData>
    <row r="1" spans="1:29" s="3" customFormat="1">
      <c r="A1" s="3" t="s">
        <v>13</v>
      </c>
      <c r="B1" s="3" t="s">
        <v>43</v>
      </c>
      <c r="C1" s="3" t="s">
        <v>12</v>
      </c>
      <c r="D1" s="3" t="s">
        <v>47</v>
      </c>
      <c r="E1" s="3" t="s">
        <v>1</v>
      </c>
      <c r="F1" s="3" t="s">
        <v>2</v>
      </c>
      <c r="G1" s="3" t="s">
        <v>46</v>
      </c>
      <c r="H1" s="11">
        <v>42386</v>
      </c>
      <c r="I1" s="11">
        <v>42389</v>
      </c>
      <c r="J1" s="11">
        <v>42394</v>
      </c>
      <c r="K1" s="11">
        <v>42396</v>
      </c>
      <c r="L1" s="11">
        <v>42400</v>
      </c>
      <c r="M1" s="11">
        <v>42405</v>
      </c>
      <c r="N1" s="11">
        <v>42406</v>
      </c>
      <c r="O1" s="11">
        <v>42411</v>
      </c>
      <c r="P1" s="11">
        <v>42415</v>
      </c>
      <c r="Q1" s="11">
        <v>42421</v>
      </c>
      <c r="R1" s="11">
        <v>42425</v>
      </c>
      <c r="S1" s="11">
        <v>42434</v>
      </c>
      <c r="T1" s="13"/>
      <c r="AA1" s="5"/>
    </row>
    <row r="2" spans="1:29">
      <c r="A2" s="3">
        <v>1</v>
      </c>
      <c r="B2" s="12">
        <v>1</v>
      </c>
      <c r="C2" s="6" t="s">
        <v>4</v>
      </c>
      <c r="D2" s="6">
        <v>1</v>
      </c>
      <c r="E2" s="6" t="str">
        <f t="shared" ref="E2:E29" si="0">IF(D2=1,"Leader",IF(D2=2,"Officer",IF(D2=3,"Member")))</f>
        <v>Leader</v>
      </c>
      <c r="F2" s="6">
        <v>55</v>
      </c>
      <c r="G2" s="28">
        <f t="shared" ref="G2:G29" si="1">MAX(H2:T2)</f>
        <v>104374</v>
      </c>
      <c r="H2" s="28">
        <v>86133</v>
      </c>
      <c r="I2" s="28">
        <v>86719</v>
      </c>
      <c r="J2" s="28">
        <v>87862</v>
      </c>
      <c r="K2" s="28">
        <v>87967</v>
      </c>
      <c r="L2" s="28">
        <v>90357</v>
      </c>
      <c r="M2" s="28">
        <v>92593</v>
      </c>
      <c r="N2" s="28">
        <v>93707</v>
      </c>
      <c r="O2" s="28">
        <v>95624</v>
      </c>
      <c r="P2" s="28">
        <v>96434</v>
      </c>
      <c r="Q2" s="28">
        <v>100761</v>
      </c>
      <c r="R2" s="28">
        <v>103028</v>
      </c>
      <c r="S2" s="28">
        <v>104374</v>
      </c>
      <c r="T2" s="14"/>
      <c r="X2" s="3"/>
      <c r="AC2" s="8"/>
    </row>
    <row r="3" spans="1:29">
      <c r="A3" s="3">
        <v>2</v>
      </c>
      <c r="B3" s="12">
        <v>1</v>
      </c>
      <c r="C3" s="6" t="s">
        <v>10</v>
      </c>
      <c r="D3" s="6">
        <v>2</v>
      </c>
      <c r="E3" s="6" t="str">
        <f t="shared" si="0"/>
        <v>Officer</v>
      </c>
      <c r="F3" s="6">
        <v>54</v>
      </c>
      <c r="G3" s="28">
        <f t="shared" si="1"/>
        <v>90243</v>
      </c>
      <c r="H3" s="28">
        <v>76250</v>
      </c>
      <c r="I3" s="28">
        <v>76328</v>
      </c>
      <c r="J3" s="28">
        <v>76440</v>
      </c>
      <c r="K3" s="28">
        <v>76440</v>
      </c>
      <c r="L3" s="28">
        <v>76927</v>
      </c>
      <c r="M3" s="28">
        <v>77759</v>
      </c>
      <c r="N3" s="28">
        <v>78250</v>
      </c>
      <c r="O3" s="28">
        <v>82824</v>
      </c>
      <c r="P3" s="28">
        <v>83265</v>
      </c>
      <c r="Q3" s="28">
        <v>86321</v>
      </c>
      <c r="R3" s="28">
        <v>88117</v>
      </c>
      <c r="S3" s="28">
        <v>90243</v>
      </c>
      <c r="T3" s="14"/>
      <c r="U3" s="12" t="s">
        <v>45</v>
      </c>
      <c r="X3" s="3"/>
      <c r="AC3" s="8"/>
    </row>
    <row r="4" spans="1:29">
      <c r="A4" s="3">
        <v>3</v>
      </c>
      <c r="B4" s="12">
        <v>2</v>
      </c>
      <c r="C4" s="6" t="s">
        <v>3</v>
      </c>
      <c r="D4" s="6">
        <v>2</v>
      </c>
      <c r="E4" s="6" t="str">
        <f t="shared" si="0"/>
        <v>Officer</v>
      </c>
      <c r="F4" s="6">
        <v>55</v>
      </c>
      <c r="G4" s="28">
        <f t="shared" si="1"/>
        <v>82914</v>
      </c>
      <c r="H4" s="28">
        <v>72737</v>
      </c>
      <c r="I4" s="28">
        <v>73476</v>
      </c>
      <c r="J4" s="28">
        <v>74599</v>
      </c>
      <c r="K4" s="28">
        <v>74904</v>
      </c>
      <c r="L4" s="28">
        <v>75317</v>
      </c>
      <c r="M4" s="28">
        <v>78966</v>
      </c>
      <c r="N4" s="28">
        <v>78980</v>
      </c>
      <c r="O4" s="28">
        <v>79213</v>
      </c>
      <c r="P4" s="28">
        <v>79355</v>
      </c>
      <c r="Q4" s="28">
        <v>81297</v>
      </c>
      <c r="R4" s="28">
        <v>82593</v>
      </c>
      <c r="S4" s="28">
        <v>82914</v>
      </c>
      <c r="T4" s="14"/>
      <c r="U4" s="12"/>
      <c r="X4" s="3"/>
      <c r="AC4" s="8"/>
    </row>
    <row r="5" spans="1:29">
      <c r="A5" s="3">
        <v>4</v>
      </c>
      <c r="B5" s="12">
        <v>3</v>
      </c>
      <c r="C5" s="6" t="s">
        <v>37</v>
      </c>
      <c r="D5" s="6">
        <v>2</v>
      </c>
      <c r="E5" s="6" t="str">
        <f t="shared" si="0"/>
        <v>Officer</v>
      </c>
      <c r="F5" s="6">
        <v>50</v>
      </c>
      <c r="G5" s="28">
        <f t="shared" si="1"/>
        <v>80003</v>
      </c>
      <c r="H5" s="28">
        <v>0</v>
      </c>
      <c r="I5" s="28">
        <v>62757</v>
      </c>
      <c r="J5" s="28">
        <v>63826</v>
      </c>
      <c r="K5" s="28">
        <v>63987</v>
      </c>
      <c r="L5" s="28">
        <v>65701</v>
      </c>
      <c r="M5" s="28">
        <v>66752</v>
      </c>
      <c r="N5" s="28">
        <v>66752</v>
      </c>
      <c r="O5" s="28">
        <v>67693</v>
      </c>
      <c r="P5" s="28">
        <v>68303</v>
      </c>
      <c r="Q5" s="28">
        <v>72142</v>
      </c>
      <c r="R5" s="28">
        <v>73548</v>
      </c>
      <c r="S5" s="28">
        <v>80003</v>
      </c>
      <c r="T5" s="14"/>
      <c r="U5" s="12"/>
      <c r="X5" s="3"/>
      <c r="AC5" s="8"/>
    </row>
    <row r="6" spans="1:29">
      <c r="A6" s="3">
        <v>5</v>
      </c>
      <c r="B6" s="12">
        <v>4</v>
      </c>
      <c r="C6" s="6" t="s">
        <v>5</v>
      </c>
      <c r="D6" s="6">
        <v>2</v>
      </c>
      <c r="E6" s="6" t="str">
        <f t="shared" si="0"/>
        <v>Officer</v>
      </c>
      <c r="F6" s="6">
        <v>48</v>
      </c>
      <c r="G6" s="28">
        <f t="shared" si="1"/>
        <v>78605</v>
      </c>
      <c r="H6" s="28">
        <v>64936</v>
      </c>
      <c r="I6" s="28">
        <v>65769</v>
      </c>
      <c r="J6" s="28">
        <v>68322</v>
      </c>
      <c r="K6" s="28">
        <v>68587</v>
      </c>
      <c r="L6" s="28">
        <v>68603</v>
      </c>
      <c r="M6" s="28">
        <v>69917</v>
      </c>
      <c r="N6" s="28">
        <v>69917</v>
      </c>
      <c r="O6" s="28">
        <v>70584</v>
      </c>
      <c r="P6" s="28">
        <v>71273</v>
      </c>
      <c r="Q6" s="28">
        <v>74123</v>
      </c>
      <c r="R6" s="28">
        <v>77020</v>
      </c>
      <c r="S6" s="28">
        <v>78605</v>
      </c>
      <c r="T6" s="14"/>
      <c r="X6" s="3"/>
      <c r="AC6" s="8"/>
    </row>
    <row r="7" spans="1:29">
      <c r="A7" s="3">
        <v>6</v>
      </c>
      <c r="B7" s="12">
        <v>5</v>
      </c>
      <c r="C7" s="6" t="s">
        <v>40</v>
      </c>
      <c r="D7" s="6">
        <v>2</v>
      </c>
      <c r="E7" s="6" t="str">
        <f t="shared" si="0"/>
        <v>Officer</v>
      </c>
      <c r="F7" s="6">
        <v>50</v>
      </c>
      <c r="G7" s="28">
        <f t="shared" si="1"/>
        <v>77188</v>
      </c>
      <c r="H7" s="28">
        <v>0</v>
      </c>
      <c r="I7" s="28">
        <v>0</v>
      </c>
      <c r="J7" s="28">
        <v>68489</v>
      </c>
      <c r="K7" s="28">
        <v>69159</v>
      </c>
      <c r="L7" s="28">
        <v>70456</v>
      </c>
      <c r="M7" s="28">
        <v>71258</v>
      </c>
      <c r="N7" s="28">
        <v>71349</v>
      </c>
      <c r="O7" s="28">
        <v>71618</v>
      </c>
      <c r="P7" s="28">
        <v>73675</v>
      </c>
      <c r="Q7" s="28">
        <v>74833</v>
      </c>
      <c r="R7" s="28">
        <v>75666</v>
      </c>
      <c r="S7" s="28">
        <v>77188</v>
      </c>
      <c r="T7" s="14"/>
      <c r="X7" s="3"/>
      <c r="AC7" s="8"/>
    </row>
    <row r="8" spans="1:29">
      <c r="A8" s="3">
        <v>7</v>
      </c>
      <c r="B8" s="12">
        <v>6</v>
      </c>
      <c r="C8" s="6" t="s">
        <v>6</v>
      </c>
      <c r="D8" s="6">
        <v>2</v>
      </c>
      <c r="E8" s="6" t="str">
        <f t="shared" si="0"/>
        <v>Officer</v>
      </c>
      <c r="F8" s="6">
        <v>50</v>
      </c>
      <c r="G8" s="28">
        <f t="shared" si="1"/>
        <v>76182</v>
      </c>
      <c r="H8" s="28">
        <v>64699</v>
      </c>
      <c r="I8" s="28">
        <v>64973</v>
      </c>
      <c r="J8" s="28">
        <v>66166</v>
      </c>
      <c r="K8" s="28">
        <v>67228</v>
      </c>
      <c r="L8" s="28">
        <v>68228</v>
      </c>
      <c r="M8" s="28">
        <v>68533</v>
      </c>
      <c r="N8" s="28">
        <v>68533</v>
      </c>
      <c r="O8" s="28">
        <v>69263</v>
      </c>
      <c r="P8" s="28">
        <v>69692</v>
      </c>
      <c r="Q8" s="28">
        <v>73287</v>
      </c>
      <c r="R8" s="28">
        <v>74091</v>
      </c>
      <c r="S8" s="28">
        <v>76182</v>
      </c>
      <c r="T8" s="14"/>
      <c r="X8" s="3"/>
      <c r="AC8" s="8"/>
    </row>
    <row r="9" spans="1:29">
      <c r="A9" s="3">
        <v>8</v>
      </c>
      <c r="B9" s="12">
        <v>7</v>
      </c>
      <c r="C9" s="6" t="s">
        <v>11</v>
      </c>
      <c r="D9" s="6">
        <v>2</v>
      </c>
      <c r="E9" s="6" t="str">
        <f t="shared" si="0"/>
        <v>Officer</v>
      </c>
      <c r="F9" s="6">
        <v>50</v>
      </c>
      <c r="G9" s="28">
        <f t="shared" si="1"/>
        <v>67876</v>
      </c>
      <c r="H9" s="28">
        <v>52217</v>
      </c>
      <c r="I9" s="28">
        <v>57369</v>
      </c>
      <c r="J9" s="28">
        <v>57415</v>
      </c>
      <c r="K9" s="28">
        <v>57415</v>
      </c>
      <c r="L9" s="28">
        <v>61129</v>
      </c>
      <c r="M9" s="28">
        <v>61754</v>
      </c>
      <c r="N9" s="28">
        <v>61757</v>
      </c>
      <c r="O9" s="28">
        <v>63442</v>
      </c>
      <c r="P9" s="28">
        <v>64767</v>
      </c>
      <c r="Q9" s="28">
        <v>66199</v>
      </c>
      <c r="R9" s="28">
        <v>67763</v>
      </c>
      <c r="S9" s="28">
        <v>67876</v>
      </c>
      <c r="T9" s="14"/>
      <c r="X9" s="3"/>
      <c r="AC9" s="8"/>
    </row>
    <row r="10" spans="1:29">
      <c r="A10" s="3">
        <v>9</v>
      </c>
      <c r="B10" s="12">
        <v>8</v>
      </c>
      <c r="C10" s="6" t="s">
        <v>38</v>
      </c>
      <c r="D10" s="6">
        <v>2</v>
      </c>
      <c r="E10" s="6" t="str">
        <f t="shared" si="0"/>
        <v>Officer</v>
      </c>
      <c r="F10" s="6">
        <v>47</v>
      </c>
      <c r="G10" s="28">
        <f t="shared" si="1"/>
        <v>61164</v>
      </c>
      <c r="H10" s="28">
        <v>0</v>
      </c>
      <c r="I10" s="28">
        <v>0</v>
      </c>
      <c r="J10" s="28">
        <v>46778</v>
      </c>
      <c r="K10" s="28">
        <v>47536</v>
      </c>
      <c r="L10" s="28">
        <v>49636</v>
      </c>
      <c r="M10" s="28">
        <v>50753</v>
      </c>
      <c r="N10" s="28">
        <v>50972</v>
      </c>
      <c r="O10" s="28">
        <v>52055</v>
      </c>
      <c r="P10" s="28">
        <v>52785</v>
      </c>
      <c r="Q10" s="28">
        <v>57834</v>
      </c>
      <c r="R10" s="28">
        <v>59203</v>
      </c>
      <c r="S10" s="28">
        <v>61164</v>
      </c>
      <c r="T10" s="14"/>
      <c r="X10" s="3"/>
      <c r="AC10" s="8"/>
    </row>
    <row r="11" spans="1:29">
      <c r="A11" s="3">
        <v>10</v>
      </c>
      <c r="B11" s="12">
        <v>9</v>
      </c>
      <c r="C11" s="6" t="s">
        <v>50</v>
      </c>
      <c r="D11" s="6">
        <v>2</v>
      </c>
      <c r="E11" s="6" t="str">
        <f t="shared" si="0"/>
        <v>Officer</v>
      </c>
      <c r="F11" s="6">
        <v>48</v>
      </c>
      <c r="G11" s="28">
        <f t="shared" si="1"/>
        <v>51046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36033</v>
      </c>
      <c r="N11" s="28">
        <v>36380</v>
      </c>
      <c r="O11" s="28">
        <v>38983</v>
      </c>
      <c r="P11" s="28">
        <v>41523</v>
      </c>
      <c r="Q11" s="28">
        <v>44813</v>
      </c>
      <c r="R11" s="28">
        <v>46610</v>
      </c>
      <c r="S11" s="28">
        <v>51046</v>
      </c>
      <c r="T11" s="14"/>
      <c r="X11" s="3"/>
      <c r="AC11" s="8"/>
    </row>
    <row r="12" spans="1:29">
      <c r="A12" s="3">
        <v>11</v>
      </c>
      <c r="B12" s="12">
        <f t="shared" ref="B12:B18" si="2">SUMPRODUCT(($D$2:$D$29=D12)*($G$2:$G$29&gt;G12))+1</f>
        <v>1</v>
      </c>
      <c r="C12" s="6" t="s">
        <v>68</v>
      </c>
      <c r="D12" s="6">
        <v>3</v>
      </c>
      <c r="E12" s="6" t="str">
        <f t="shared" si="0"/>
        <v>Member</v>
      </c>
      <c r="F12" s="6">
        <v>51</v>
      </c>
      <c r="G12" s="28">
        <f t="shared" si="1"/>
        <v>110684</v>
      </c>
      <c r="H12" s="28">
        <v>0</v>
      </c>
      <c r="I12" s="28">
        <v>0</v>
      </c>
      <c r="J12" s="28">
        <v>0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  <c r="P12" s="28">
        <v>0</v>
      </c>
      <c r="Q12" s="28">
        <v>109151</v>
      </c>
      <c r="R12" s="28">
        <v>110206</v>
      </c>
      <c r="S12" s="28">
        <v>110684</v>
      </c>
      <c r="T12" s="14"/>
      <c r="X12" s="3"/>
      <c r="AC12" s="8"/>
    </row>
    <row r="13" spans="1:29">
      <c r="A13" s="3">
        <v>12</v>
      </c>
      <c r="B13" s="12">
        <f t="shared" si="2"/>
        <v>2</v>
      </c>
      <c r="C13" s="6" t="s">
        <v>56</v>
      </c>
      <c r="D13" s="6">
        <v>3</v>
      </c>
      <c r="E13" s="6" t="str">
        <f t="shared" si="0"/>
        <v>Member</v>
      </c>
      <c r="F13" s="6">
        <v>45</v>
      </c>
      <c r="G13" s="28">
        <f t="shared" si="1"/>
        <v>63731</v>
      </c>
      <c r="H13" s="28">
        <v>0</v>
      </c>
      <c r="I13" s="28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57212</v>
      </c>
      <c r="P13" s="28">
        <v>59061</v>
      </c>
      <c r="Q13" s="28">
        <v>60349</v>
      </c>
      <c r="R13" s="28">
        <v>62048</v>
      </c>
      <c r="S13" s="28">
        <v>63731</v>
      </c>
      <c r="T13" s="14"/>
      <c r="X13" s="3"/>
      <c r="AC13" s="8"/>
    </row>
    <row r="14" spans="1:29">
      <c r="A14" s="3">
        <v>13</v>
      </c>
      <c r="B14" s="12">
        <f t="shared" si="2"/>
        <v>3</v>
      </c>
      <c r="C14" s="6" t="s">
        <v>60</v>
      </c>
      <c r="D14" s="6">
        <v>3</v>
      </c>
      <c r="E14" s="6" t="str">
        <f t="shared" si="0"/>
        <v>Member</v>
      </c>
      <c r="F14" s="6">
        <v>49</v>
      </c>
      <c r="G14" s="28">
        <f t="shared" si="1"/>
        <v>63451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0</v>
      </c>
      <c r="P14" s="28">
        <v>57589</v>
      </c>
      <c r="Q14" s="28">
        <v>59826</v>
      </c>
      <c r="R14" s="28">
        <v>60561</v>
      </c>
      <c r="S14" s="28">
        <v>63451</v>
      </c>
      <c r="T14" s="14"/>
      <c r="X14" s="3"/>
      <c r="AC14" s="8"/>
    </row>
    <row r="15" spans="1:29">
      <c r="A15" s="3">
        <v>14</v>
      </c>
      <c r="B15" s="12">
        <f t="shared" si="2"/>
        <v>4</v>
      </c>
      <c r="C15" s="6" t="s">
        <v>71</v>
      </c>
      <c r="D15" s="6">
        <v>3</v>
      </c>
      <c r="E15" s="6" t="str">
        <f t="shared" si="0"/>
        <v>Member</v>
      </c>
      <c r="F15" s="6">
        <v>44</v>
      </c>
      <c r="G15" s="28">
        <f t="shared" si="1"/>
        <v>58241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0</v>
      </c>
      <c r="N15" s="28">
        <v>0</v>
      </c>
      <c r="O15" s="28">
        <v>0</v>
      </c>
      <c r="P15" s="28">
        <v>0</v>
      </c>
      <c r="Q15" s="28">
        <v>0</v>
      </c>
      <c r="R15" s="28">
        <v>0</v>
      </c>
      <c r="S15" s="28">
        <v>58241</v>
      </c>
      <c r="T15" s="14"/>
      <c r="X15" s="3"/>
      <c r="AC15" s="8"/>
    </row>
    <row r="16" spans="1:29">
      <c r="A16" s="3">
        <v>15</v>
      </c>
      <c r="B16" s="12">
        <f t="shared" si="2"/>
        <v>5</v>
      </c>
      <c r="C16" s="6" t="s">
        <v>52</v>
      </c>
      <c r="D16" s="6">
        <v>3</v>
      </c>
      <c r="E16" s="6" t="str">
        <f t="shared" si="0"/>
        <v>Member</v>
      </c>
      <c r="F16" s="6">
        <v>43</v>
      </c>
      <c r="G16" s="28">
        <f t="shared" si="1"/>
        <v>56950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45163</v>
      </c>
      <c r="N16" s="28">
        <v>46695</v>
      </c>
      <c r="O16" s="28">
        <v>49167</v>
      </c>
      <c r="P16" s="28">
        <v>50854</v>
      </c>
      <c r="Q16" s="28">
        <v>53164</v>
      </c>
      <c r="R16" s="28">
        <v>53961</v>
      </c>
      <c r="S16" s="28">
        <v>56950</v>
      </c>
      <c r="T16" s="14"/>
      <c r="X16" s="3"/>
      <c r="AC16" s="8"/>
    </row>
    <row r="17" spans="1:29">
      <c r="A17" s="3">
        <v>16</v>
      </c>
      <c r="B17" s="12">
        <f t="shared" si="2"/>
        <v>6</v>
      </c>
      <c r="C17" s="6" t="s">
        <v>23</v>
      </c>
      <c r="D17" s="6">
        <v>3</v>
      </c>
      <c r="E17" s="6" t="str">
        <f t="shared" si="0"/>
        <v>Member</v>
      </c>
      <c r="F17" s="6">
        <v>46</v>
      </c>
      <c r="G17" s="28">
        <f t="shared" si="1"/>
        <v>54792</v>
      </c>
      <c r="H17" s="28">
        <v>40110</v>
      </c>
      <c r="I17" s="28">
        <v>41607</v>
      </c>
      <c r="J17" s="28">
        <v>42973</v>
      </c>
      <c r="K17" s="28">
        <v>43626</v>
      </c>
      <c r="L17" s="28">
        <v>44222</v>
      </c>
      <c r="M17" s="28">
        <v>44908</v>
      </c>
      <c r="N17" s="28">
        <v>45127</v>
      </c>
      <c r="O17" s="28">
        <v>47688</v>
      </c>
      <c r="P17" s="28">
        <v>49821</v>
      </c>
      <c r="Q17" s="28">
        <v>51427</v>
      </c>
      <c r="R17" s="28">
        <v>52354</v>
      </c>
      <c r="S17" s="28">
        <v>54792</v>
      </c>
      <c r="T17" s="14"/>
      <c r="X17" s="3"/>
      <c r="AC17" s="8"/>
    </row>
    <row r="18" spans="1:29">
      <c r="A18" s="3">
        <v>17</v>
      </c>
      <c r="B18" s="12">
        <f t="shared" si="2"/>
        <v>7</v>
      </c>
      <c r="C18" s="6" t="s">
        <v>72</v>
      </c>
      <c r="D18" s="6">
        <v>3</v>
      </c>
      <c r="E18" s="6" t="str">
        <f t="shared" si="0"/>
        <v>Member</v>
      </c>
      <c r="F18" s="6">
        <v>41</v>
      </c>
      <c r="G18" s="28">
        <f t="shared" si="1"/>
        <v>54780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54780</v>
      </c>
      <c r="T18" s="14"/>
      <c r="X18" s="3"/>
      <c r="AC18" s="8"/>
    </row>
    <row r="19" spans="1:29">
      <c r="A19" s="3">
        <v>18</v>
      </c>
      <c r="B19" s="12">
        <f>SUMPRODUCT(($D$2:$D$29=D18)*($G$2:$G$29&gt;G18))+1</f>
        <v>7</v>
      </c>
      <c r="C19" s="6" t="s">
        <v>49</v>
      </c>
      <c r="D19" s="6">
        <v>3</v>
      </c>
      <c r="E19" s="6" t="str">
        <f t="shared" si="0"/>
        <v>Member</v>
      </c>
      <c r="F19" s="6">
        <v>46</v>
      </c>
      <c r="G19" s="28">
        <f t="shared" si="1"/>
        <v>53245</v>
      </c>
      <c r="H19" s="28">
        <v>0</v>
      </c>
      <c r="I19" s="28">
        <v>0</v>
      </c>
      <c r="J19" s="28">
        <v>0</v>
      </c>
      <c r="K19" s="28">
        <v>0</v>
      </c>
      <c r="L19" s="28">
        <v>0</v>
      </c>
      <c r="M19" s="28">
        <v>36691</v>
      </c>
      <c r="N19" s="28">
        <v>36789</v>
      </c>
      <c r="O19" s="28">
        <v>37955</v>
      </c>
      <c r="P19" s="28">
        <v>39738</v>
      </c>
      <c r="Q19" s="28">
        <v>48075</v>
      </c>
      <c r="R19" s="28">
        <v>51007</v>
      </c>
      <c r="S19" s="28">
        <v>53245</v>
      </c>
      <c r="T19" s="14"/>
      <c r="X19" s="3"/>
      <c r="AC19" s="8"/>
    </row>
    <row r="20" spans="1:29">
      <c r="A20" s="3">
        <v>19</v>
      </c>
      <c r="B20" s="12">
        <f>SUMPRODUCT(($D$2:$D$29=D20)*($G$2:$G$29&gt;G20))+1</f>
        <v>9</v>
      </c>
      <c r="C20" s="6" t="s">
        <v>78</v>
      </c>
      <c r="D20" s="6">
        <v>3</v>
      </c>
      <c r="E20" s="6" t="str">
        <f t="shared" si="0"/>
        <v>Member</v>
      </c>
      <c r="F20" s="6">
        <v>38</v>
      </c>
      <c r="G20" s="28">
        <f t="shared" si="1"/>
        <v>50822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28">
        <v>0</v>
      </c>
      <c r="R20" s="28">
        <v>0</v>
      </c>
      <c r="S20" s="28">
        <v>50822</v>
      </c>
      <c r="T20" s="14"/>
      <c r="X20" s="3"/>
      <c r="AC20" s="8"/>
    </row>
    <row r="21" spans="1:29">
      <c r="A21" s="3">
        <v>20</v>
      </c>
      <c r="B21" s="12">
        <f>SUMPRODUCT(($D$2:$D$29=D21)*($G$2:$G$29&gt;G21))+1</f>
        <v>10</v>
      </c>
      <c r="C21" s="6" t="s">
        <v>39</v>
      </c>
      <c r="D21" s="6">
        <v>3</v>
      </c>
      <c r="E21" s="6" t="str">
        <f t="shared" si="0"/>
        <v>Member</v>
      </c>
      <c r="F21" s="6">
        <v>41</v>
      </c>
      <c r="G21" s="28">
        <f t="shared" si="1"/>
        <v>44274</v>
      </c>
      <c r="H21" s="28">
        <v>0</v>
      </c>
      <c r="I21" s="28">
        <v>0</v>
      </c>
      <c r="J21" s="28">
        <v>35594</v>
      </c>
      <c r="K21" s="28">
        <v>35873</v>
      </c>
      <c r="L21" s="28">
        <v>35875</v>
      </c>
      <c r="M21" s="28">
        <v>36719</v>
      </c>
      <c r="N21" s="28">
        <v>36843</v>
      </c>
      <c r="O21" s="28">
        <v>36897</v>
      </c>
      <c r="P21" s="28">
        <v>40051</v>
      </c>
      <c r="Q21" s="28">
        <v>40717</v>
      </c>
      <c r="R21" s="28">
        <v>43619</v>
      </c>
      <c r="S21" s="28">
        <v>44274</v>
      </c>
      <c r="T21" s="14"/>
      <c r="X21" s="3"/>
      <c r="AC21" s="8"/>
    </row>
    <row r="22" spans="1:29">
      <c r="A22" s="3">
        <v>21</v>
      </c>
      <c r="B22" s="12">
        <f t="shared" ref="B22:B29" si="3">SUMPRODUCT(($D$2:$D$29=D21)*($G$2:$G$29&gt;G21))+1</f>
        <v>10</v>
      </c>
      <c r="C22" s="6" t="s">
        <v>77</v>
      </c>
      <c r="D22" s="6">
        <v>3</v>
      </c>
      <c r="E22" s="6" t="str">
        <f t="shared" si="0"/>
        <v>Member</v>
      </c>
      <c r="F22" s="6">
        <v>38</v>
      </c>
      <c r="G22" s="28">
        <f t="shared" si="1"/>
        <v>42947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42947</v>
      </c>
      <c r="T22" s="14"/>
      <c r="X22" s="3"/>
      <c r="AC22" s="8"/>
    </row>
    <row r="23" spans="1:29">
      <c r="A23" s="3">
        <v>22</v>
      </c>
      <c r="B23" s="12">
        <f t="shared" si="3"/>
        <v>11</v>
      </c>
      <c r="C23" s="6" t="s">
        <v>20</v>
      </c>
      <c r="D23" s="6">
        <v>3</v>
      </c>
      <c r="E23" s="6" t="str">
        <f t="shared" si="0"/>
        <v>Member</v>
      </c>
      <c r="F23" s="6">
        <v>47</v>
      </c>
      <c r="G23" s="28">
        <f t="shared" si="1"/>
        <v>42096</v>
      </c>
      <c r="H23" s="28">
        <v>36718</v>
      </c>
      <c r="I23" s="28">
        <v>36910</v>
      </c>
      <c r="J23" s="28">
        <v>37546</v>
      </c>
      <c r="K23" s="28">
        <v>37548</v>
      </c>
      <c r="L23" s="28">
        <v>37759</v>
      </c>
      <c r="M23" s="28">
        <v>38024</v>
      </c>
      <c r="N23" s="28">
        <v>38024</v>
      </c>
      <c r="O23" s="28">
        <v>39060</v>
      </c>
      <c r="P23" s="28">
        <v>40599</v>
      </c>
      <c r="Q23" s="28">
        <v>41618</v>
      </c>
      <c r="R23" s="28">
        <v>42085</v>
      </c>
      <c r="S23" s="28">
        <v>42096</v>
      </c>
      <c r="T23" s="14"/>
      <c r="X23" s="3"/>
      <c r="AC23" s="8"/>
    </row>
    <row r="24" spans="1:29">
      <c r="A24" s="3">
        <v>23</v>
      </c>
      <c r="B24" s="12">
        <f t="shared" si="3"/>
        <v>12</v>
      </c>
      <c r="C24" s="6" t="s">
        <v>79</v>
      </c>
      <c r="D24" s="6">
        <v>3</v>
      </c>
      <c r="E24" s="6" t="str">
        <f t="shared" si="0"/>
        <v>Member</v>
      </c>
      <c r="F24" s="6">
        <v>46</v>
      </c>
      <c r="G24" s="28">
        <f t="shared" si="1"/>
        <v>39628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39628</v>
      </c>
      <c r="T24" s="14"/>
      <c r="X24" s="3"/>
      <c r="AC24" s="8"/>
    </row>
    <row r="25" spans="1:29">
      <c r="A25" s="3">
        <v>24</v>
      </c>
      <c r="B25" s="12">
        <f t="shared" si="3"/>
        <v>13</v>
      </c>
      <c r="C25" s="6" t="s">
        <v>73</v>
      </c>
      <c r="D25" s="6">
        <v>3</v>
      </c>
      <c r="E25" s="6" t="str">
        <f t="shared" si="0"/>
        <v>Member</v>
      </c>
      <c r="F25" s="6">
        <v>41</v>
      </c>
      <c r="G25" s="28">
        <f t="shared" si="1"/>
        <v>27217</v>
      </c>
      <c r="H25" s="28">
        <v>0</v>
      </c>
      <c r="I25" s="28">
        <v>0</v>
      </c>
      <c r="J25" s="28">
        <v>0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27217</v>
      </c>
      <c r="T25" s="14"/>
      <c r="X25" s="3"/>
      <c r="AC25" s="8"/>
    </row>
    <row r="26" spans="1:29">
      <c r="A26" s="3">
        <v>25</v>
      </c>
      <c r="B26" s="12">
        <f t="shared" si="3"/>
        <v>14</v>
      </c>
      <c r="C26" s="6" t="s">
        <v>57</v>
      </c>
      <c r="D26" s="6">
        <v>3</v>
      </c>
      <c r="E26" s="6" t="str">
        <f t="shared" si="0"/>
        <v>Member</v>
      </c>
      <c r="F26" s="6">
        <v>37</v>
      </c>
      <c r="G26" s="28">
        <f t="shared" si="1"/>
        <v>27217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28">
        <v>24329</v>
      </c>
      <c r="P26" s="28">
        <v>24751</v>
      </c>
      <c r="Q26" s="28">
        <v>25242</v>
      </c>
      <c r="R26" s="28">
        <v>25864</v>
      </c>
      <c r="S26" s="28">
        <v>27217</v>
      </c>
      <c r="T26" s="14"/>
      <c r="X26" s="3"/>
      <c r="AC26" s="8"/>
    </row>
    <row r="27" spans="1:29">
      <c r="A27" s="3">
        <v>26</v>
      </c>
      <c r="B27" s="12">
        <f t="shared" si="3"/>
        <v>14</v>
      </c>
      <c r="C27" s="6" t="s">
        <v>75</v>
      </c>
      <c r="D27" s="6">
        <v>3</v>
      </c>
      <c r="E27" s="6" t="str">
        <f t="shared" si="0"/>
        <v>Member</v>
      </c>
      <c r="F27" s="6">
        <v>29</v>
      </c>
      <c r="G27" s="28">
        <f t="shared" si="1"/>
        <v>25255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0</v>
      </c>
      <c r="S27" s="28">
        <v>25255</v>
      </c>
      <c r="T27" s="14"/>
      <c r="X27" s="3"/>
      <c r="AC27" s="8"/>
    </row>
    <row r="28" spans="1:29">
      <c r="A28" s="3">
        <v>27</v>
      </c>
      <c r="B28" s="12">
        <f t="shared" si="3"/>
        <v>16</v>
      </c>
      <c r="C28" s="6" t="s">
        <v>76</v>
      </c>
      <c r="D28" s="6">
        <v>3</v>
      </c>
      <c r="E28" s="6" t="str">
        <f t="shared" si="0"/>
        <v>Member</v>
      </c>
      <c r="F28" s="6">
        <v>18</v>
      </c>
      <c r="G28" s="28">
        <f t="shared" si="1"/>
        <v>8565</v>
      </c>
      <c r="H28" s="28">
        <v>0</v>
      </c>
      <c r="I28" s="28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8565</v>
      </c>
      <c r="T28" s="14"/>
      <c r="X28" s="3"/>
      <c r="AC28" s="8"/>
    </row>
    <row r="29" spans="1:29">
      <c r="A29" s="3">
        <v>28</v>
      </c>
      <c r="B29" s="12">
        <f t="shared" si="3"/>
        <v>17</v>
      </c>
      <c r="C29" s="6" t="s">
        <v>70</v>
      </c>
      <c r="D29" s="6">
        <v>3</v>
      </c>
      <c r="E29" s="6" t="str">
        <f t="shared" si="0"/>
        <v>Member</v>
      </c>
      <c r="F29" s="6">
        <v>6</v>
      </c>
      <c r="G29" s="28">
        <f t="shared" si="1"/>
        <v>4785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567</v>
      </c>
      <c r="S29" s="28">
        <v>4785</v>
      </c>
      <c r="T29" s="14"/>
      <c r="X29" s="3"/>
      <c r="AC29" s="8"/>
    </row>
    <row r="30" spans="1:29">
      <c r="A30" s="3">
        <v>29</v>
      </c>
      <c r="B30" s="12"/>
      <c r="T30" s="14"/>
      <c r="X30" s="3"/>
      <c r="AC30" s="8"/>
    </row>
    <row r="31" spans="1:29">
      <c r="A31" s="3">
        <v>30</v>
      </c>
      <c r="T31" s="14"/>
      <c r="X31" s="3"/>
      <c r="AC31" s="8"/>
    </row>
    <row r="32" spans="1:29">
      <c r="G32" s="24">
        <f>SUM(G2:G29)</f>
        <v>1598275</v>
      </c>
    </row>
  </sheetData>
  <sortState ref="C2:S29">
    <sortCondition ref="D2:D29" customList="Leader,Officer,Member"/>
    <sortCondition descending="1" ref="G2:G29"/>
  </sortState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048576"/>
  <sheetViews>
    <sheetView workbookViewId="0">
      <selection activeCell="A2" sqref="A2:G1048576"/>
    </sheetView>
  </sheetViews>
  <sheetFormatPr defaultRowHeight="12.75" zeroHeight="1"/>
  <cols>
    <col min="1" max="1" width="14.7109375" style="6" bestFit="1" customWidth="1"/>
    <col min="2" max="2" width="11.28515625" style="6" bestFit="1" customWidth="1"/>
    <col min="3" max="3" width="9.42578125" style="6" bestFit="1" customWidth="1"/>
    <col min="4" max="4" width="7.5703125" style="6" bestFit="1" customWidth="1"/>
    <col min="5" max="5" width="6.140625" style="6" bestFit="1" customWidth="1"/>
    <col min="6" max="6" width="8.28515625" style="8" bestFit="1" customWidth="1"/>
    <col min="7" max="7" width="7.85546875" style="6" bestFit="1" customWidth="1"/>
    <col min="8" max="9" width="9.140625" style="6"/>
    <col min="10" max="10" width="11.28515625" style="6" bestFit="1" customWidth="1"/>
    <col min="11" max="16384" width="9.140625" style="6"/>
  </cols>
  <sheetData>
    <row r="1" spans="1:7">
      <c r="A1" s="6" t="s">
        <v>12</v>
      </c>
      <c r="B1" s="6" t="s">
        <v>33</v>
      </c>
      <c r="C1" s="6" t="s">
        <v>34</v>
      </c>
      <c r="D1" s="6" t="s">
        <v>35</v>
      </c>
      <c r="E1" s="6" t="s">
        <v>25</v>
      </c>
      <c r="F1" s="6" t="s">
        <v>27</v>
      </c>
      <c r="G1" s="6" t="s">
        <v>26</v>
      </c>
    </row>
    <row r="2" spans="1:7">
      <c r="A2" s="6" t="s">
        <v>4</v>
      </c>
      <c r="B2" s="10">
        <v>42383</v>
      </c>
      <c r="C2" s="6">
        <v>1</v>
      </c>
      <c r="D2" s="6">
        <v>3</v>
      </c>
      <c r="E2" s="6" t="s">
        <v>29</v>
      </c>
      <c r="F2" s="8">
        <v>98218</v>
      </c>
      <c r="G2" s="6" t="s">
        <v>31</v>
      </c>
    </row>
    <row r="3" spans="1:7">
      <c r="A3" s="6" t="s">
        <v>23</v>
      </c>
      <c r="B3" s="10">
        <v>42383</v>
      </c>
      <c r="C3" s="6">
        <v>1</v>
      </c>
      <c r="D3" s="6">
        <v>3</v>
      </c>
      <c r="E3" s="6" t="s">
        <v>29</v>
      </c>
      <c r="F3" s="8">
        <v>30132</v>
      </c>
      <c r="G3" s="6" t="s">
        <v>31</v>
      </c>
    </row>
    <row r="4" spans="1:7">
      <c r="A4" s="6" t="s">
        <v>5</v>
      </c>
      <c r="B4" s="10">
        <v>42383</v>
      </c>
      <c r="C4" s="6">
        <v>1</v>
      </c>
      <c r="D4" s="6">
        <v>3</v>
      </c>
      <c r="E4" s="6" t="s">
        <v>29</v>
      </c>
      <c r="F4" s="8">
        <v>26378</v>
      </c>
      <c r="G4" s="6" t="s">
        <v>31</v>
      </c>
    </row>
    <row r="5" spans="1:7">
      <c r="A5" s="6" t="s">
        <v>3</v>
      </c>
      <c r="B5" s="10">
        <v>42383</v>
      </c>
      <c r="C5" s="6">
        <v>1</v>
      </c>
      <c r="D5" s="6">
        <v>3</v>
      </c>
      <c r="E5" s="6" t="s">
        <v>29</v>
      </c>
      <c r="F5" s="8">
        <v>25209</v>
      </c>
      <c r="G5" s="6" t="s">
        <v>31</v>
      </c>
    </row>
    <row r="6" spans="1:7">
      <c r="A6" s="6" t="s">
        <v>22</v>
      </c>
      <c r="B6" s="10">
        <v>42383</v>
      </c>
      <c r="C6" s="6">
        <v>1</v>
      </c>
      <c r="D6" s="6">
        <v>3</v>
      </c>
      <c r="E6" s="6" t="s">
        <v>29</v>
      </c>
      <c r="F6" s="8">
        <v>22394</v>
      </c>
      <c r="G6" s="6" t="s">
        <v>31</v>
      </c>
    </row>
    <row r="7" spans="1:7">
      <c r="A7" s="6" t="s">
        <v>18</v>
      </c>
      <c r="B7" s="10">
        <v>42383</v>
      </c>
      <c r="C7" s="6">
        <v>1</v>
      </c>
      <c r="D7" s="6">
        <v>3</v>
      </c>
      <c r="E7" s="6" t="s">
        <v>29</v>
      </c>
      <c r="F7" s="8">
        <v>19626</v>
      </c>
      <c r="G7" s="6" t="s">
        <v>31</v>
      </c>
    </row>
    <row r="8" spans="1:7">
      <c r="A8" s="6" t="s">
        <v>16</v>
      </c>
      <c r="B8" s="10">
        <v>42383</v>
      </c>
      <c r="C8" s="6">
        <v>1</v>
      </c>
      <c r="D8" s="6">
        <v>3</v>
      </c>
      <c r="E8" s="6" t="s">
        <v>29</v>
      </c>
      <c r="F8" s="8">
        <v>14028</v>
      </c>
      <c r="G8" s="6" t="s">
        <v>31</v>
      </c>
    </row>
    <row r="9" spans="1:7">
      <c r="A9" s="6" t="s">
        <v>7</v>
      </c>
      <c r="B9" s="10">
        <v>42383</v>
      </c>
      <c r="C9" s="6">
        <v>1</v>
      </c>
      <c r="D9" s="6">
        <v>3</v>
      </c>
      <c r="E9" s="6" t="s">
        <v>29</v>
      </c>
      <c r="F9" s="8">
        <v>13406</v>
      </c>
      <c r="G9" s="6" t="s">
        <v>31</v>
      </c>
    </row>
    <row r="10" spans="1:7">
      <c r="A10" s="6" t="s">
        <v>19</v>
      </c>
      <c r="B10" s="10">
        <v>42383</v>
      </c>
      <c r="C10" s="6">
        <v>1</v>
      </c>
      <c r="D10" s="6">
        <v>3</v>
      </c>
      <c r="E10" s="6" t="s">
        <v>29</v>
      </c>
      <c r="F10" s="8">
        <v>8950</v>
      </c>
      <c r="G10" s="6" t="s">
        <v>31</v>
      </c>
    </row>
    <row r="11" spans="1:7">
      <c r="A11" s="6" t="s">
        <v>14</v>
      </c>
      <c r="B11" s="10">
        <v>42383</v>
      </c>
      <c r="C11" s="6">
        <v>1</v>
      </c>
      <c r="D11" s="6">
        <v>3</v>
      </c>
      <c r="E11" s="6" t="s">
        <v>32</v>
      </c>
      <c r="F11" s="8">
        <v>61489</v>
      </c>
      <c r="G11" s="6" t="s">
        <v>31</v>
      </c>
    </row>
    <row r="12" spans="1:7">
      <c r="A12" s="6" t="s">
        <v>9</v>
      </c>
      <c r="B12" s="10">
        <v>42383</v>
      </c>
      <c r="C12" s="6">
        <v>1</v>
      </c>
      <c r="D12" s="6">
        <v>3</v>
      </c>
      <c r="E12" s="6" t="s">
        <v>32</v>
      </c>
      <c r="F12" s="8">
        <v>23164</v>
      </c>
      <c r="G12" s="6" t="s">
        <v>31</v>
      </c>
    </row>
    <row r="13" spans="1:7">
      <c r="A13" s="6" t="s">
        <v>21</v>
      </c>
      <c r="B13" s="10">
        <v>42383</v>
      </c>
      <c r="C13" s="6">
        <v>1</v>
      </c>
      <c r="D13" s="6">
        <v>3</v>
      </c>
      <c r="E13" s="6" t="s">
        <v>32</v>
      </c>
      <c r="F13" s="8">
        <v>14039</v>
      </c>
      <c r="G13" s="6" t="s">
        <v>31</v>
      </c>
    </row>
    <row r="14" spans="1:7">
      <c r="A14" s="6" t="s">
        <v>20</v>
      </c>
      <c r="B14" s="10">
        <v>42383</v>
      </c>
      <c r="C14" s="6">
        <v>1</v>
      </c>
      <c r="D14" s="6">
        <v>3</v>
      </c>
      <c r="E14" s="6" t="s">
        <v>32</v>
      </c>
      <c r="F14" s="8">
        <v>12551</v>
      </c>
      <c r="G14" s="6" t="s">
        <v>31</v>
      </c>
    </row>
    <row r="15" spans="1:7">
      <c r="A15" s="6" t="s">
        <v>6</v>
      </c>
      <c r="B15" s="10">
        <v>42383</v>
      </c>
      <c r="C15" s="6">
        <v>1</v>
      </c>
      <c r="D15" s="6">
        <v>3</v>
      </c>
      <c r="E15" s="6" t="s">
        <v>32</v>
      </c>
      <c r="F15" s="8">
        <v>8526</v>
      </c>
      <c r="G15" s="6" t="s">
        <v>31</v>
      </c>
    </row>
    <row r="16" spans="1:7">
      <c r="A16" s="6" t="s">
        <v>4</v>
      </c>
      <c r="B16" s="10">
        <v>42383</v>
      </c>
      <c r="C16" s="6">
        <v>2</v>
      </c>
      <c r="D16" s="6">
        <v>2</v>
      </c>
      <c r="E16" s="6" t="s">
        <v>29</v>
      </c>
      <c r="F16" s="8">
        <v>130342</v>
      </c>
      <c r="G16" s="6" t="s">
        <v>28</v>
      </c>
    </row>
    <row r="17" spans="1:7">
      <c r="A17" s="6" t="s">
        <v>10</v>
      </c>
      <c r="B17" s="10">
        <v>42383</v>
      </c>
      <c r="C17" s="6">
        <v>2</v>
      </c>
      <c r="D17" s="6">
        <v>2</v>
      </c>
      <c r="E17" s="6" t="s">
        <v>29</v>
      </c>
      <c r="F17" s="8">
        <v>36173</v>
      </c>
      <c r="G17" s="6" t="s">
        <v>28</v>
      </c>
    </row>
    <row r="18" spans="1:7">
      <c r="A18" s="6" t="s">
        <v>3</v>
      </c>
      <c r="B18" s="10">
        <v>42383</v>
      </c>
      <c r="C18" s="6">
        <v>2</v>
      </c>
      <c r="D18" s="6">
        <v>2</v>
      </c>
      <c r="E18" s="6" t="s">
        <v>29</v>
      </c>
      <c r="F18" s="8">
        <v>29085</v>
      </c>
      <c r="G18" s="6" t="s">
        <v>28</v>
      </c>
    </row>
    <row r="19" spans="1:7">
      <c r="A19" s="6" t="s">
        <v>5</v>
      </c>
      <c r="B19" s="10">
        <v>42383</v>
      </c>
      <c r="C19" s="6">
        <v>2</v>
      </c>
      <c r="D19" s="6">
        <v>2</v>
      </c>
      <c r="E19" s="6" t="s">
        <v>29</v>
      </c>
      <c r="F19" s="8">
        <v>30270</v>
      </c>
      <c r="G19" s="6" t="s">
        <v>28</v>
      </c>
    </row>
    <row r="20" spans="1:7">
      <c r="A20" s="6" t="s">
        <v>6</v>
      </c>
      <c r="B20" s="10">
        <v>42383</v>
      </c>
      <c r="C20" s="6">
        <v>2</v>
      </c>
      <c r="D20" s="6">
        <v>2</v>
      </c>
      <c r="E20" s="6" t="s">
        <v>29</v>
      </c>
      <c r="F20" s="8">
        <v>33304</v>
      </c>
      <c r="G20" s="6" t="s">
        <v>28</v>
      </c>
    </row>
    <row r="21" spans="1:7">
      <c r="A21" s="6" t="s">
        <v>14</v>
      </c>
      <c r="B21" s="10">
        <v>42383</v>
      </c>
      <c r="C21" s="6">
        <v>2</v>
      </c>
      <c r="D21" s="6">
        <v>2</v>
      </c>
      <c r="E21" s="6" t="s">
        <v>32</v>
      </c>
      <c r="F21" s="8">
        <v>32240</v>
      </c>
      <c r="G21" s="6" t="s">
        <v>31</v>
      </c>
    </row>
    <row r="22" spans="1:7">
      <c r="A22" s="6" t="s">
        <v>11</v>
      </c>
      <c r="B22" s="10">
        <v>42383</v>
      </c>
      <c r="C22" s="6">
        <v>2</v>
      </c>
      <c r="D22" s="6">
        <v>2</v>
      </c>
      <c r="E22" s="6" t="s">
        <v>32</v>
      </c>
      <c r="F22" s="8">
        <v>20340</v>
      </c>
      <c r="G22" s="6" t="s">
        <v>31</v>
      </c>
    </row>
    <row r="23" spans="1:7">
      <c r="A23" s="6" t="s">
        <v>15</v>
      </c>
      <c r="B23" s="10">
        <v>42383</v>
      </c>
      <c r="C23" s="6">
        <v>2</v>
      </c>
      <c r="D23" s="6">
        <v>2</v>
      </c>
      <c r="E23" s="6" t="s">
        <v>32</v>
      </c>
      <c r="F23" s="8">
        <v>9652</v>
      </c>
      <c r="G23" s="6" t="s">
        <v>31</v>
      </c>
    </row>
    <row r="24" spans="1:7">
      <c r="A24" s="6" t="s">
        <v>16</v>
      </c>
      <c r="B24" s="10">
        <v>42383</v>
      </c>
      <c r="C24" s="6">
        <v>2</v>
      </c>
      <c r="D24" s="6">
        <v>2</v>
      </c>
      <c r="E24" s="6" t="s">
        <v>29</v>
      </c>
      <c r="F24" s="8">
        <v>29078</v>
      </c>
      <c r="G24" s="6" t="s">
        <v>28</v>
      </c>
    </row>
    <row r="25" spans="1:7">
      <c r="A25" s="6" t="s">
        <v>23</v>
      </c>
      <c r="B25" s="10">
        <v>42383</v>
      </c>
      <c r="C25" s="6">
        <v>2</v>
      </c>
      <c r="D25" s="6">
        <v>2</v>
      </c>
      <c r="E25" s="6" t="s">
        <v>29</v>
      </c>
      <c r="F25" s="8">
        <v>32639</v>
      </c>
      <c r="G25" s="6" t="s">
        <v>28</v>
      </c>
    </row>
    <row r="26" spans="1:7">
      <c r="A26" s="6" t="s">
        <v>18</v>
      </c>
      <c r="B26" s="10">
        <v>42383</v>
      </c>
      <c r="C26" s="6">
        <v>2</v>
      </c>
      <c r="D26" s="6">
        <v>2</v>
      </c>
      <c r="E26" s="6" t="s">
        <v>29</v>
      </c>
      <c r="F26" s="8">
        <v>22711</v>
      </c>
      <c r="G26" s="6" t="s">
        <v>28</v>
      </c>
    </row>
    <row r="27" spans="1:7">
      <c r="A27" s="6" t="s">
        <v>7</v>
      </c>
      <c r="B27" s="10">
        <v>42383</v>
      </c>
      <c r="C27" s="6">
        <v>2</v>
      </c>
      <c r="D27" s="6">
        <v>2</v>
      </c>
      <c r="E27" s="6" t="s">
        <v>29</v>
      </c>
      <c r="F27" s="8">
        <v>22121</v>
      </c>
      <c r="G27" s="6" t="s">
        <v>28</v>
      </c>
    </row>
    <row r="28" spans="1:7">
      <c r="A28" s="6" t="s">
        <v>9</v>
      </c>
      <c r="B28" s="10">
        <v>42383</v>
      </c>
      <c r="C28" s="6">
        <v>2</v>
      </c>
      <c r="D28" s="6">
        <v>2</v>
      </c>
      <c r="E28" s="6" t="s">
        <v>30</v>
      </c>
      <c r="F28" s="8">
        <v>15764</v>
      </c>
      <c r="G28" s="6" t="s">
        <v>31</v>
      </c>
    </row>
    <row r="29" spans="1:7">
      <c r="A29" s="6" t="s">
        <v>20</v>
      </c>
      <c r="B29" s="10">
        <v>42383</v>
      </c>
      <c r="C29" s="6">
        <v>2</v>
      </c>
      <c r="D29" s="6">
        <v>2</v>
      </c>
      <c r="E29" s="6" t="s">
        <v>29</v>
      </c>
      <c r="F29" s="8">
        <v>3325</v>
      </c>
      <c r="G29" s="6" t="s">
        <v>28</v>
      </c>
    </row>
    <row r="30" spans="1:7">
      <c r="A30" s="6" t="s">
        <v>21</v>
      </c>
      <c r="B30" s="10">
        <v>42383</v>
      </c>
      <c r="C30" s="6">
        <v>2</v>
      </c>
      <c r="D30" s="6">
        <v>2</v>
      </c>
      <c r="E30" s="6" t="s">
        <v>32</v>
      </c>
      <c r="F30" s="8">
        <v>9422</v>
      </c>
      <c r="G30" s="6" t="s">
        <v>31</v>
      </c>
    </row>
    <row r="31" spans="1:7">
      <c r="A31" s="6" t="s">
        <v>22</v>
      </c>
      <c r="B31" s="10">
        <v>42383</v>
      </c>
      <c r="C31" s="6">
        <v>2</v>
      </c>
      <c r="D31" s="6">
        <v>2</v>
      </c>
      <c r="E31" s="6" t="s">
        <v>32</v>
      </c>
      <c r="F31" s="8">
        <v>17182</v>
      </c>
      <c r="G31" s="6" t="s">
        <v>31</v>
      </c>
    </row>
    <row r="32" spans="1:7">
      <c r="A32" s="6" t="s">
        <v>3</v>
      </c>
      <c r="B32" s="10">
        <v>42383</v>
      </c>
      <c r="C32" s="6">
        <v>3</v>
      </c>
      <c r="D32" s="6">
        <v>2</v>
      </c>
      <c r="E32" s="6" t="s">
        <v>29</v>
      </c>
      <c r="F32" s="8">
        <v>87745</v>
      </c>
      <c r="G32" s="6" t="s">
        <v>28</v>
      </c>
    </row>
    <row r="33" spans="1:7">
      <c r="A33" s="6" t="s">
        <v>10</v>
      </c>
      <c r="B33" s="10">
        <v>42383</v>
      </c>
      <c r="C33" s="6">
        <v>3</v>
      </c>
      <c r="D33" s="6">
        <v>2</v>
      </c>
      <c r="E33" s="6" t="s">
        <v>29</v>
      </c>
      <c r="F33" s="8">
        <v>71546</v>
      </c>
      <c r="G33" s="6" t="s">
        <v>28</v>
      </c>
    </row>
    <row r="34" spans="1:7">
      <c r="A34" s="6" t="s">
        <v>11</v>
      </c>
      <c r="B34" s="10">
        <v>42383</v>
      </c>
      <c r="C34" s="6">
        <v>3</v>
      </c>
      <c r="D34" s="6">
        <v>2</v>
      </c>
      <c r="E34" s="6" t="s">
        <v>29</v>
      </c>
      <c r="F34" s="8">
        <v>57539</v>
      </c>
      <c r="G34" s="6" t="s">
        <v>28</v>
      </c>
    </row>
    <row r="35" spans="1:7">
      <c r="A35" s="6" t="s">
        <v>5</v>
      </c>
      <c r="B35" s="10">
        <v>42383</v>
      </c>
      <c r="C35" s="6">
        <v>3</v>
      </c>
      <c r="D35" s="6">
        <v>2</v>
      </c>
      <c r="E35" s="6" t="s">
        <v>29</v>
      </c>
      <c r="F35" s="8">
        <v>35466</v>
      </c>
      <c r="G35" s="6" t="s">
        <v>28</v>
      </c>
    </row>
    <row r="36" spans="1:7">
      <c r="A36" s="6" t="s">
        <v>16</v>
      </c>
      <c r="B36" s="10">
        <v>42383</v>
      </c>
      <c r="C36" s="6">
        <v>3</v>
      </c>
      <c r="D36" s="6">
        <v>2</v>
      </c>
      <c r="E36" s="6" t="s">
        <v>29</v>
      </c>
      <c r="F36" s="8">
        <v>31825</v>
      </c>
      <c r="G36" s="6" t="s">
        <v>28</v>
      </c>
    </row>
    <row r="37" spans="1:7">
      <c r="A37" s="6" t="s">
        <v>6</v>
      </c>
      <c r="B37" s="10">
        <v>42383</v>
      </c>
      <c r="C37" s="6">
        <v>3</v>
      </c>
      <c r="D37" s="6">
        <v>2</v>
      </c>
      <c r="E37" s="6" t="s">
        <v>29</v>
      </c>
      <c r="F37" s="8">
        <v>26840</v>
      </c>
      <c r="G37" s="6" t="s">
        <v>28</v>
      </c>
    </row>
    <row r="38" spans="1:7">
      <c r="A38" s="6" t="s">
        <v>4</v>
      </c>
      <c r="B38" s="10">
        <v>42383</v>
      </c>
      <c r="C38" s="6">
        <v>3</v>
      </c>
      <c r="D38" s="6">
        <v>2</v>
      </c>
      <c r="E38" s="6" t="s">
        <v>29</v>
      </c>
      <c r="F38" s="8">
        <v>24481</v>
      </c>
      <c r="G38" s="6" t="s">
        <v>28</v>
      </c>
    </row>
    <row r="39" spans="1:7">
      <c r="A39" s="6" t="s">
        <v>18</v>
      </c>
      <c r="B39" s="10">
        <v>42383</v>
      </c>
      <c r="C39" s="6">
        <v>3</v>
      </c>
      <c r="D39" s="6">
        <v>2</v>
      </c>
      <c r="E39" s="6" t="s">
        <v>29</v>
      </c>
      <c r="F39" s="8">
        <v>23212</v>
      </c>
      <c r="G39" s="6" t="s">
        <v>28</v>
      </c>
    </row>
    <row r="40" spans="1:7">
      <c r="A40" s="6" t="s">
        <v>21</v>
      </c>
      <c r="B40" s="10">
        <v>42383</v>
      </c>
      <c r="C40" s="6">
        <v>3</v>
      </c>
      <c r="D40" s="6">
        <v>2</v>
      </c>
      <c r="E40" s="6" t="s">
        <v>29</v>
      </c>
      <c r="F40" s="8">
        <v>2034</v>
      </c>
      <c r="G40" s="6" t="s">
        <v>28</v>
      </c>
    </row>
    <row r="41" spans="1:7">
      <c r="A41" s="6" t="s">
        <v>19</v>
      </c>
      <c r="B41" s="10">
        <v>42383</v>
      </c>
      <c r="C41" s="6">
        <v>3</v>
      </c>
      <c r="D41" s="6">
        <v>2</v>
      </c>
      <c r="E41" s="6" t="s">
        <v>29</v>
      </c>
      <c r="F41" s="8">
        <v>2026</v>
      </c>
      <c r="G41" s="6" t="s">
        <v>28</v>
      </c>
    </row>
    <row r="42" spans="1:7">
      <c r="A42" s="6" t="s">
        <v>7</v>
      </c>
      <c r="B42" s="10">
        <v>42383</v>
      </c>
      <c r="C42" s="6">
        <v>3</v>
      </c>
      <c r="D42" s="6">
        <v>2</v>
      </c>
      <c r="E42" s="6" t="s">
        <v>32</v>
      </c>
      <c r="F42" s="8">
        <v>15892</v>
      </c>
      <c r="G42" s="6" t="s">
        <v>31</v>
      </c>
    </row>
    <row r="43" spans="1:7">
      <c r="A43" s="6" t="s">
        <v>20</v>
      </c>
      <c r="B43" s="10">
        <v>42383</v>
      </c>
      <c r="C43" s="6">
        <v>3</v>
      </c>
      <c r="D43" s="6">
        <v>2</v>
      </c>
      <c r="E43" s="6" t="s">
        <v>32</v>
      </c>
      <c r="F43" s="8">
        <v>7346</v>
      </c>
      <c r="G43" s="6" t="s">
        <v>31</v>
      </c>
    </row>
    <row r="44" spans="1:7">
      <c r="A44" s="6" t="s">
        <v>10</v>
      </c>
      <c r="B44" s="10">
        <v>42383</v>
      </c>
      <c r="C44" s="6">
        <v>4</v>
      </c>
      <c r="D44" s="6">
        <v>2</v>
      </c>
      <c r="E44" s="6" t="s">
        <v>29</v>
      </c>
      <c r="F44" s="8">
        <v>138782</v>
      </c>
      <c r="G44" s="6" t="s">
        <v>28</v>
      </c>
    </row>
    <row r="45" spans="1:7">
      <c r="A45" s="6" t="s">
        <v>4</v>
      </c>
      <c r="B45" s="10">
        <v>42383</v>
      </c>
      <c r="C45" s="6">
        <v>4</v>
      </c>
      <c r="D45" s="6">
        <v>2</v>
      </c>
      <c r="E45" s="6" t="s">
        <v>29</v>
      </c>
      <c r="F45" s="8">
        <v>58522</v>
      </c>
      <c r="G45" s="6" t="s">
        <v>28</v>
      </c>
    </row>
    <row r="46" spans="1:7">
      <c r="A46" s="6" t="s">
        <v>7</v>
      </c>
      <c r="B46" s="10">
        <v>42383</v>
      </c>
      <c r="C46" s="6">
        <v>4</v>
      </c>
      <c r="D46" s="6">
        <v>2</v>
      </c>
      <c r="E46" s="6" t="s">
        <v>29</v>
      </c>
      <c r="F46" s="8">
        <v>47094</v>
      </c>
      <c r="G46" s="6" t="s">
        <v>28</v>
      </c>
    </row>
    <row r="47" spans="1:7">
      <c r="A47" s="6" t="s">
        <v>5</v>
      </c>
      <c r="B47" s="10">
        <v>42383</v>
      </c>
      <c r="C47" s="6">
        <v>4</v>
      </c>
      <c r="D47" s="6">
        <v>2</v>
      </c>
      <c r="E47" s="6" t="s">
        <v>29</v>
      </c>
      <c r="F47" s="8">
        <v>44485</v>
      </c>
      <c r="G47" s="6" t="s">
        <v>28</v>
      </c>
    </row>
    <row r="48" spans="1:7">
      <c r="A48" s="6" t="s">
        <v>3</v>
      </c>
      <c r="B48" s="10">
        <v>42383</v>
      </c>
      <c r="C48" s="6">
        <v>4</v>
      </c>
      <c r="D48" s="6">
        <v>2</v>
      </c>
      <c r="E48" s="6" t="s">
        <v>29</v>
      </c>
      <c r="F48" s="8">
        <v>36426</v>
      </c>
      <c r="G48" s="6" t="s">
        <v>28</v>
      </c>
    </row>
    <row r="49" spans="1:7">
      <c r="A49" s="6" t="s">
        <v>19</v>
      </c>
      <c r="B49" s="10">
        <v>42383</v>
      </c>
      <c r="C49" s="6">
        <v>4</v>
      </c>
      <c r="D49" s="6">
        <v>2</v>
      </c>
      <c r="E49" s="6" t="s">
        <v>29</v>
      </c>
      <c r="F49" s="8">
        <v>20759</v>
      </c>
      <c r="G49" s="6" t="s">
        <v>28</v>
      </c>
    </row>
    <row r="50" spans="1:7">
      <c r="A50" s="6" t="s">
        <v>18</v>
      </c>
      <c r="B50" s="10">
        <v>42383</v>
      </c>
      <c r="C50" s="6">
        <v>4</v>
      </c>
      <c r="D50" s="6">
        <v>2</v>
      </c>
      <c r="E50" s="6" t="s">
        <v>29</v>
      </c>
      <c r="F50" s="8">
        <v>11113</v>
      </c>
      <c r="G50" s="6" t="s">
        <v>28</v>
      </c>
    </row>
    <row r="51" spans="1:7">
      <c r="A51" s="6" t="s">
        <v>16</v>
      </c>
      <c r="B51" s="10">
        <v>42383</v>
      </c>
      <c r="C51" s="6">
        <v>4</v>
      </c>
      <c r="D51" s="6">
        <v>2</v>
      </c>
      <c r="E51" s="6" t="s">
        <v>29</v>
      </c>
      <c r="F51" s="8">
        <v>10184</v>
      </c>
      <c r="G51" s="6" t="s">
        <v>28</v>
      </c>
    </row>
    <row r="52" spans="1:7">
      <c r="A52" s="6" t="s">
        <v>20</v>
      </c>
      <c r="B52" s="10">
        <v>42383</v>
      </c>
      <c r="C52" s="6">
        <v>4</v>
      </c>
      <c r="D52" s="6">
        <v>2</v>
      </c>
      <c r="E52" s="6" t="s">
        <v>29</v>
      </c>
      <c r="F52" s="8">
        <v>7640</v>
      </c>
      <c r="G52" s="6" t="s">
        <v>28</v>
      </c>
    </row>
    <row r="53" spans="1:7">
      <c r="A53" s="6" t="s">
        <v>17</v>
      </c>
      <c r="B53" s="10">
        <v>42383</v>
      </c>
      <c r="C53" s="6">
        <v>4</v>
      </c>
      <c r="D53" s="6">
        <v>2</v>
      </c>
      <c r="E53" s="6" t="s">
        <v>29</v>
      </c>
      <c r="F53" s="8">
        <v>2122</v>
      </c>
      <c r="G53" s="6" t="s">
        <v>28</v>
      </c>
    </row>
    <row r="54" spans="1:7">
      <c r="A54" s="6" t="s">
        <v>11</v>
      </c>
      <c r="B54" s="10">
        <v>42383</v>
      </c>
      <c r="C54" s="6">
        <v>4</v>
      </c>
      <c r="D54" s="6">
        <v>2</v>
      </c>
      <c r="E54" s="6" t="s">
        <v>32</v>
      </c>
      <c r="F54" s="8">
        <v>21289</v>
      </c>
      <c r="G54" s="6" t="s">
        <v>31</v>
      </c>
    </row>
    <row r="55" spans="1:7">
      <c r="A55" s="6" t="s">
        <v>14</v>
      </c>
      <c r="B55" s="10">
        <v>42383</v>
      </c>
      <c r="C55" s="6">
        <v>4</v>
      </c>
      <c r="D55" s="6">
        <v>2</v>
      </c>
      <c r="E55" s="6" t="s">
        <v>32</v>
      </c>
      <c r="F55" s="8">
        <v>18640</v>
      </c>
      <c r="G55" s="6" t="s">
        <v>31</v>
      </c>
    </row>
    <row r="56" spans="1:7">
      <c r="A56" s="6" t="s">
        <v>15</v>
      </c>
      <c r="B56" s="10">
        <v>42383</v>
      </c>
      <c r="C56" s="6">
        <v>4</v>
      </c>
      <c r="D56" s="6">
        <v>2</v>
      </c>
      <c r="E56" s="6" t="s">
        <v>32</v>
      </c>
      <c r="F56" s="8">
        <v>13128</v>
      </c>
      <c r="G56" s="6" t="s">
        <v>31</v>
      </c>
    </row>
    <row r="57" spans="1:7">
      <c r="A57" s="6" t="s">
        <v>21</v>
      </c>
      <c r="B57" s="10">
        <v>42383</v>
      </c>
      <c r="C57" s="6">
        <v>4</v>
      </c>
      <c r="D57" s="6">
        <v>2</v>
      </c>
      <c r="E57" s="6" t="s">
        <v>32</v>
      </c>
      <c r="F57" s="8">
        <v>5503</v>
      </c>
      <c r="G57" s="6" t="s">
        <v>31</v>
      </c>
    </row>
    <row r="58" spans="1:7">
      <c r="A58" s="6" t="s">
        <v>10</v>
      </c>
      <c r="B58" s="10">
        <v>42383</v>
      </c>
      <c r="C58" s="6">
        <v>5</v>
      </c>
      <c r="D58" s="6">
        <v>2</v>
      </c>
      <c r="E58" s="6" t="s">
        <v>29</v>
      </c>
      <c r="F58" s="8">
        <v>37158</v>
      </c>
      <c r="G58" s="6" t="s">
        <v>31</v>
      </c>
    </row>
    <row r="59" spans="1:7">
      <c r="A59" s="6" t="s">
        <v>4</v>
      </c>
      <c r="B59" s="10">
        <v>42383</v>
      </c>
      <c r="C59" s="6">
        <v>5</v>
      </c>
      <c r="D59" s="6">
        <v>2</v>
      </c>
      <c r="E59" s="6" t="s">
        <v>29</v>
      </c>
      <c r="F59" s="8">
        <v>32991</v>
      </c>
      <c r="G59" s="6" t="s">
        <v>31</v>
      </c>
    </row>
    <row r="60" spans="1:7">
      <c r="A60" s="6" t="s">
        <v>16</v>
      </c>
      <c r="B60" s="10">
        <v>42383</v>
      </c>
      <c r="C60" s="6">
        <v>5</v>
      </c>
      <c r="D60" s="6">
        <v>2</v>
      </c>
      <c r="E60" s="6" t="s">
        <v>29</v>
      </c>
      <c r="F60" s="8">
        <v>32428</v>
      </c>
      <c r="G60" s="6" t="s">
        <v>31</v>
      </c>
    </row>
    <row r="61" spans="1:7">
      <c r="A61" s="6" t="s">
        <v>17</v>
      </c>
      <c r="B61" s="10">
        <v>42383</v>
      </c>
      <c r="C61" s="6">
        <v>5</v>
      </c>
      <c r="D61" s="6">
        <v>2</v>
      </c>
      <c r="E61" s="6" t="s">
        <v>29</v>
      </c>
      <c r="F61" s="8">
        <v>31838</v>
      </c>
      <c r="G61" s="6" t="s">
        <v>31</v>
      </c>
    </row>
    <row r="62" spans="1:7">
      <c r="A62" s="6" t="s">
        <v>18</v>
      </c>
      <c r="B62" s="10">
        <v>42383</v>
      </c>
      <c r="C62" s="6">
        <v>5</v>
      </c>
      <c r="D62" s="6">
        <v>2</v>
      </c>
      <c r="E62" s="6" t="s">
        <v>29</v>
      </c>
      <c r="F62" s="8">
        <v>27998</v>
      </c>
      <c r="G62" s="6" t="s">
        <v>31</v>
      </c>
    </row>
    <row r="63" spans="1:7">
      <c r="A63" s="6" t="s">
        <v>7</v>
      </c>
      <c r="B63" s="10">
        <v>42383</v>
      </c>
      <c r="C63" s="6">
        <v>5</v>
      </c>
      <c r="D63" s="6">
        <v>2</v>
      </c>
      <c r="E63" s="6" t="s">
        <v>29</v>
      </c>
      <c r="F63" s="8">
        <v>22618</v>
      </c>
      <c r="G63" s="6" t="s">
        <v>31</v>
      </c>
    </row>
    <row r="64" spans="1:7">
      <c r="A64" s="6" t="s">
        <v>23</v>
      </c>
      <c r="B64" s="10">
        <v>42383</v>
      </c>
      <c r="C64" s="6">
        <v>5</v>
      </c>
      <c r="D64" s="6">
        <v>2</v>
      </c>
      <c r="E64" s="6" t="s">
        <v>29</v>
      </c>
      <c r="F64" s="8">
        <v>16990</v>
      </c>
      <c r="G64" s="6" t="s">
        <v>31</v>
      </c>
    </row>
    <row r="65" spans="1:7">
      <c r="A65" s="6" t="s">
        <v>5</v>
      </c>
      <c r="B65" s="10">
        <v>42383</v>
      </c>
      <c r="C65" s="6">
        <v>5</v>
      </c>
      <c r="D65" s="6">
        <v>2</v>
      </c>
      <c r="E65" s="6" t="s">
        <v>29</v>
      </c>
      <c r="F65" s="8">
        <v>14858</v>
      </c>
      <c r="G65" s="6" t="s">
        <v>31</v>
      </c>
    </row>
    <row r="66" spans="1:7">
      <c r="A66" s="6" t="s">
        <v>20</v>
      </c>
      <c r="B66" s="10">
        <v>42383</v>
      </c>
      <c r="C66" s="6">
        <v>5</v>
      </c>
      <c r="D66" s="6">
        <v>2</v>
      </c>
      <c r="E66" s="6" t="s">
        <v>29</v>
      </c>
      <c r="F66" s="8">
        <v>13522</v>
      </c>
      <c r="G66" s="6" t="s">
        <v>31</v>
      </c>
    </row>
    <row r="67" spans="1:7">
      <c r="A67" s="6" t="s">
        <v>3</v>
      </c>
      <c r="B67" s="10">
        <v>42383</v>
      </c>
      <c r="C67" s="6">
        <v>5</v>
      </c>
      <c r="D67" s="6">
        <v>2</v>
      </c>
      <c r="E67" s="6" t="s">
        <v>32</v>
      </c>
      <c r="F67" s="8">
        <v>16979</v>
      </c>
      <c r="G67" s="6" t="s">
        <v>31</v>
      </c>
    </row>
    <row r="68" spans="1:7">
      <c r="A68" s="6" t="s">
        <v>37</v>
      </c>
      <c r="B68" s="10">
        <v>42383</v>
      </c>
      <c r="C68" s="6">
        <v>5</v>
      </c>
      <c r="D68" s="6">
        <v>2</v>
      </c>
      <c r="E68" s="6" t="s">
        <v>32</v>
      </c>
      <c r="F68" s="8">
        <v>16953</v>
      </c>
      <c r="G68" s="6" t="s">
        <v>31</v>
      </c>
    </row>
    <row r="69" spans="1:7">
      <c r="A69" s="6" t="s">
        <v>14</v>
      </c>
      <c r="B69" s="10">
        <v>42383</v>
      </c>
      <c r="C69" s="6">
        <v>5</v>
      </c>
      <c r="D69" s="6">
        <v>2</v>
      </c>
      <c r="E69" s="6" t="s">
        <v>32</v>
      </c>
      <c r="F69" s="8">
        <v>13515</v>
      </c>
      <c r="G69" s="6" t="s">
        <v>31</v>
      </c>
    </row>
    <row r="70" spans="1:7">
      <c r="A70" s="6" t="s">
        <v>22</v>
      </c>
      <c r="B70" s="10">
        <v>42383</v>
      </c>
      <c r="C70" s="6">
        <v>5</v>
      </c>
      <c r="D70" s="6">
        <v>2</v>
      </c>
      <c r="E70" s="6" t="s">
        <v>32</v>
      </c>
      <c r="F70" s="8">
        <v>7871</v>
      </c>
      <c r="G70" s="6" t="s">
        <v>31</v>
      </c>
    </row>
    <row r="71" spans="1:7">
      <c r="A71" s="6" t="s">
        <v>6</v>
      </c>
      <c r="B71" s="10">
        <v>42383</v>
      </c>
      <c r="C71" s="6">
        <v>5</v>
      </c>
      <c r="D71" s="6">
        <v>2</v>
      </c>
      <c r="E71" s="6" t="s">
        <v>32</v>
      </c>
      <c r="F71" s="8">
        <v>5859</v>
      </c>
      <c r="G71" s="6" t="s">
        <v>31</v>
      </c>
    </row>
    <row r="72" spans="1:7">
      <c r="A72" s="6" t="s">
        <v>10</v>
      </c>
      <c r="B72" s="10">
        <v>42392</v>
      </c>
      <c r="C72" s="6">
        <v>1</v>
      </c>
      <c r="D72" s="6">
        <v>2</v>
      </c>
      <c r="E72" s="6" t="s">
        <v>29</v>
      </c>
      <c r="F72" s="8">
        <v>125933</v>
      </c>
      <c r="G72" s="6" t="s">
        <v>28</v>
      </c>
    </row>
    <row r="73" spans="1:7">
      <c r="A73" s="6" t="s">
        <v>16</v>
      </c>
      <c r="B73" s="10">
        <v>42392</v>
      </c>
      <c r="C73" s="6">
        <v>1</v>
      </c>
      <c r="D73" s="6">
        <v>2</v>
      </c>
      <c r="E73" s="6" t="s">
        <v>29</v>
      </c>
      <c r="F73" s="8">
        <v>64497</v>
      </c>
      <c r="G73" s="6" t="s">
        <v>28</v>
      </c>
    </row>
    <row r="74" spans="1:7">
      <c r="A74" s="6" t="s">
        <v>4</v>
      </c>
      <c r="B74" s="10">
        <v>42392</v>
      </c>
      <c r="C74" s="6">
        <v>1</v>
      </c>
      <c r="D74" s="6">
        <v>2</v>
      </c>
      <c r="E74" s="6" t="s">
        <v>29</v>
      </c>
      <c r="F74" s="8">
        <v>58210</v>
      </c>
      <c r="G74" s="6" t="s">
        <v>28</v>
      </c>
    </row>
    <row r="75" spans="1:7">
      <c r="A75" s="6" t="s">
        <v>23</v>
      </c>
      <c r="B75" s="10">
        <v>42392</v>
      </c>
      <c r="C75" s="6">
        <v>1</v>
      </c>
      <c r="D75" s="6">
        <v>2</v>
      </c>
      <c r="E75" s="6" t="s">
        <v>29</v>
      </c>
      <c r="F75" s="8">
        <v>48967</v>
      </c>
      <c r="G75" s="6" t="s">
        <v>28</v>
      </c>
    </row>
    <row r="76" spans="1:7">
      <c r="A76" s="6" t="s">
        <v>11</v>
      </c>
      <c r="B76" s="10">
        <v>42392</v>
      </c>
      <c r="C76" s="6">
        <v>1</v>
      </c>
      <c r="D76" s="6">
        <v>2</v>
      </c>
      <c r="E76" s="6" t="s">
        <v>29</v>
      </c>
      <c r="F76" s="8">
        <v>27471</v>
      </c>
      <c r="G76" s="6" t="s">
        <v>28</v>
      </c>
    </row>
    <row r="77" spans="1:7">
      <c r="A77" s="6" t="s">
        <v>22</v>
      </c>
      <c r="B77" s="10">
        <v>42392</v>
      </c>
      <c r="C77" s="6">
        <v>1</v>
      </c>
      <c r="D77" s="6">
        <v>2</v>
      </c>
      <c r="E77" s="6" t="s">
        <v>29</v>
      </c>
      <c r="F77" s="8">
        <v>24404</v>
      </c>
      <c r="G77" s="6" t="s">
        <v>28</v>
      </c>
    </row>
    <row r="78" spans="1:7">
      <c r="A78" s="6" t="s">
        <v>19</v>
      </c>
      <c r="B78" s="10">
        <v>42392</v>
      </c>
      <c r="C78" s="6">
        <v>1</v>
      </c>
      <c r="D78" s="6">
        <v>2</v>
      </c>
      <c r="E78" s="6" t="s">
        <v>29</v>
      </c>
      <c r="F78" s="8">
        <v>21900</v>
      </c>
      <c r="G78" s="6" t="s">
        <v>28</v>
      </c>
    </row>
    <row r="79" spans="1:7">
      <c r="A79" s="6" t="s">
        <v>39</v>
      </c>
      <c r="B79" s="10">
        <v>42392</v>
      </c>
      <c r="C79" s="6">
        <v>1</v>
      </c>
      <c r="D79" s="6">
        <v>2</v>
      </c>
      <c r="E79" s="6" t="s">
        <v>29</v>
      </c>
      <c r="F79" s="8">
        <v>21116</v>
      </c>
      <c r="G79" s="6" t="s">
        <v>28</v>
      </c>
    </row>
    <row r="80" spans="1:7">
      <c r="A80" s="6" t="s">
        <v>17</v>
      </c>
      <c r="B80" s="10">
        <v>42392</v>
      </c>
      <c r="C80" s="6">
        <v>1</v>
      </c>
      <c r="D80" s="6">
        <v>2</v>
      </c>
      <c r="E80" s="6" t="s">
        <v>29</v>
      </c>
      <c r="F80" s="8">
        <v>17387</v>
      </c>
      <c r="G80" s="6" t="s">
        <v>28</v>
      </c>
    </row>
    <row r="81" spans="1:7">
      <c r="A81" s="6" t="s">
        <v>21</v>
      </c>
      <c r="B81" s="10">
        <v>42392</v>
      </c>
      <c r="C81" s="6">
        <v>1</v>
      </c>
      <c r="D81" s="6">
        <v>2</v>
      </c>
      <c r="E81" s="6" t="s">
        <v>29</v>
      </c>
      <c r="F81" s="8">
        <v>7812</v>
      </c>
      <c r="G81" s="6" t="s">
        <v>28</v>
      </c>
    </row>
    <row r="82" spans="1:7">
      <c r="A82" s="6" t="s">
        <v>3</v>
      </c>
      <c r="B82" s="10">
        <v>42392</v>
      </c>
      <c r="C82" s="6">
        <v>1</v>
      </c>
      <c r="D82" s="6">
        <v>2</v>
      </c>
      <c r="E82" s="6" t="s">
        <v>32</v>
      </c>
      <c r="F82" s="8">
        <v>65636</v>
      </c>
      <c r="G82" s="6" t="s">
        <v>31</v>
      </c>
    </row>
    <row r="83" spans="1:7">
      <c r="A83" s="6" t="s">
        <v>40</v>
      </c>
      <c r="B83" s="10">
        <v>42392</v>
      </c>
      <c r="C83" s="6">
        <v>1</v>
      </c>
      <c r="D83" s="6">
        <v>2</v>
      </c>
      <c r="E83" s="6" t="s">
        <v>32</v>
      </c>
      <c r="F83" s="8">
        <v>37517</v>
      </c>
      <c r="G83" s="6" t="s">
        <v>31</v>
      </c>
    </row>
    <row r="84" spans="1:7">
      <c r="A84" s="6" t="s">
        <v>20</v>
      </c>
      <c r="B84" s="10">
        <v>42392</v>
      </c>
      <c r="C84" s="6">
        <v>1</v>
      </c>
      <c r="D84" s="6">
        <v>2</v>
      </c>
      <c r="E84" s="6" t="s">
        <v>32</v>
      </c>
      <c r="F84" s="8">
        <v>30473</v>
      </c>
      <c r="G84" s="6" t="s">
        <v>31</v>
      </c>
    </row>
    <row r="85" spans="1:7">
      <c r="A85" s="6" t="s">
        <v>38</v>
      </c>
      <c r="B85" s="10">
        <v>42392</v>
      </c>
      <c r="C85" s="6">
        <v>1</v>
      </c>
      <c r="D85" s="6">
        <v>2</v>
      </c>
      <c r="E85" s="6" t="s">
        <v>32</v>
      </c>
      <c r="F85" s="8">
        <v>29077</v>
      </c>
      <c r="G85" s="6" t="s">
        <v>31</v>
      </c>
    </row>
    <row r="86" spans="1:7">
      <c r="A86" s="6" t="s">
        <v>18</v>
      </c>
      <c r="B86" s="10">
        <v>42392</v>
      </c>
      <c r="C86" s="6">
        <v>1</v>
      </c>
      <c r="D86" s="6">
        <v>2</v>
      </c>
      <c r="E86" s="6" t="s">
        <v>32</v>
      </c>
      <c r="F86" s="8">
        <v>22897</v>
      </c>
      <c r="G86" s="6" t="s">
        <v>31</v>
      </c>
    </row>
    <row r="87" spans="1:7">
      <c r="A87" s="6" t="s">
        <v>7</v>
      </c>
      <c r="B87" s="10">
        <v>42392</v>
      </c>
      <c r="C87" s="6">
        <v>1</v>
      </c>
      <c r="D87" s="6">
        <v>2</v>
      </c>
      <c r="E87" s="6" t="s">
        <v>32</v>
      </c>
      <c r="F87" s="8">
        <v>19124</v>
      </c>
      <c r="G87" s="6" t="s">
        <v>31</v>
      </c>
    </row>
    <row r="88" spans="1:7">
      <c r="A88" s="6" t="s">
        <v>14</v>
      </c>
      <c r="B88" s="10">
        <v>42392</v>
      </c>
      <c r="C88" s="6">
        <v>1</v>
      </c>
      <c r="D88" s="6">
        <v>2</v>
      </c>
      <c r="E88" s="6" t="s">
        <v>32</v>
      </c>
      <c r="F88" s="8">
        <v>17403</v>
      </c>
      <c r="G88" s="6" t="s">
        <v>31</v>
      </c>
    </row>
    <row r="89" spans="1:7">
      <c r="A89" s="6" t="s">
        <v>15</v>
      </c>
      <c r="B89" s="10">
        <v>42392</v>
      </c>
      <c r="C89" s="6">
        <v>1</v>
      </c>
      <c r="D89" s="6">
        <v>2</v>
      </c>
      <c r="E89" s="6" t="s">
        <v>32</v>
      </c>
      <c r="F89" s="8">
        <v>12166</v>
      </c>
      <c r="G89" s="6" t="s">
        <v>31</v>
      </c>
    </row>
    <row r="90" spans="1:7">
      <c r="A90" s="6" t="s">
        <v>6</v>
      </c>
      <c r="B90" s="10">
        <v>42392</v>
      </c>
      <c r="C90" s="6">
        <v>1</v>
      </c>
      <c r="D90" s="6">
        <v>2</v>
      </c>
      <c r="E90" s="6" t="s">
        <v>32</v>
      </c>
      <c r="F90" s="8">
        <v>4674</v>
      </c>
      <c r="G90" s="6" t="s">
        <v>31</v>
      </c>
    </row>
    <row r="91" spans="1:7">
      <c r="A91" s="6" t="s">
        <v>10</v>
      </c>
      <c r="B91" s="10">
        <v>42392</v>
      </c>
      <c r="C91" s="6">
        <v>2</v>
      </c>
      <c r="D91" s="6">
        <v>2</v>
      </c>
      <c r="E91" s="6" t="s">
        <v>29</v>
      </c>
      <c r="F91" s="8">
        <v>130142</v>
      </c>
      <c r="G91" s="6" t="s">
        <v>28</v>
      </c>
    </row>
    <row r="92" spans="1:7">
      <c r="A92" s="6" t="s">
        <v>4</v>
      </c>
      <c r="B92" s="10">
        <v>42392</v>
      </c>
      <c r="C92" s="6">
        <v>2</v>
      </c>
      <c r="D92" s="6">
        <v>2</v>
      </c>
      <c r="E92" s="6" t="s">
        <v>29</v>
      </c>
      <c r="F92" s="8">
        <v>98491</v>
      </c>
      <c r="G92" s="6" t="s">
        <v>28</v>
      </c>
    </row>
    <row r="93" spans="1:7">
      <c r="A93" s="6" t="s">
        <v>3</v>
      </c>
      <c r="B93" s="10">
        <v>42392</v>
      </c>
      <c r="C93" s="6">
        <v>2</v>
      </c>
      <c r="D93" s="6">
        <v>2</v>
      </c>
      <c r="E93" s="6" t="s">
        <v>29</v>
      </c>
      <c r="F93" s="8">
        <v>52869</v>
      </c>
      <c r="G93" s="6" t="s">
        <v>28</v>
      </c>
    </row>
    <row r="94" spans="1:7">
      <c r="A94" s="6" t="s">
        <v>11</v>
      </c>
      <c r="B94" s="10">
        <v>42392</v>
      </c>
      <c r="C94" s="6">
        <v>2</v>
      </c>
      <c r="D94" s="6">
        <v>2</v>
      </c>
      <c r="E94" s="6" t="s">
        <v>29</v>
      </c>
      <c r="F94" s="8">
        <v>33970</v>
      </c>
      <c r="G94" s="6" t="s">
        <v>28</v>
      </c>
    </row>
    <row r="95" spans="1:7">
      <c r="A95" s="6" t="s">
        <v>16</v>
      </c>
      <c r="B95" s="10">
        <v>42392</v>
      </c>
      <c r="C95" s="6">
        <v>2</v>
      </c>
      <c r="D95" s="6">
        <v>2</v>
      </c>
      <c r="E95" s="6" t="s">
        <v>29</v>
      </c>
      <c r="F95" s="8">
        <v>30479</v>
      </c>
      <c r="G95" s="6" t="s">
        <v>28</v>
      </c>
    </row>
    <row r="96" spans="1:7">
      <c r="A96" s="6" t="s">
        <v>18</v>
      </c>
      <c r="B96" s="10">
        <v>42392</v>
      </c>
      <c r="C96" s="6">
        <v>2</v>
      </c>
      <c r="D96" s="6">
        <v>2</v>
      </c>
      <c r="E96" s="6" t="s">
        <v>29</v>
      </c>
      <c r="F96" s="8">
        <v>20428</v>
      </c>
      <c r="G96" s="6" t="s">
        <v>28</v>
      </c>
    </row>
    <row r="97" spans="1:7">
      <c r="A97" s="6" t="s">
        <v>20</v>
      </c>
      <c r="B97" s="10">
        <v>42392</v>
      </c>
      <c r="C97" s="6">
        <v>2</v>
      </c>
      <c r="D97" s="6">
        <v>2</v>
      </c>
      <c r="E97" s="6" t="s">
        <v>29</v>
      </c>
      <c r="F97" s="8">
        <v>19925</v>
      </c>
      <c r="G97" s="6" t="s">
        <v>28</v>
      </c>
    </row>
    <row r="98" spans="1:7">
      <c r="A98" s="6" t="s">
        <v>6</v>
      </c>
      <c r="B98" s="10">
        <v>42392</v>
      </c>
      <c r="C98" s="6">
        <v>2</v>
      </c>
      <c r="D98" s="6">
        <v>2</v>
      </c>
      <c r="E98" s="6" t="s">
        <v>29</v>
      </c>
      <c r="F98" s="8">
        <v>14854</v>
      </c>
      <c r="G98" s="6" t="s">
        <v>28</v>
      </c>
    </row>
    <row r="99" spans="1:7">
      <c r="A99" s="6" t="s">
        <v>37</v>
      </c>
      <c r="B99" s="10">
        <v>42392</v>
      </c>
      <c r="C99" s="6">
        <v>2</v>
      </c>
      <c r="D99" s="6">
        <v>2</v>
      </c>
      <c r="E99" s="6" t="s">
        <v>29</v>
      </c>
      <c r="F99" s="8">
        <v>14436</v>
      </c>
      <c r="G99" s="6" t="s">
        <v>28</v>
      </c>
    </row>
    <row r="100" spans="1:7">
      <c r="A100" s="6" t="s">
        <v>39</v>
      </c>
      <c r="B100" s="10">
        <v>42392</v>
      </c>
      <c r="C100" s="6">
        <v>2</v>
      </c>
      <c r="D100" s="6">
        <v>2</v>
      </c>
      <c r="E100" s="6" t="s">
        <v>29</v>
      </c>
      <c r="F100" s="8">
        <v>10029</v>
      </c>
      <c r="G100" s="6" t="s">
        <v>28</v>
      </c>
    </row>
    <row r="101" spans="1:7">
      <c r="A101" s="6" t="s">
        <v>7</v>
      </c>
      <c r="B101" s="10">
        <v>42392</v>
      </c>
      <c r="C101" s="6">
        <v>2</v>
      </c>
      <c r="D101" s="6">
        <v>2</v>
      </c>
      <c r="E101" s="6" t="s">
        <v>32</v>
      </c>
      <c r="F101" s="8">
        <v>40965</v>
      </c>
      <c r="G101" s="6" t="s">
        <v>31</v>
      </c>
    </row>
    <row r="102" spans="1:7">
      <c r="A102" s="6" t="s">
        <v>40</v>
      </c>
      <c r="B102" s="10">
        <v>42392</v>
      </c>
      <c r="C102" s="6">
        <v>2</v>
      </c>
      <c r="D102" s="6">
        <v>2</v>
      </c>
      <c r="E102" s="6" t="s">
        <v>32</v>
      </c>
      <c r="F102" s="8">
        <v>23960</v>
      </c>
      <c r="G102" s="6" t="s">
        <v>31</v>
      </c>
    </row>
    <row r="103" spans="1:7">
      <c r="A103" s="6" t="s">
        <v>5</v>
      </c>
      <c r="B103" s="10">
        <v>42392</v>
      </c>
      <c r="C103" s="6">
        <v>2</v>
      </c>
      <c r="D103" s="6">
        <v>2</v>
      </c>
      <c r="E103" s="6" t="s">
        <v>32</v>
      </c>
      <c r="F103" s="8">
        <v>18490</v>
      </c>
      <c r="G103" s="6" t="s">
        <v>31</v>
      </c>
    </row>
    <row r="104" spans="1:7">
      <c r="A104" s="6" t="s">
        <v>38</v>
      </c>
      <c r="B104" s="10">
        <v>42392</v>
      </c>
      <c r="C104" s="6">
        <v>2</v>
      </c>
      <c r="D104" s="6">
        <v>2</v>
      </c>
      <c r="E104" s="6" t="s">
        <v>32</v>
      </c>
      <c r="F104" s="8">
        <v>16096</v>
      </c>
      <c r="G104" s="6" t="s">
        <v>31</v>
      </c>
    </row>
    <row r="105" spans="1:7">
      <c r="A105" s="6" t="s">
        <v>14</v>
      </c>
      <c r="B105" s="10">
        <v>42392</v>
      </c>
      <c r="C105" s="6">
        <v>2</v>
      </c>
      <c r="D105" s="6">
        <v>2</v>
      </c>
      <c r="E105" s="6" t="s">
        <v>32</v>
      </c>
      <c r="F105" s="8">
        <v>8625</v>
      </c>
      <c r="G105" s="6" t="s">
        <v>31</v>
      </c>
    </row>
    <row r="106" spans="1:7">
      <c r="A106" s="6" t="s">
        <v>22</v>
      </c>
      <c r="B106" s="10">
        <v>42392</v>
      </c>
      <c r="C106" s="6">
        <v>2</v>
      </c>
      <c r="D106" s="6">
        <v>2</v>
      </c>
      <c r="E106" s="6" t="s">
        <v>32</v>
      </c>
      <c r="F106" s="8">
        <v>8606</v>
      </c>
      <c r="G106" s="6" t="s">
        <v>31</v>
      </c>
    </row>
    <row r="107" spans="1:7">
      <c r="A107" s="6" t="s">
        <v>4</v>
      </c>
      <c r="B107" s="10">
        <v>42392</v>
      </c>
      <c r="C107" s="6">
        <v>3</v>
      </c>
      <c r="D107" s="6">
        <v>2</v>
      </c>
      <c r="E107" s="6" t="s">
        <v>29</v>
      </c>
      <c r="F107" s="8">
        <v>148341</v>
      </c>
      <c r="G107" s="6" t="s">
        <v>28</v>
      </c>
    </row>
    <row r="108" spans="1:7">
      <c r="A108" s="6" t="s">
        <v>10</v>
      </c>
      <c r="B108" s="10">
        <v>42392</v>
      </c>
      <c r="C108" s="6">
        <v>3</v>
      </c>
      <c r="D108" s="6">
        <v>2</v>
      </c>
      <c r="E108" s="6" t="s">
        <v>29</v>
      </c>
      <c r="F108" s="8">
        <v>99301</v>
      </c>
      <c r="G108" s="6" t="s">
        <v>28</v>
      </c>
    </row>
    <row r="109" spans="1:7">
      <c r="A109" s="6" t="s">
        <v>18</v>
      </c>
      <c r="B109" s="10">
        <v>42392</v>
      </c>
      <c r="C109" s="6">
        <v>3</v>
      </c>
      <c r="D109" s="6">
        <v>2</v>
      </c>
      <c r="E109" s="6" t="s">
        <v>29</v>
      </c>
      <c r="F109" s="8">
        <v>37379</v>
      </c>
      <c r="G109" s="6" t="s">
        <v>28</v>
      </c>
    </row>
    <row r="110" spans="1:7">
      <c r="A110" s="6" t="s">
        <v>23</v>
      </c>
      <c r="B110" s="10">
        <v>42392</v>
      </c>
      <c r="C110" s="6">
        <v>3</v>
      </c>
      <c r="D110" s="6">
        <v>2</v>
      </c>
      <c r="E110" s="6" t="s">
        <v>29</v>
      </c>
      <c r="F110" s="8">
        <v>36920</v>
      </c>
      <c r="G110" s="6" t="s">
        <v>28</v>
      </c>
    </row>
    <row r="111" spans="1:7">
      <c r="A111" s="6" t="s">
        <v>20</v>
      </c>
      <c r="B111" s="10">
        <v>42392</v>
      </c>
      <c r="C111" s="6">
        <v>3</v>
      </c>
      <c r="D111" s="6">
        <v>2</v>
      </c>
      <c r="E111" s="6" t="s">
        <v>29</v>
      </c>
      <c r="F111" s="8">
        <v>29270</v>
      </c>
      <c r="G111" s="6" t="s">
        <v>28</v>
      </c>
    </row>
    <row r="112" spans="1:7">
      <c r="A112" s="6" t="s">
        <v>6</v>
      </c>
      <c r="B112" s="10">
        <v>42392</v>
      </c>
      <c r="C112" s="6">
        <v>3</v>
      </c>
      <c r="D112" s="6">
        <v>2</v>
      </c>
      <c r="E112" s="6" t="s">
        <v>29</v>
      </c>
      <c r="F112" s="8">
        <v>24920</v>
      </c>
      <c r="G112" s="6" t="s">
        <v>28</v>
      </c>
    </row>
    <row r="113" spans="1:7">
      <c r="A113" s="6" t="s">
        <v>17</v>
      </c>
      <c r="B113" s="10">
        <v>42392</v>
      </c>
      <c r="C113" s="6">
        <v>3</v>
      </c>
      <c r="D113" s="6">
        <v>2</v>
      </c>
      <c r="E113" s="6" t="s">
        <v>29</v>
      </c>
      <c r="F113" s="8">
        <v>20011</v>
      </c>
      <c r="G113" s="6" t="s">
        <v>28</v>
      </c>
    </row>
    <row r="114" spans="1:7">
      <c r="A114" s="6" t="s">
        <v>16</v>
      </c>
      <c r="B114" s="10">
        <v>42392</v>
      </c>
      <c r="C114" s="6">
        <v>3</v>
      </c>
      <c r="D114" s="6">
        <v>2</v>
      </c>
      <c r="E114" s="6" t="s">
        <v>29</v>
      </c>
      <c r="F114" s="8">
        <v>17838</v>
      </c>
      <c r="G114" s="6" t="s">
        <v>28</v>
      </c>
    </row>
    <row r="115" spans="1:7">
      <c r="A115" s="6" t="s">
        <v>38</v>
      </c>
      <c r="B115" s="10">
        <v>42392</v>
      </c>
      <c r="C115" s="6">
        <v>3</v>
      </c>
      <c r="D115" s="6">
        <v>2</v>
      </c>
      <c r="E115" s="6" t="s">
        <v>29</v>
      </c>
      <c r="F115" s="8">
        <v>17525</v>
      </c>
      <c r="G115" s="6" t="s">
        <v>28</v>
      </c>
    </row>
    <row r="116" spans="1:7">
      <c r="A116" s="6" t="s">
        <v>41</v>
      </c>
      <c r="B116" s="10">
        <v>42392</v>
      </c>
      <c r="C116" s="6">
        <v>3</v>
      </c>
      <c r="D116" s="6">
        <v>2</v>
      </c>
      <c r="E116" s="6" t="s">
        <v>29</v>
      </c>
      <c r="F116" s="8">
        <v>2438</v>
      </c>
      <c r="G116" s="6" t="s">
        <v>28</v>
      </c>
    </row>
    <row r="117" spans="1:7">
      <c r="A117" s="6" t="s">
        <v>37</v>
      </c>
      <c r="B117" s="10">
        <v>42392</v>
      </c>
      <c r="C117" s="6">
        <v>3</v>
      </c>
      <c r="D117" s="6">
        <v>2</v>
      </c>
      <c r="E117" s="6" t="s">
        <v>32</v>
      </c>
      <c r="F117" s="8">
        <v>72594</v>
      </c>
      <c r="G117" s="6" t="s">
        <v>31</v>
      </c>
    </row>
    <row r="118" spans="1:7">
      <c r="A118" s="6" t="s">
        <v>3</v>
      </c>
      <c r="B118" s="10">
        <v>42392</v>
      </c>
      <c r="C118" s="6">
        <v>3</v>
      </c>
      <c r="D118" s="6">
        <v>2</v>
      </c>
      <c r="E118" s="6" t="s">
        <v>32</v>
      </c>
      <c r="F118" s="8">
        <v>41940</v>
      </c>
      <c r="G118" s="6" t="s">
        <v>31</v>
      </c>
    </row>
    <row r="119" spans="1:7">
      <c r="A119" s="6" t="s">
        <v>5</v>
      </c>
      <c r="B119" s="10">
        <v>42392</v>
      </c>
      <c r="C119" s="6">
        <v>3</v>
      </c>
      <c r="D119" s="6">
        <v>2</v>
      </c>
      <c r="E119" s="6" t="s">
        <v>32</v>
      </c>
      <c r="F119" s="8">
        <v>40501</v>
      </c>
      <c r="G119" s="6" t="s">
        <v>31</v>
      </c>
    </row>
    <row r="120" spans="1:7">
      <c r="A120" s="6" t="s">
        <v>40</v>
      </c>
      <c r="B120" s="10">
        <v>42392</v>
      </c>
      <c r="C120" s="6">
        <v>3</v>
      </c>
      <c r="D120" s="6">
        <v>2</v>
      </c>
      <c r="E120" s="6" t="s">
        <v>32</v>
      </c>
      <c r="F120" s="8">
        <v>38519</v>
      </c>
      <c r="G120" s="6" t="s">
        <v>31</v>
      </c>
    </row>
    <row r="121" spans="1:7">
      <c r="A121" s="6" t="s">
        <v>11</v>
      </c>
      <c r="B121" s="10">
        <v>42392</v>
      </c>
      <c r="C121" s="6">
        <v>3</v>
      </c>
      <c r="D121" s="6">
        <v>2</v>
      </c>
      <c r="E121" s="6" t="s">
        <v>32</v>
      </c>
      <c r="F121" s="8">
        <v>35606</v>
      </c>
      <c r="G121" s="6" t="s">
        <v>31</v>
      </c>
    </row>
    <row r="122" spans="1:7">
      <c r="A122" s="6" t="s">
        <v>7</v>
      </c>
      <c r="B122" s="10">
        <v>42392</v>
      </c>
      <c r="C122" s="6">
        <v>3</v>
      </c>
      <c r="D122" s="6">
        <v>2</v>
      </c>
      <c r="E122" s="6" t="s">
        <v>32</v>
      </c>
      <c r="F122" s="8">
        <v>29532</v>
      </c>
      <c r="G122" s="6" t="s">
        <v>31</v>
      </c>
    </row>
    <row r="123" spans="1:7">
      <c r="A123" s="6" t="s">
        <v>22</v>
      </c>
      <c r="B123" s="10">
        <v>42392</v>
      </c>
      <c r="C123" s="6">
        <v>3</v>
      </c>
      <c r="D123" s="6">
        <v>2</v>
      </c>
      <c r="E123" s="6" t="s">
        <v>32</v>
      </c>
      <c r="F123" s="8">
        <v>19627</v>
      </c>
      <c r="G123" s="6" t="s">
        <v>31</v>
      </c>
    </row>
    <row r="124" spans="1:7">
      <c r="A124" s="6" t="s">
        <v>39</v>
      </c>
      <c r="B124" s="10">
        <v>42392</v>
      </c>
      <c r="C124" s="6">
        <v>3</v>
      </c>
      <c r="D124" s="6">
        <v>2</v>
      </c>
      <c r="E124" s="6" t="s">
        <v>32</v>
      </c>
      <c r="F124" s="8">
        <v>15125</v>
      </c>
      <c r="G124" s="6" t="s">
        <v>31</v>
      </c>
    </row>
    <row r="125" spans="1:7">
      <c r="A125" s="6" t="s">
        <v>10</v>
      </c>
      <c r="B125" s="10">
        <v>42392</v>
      </c>
      <c r="C125" s="6">
        <v>4</v>
      </c>
      <c r="D125" s="6">
        <v>2</v>
      </c>
      <c r="E125" s="6" t="s">
        <v>29</v>
      </c>
      <c r="F125" s="8">
        <v>98364</v>
      </c>
      <c r="G125" s="6" t="s">
        <v>31</v>
      </c>
    </row>
    <row r="126" spans="1:7">
      <c r="A126" s="6" t="s">
        <v>4</v>
      </c>
      <c r="B126" s="10">
        <v>42392</v>
      </c>
      <c r="C126" s="6">
        <v>4</v>
      </c>
      <c r="D126" s="6">
        <v>2</v>
      </c>
      <c r="E126" s="6" t="s">
        <v>29</v>
      </c>
      <c r="F126" s="8">
        <v>71246</v>
      </c>
      <c r="G126" s="6" t="s">
        <v>31</v>
      </c>
    </row>
    <row r="127" spans="1:7">
      <c r="A127" s="6" t="s">
        <v>3</v>
      </c>
      <c r="B127" s="10">
        <v>42392</v>
      </c>
      <c r="C127" s="6">
        <v>4</v>
      </c>
      <c r="D127" s="6">
        <v>2</v>
      </c>
      <c r="E127" s="6" t="s">
        <v>29</v>
      </c>
      <c r="F127" s="8">
        <v>42426</v>
      </c>
      <c r="G127" s="6" t="s">
        <v>31</v>
      </c>
    </row>
    <row r="128" spans="1:7">
      <c r="A128" s="6" t="s">
        <v>37</v>
      </c>
      <c r="B128" s="10">
        <v>42392</v>
      </c>
      <c r="C128" s="6">
        <v>4</v>
      </c>
      <c r="D128" s="6">
        <v>2</v>
      </c>
      <c r="E128" s="6" t="s">
        <v>29</v>
      </c>
      <c r="F128" s="8">
        <v>29133</v>
      </c>
      <c r="G128" s="6" t="s">
        <v>31</v>
      </c>
    </row>
    <row r="129" spans="1:7">
      <c r="A129" s="6" t="s">
        <v>18</v>
      </c>
      <c r="B129" s="10">
        <v>42392</v>
      </c>
      <c r="C129" s="6">
        <v>4</v>
      </c>
      <c r="D129" s="6">
        <v>2</v>
      </c>
      <c r="E129" s="6" t="s">
        <v>29</v>
      </c>
      <c r="F129" s="8">
        <v>19677</v>
      </c>
      <c r="G129" s="6" t="s">
        <v>31</v>
      </c>
    </row>
    <row r="130" spans="1:7">
      <c r="A130" s="6" t="s">
        <v>16</v>
      </c>
      <c r="B130" s="10">
        <v>42392</v>
      </c>
      <c r="C130" s="6">
        <v>4</v>
      </c>
      <c r="D130" s="6">
        <v>2</v>
      </c>
      <c r="E130" s="6" t="s">
        <v>29</v>
      </c>
      <c r="F130" s="8">
        <v>18427</v>
      </c>
      <c r="G130" s="6" t="s">
        <v>31</v>
      </c>
    </row>
    <row r="131" spans="1:7">
      <c r="A131" s="6" t="s">
        <v>20</v>
      </c>
      <c r="B131" s="10">
        <v>42392</v>
      </c>
      <c r="C131" s="6">
        <v>4</v>
      </c>
      <c r="D131" s="6">
        <v>2</v>
      </c>
      <c r="E131" s="6" t="s">
        <v>29</v>
      </c>
      <c r="F131" s="8">
        <v>17961</v>
      </c>
      <c r="G131" s="6" t="s">
        <v>31</v>
      </c>
    </row>
    <row r="132" spans="1:7">
      <c r="A132" s="6" t="s">
        <v>21</v>
      </c>
      <c r="B132" s="10">
        <v>42392</v>
      </c>
      <c r="C132" s="6">
        <v>4</v>
      </c>
      <c r="D132" s="6">
        <v>2</v>
      </c>
      <c r="E132" s="6" t="s">
        <v>29</v>
      </c>
      <c r="F132" s="8">
        <v>12964</v>
      </c>
      <c r="G132" s="6" t="s">
        <v>31</v>
      </c>
    </row>
    <row r="133" spans="1:7">
      <c r="A133" s="6" t="s">
        <v>19</v>
      </c>
      <c r="B133" s="10">
        <v>42392</v>
      </c>
      <c r="C133" s="6">
        <v>4</v>
      </c>
      <c r="D133" s="6">
        <v>2</v>
      </c>
      <c r="E133" s="6" t="s">
        <v>29</v>
      </c>
      <c r="F133" s="8">
        <v>9029</v>
      </c>
      <c r="G133" s="6" t="s">
        <v>31</v>
      </c>
    </row>
    <row r="134" spans="1:7">
      <c r="A134" s="6" t="s">
        <v>41</v>
      </c>
      <c r="B134" s="10">
        <v>42392</v>
      </c>
      <c r="C134" s="6">
        <v>4</v>
      </c>
      <c r="D134" s="6">
        <v>2</v>
      </c>
      <c r="E134" s="6" t="s">
        <v>29</v>
      </c>
      <c r="F134" s="8">
        <v>6376</v>
      </c>
      <c r="G134" s="6" t="s">
        <v>31</v>
      </c>
    </row>
    <row r="135" spans="1:7">
      <c r="A135" s="6" t="s">
        <v>11</v>
      </c>
      <c r="B135" s="10">
        <v>42392</v>
      </c>
      <c r="C135" s="6">
        <v>4</v>
      </c>
      <c r="D135" s="6">
        <v>2</v>
      </c>
      <c r="E135" s="6" t="s">
        <v>32</v>
      </c>
      <c r="F135" s="8">
        <v>71804</v>
      </c>
      <c r="G135" s="6" t="s">
        <v>31</v>
      </c>
    </row>
    <row r="136" spans="1:7">
      <c r="A136" s="6" t="s">
        <v>5</v>
      </c>
      <c r="B136" s="10">
        <v>42392</v>
      </c>
      <c r="C136" s="6">
        <v>4</v>
      </c>
      <c r="D136" s="6">
        <v>2</v>
      </c>
      <c r="E136" s="6" t="s">
        <v>32</v>
      </c>
      <c r="F136" s="8">
        <v>50478</v>
      </c>
      <c r="G136" s="6" t="s">
        <v>31</v>
      </c>
    </row>
    <row r="137" spans="1:7">
      <c r="A137" s="6" t="s">
        <v>40</v>
      </c>
      <c r="B137" s="10">
        <v>42392</v>
      </c>
      <c r="C137" s="6">
        <v>4</v>
      </c>
      <c r="D137" s="6">
        <v>2</v>
      </c>
      <c r="E137" s="6" t="s">
        <v>32</v>
      </c>
      <c r="F137" s="8">
        <v>47799</v>
      </c>
      <c r="G137" s="6" t="s">
        <v>31</v>
      </c>
    </row>
    <row r="138" spans="1:7">
      <c r="A138" s="6" t="s">
        <v>7</v>
      </c>
      <c r="B138" s="10">
        <v>42392</v>
      </c>
      <c r="C138" s="6">
        <v>4</v>
      </c>
      <c r="D138" s="6">
        <v>2</v>
      </c>
      <c r="E138" s="6" t="s">
        <v>32</v>
      </c>
      <c r="F138" s="8">
        <v>44580</v>
      </c>
      <c r="G138" s="6" t="s">
        <v>31</v>
      </c>
    </row>
    <row r="139" spans="1:7">
      <c r="A139" s="6" t="s">
        <v>38</v>
      </c>
      <c r="B139" s="10">
        <v>42392</v>
      </c>
      <c r="C139" s="6">
        <v>4</v>
      </c>
      <c r="D139" s="6">
        <v>2</v>
      </c>
      <c r="E139" s="6" t="s">
        <v>32</v>
      </c>
      <c r="F139" s="8">
        <v>40375</v>
      </c>
      <c r="G139" s="6" t="s">
        <v>31</v>
      </c>
    </row>
    <row r="140" spans="1:7">
      <c r="A140" s="6" t="s">
        <v>39</v>
      </c>
      <c r="B140" s="10">
        <v>42392</v>
      </c>
      <c r="C140" s="6">
        <v>4</v>
      </c>
      <c r="D140" s="6">
        <v>2</v>
      </c>
      <c r="E140" s="6" t="s">
        <v>32</v>
      </c>
      <c r="F140" s="8">
        <v>21499</v>
      </c>
      <c r="G140" s="6" t="s">
        <v>31</v>
      </c>
    </row>
    <row r="141" spans="1:7">
      <c r="A141" s="6" t="s">
        <v>22</v>
      </c>
      <c r="B141" s="10">
        <v>42392</v>
      </c>
      <c r="C141" s="6">
        <v>4</v>
      </c>
      <c r="D141" s="6">
        <v>2</v>
      </c>
      <c r="E141" s="6" t="s">
        <v>32</v>
      </c>
      <c r="F141" s="8">
        <v>20512</v>
      </c>
      <c r="G141" s="6" t="s">
        <v>31</v>
      </c>
    </row>
    <row r="142" spans="1:7">
      <c r="A142" s="6" t="s">
        <v>17</v>
      </c>
      <c r="B142" s="10">
        <v>42392</v>
      </c>
      <c r="C142" s="6">
        <v>4</v>
      </c>
      <c r="D142" s="6">
        <v>2</v>
      </c>
      <c r="E142" s="6" t="s">
        <v>32</v>
      </c>
      <c r="F142" s="8">
        <v>14281</v>
      </c>
      <c r="G142" s="6" t="s">
        <v>31</v>
      </c>
    </row>
    <row r="143" spans="1:7">
      <c r="A143" s="6" t="s">
        <v>15</v>
      </c>
      <c r="B143" s="10">
        <v>42392</v>
      </c>
      <c r="C143" s="6">
        <v>4</v>
      </c>
      <c r="D143" s="6">
        <v>2</v>
      </c>
      <c r="E143" s="6" t="s">
        <v>32</v>
      </c>
      <c r="F143" s="8">
        <v>3988</v>
      </c>
      <c r="G143" s="6" t="s">
        <v>31</v>
      </c>
    </row>
    <row r="144" spans="1:7">
      <c r="A144" s="6" t="s">
        <v>4</v>
      </c>
      <c r="B144" s="10">
        <v>42392</v>
      </c>
      <c r="C144" s="6">
        <v>5</v>
      </c>
      <c r="D144" s="6">
        <v>1</v>
      </c>
      <c r="E144" s="6" t="s">
        <v>29</v>
      </c>
      <c r="F144" s="8">
        <v>92088</v>
      </c>
      <c r="G144" s="6" t="s">
        <v>28</v>
      </c>
    </row>
    <row r="145" spans="1:10">
      <c r="A145" s="6" t="s">
        <v>10</v>
      </c>
      <c r="B145" s="10">
        <v>42392</v>
      </c>
      <c r="C145" s="6">
        <v>5</v>
      </c>
      <c r="D145" s="6">
        <v>1</v>
      </c>
      <c r="E145" s="6" t="s">
        <v>29</v>
      </c>
      <c r="F145" s="8">
        <v>41758</v>
      </c>
      <c r="G145" s="6" t="s">
        <v>28</v>
      </c>
    </row>
    <row r="146" spans="1:10">
      <c r="A146" s="6" t="s">
        <v>20</v>
      </c>
      <c r="B146" s="10">
        <v>42392</v>
      </c>
      <c r="C146" s="6">
        <v>5</v>
      </c>
      <c r="D146" s="6">
        <v>1</v>
      </c>
      <c r="E146" s="6" t="s">
        <v>29</v>
      </c>
      <c r="F146" s="8">
        <v>31697</v>
      </c>
      <c r="G146" s="6" t="s">
        <v>28</v>
      </c>
    </row>
    <row r="147" spans="1:10">
      <c r="A147" s="6" t="s">
        <v>17</v>
      </c>
      <c r="B147" s="10">
        <v>42392</v>
      </c>
      <c r="C147" s="6">
        <v>5</v>
      </c>
      <c r="D147" s="6">
        <v>1</v>
      </c>
      <c r="E147" s="6" t="s">
        <v>29</v>
      </c>
      <c r="F147" s="8">
        <v>19862</v>
      </c>
      <c r="G147" s="6" t="s">
        <v>28</v>
      </c>
    </row>
    <row r="148" spans="1:10">
      <c r="A148" s="6" t="s">
        <v>18</v>
      </c>
      <c r="B148" s="10">
        <v>42392</v>
      </c>
      <c r="C148" s="6">
        <v>5</v>
      </c>
      <c r="D148" s="6">
        <v>1</v>
      </c>
      <c r="E148" s="6" t="s">
        <v>29</v>
      </c>
      <c r="F148" s="8">
        <v>19858</v>
      </c>
      <c r="G148" s="6" t="s">
        <v>28</v>
      </c>
    </row>
    <row r="149" spans="1:10">
      <c r="A149" s="6" t="s">
        <v>11</v>
      </c>
      <c r="B149" s="10">
        <v>42392</v>
      </c>
      <c r="C149" s="6">
        <v>5</v>
      </c>
      <c r="D149" s="6">
        <v>1</v>
      </c>
      <c r="E149" s="6" t="s">
        <v>29</v>
      </c>
      <c r="F149" s="8">
        <v>17841</v>
      </c>
      <c r="G149" s="6" t="s">
        <v>28</v>
      </c>
    </row>
    <row r="150" spans="1:10">
      <c r="A150" s="6" t="s">
        <v>42</v>
      </c>
      <c r="B150" s="10">
        <v>42392</v>
      </c>
      <c r="C150" s="6">
        <v>5</v>
      </c>
      <c r="D150" s="6">
        <v>1</v>
      </c>
      <c r="E150" s="6" t="s">
        <v>29</v>
      </c>
      <c r="F150" s="8">
        <v>15867</v>
      </c>
      <c r="G150" s="6" t="s">
        <v>28</v>
      </c>
    </row>
    <row r="151" spans="1:10">
      <c r="A151" s="6" t="s">
        <v>40</v>
      </c>
      <c r="B151" s="10">
        <v>42392</v>
      </c>
      <c r="C151" s="6">
        <v>5</v>
      </c>
      <c r="D151" s="6">
        <v>1</v>
      </c>
      <c r="E151" s="6" t="s">
        <v>29</v>
      </c>
      <c r="F151" s="8">
        <v>7974</v>
      </c>
      <c r="G151" s="6" t="s">
        <v>28</v>
      </c>
    </row>
    <row r="152" spans="1:10">
      <c r="A152" s="6" t="s">
        <v>16</v>
      </c>
      <c r="B152" s="10">
        <v>42392</v>
      </c>
      <c r="C152" s="6">
        <v>5</v>
      </c>
      <c r="D152" s="6">
        <v>1</v>
      </c>
      <c r="E152" s="6" t="s">
        <v>29</v>
      </c>
      <c r="F152" s="8">
        <v>7945</v>
      </c>
      <c r="G152" s="6" t="s">
        <v>28</v>
      </c>
    </row>
    <row r="153" spans="1:10">
      <c r="A153" s="6" t="s">
        <v>41</v>
      </c>
      <c r="B153" s="10">
        <v>42392</v>
      </c>
      <c r="C153" s="6">
        <v>5</v>
      </c>
      <c r="D153" s="6">
        <v>1</v>
      </c>
      <c r="E153" s="6" t="s">
        <v>29</v>
      </c>
      <c r="F153" s="8">
        <v>4972</v>
      </c>
      <c r="G153" s="6" t="s">
        <v>28</v>
      </c>
      <c r="J153" s="10"/>
    </row>
    <row r="154" spans="1:10">
      <c r="A154" s="6" t="s">
        <v>37</v>
      </c>
      <c r="B154" s="10">
        <v>42392</v>
      </c>
      <c r="C154" s="6">
        <v>5</v>
      </c>
      <c r="D154" s="6">
        <v>1</v>
      </c>
      <c r="E154" s="6" t="s">
        <v>32</v>
      </c>
      <c r="F154" s="8">
        <v>128786</v>
      </c>
      <c r="G154" s="6" t="s">
        <v>28</v>
      </c>
      <c r="J154" s="10"/>
    </row>
    <row r="155" spans="1:10">
      <c r="A155" s="6" t="s">
        <v>38</v>
      </c>
      <c r="B155" s="10">
        <v>42392</v>
      </c>
      <c r="C155" s="6">
        <v>5</v>
      </c>
      <c r="D155" s="6">
        <v>1</v>
      </c>
      <c r="E155" s="6" t="s">
        <v>32</v>
      </c>
      <c r="F155" s="8">
        <v>40999</v>
      </c>
      <c r="G155" s="6" t="s">
        <v>28</v>
      </c>
      <c r="J155" s="10"/>
    </row>
    <row r="156" spans="1:10">
      <c r="A156" s="6" t="s">
        <v>5</v>
      </c>
      <c r="B156" s="10">
        <v>42392</v>
      </c>
      <c r="C156" s="6">
        <v>5</v>
      </c>
      <c r="D156" s="6">
        <v>1</v>
      </c>
      <c r="E156" s="6" t="s">
        <v>32</v>
      </c>
      <c r="F156" s="8">
        <v>27742</v>
      </c>
      <c r="G156" s="6" t="s">
        <v>28</v>
      </c>
      <c r="J156" s="10"/>
    </row>
    <row r="157" spans="1:10">
      <c r="A157" s="6" t="s">
        <v>3</v>
      </c>
      <c r="B157" s="10">
        <v>42392</v>
      </c>
      <c r="C157" s="6">
        <v>5</v>
      </c>
      <c r="D157" s="6">
        <v>1</v>
      </c>
      <c r="E157" s="6" t="s">
        <v>32</v>
      </c>
      <c r="F157" s="8">
        <v>24630</v>
      </c>
      <c r="G157" s="6" t="s">
        <v>28</v>
      </c>
      <c r="J157" s="10"/>
    </row>
    <row r="158" spans="1:10">
      <c r="A158" s="6" t="s">
        <v>7</v>
      </c>
      <c r="B158" s="10">
        <v>42392</v>
      </c>
      <c r="C158" s="6">
        <v>5</v>
      </c>
      <c r="D158" s="6">
        <v>1</v>
      </c>
      <c r="E158" s="6" t="s">
        <v>32</v>
      </c>
      <c r="F158" s="8">
        <v>22822</v>
      </c>
      <c r="G158" s="6" t="s">
        <v>28</v>
      </c>
      <c r="J158" s="10"/>
    </row>
    <row r="159" spans="1:10">
      <c r="A159" s="6" t="s">
        <v>22</v>
      </c>
      <c r="B159" s="10">
        <v>42392</v>
      </c>
      <c r="C159" s="6">
        <v>5</v>
      </c>
      <c r="D159" s="6">
        <v>1</v>
      </c>
      <c r="E159" s="6" t="s">
        <v>32</v>
      </c>
      <c r="F159" s="8">
        <v>7960</v>
      </c>
      <c r="G159" s="6" t="s">
        <v>28</v>
      </c>
    </row>
    <row r="160" spans="1:10">
      <c r="A160" s="6" t="s">
        <v>15</v>
      </c>
      <c r="B160" s="10">
        <v>42392</v>
      </c>
      <c r="C160" s="6">
        <v>5</v>
      </c>
      <c r="D160" s="6">
        <v>1</v>
      </c>
      <c r="E160" s="6" t="s">
        <v>32</v>
      </c>
      <c r="F160" s="8">
        <v>4952</v>
      </c>
      <c r="G160" s="6" t="s">
        <v>28</v>
      </c>
    </row>
    <row r="161" spans="1:7">
      <c r="A161" s="6" t="s">
        <v>19</v>
      </c>
      <c r="B161" s="10">
        <v>42392</v>
      </c>
      <c r="C161" s="6">
        <v>5</v>
      </c>
      <c r="D161" s="6">
        <v>1</v>
      </c>
      <c r="E161" s="6" t="s">
        <v>32</v>
      </c>
      <c r="F161" s="8">
        <v>1971</v>
      </c>
      <c r="G161" s="6" t="s">
        <v>28</v>
      </c>
    </row>
    <row r="162" spans="1:7">
      <c r="A162" s="6" t="s">
        <v>4</v>
      </c>
      <c r="B162" s="10">
        <v>42401</v>
      </c>
      <c r="C162" s="6">
        <v>1</v>
      </c>
      <c r="D162" s="6">
        <v>2</v>
      </c>
      <c r="E162" s="6" t="s">
        <v>29</v>
      </c>
      <c r="F162" s="8">
        <v>104103</v>
      </c>
      <c r="G162" s="6" t="s">
        <v>28</v>
      </c>
    </row>
    <row r="163" spans="1:7">
      <c r="A163" s="6" t="s">
        <v>40</v>
      </c>
      <c r="B163" s="10">
        <v>42401</v>
      </c>
      <c r="C163" s="6">
        <v>1</v>
      </c>
      <c r="D163" s="6">
        <v>2</v>
      </c>
      <c r="E163" s="6" t="s">
        <v>29</v>
      </c>
      <c r="F163" s="8">
        <v>81592</v>
      </c>
      <c r="G163" s="6" t="s">
        <v>28</v>
      </c>
    </row>
    <row r="164" spans="1:7">
      <c r="A164" s="6" t="s">
        <v>10</v>
      </c>
      <c r="B164" s="10">
        <v>42401</v>
      </c>
      <c r="C164" s="6">
        <v>1</v>
      </c>
      <c r="D164" s="6">
        <v>2</v>
      </c>
      <c r="E164" s="6" t="s">
        <v>29</v>
      </c>
      <c r="F164" s="8">
        <v>62915</v>
      </c>
      <c r="G164" s="6" t="s">
        <v>28</v>
      </c>
    </row>
    <row r="165" spans="1:7">
      <c r="A165" s="6" t="s">
        <v>17</v>
      </c>
      <c r="B165" s="10">
        <v>42401</v>
      </c>
      <c r="C165" s="6">
        <v>1</v>
      </c>
      <c r="D165" s="6">
        <v>2</v>
      </c>
      <c r="E165" s="6" t="s">
        <v>29</v>
      </c>
      <c r="F165" s="8">
        <v>42761</v>
      </c>
      <c r="G165" s="6" t="s">
        <v>28</v>
      </c>
    </row>
    <row r="166" spans="1:7">
      <c r="A166" s="6" t="s">
        <v>7</v>
      </c>
      <c r="B166" s="10">
        <v>42401</v>
      </c>
      <c r="C166" s="6">
        <v>1</v>
      </c>
      <c r="D166" s="6">
        <v>2</v>
      </c>
      <c r="E166" s="6" t="s">
        <v>29</v>
      </c>
      <c r="F166" s="8">
        <v>37313</v>
      </c>
      <c r="G166" s="6" t="s">
        <v>28</v>
      </c>
    </row>
    <row r="167" spans="1:7">
      <c r="A167" s="6" t="s">
        <v>23</v>
      </c>
      <c r="B167" s="10">
        <v>42401</v>
      </c>
      <c r="C167" s="6">
        <v>1</v>
      </c>
      <c r="D167" s="6">
        <v>2</v>
      </c>
      <c r="E167" s="6" t="s">
        <v>29</v>
      </c>
      <c r="F167" s="8">
        <v>37068</v>
      </c>
      <c r="G167" s="6" t="s">
        <v>28</v>
      </c>
    </row>
    <row r="168" spans="1:7">
      <c r="A168" s="6" t="s">
        <v>6</v>
      </c>
      <c r="B168" s="10">
        <v>42401</v>
      </c>
      <c r="C168" s="6">
        <v>1</v>
      </c>
      <c r="D168" s="6">
        <v>2</v>
      </c>
      <c r="E168" s="6" t="s">
        <v>29</v>
      </c>
      <c r="F168" s="8">
        <v>22195</v>
      </c>
      <c r="G168" s="6" t="s">
        <v>28</v>
      </c>
    </row>
    <row r="169" spans="1:7">
      <c r="A169" s="6" t="s">
        <v>19</v>
      </c>
      <c r="B169" s="10">
        <v>42401</v>
      </c>
      <c r="C169" s="6">
        <v>1</v>
      </c>
      <c r="D169" s="6">
        <v>2</v>
      </c>
      <c r="E169" s="6" t="s">
        <v>29</v>
      </c>
      <c r="F169" s="8">
        <v>16633</v>
      </c>
      <c r="G169" s="6" t="s">
        <v>28</v>
      </c>
    </row>
    <row r="170" spans="1:7">
      <c r="A170" s="6" t="s">
        <v>16</v>
      </c>
      <c r="B170" s="10">
        <v>42401</v>
      </c>
      <c r="C170" s="6">
        <v>1</v>
      </c>
      <c r="D170" s="6">
        <v>2</v>
      </c>
      <c r="E170" s="6" t="s">
        <v>29</v>
      </c>
      <c r="F170" s="8">
        <v>6127</v>
      </c>
      <c r="G170" s="6" t="s">
        <v>28</v>
      </c>
    </row>
    <row r="171" spans="1:7">
      <c r="A171" s="6" t="s">
        <v>37</v>
      </c>
      <c r="B171" s="10">
        <v>42401</v>
      </c>
      <c r="C171" s="6">
        <v>1</v>
      </c>
      <c r="D171" s="6">
        <v>2</v>
      </c>
      <c r="E171" s="6" t="s">
        <v>32</v>
      </c>
      <c r="F171" s="8">
        <v>90367</v>
      </c>
      <c r="G171" s="6" t="s">
        <v>31</v>
      </c>
    </row>
    <row r="172" spans="1:7">
      <c r="A172" s="6" t="s">
        <v>5</v>
      </c>
      <c r="B172" s="10">
        <v>42401</v>
      </c>
      <c r="C172" s="6">
        <v>1</v>
      </c>
      <c r="D172" s="6">
        <v>2</v>
      </c>
      <c r="E172" s="6" t="s">
        <v>32</v>
      </c>
      <c r="F172" s="8">
        <v>39069</v>
      </c>
      <c r="G172" s="6" t="s">
        <v>31</v>
      </c>
    </row>
    <row r="173" spans="1:7">
      <c r="A173" s="6" t="s">
        <v>38</v>
      </c>
      <c r="B173" s="10">
        <v>42401</v>
      </c>
      <c r="C173" s="6">
        <v>1</v>
      </c>
      <c r="D173" s="6">
        <v>2</v>
      </c>
      <c r="E173" s="6" t="s">
        <v>32</v>
      </c>
      <c r="F173" s="8">
        <v>32013</v>
      </c>
      <c r="G173" s="6" t="s">
        <v>31</v>
      </c>
    </row>
    <row r="174" spans="1:7">
      <c r="A174" s="6" t="s">
        <v>3</v>
      </c>
      <c r="B174" s="10">
        <v>42401</v>
      </c>
      <c r="C174" s="6">
        <v>1</v>
      </c>
      <c r="D174" s="6">
        <v>2</v>
      </c>
      <c r="E174" s="6" t="s">
        <v>32</v>
      </c>
      <c r="F174" s="8">
        <v>26868</v>
      </c>
      <c r="G174" s="6" t="s">
        <v>31</v>
      </c>
    </row>
    <row r="175" spans="1:7">
      <c r="A175" s="6" t="s">
        <v>39</v>
      </c>
      <c r="B175" s="10">
        <v>42401</v>
      </c>
      <c r="C175" s="6">
        <v>1</v>
      </c>
      <c r="D175" s="6">
        <v>2</v>
      </c>
      <c r="E175" s="6" t="s">
        <v>32</v>
      </c>
      <c r="F175" s="8">
        <v>17330</v>
      </c>
      <c r="G175" s="6" t="s">
        <v>31</v>
      </c>
    </row>
    <row r="176" spans="1:7">
      <c r="A176" s="6" t="s">
        <v>11</v>
      </c>
      <c r="B176" s="10">
        <v>42401</v>
      </c>
      <c r="C176" s="6">
        <v>1</v>
      </c>
      <c r="D176" s="6">
        <v>2</v>
      </c>
      <c r="E176" s="6" t="s">
        <v>32</v>
      </c>
      <c r="F176" s="8">
        <v>12243</v>
      </c>
      <c r="G176" s="6" t="s">
        <v>31</v>
      </c>
    </row>
    <row r="177" spans="1:7">
      <c r="A177" s="6" t="s">
        <v>20</v>
      </c>
      <c r="B177" s="10">
        <v>42401</v>
      </c>
      <c r="C177" s="6">
        <v>1</v>
      </c>
      <c r="D177" s="6">
        <v>2</v>
      </c>
      <c r="E177" s="6" t="s">
        <v>32</v>
      </c>
      <c r="F177" s="8">
        <v>8531</v>
      </c>
      <c r="G177" s="6" t="s">
        <v>31</v>
      </c>
    </row>
    <row r="178" spans="1:7">
      <c r="A178" s="6" t="s">
        <v>14</v>
      </c>
      <c r="B178" s="10">
        <v>42401</v>
      </c>
      <c r="C178" s="6">
        <v>1</v>
      </c>
      <c r="D178" s="6">
        <v>2</v>
      </c>
      <c r="E178" s="6" t="s">
        <v>32</v>
      </c>
      <c r="F178" s="8">
        <v>6154</v>
      </c>
      <c r="G178" s="6" t="s">
        <v>31</v>
      </c>
    </row>
    <row r="179" spans="1:7">
      <c r="A179" s="6" t="s">
        <v>41</v>
      </c>
      <c r="B179" s="10">
        <v>42401</v>
      </c>
      <c r="C179" s="6">
        <v>1</v>
      </c>
      <c r="D179" s="6">
        <v>2</v>
      </c>
      <c r="E179" s="6" t="s">
        <v>32</v>
      </c>
      <c r="F179" s="8">
        <v>6122</v>
      </c>
      <c r="G179" s="6" t="s">
        <v>31</v>
      </c>
    </row>
    <row r="180" spans="1:7">
      <c r="A180" s="6" t="s">
        <v>18</v>
      </c>
      <c r="B180" s="10">
        <v>42401</v>
      </c>
      <c r="C180" s="6">
        <v>1</v>
      </c>
      <c r="D180" s="6">
        <v>2</v>
      </c>
      <c r="E180" s="6" t="s">
        <v>32</v>
      </c>
      <c r="F180" s="8">
        <v>6118</v>
      </c>
      <c r="G180" s="6" t="s">
        <v>31</v>
      </c>
    </row>
    <row r="181" spans="1:7">
      <c r="A181" s="6" t="s">
        <v>22</v>
      </c>
      <c r="B181" s="10">
        <v>42401</v>
      </c>
      <c r="C181" s="6">
        <v>1</v>
      </c>
      <c r="D181" s="6">
        <v>2</v>
      </c>
      <c r="E181" s="6" t="s">
        <v>30</v>
      </c>
      <c r="F181" s="8">
        <v>6127</v>
      </c>
      <c r="G181" s="6" t="s">
        <v>31</v>
      </c>
    </row>
    <row r="182" spans="1:7">
      <c r="A182" s="6" t="s">
        <v>4</v>
      </c>
      <c r="B182" s="10">
        <v>42401</v>
      </c>
      <c r="C182" s="6">
        <v>2</v>
      </c>
      <c r="D182" s="6">
        <v>2</v>
      </c>
      <c r="E182" s="6" t="s">
        <v>29</v>
      </c>
      <c r="F182" s="8">
        <v>114962</v>
      </c>
      <c r="G182" s="6" t="s">
        <v>28</v>
      </c>
    </row>
    <row r="183" spans="1:7">
      <c r="A183" s="6" t="s">
        <v>10</v>
      </c>
      <c r="B183" s="10">
        <v>42401</v>
      </c>
      <c r="C183" s="6">
        <v>2</v>
      </c>
      <c r="D183" s="6">
        <v>2</v>
      </c>
      <c r="E183" s="6" t="s">
        <v>29</v>
      </c>
      <c r="F183" s="8">
        <v>79929</v>
      </c>
      <c r="G183" s="6" t="s">
        <v>28</v>
      </c>
    </row>
    <row r="184" spans="1:7">
      <c r="A184" s="6" t="s">
        <v>17</v>
      </c>
      <c r="B184" s="10">
        <v>42401</v>
      </c>
      <c r="C184" s="6">
        <v>2</v>
      </c>
      <c r="D184" s="6">
        <v>2</v>
      </c>
      <c r="E184" s="6" t="s">
        <v>29</v>
      </c>
      <c r="F184" s="8">
        <v>79927</v>
      </c>
      <c r="G184" s="6" t="s">
        <v>28</v>
      </c>
    </row>
    <row r="185" spans="1:7">
      <c r="A185" s="6" t="s">
        <v>7</v>
      </c>
      <c r="B185" s="10">
        <v>42401</v>
      </c>
      <c r="C185" s="6">
        <v>2</v>
      </c>
      <c r="D185" s="6">
        <v>2</v>
      </c>
      <c r="E185" s="6" t="s">
        <v>29</v>
      </c>
      <c r="F185" s="8">
        <v>37966</v>
      </c>
      <c r="G185" s="6" t="s">
        <v>28</v>
      </c>
    </row>
    <row r="186" spans="1:7">
      <c r="A186" s="6" t="s">
        <v>49</v>
      </c>
      <c r="B186" s="10">
        <v>42401</v>
      </c>
      <c r="C186" s="6">
        <v>2</v>
      </c>
      <c r="D186" s="6">
        <v>2</v>
      </c>
      <c r="E186" s="6" t="s">
        <v>29</v>
      </c>
      <c r="F186" s="8">
        <v>30210</v>
      </c>
      <c r="G186" s="6" t="s">
        <v>28</v>
      </c>
    </row>
    <row r="187" spans="1:7">
      <c r="A187" s="6" t="s">
        <v>40</v>
      </c>
      <c r="B187" s="10">
        <v>42401</v>
      </c>
      <c r="C187" s="6">
        <v>2</v>
      </c>
      <c r="D187" s="6">
        <v>2</v>
      </c>
      <c r="E187" s="6" t="s">
        <v>29</v>
      </c>
      <c r="F187" s="8">
        <v>27398</v>
      </c>
      <c r="G187" s="6" t="s">
        <v>28</v>
      </c>
    </row>
    <row r="188" spans="1:7">
      <c r="A188" s="6" t="s">
        <v>50</v>
      </c>
      <c r="B188" s="10">
        <v>42401</v>
      </c>
      <c r="C188" s="6">
        <v>2</v>
      </c>
      <c r="D188" s="6">
        <v>2</v>
      </c>
      <c r="E188" s="6" t="s">
        <v>29</v>
      </c>
      <c r="F188" s="8">
        <v>20102</v>
      </c>
      <c r="G188" s="6" t="s">
        <v>28</v>
      </c>
    </row>
    <row r="189" spans="1:7">
      <c r="A189" s="6" t="s">
        <v>18</v>
      </c>
      <c r="B189" s="10">
        <v>42401</v>
      </c>
      <c r="C189" s="6">
        <v>2</v>
      </c>
      <c r="D189" s="6">
        <v>2</v>
      </c>
      <c r="E189" s="6" t="s">
        <v>29</v>
      </c>
      <c r="F189" s="8">
        <v>9632</v>
      </c>
      <c r="G189" s="6" t="s">
        <v>28</v>
      </c>
    </row>
    <row r="190" spans="1:7">
      <c r="A190" s="6" t="s">
        <v>16</v>
      </c>
      <c r="B190" s="10">
        <v>42401</v>
      </c>
      <c r="C190" s="6">
        <v>2</v>
      </c>
      <c r="D190" s="6">
        <v>2</v>
      </c>
      <c r="E190" s="6" t="s">
        <v>29</v>
      </c>
      <c r="F190" s="8">
        <v>5934</v>
      </c>
      <c r="G190" s="6" t="s">
        <v>28</v>
      </c>
    </row>
    <row r="191" spans="1:7">
      <c r="A191" s="6" t="s">
        <v>41</v>
      </c>
      <c r="B191" s="10">
        <v>42401</v>
      </c>
      <c r="C191" s="6">
        <v>2</v>
      </c>
      <c r="D191" s="6">
        <v>2</v>
      </c>
      <c r="E191" s="6" t="s">
        <v>29</v>
      </c>
      <c r="F191" s="8">
        <v>0</v>
      </c>
      <c r="G191" s="6" t="s">
        <v>28</v>
      </c>
    </row>
    <row r="192" spans="1:7">
      <c r="A192" s="6" t="s">
        <v>3</v>
      </c>
      <c r="B192" s="10">
        <v>42401</v>
      </c>
      <c r="C192" s="6">
        <v>2</v>
      </c>
      <c r="D192" s="6">
        <v>2</v>
      </c>
      <c r="E192" s="6" t="s">
        <v>32</v>
      </c>
      <c r="F192" s="8">
        <v>138025</v>
      </c>
      <c r="G192" s="6" t="s">
        <v>28</v>
      </c>
    </row>
    <row r="193" spans="1:7">
      <c r="A193" s="6" t="s">
        <v>51</v>
      </c>
      <c r="B193" s="10">
        <v>42401</v>
      </c>
      <c r="C193" s="6">
        <v>2</v>
      </c>
      <c r="D193" s="6">
        <v>2</v>
      </c>
      <c r="E193" s="6" t="s">
        <v>32</v>
      </c>
      <c r="F193" s="8">
        <v>53430</v>
      </c>
      <c r="G193" s="6" t="s">
        <v>28</v>
      </c>
    </row>
    <row r="194" spans="1:7">
      <c r="A194" s="6" t="s">
        <v>11</v>
      </c>
      <c r="B194" s="10">
        <v>42401</v>
      </c>
      <c r="C194" s="6">
        <v>2</v>
      </c>
      <c r="D194" s="6">
        <v>2</v>
      </c>
      <c r="E194" s="6" t="s">
        <v>32</v>
      </c>
      <c r="F194" s="8">
        <v>39228</v>
      </c>
      <c r="G194" s="6" t="s">
        <v>28</v>
      </c>
    </row>
    <row r="195" spans="1:7">
      <c r="A195" s="6" t="s">
        <v>22</v>
      </c>
      <c r="B195" s="10">
        <v>42401</v>
      </c>
      <c r="C195" s="6">
        <v>2</v>
      </c>
      <c r="D195" s="6">
        <v>2</v>
      </c>
      <c r="E195" s="6" t="s">
        <v>32</v>
      </c>
      <c r="F195" s="8">
        <v>36761</v>
      </c>
      <c r="G195" s="6" t="s">
        <v>28</v>
      </c>
    </row>
    <row r="196" spans="1:7">
      <c r="A196" s="6" t="s">
        <v>5</v>
      </c>
      <c r="B196" s="10">
        <v>42401</v>
      </c>
      <c r="C196" s="6">
        <v>2</v>
      </c>
      <c r="D196" s="6">
        <v>2</v>
      </c>
      <c r="E196" s="6" t="s">
        <v>32</v>
      </c>
      <c r="F196" s="8">
        <v>35007</v>
      </c>
      <c r="G196" s="6" t="s">
        <v>28</v>
      </c>
    </row>
    <row r="197" spans="1:7">
      <c r="A197" s="6" t="s">
        <v>20</v>
      </c>
      <c r="B197" s="10">
        <v>42401</v>
      </c>
      <c r="C197" s="6">
        <v>2</v>
      </c>
      <c r="D197" s="6">
        <v>2</v>
      </c>
      <c r="E197" s="6" t="s">
        <v>32</v>
      </c>
      <c r="F197" s="8">
        <v>27383</v>
      </c>
      <c r="G197" s="6" t="s">
        <v>28</v>
      </c>
    </row>
    <row r="198" spans="1:7">
      <c r="A198" s="6" t="s">
        <v>37</v>
      </c>
      <c r="B198" s="10">
        <v>42401</v>
      </c>
      <c r="C198" s="6">
        <v>2</v>
      </c>
      <c r="D198" s="6">
        <v>2</v>
      </c>
      <c r="E198" s="6" t="s">
        <v>32</v>
      </c>
      <c r="F198" s="8">
        <v>26493</v>
      </c>
      <c r="G198" s="6" t="s">
        <v>28</v>
      </c>
    </row>
    <row r="199" spans="1:7">
      <c r="A199" s="6" t="s">
        <v>38</v>
      </c>
      <c r="B199" s="10">
        <v>42401</v>
      </c>
      <c r="C199" s="6">
        <v>2</v>
      </c>
      <c r="D199" s="6">
        <v>2</v>
      </c>
      <c r="E199" s="6" t="s">
        <v>32</v>
      </c>
      <c r="F199" s="8">
        <v>24985</v>
      </c>
      <c r="G199" s="6" t="s">
        <v>28</v>
      </c>
    </row>
    <row r="200" spans="1:7">
      <c r="A200" s="6" t="s">
        <v>14</v>
      </c>
      <c r="B200" s="10">
        <v>42401</v>
      </c>
      <c r="C200" s="6">
        <v>2</v>
      </c>
      <c r="D200" s="6">
        <v>2</v>
      </c>
      <c r="E200" s="6" t="s">
        <v>32</v>
      </c>
      <c r="F200" s="8">
        <v>16799</v>
      </c>
      <c r="G200" s="6" t="s">
        <v>28</v>
      </c>
    </row>
    <row r="201" spans="1:7">
      <c r="A201" s="6" t="s">
        <v>39</v>
      </c>
      <c r="B201" s="10">
        <v>42401</v>
      </c>
      <c r="C201" s="6">
        <v>2</v>
      </c>
      <c r="D201" s="6">
        <v>2</v>
      </c>
      <c r="E201" s="6" t="s">
        <v>30</v>
      </c>
      <c r="F201" s="8">
        <v>8204</v>
      </c>
      <c r="G201" s="6" t="s">
        <v>31</v>
      </c>
    </row>
    <row r="202" spans="1:7">
      <c r="A202" s="6" t="s">
        <v>19</v>
      </c>
      <c r="B202" s="10">
        <v>42401</v>
      </c>
      <c r="C202" s="6">
        <v>2</v>
      </c>
      <c r="D202" s="6">
        <v>2</v>
      </c>
      <c r="E202" s="6" t="s">
        <v>30</v>
      </c>
      <c r="F202" s="8">
        <v>5933</v>
      </c>
      <c r="G202" s="6" t="s">
        <v>31</v>
      </c>
    </row>
    <row r="203" spans="1:7">
      <c r="A203" s="6" t="s">
        <v>15</v>
      </c>
      <c r="B203" s="10">
        <v>42401</v>
      </c>
      <c r="C203" s="6">
        <v>2</v>
      </c>
      <c r="D203" s="6">
        <v>2</v>
      </c>
      <c r="E203" s="6" t="s">
        <v>30</v>
      </c>
      <c r="F203" s="8">
        <v>5915</v>
      </c>
      <c r="G203" s="6" t="s">
        <v>31</v>
      </c>
    </row>
    <row r="204" spans="1:7">
      <c r="A204" s="6" t="s">
        <v>4</v>
      </c>
      <c r="B204" s="10">
        <v>42401</v>
      </c>
      <c r="C204" s="6">
        <v>3</v>
      </c>
      <c r="D204" s="6">
        <v>2</v>
      </c>
      <c r="E204" s="6" t="s">
        <v>29</v>
      </c>
      <c r="F204" s="8">
        <v>163446</v>
      </c>
      <c r="G204" s="6" t="s">
        <v>28</v>
      </c>
    </row>
    <row r="205" spans="1:7">
      <c r="A205" s="6" t="s">
        <v>10</v>
      </c>
      <c r="B205" s="10">
        <v>42401</v>
      </c>
      <c r="C205" s="6">
        <v>3</v>
      </c>
      <c r="D205" s="6">
        <v>2</v>
      </c>
      <c r="E205" s="6" t="s">
        <v>29</v>
      </c>
      <c r="F205" s="8">
        <v>44797</v>
      </c>
      <c r="G205" s="6" t="s">
        <v>28</v>
      </c>
    </row>
    <row r="206" spans="1:7">
      <c r="A206" s="6" t="s">
        <v>17</v>
      </c>
      <c r="B206" s="10">
        <v>42401</v>
      </c>
      <c r="C206" s="6">
        <v>3</v>
      </c>
      <c r="D206" s="6">
        <v>2</v>
      </c>
      <c r="E206" s="6" t="s">
        <v>29</v>
      </c>
      <c r="F206" s="8">
        <v>40840</v>
      </c>
      <c r="G206" s="6" t="s">
        <v>28</v>
      </c>
    </row>
    <row r="207" spans="1:7">
      <c r="A207" s="6" t="s">
        <v>19</v>
      </c>
      <c r="B207" s="10">
        <v>42401</v>
      </c>
      <c r="C207" s="6">
        <v>3</v>
      </c>
      <c r="D207" s="6">
        <v>2</v>
      </c>
      <c r="E207" s="6" t="s">
        <v>29</v>
      </c>
      <c r="F207" s="8">
        <v>31802</v>
      </c>
      <c r="G207" s="6" t="s">
        <v>28</v>
      </c>
    </row>
    <row r="208" spans="1:7">
      <c r="A208" s="6" t="s">
        <v>49</v>
      </c>
      <c r="B208" s="10">
        <v>42401</v>
      </c>
      <c r="C208" s="6">
        <v>3</v>
      </c>
      <c r="D208" s="6">
        <v>2</v>
      </c>
      <c r="E208" s="6" t="s">
        <v>29</v>
      </c>
      <c r="F208" s="8">
        <v>30716</v>
      </c>
      <c r="G208" s="6" t="s">
        <v>28</v>
      </c>
    </row>
    <row r="209" spans="1:7">
      <c r="A209" s="6" t="s">
        <v>40</v>
      </c>
      <c r="B209" s="10">
        <v>42401</v>
      </c>
      <c r="C209" s="6">
        <v>3</v>
      </c>
      <c r="D209" s="6">
        <v>2</v>
      </c>
      <c r="E209" s="6" t="s">
        <v>29</v>
      </c>
      <c r="F209" s="8">
        <v>29688</v>
      </c>
      <c r="G209" s="6" t="s">
        <v>28</v>
      </c>
    </row>
    <row r="210" spans="1:7">
      <c r="A210" s="6" t="s">
        <v>50</v>
      </c>
      <c r="B210" s="10">
        <v>42401</v>
      </c>
      <c r="C210" s="6">
        <v>3</v>
      </c>
      <c r="D210" s="6">
        <v>2</v>
      </c>
      <c r="E210" s="6" t="s">
        <v>29</v>
      </c>
      <c r="F210" s="8">
        <v>29629</v>
      </c>
      <c r="G210" s="6" t="s">
        <v>28</v>
      </c>
    </row>
    <row r="211" spans="1:7">
      <c r="A211" s="6" t="s">
        <v>16</v>
      </c>
      <c r="B211" s="10">
        <v>42401</v>
      </c>
      <c r="C211" s="6">
        <v>3</v>
      </c>
      <c r="D211" s="6">
        <v>2</v>
      </c>
      <c r="E211" s="6" t="s">
        <v>29</v>
      </c>
      <c r="F211" s="8">
        <v>28202</v>
      </c>
      <c r="G211" s="6" t="s">
        <v>28</v>
      </c>
    </row>
    <row r="212" spans="1:7">
      <c r="A212" s="6" t="s">
        <v>18</v>
      </c>
      <c r="B212" s="10">
        <v>42401</v>
      </c>
      <c r="C212" s="6">
        <v>3</v>
      </c>
      <c r="D212" s="6">
        <v>2</v>
      </c>
      <c r="E212" s="6" t="s">
        <v>29</v>
      </c>
      <c r="F212" s="8">
        <v>226225</v>
      </c>
      <c r="G212" s="6" t="s">
        <v>28</v>
      </c>
    </row>
    <row r="213" spans="1:7">
      <c r="A213" s="6" t="s">
        <v>3</v>
      </c>
      <c r="B213" s="10">
        <v>42401</v>
      </c>
      <c r="C213" s="6">
        <v>3</v>
      </c>
      <c r="D213" s="6">
        <v>2</v>
      </c>
      <c r="E213" s="6" t="s">
        <v>29</v>
      </c>
      <c r="F213" s="8">
        <v>17772</v>
      </c>
      <c r="G213" s="6" t="s">
        <v>28</v>
      </c>
    </row>
    <row r="214" spans="1:7">
      <c r="A214" s="6" t="s">
        <v>37</v>
      </c>
      <c r="B214" s="10">
        <v>42401</v>
      </c>
      <c r="C214" s="6">
        <v>3</v>
      </c>
      <c r="D214" s="6">
        <v>2</v>
      </c>
      <c r="E214" s="6" t="s">
        <v>32</v>
      </c>
      <c r="F214" s="8">
        <v>98495</v>
      </c>
      <c r="G214" s="6" t="s">
        <v>31</v>
      </c>
    </row>
    <row r="215" spans="1:7">
      <c r="A215" s="6" t="s">
        <v>23</v>
      </c>
      <c r="B215" s="10">
        <v>42401</v>
      </c>
      <c r="C215" s="6">
        <v>3</v>
      </c>
      <c r="D215" s="6">
        <v>2</v>
      </c>
      <c r="E215" s="6" t="s">
        <v>32</v>
      </c>
      <c r="F215" s="8">
        <v>50987</v>
      </c>
      <c r="G215" s="6" t="s">
        <v>31</v>
      </c>
    </row>
    <row r="216" spans="1:7">
      <c r="A216" s="6" t="s">
        <v>38</v>
      </c>
      <c r="B216" s="10">
        <v>42401</v>
      </c>
      <c r="C216" s="6">
        <v>3</v>
      </c>
      <c r="D216" s="6">
        <v>2</v>
      </c>
      <c r="E216" s="6" t="s">
        <v>32</v>
      </c>
      <c r="F216" s="8">
        <v>40794</v>
      </c>
      <c r="G216" s="6" t="s">
        <v>31</v>
      </c>
    </row>
    <row r="217" spans="1:7">
      <c r="A217" s="6" t="s">
        <v>7</v>
      </c>
      <c r="B217" s="10">
        <v>42401</v>
      </c>
      <c r="C217" s="6">
        <v>3</v>
      </c>
      <c r="D217" s="6">
        <v>2</v>
      </c>
      <c r="E217" s="6" t="s">
        <v>32</v>
      </c>
      <c r="F217" s="8">
        <v>39645</v>
      </c>
      <c r="G217" s="6" t="s">
        <v>31</v>
      </c>
    </row>
    <row r="218" spans="1:7">
      <c r="A218" s="6" t="s">
        <v>5</v>
      </c>
      <c r="B218" s="10">
        <v>42401</v>
      </c>
      <c r="C218" s="6">
        <v>3</v>
      </c>
      <c r="D218" s="6">
        <v>2</v>
      </c>
      <c r="E218" s="6" t="s">
        <v>32</v>
      </c>
      <c r="F218" s="8">
        <v>36610</v>
      </c>
      <c r="G218" s="6" t="s">
        <v>31</v>
      </c>
    </row>
    <row r="219" spans="1:7">
      <c r="A219" s="6" t="s">
        <v>11</v>
      </c>
      <c r="B219" s="10">
        <v>42401</v>
      </c>
      <c r="C219" s="6">
        <v>3</v>
      </c>
      <c r="D219" s="6">
        <v>2</v>
      </c>
      <c r="E219" s="6" t="s">
        <v>32</v>
      </c>
      <c r="F219" s="8">
        <v>27217</v>
      </c>
      <c r="G219" s="6" t="s">
        <v>31</v>
      </c>
    </row>
    <row r="220" spans="1:7">
      <c r="A220" s="6" t="s">
        <v>20</v>
      </c>
      <c r="B220" s="10">
        <v>42401</v>
      </c>
      <c r="C220" s="6">
        <v>3</v>
      </c>
      <c r="D220" s="6">
        <v>2</v>
      </c>
      <c r="E220" s="6" t="s">
        <v>32</v>
      </c>
      <c r="F220" s="8">
        <v>27205</v>
      </c>
      <c r="G220" s="6" t="s">
        <v>31</v>
      </c>
    </row>
    <row r="221" spans="1:7">
      <c r="A221" s="6" t="s">
        <v>51</v>
      </c>
      <c r="B221" s="10">
        <v>42401</v>
      </c>
      <c r="C221" s="6">
        <v>3</v>
      </c>
      <c r="D221" s="6">
        <v>2</v>
      </c>
      <c r="E221" s="6" t="s">
        <v>32</v>
      </c>
      <c r="F221" s="8">
        <v>27086</v>
      </c>
      <c r="G221" s="6" t="s">
        <v>31</v>
      </c>
    </row>
    <row r="222" spans="1:7">
      <c r="A222" s="6" t="s">
        <v>39</v>
      </c>
      <c r="B222" s="10">
        <v>42401</v>
      </c>
      <c r="C222" s="6">
        <v>3</v>
      </c>
      <c r="D222" s="6">
        <v>2</v>
      </c>
      <c r="E222" s="6" t="s">
        <v>32</v>
      </c>
      <c r="F222" s="8">
        <v>12205</v>
      </c>
      <c r="G222" s="6" t="s">
        <v>31</v>
      </c>
    </row>
    <row r="223" spans="1:7">
      <c r="A223" s="6" t="s">
        <v>21</v>
      </c>
      <c r="B223" s="10">
        <v>42401</v>
      </c>
      <c r="C223" s="6">
        <v>3</v>
      </c>
      <c r="D223" s="6">
        <v>2</v>
      </c>
      <c r="E223" s="6" t="s">
        <v>32</v>
      </c>
      <c r="F223" s="8">
        <v>10351</v>
      </c>
      <c r="G223" s="6" t="s">
        <v>31</v>
      </c>
    </row>
    <row r="224" spans="1:7">
      <c r="A224" s="6" t="s">
        <v>10</v>
      </c>
      <c r="B224" s="10">
        <v>42401</v>
      </c>
      <c r="C224" s="6">
        <v>4</v>
      </c>
      <c r="D224" s="6">
        <v>2</v>
      </c>
      <c r="E224" s="6" t="s">
        <v>29</v>
      </c>
      <c r="F224" s="8">
        <v>180143</v>
      </c>
      <c r="G224" s="6" t="s">
        <v>28</v>
      </c>
    </row>
    <row r="225" spans="1:7">
      <c r="A225" s="6" t="s">
        <v>40</v>
      </c>
      <c r="B225" s="10">
        <v>42401</v>
      </c>
      <c r="C225" s="6">
        <v>4</v>
      </c>
      <c r="D225" s="6">
        <v>2</v>
      </c>
      <c r="E225" s="6" t="s">
        <v>29</v>
      </c>
      <c r="F225" s="8">
        <v>54601</v>
      </c>
      <c r="G225" s="6" t="s">
        <v>28</v>
      </c>
    </row>
    <row r="226" spans="1:7">
      <c r="A226" s="6" t="s">
        <v>3</v>
      </c>
      <c r="B226" s="10">
        <v>42401</v>
      </c>
      <c r="C226" s="6">
        <v>4</v>
      </c>
      <c r="D226" s="6">
        <v>2</v>
      </c>
      <c r="E226" s="6" t="s">
        <v>29</v>
      </c>
      <c r="F226" s="8">
        <v>39795</v>
      </c>
      <c r="G226" s="6" t="s">
        <v>28</v>
      </c>
    </row>
    <row r="227" spans="1:7">
      <c r="A227" s="6" t="s">
        <v>4</v>
      </c>
      <c r="B227" s="10">
        <v>42401</v>
      </c>
      <c r="C227" s="6">
        <v>4</v>
      </c>
      <c r="D227" s="6">
        <v>2</v>
      </c>
      <c r="E227" s="6" t="s">
        <v>29</v>
      </c>
      <c r="F227" s="8">
        <v>37358</v>
      </c>
      <c r="G227" s="6" t="s">
        <v>28</v>
      </c>
    </row>
    <row r="228" spans="1:7">
      <c r="A228" s="6" t="s">
        <v>49</v>
      </c>
      <c r="B228" s="10">
        <v>42401</v>
      </c>
      <c r="C228" s="6">
        <v>4</v>
      </c>
      <c r="D228" s="6">
        <v>2</v>
      </c>
      <c r="E228" s="6" t="s">
        <v>29</v>
      </c>
      <c r="F228" s="8">
        <v>35041</v>
      </c>
      <c r="G228" s="6" t="s">
        <v>28</v>
      </c>
    </row>
    <row r="229" spans="1:7">
      <c r="A229" s="6" t="s">
        <v>50</v>
      </c>
      <c r="B229" s="10">
        <v>42401</v>
      </c>
      <c r="C229" s="6">
        <v>4</v>
      </c>
      <c r="D229" s="6">
        <v>2</v>
      </c>
      <c r="E229" s="6" t="s">
        <v>29</v>
      </c>
      <c r="F229" s="8">
        <v>29941</v>
      </c>
      <c r="G229" s="6" t="s">
        <v>28</v>
      </c>
    </row>
    <row r="230" spans="1:7">
      <c r="A230" s="6" t="s">
        <v>16</v>
      </c>
      <c r="B230" s="10">
        <v>42401</v>
      </c>
      <c r="C230" s="6">
        <v>4</v>
      </c>
      <c r="D230" s="6">
        <v>2</v>
      </c>
      <c r="E230" s="6" t="s">
        <v>29</v>
      </c>
      <c r="F230" s="8">
        <v>27523</v>
      </c>
      <c r="G230" s="6" t="s">
        <v>28</v>
      </c>
    </row>
    <row r="231" spans="1:7">
      <c r="A231" s="6" t="s">
        <v>17</v>
      </c>
      <c r="B231" s="10">
        <v>42401</v>
      </c>
      <c r="C231" s="6">
        <v>4</v>
      </c>
      <c r="D231" s="6">
        <v>2</v>
      </c>
      <c r="E231" s="6" t="s">
        <v>29</v>
      </c>
      <c r="F231" s="8">
        <v>21129</v>
      </c>
      <c r="G231" s="6" t="s">
        <v>28</v>
      </c>
    </row>
    <row r="232" spans="1:7">
      <c r="A232" s="6" t="s">
        <v>18</v>
      </c>
      <c r="B232" s="10">
        <v>42401</v>
      </c>
      <c r="C232" s="6">
        <v>4</v>
      </c>
      <c r="D232" s="6">
        <v>2</v>
      </c>
      <c r="E232" s="6" t="s">
        <v>29</v>
      </c>
      <c r="F232" s="8">
        <v>13997</v>
      </c>
      <c r="G232" s="6" t="s">
        <v>28</v>
      </c>
    </row>
    <row r="233" spans="1:7">
      <c r="A233" s="6" t="s">
        <v>21</v>
      </c>
      <c r="B233" s="10">
        <v>42401</v>
      </c>
      <c r="C233" s="6">
        <v>4</v>
      </c>
      <c r="D233" s="6">
        <v>2</v>
      </c>
      <c r="E233" s="6" t="s">
        <v>29</v>
      </c>
      <c r="F233" s="8">
        <v>8351</v>
      </c>
      <c r="G233" s="6" t="s">
        <v>28</v>
      </c>
    </row>
    <row r="234" spans="1:7">
      <c r="A234" s="6" t="s">
        <v>38</v>
      </c>
      <c r="B234" s="10">
        <v>42401</v>
      </c>
      <c r="C234" s="6">
        <v>4</v>
      </c>
      <c r="D234" s="6">
        <v>2</v>
      </c>
      <c r="E234" s="6" t="s">
        <v>32</v>
      </c>
      <c r="F234" s="8">
        <v>70429</v>
      </c>
      <c r="G234" s="6" t="s">
        <v>31</v>
      </c>
    </row>
    <row r="235" spans="1:7">
      <c r="A235" s="6" t="s">
        <v>7</v>
      </c>
      <c r="B235" s="10">
        <v>42401</v>
      </c>
      <c r="C235" s="6">
        <v>4</v>
      </c>
      <c r="D235" s="6">
        <v>2</v>
      </c>
      <c r="E235" s="6" t="s">
        <v>32</v>
      </c>
      <c r="F235" s="8">
        <v>41930</v>
      </c>
      <c r="G235" s="6" t="s">
        <v>31</v>
      </c>
    </row>
    <row r="236" spans="1:7">
      <c r="A236" s="6" t="s">
        <v>5</v>
      </c>
      <c r="B236" s="10">
        <v>42401</v>
      </c>
      <c r="C236" s="6">
        <v>4</v>
      </c>
      <c r="D236" s="6">
        <v>2</v>
      </c>
      <c r="E236" s="6" t="s">
        <v>32</v>
      </c>
      <c r="F236" s="8">
        <v>40796</v>
      </c>
      <c r="G236" s="6" t="s">
        <v>31</v>
      </c>
    </row>
    <row r="237" spans="1:7">
      <c r="A237" s="6" t="s">
        <v>37</v>
      </c>
      <c r="B237" s="10">
        <v>42401</v>
      </c>
      <c r="C237" s="6">
        <v>4</v>
      </c>
      <c r="D237" s="6">
        <v>2</v>
      </c>
      <c r="E237" s="6" t="s">
        <v>32</v>
      </c>
      <c r="F237" s="8">
        <v>39666</v>
      </c>
      <c r="G237" s="6" t="s">
        <v>31</v>
      </c>
    </row>
    <row r="238" spans="1:7">
      <c r="A238" s="6" t="s">
        <v>11</v>
      </c>
      <c r="B238" s="10">
        <v>42401</v>
      </c>
      <c r="C238" s="6">
        <v>4</v>
      </c>
      <c r="D238" s="6">
        <v>2</v>
      </c>
      <c r="E238" s="6" t="s">
        <v>32</v>
      </c>
      <c r="F238" s="8">
        <v>31664</v>
      </c>
      <c r="G238" s="6" t="s">
        <v>31</v>
      </c>
    </row>
    <row r="239" spans="1:7">
      <c r="A239" s="6" t="s">
        <v>20</v>
      </c>
      <c r="B239" s="10">
        <v>42401</v>
      </c>
      <c r="C239" s="6">
        <v>4</v>
      </c>
      <c r="D239" s="6">
        <v>2</v>
      </c>
      <c r="E239" s="6" t="s">
        <v>32</v>
      </c>
      <c r="F239" s="8">
        <v>15547</v>
      </c>
      <c r="G239" s="6" t="s">
        <v>31</v>
      </c>
    </row>
    <row r="240" spans="1:7">
      <c r="A240" s="6" t="s">
        <v>51</v>
      </c>
      <c r="B240" s="10">
        <v>42401</v>
      </c>
      <c r="C240" s="6">
        <v>4</v>
      </c>
      <c r="D240" s="6">
        <v>2</v>
      </c>
      <c r="E240" s="6" t="s">
        <v>32</v>
      </c>
      <c r="F240" s="8">
        <v>13930</v>
      </c>
      <c r="G240" s="6" t="s">
        <v>31</v>
      </c>
    </row>
    <row r="241" spans="1:7">
      <c r="A241" s="6" t="s">
        <v>23</v>
      </c>
      <c r="B241" s="10">
        <v>42401</v>
      </c>
      <c r="C241" s="6">
        <v>4</v>
      </c>
      <c r="D241" s="6">
        <v>2</v>
      </c>
      <c r="E241" s="6" t="s">
        <v>32</v>
      </c>
      <c r="F241" s="8">
        <v>12656</v>
      </c>
      <c r="G241" s="6" t="s">
        <v>31</v>
      </c>
    </row>
    <row r="242" spans="1:7">
      <c r="A242" s="6" t="s">
        <v>41</v>
      </c>
      <c r="B242" s="10">
        <v>42401</v>
      </c>
      <c r="C242" s="6">
        <v>4</v>
      </c>
      <c r="D242" s="6">
        <v>2</v>
      </c>
      <c r="E242" s="6" t="s">
        <v>32</v>
      </c>
      <c r="F242" s="8">
        <v>8336</v>
      </c>
      <c r="G242" s="6" t="s">
        <v>31</v>
      </c>
    </row>
    <row r="243" spans="1:7">
      <c r="A243" s="6" t="s">
        <v>19</v>
      </c>
      <c r="B243" s="10">
        <v>42401</v>
      </c>
      <c r="C243" s="6">
        <v>4</v>
      </c>
      <c r="D243" s="6">
        <v>2</v>
      </c>
      <c r="E243" s="6" t="s">
        <v>32</v>
      </c>
      <c r="F243" s="8">
        <v>6303</v>
      </c>
      <c r="G243" s="6" t="s">
        <v>31</v>
      </c>
    </row>
    <row r="244" spans="1:7">
      <c r="A244" s="6" t="s">
        <v>15</v>
      </c>
      <c r="B244" s="10">
        <v>42401</v>
      </c>
      <c r="C244" s="6">
        <v>4</v>
      </c>
      <c r="D244" s="6">
        <v>2</v>
      </c>
      <c r="E244" s="6" t="s">
        <v>30</v>
      </c>
      <c r="F244" s="8">
        <v>2509</v>
      </c>
      <c r="G244" s="6" t="s">
        <v>31</v>
      </c>
    </row>
    <row r="245" spans="1:7">
      <c r="A245" s="6" t="s">
        <v>4</v>
      </c>
      <c r="B245" s="10">
        <v>42401</v>
      </c>
      <c r="C245" s="6">
        <v>5</v>
      </c>
      <c r="D245" s="6">
        <v>2</v>
      </c>
      <c r="E245" s="6" t="s">
        <v>29</v>
      </c>
      <c r="F245" s="8">
        <v>122661</v>
      </c>
      <c r="G245" s="6" t="s">
        <v>28</v>
      </c>
    </row>
    <row r="246" spans="1:7">
      <c r="A246" s="6" t="s">
        <v>40</v>
      </c>
      <c r="B246" s="10">
        <v>42401</v>
      </c>
      <c r="C246" s="6">
        <v>5</v>
      </c>
      <c r="D246" s="6">
        <v>2</v>
      </c>
      <c r="E246" s="6" t="s">
        <v>29</v>
      </c>
      <c r="F246" s="8">
        <v>103849</v>
      </c>
      <c r="G246" s="6" t="s">
        <v>28</v>
      </c>
    </row>
    <row r="247" spans="1:7">
      <c r="A247" s="6" t="s">
        <v>50</v>
      </c>
      <c r="B247" s="10">
        <v>42401</v>
      </c>
      <c r="C247" s="6">
        <v>5</v>
      </c>
      <c r="D247" s="6">
        <v>2</v>
      </c>
      <c r="E247" s="6" t="s">
        <v>29</v>
      </c>
      <c r="F247" s="8">
        <v>58820</v>
      </c>
      <c r="G247" s="6" t="s">
        <v>28</v>
      </c>
    </row>
    <row r="248" spans="1:7">
      <c r="A248" s="6" t="s">
        <v>7</v>
      </c>
      <c r="B248" s="10">
        <v>42401</v>
      </c>
      <c r="C248" s="6">
        <v>5</v>
      </c>
      <c r="D248" s="6">
        <v>2</v>
      </c>
      <c r="E248" s="6" t="s">
        <v>29</v>
      </c>
      <c r="F248" s="8">
        <v>41242</v>
      </c>
      <c r="G248" s="6" t="s">
        <v>28</v>
      </c>
    </row>
    <row r="249" spans="1:7">
      <c r="A249" s="6" t="s">
        <v>23</v>
      </c>
      <c r="B249" s="10">
        <v>42401</v>
      </c>
      <c r="C249" s="6">
        <v>5</v>
      </c>
      <c r="D249" s="6">
        <v>2</v>
      </c>
      <c r="E249" s="6" t="s">
        <v>29</v>
      </c>
      <c r="F249" s="8">
        <v>27356</v>
      </c>
      <c r="G249" s="6" t="s">
        <v>28</v>
      </c>
    </row>
    <row r="250" spans="1:7">
      <c r="A250" s="6" t="s">
        <v>3</v>
      </c>
      <c r="B250" s="10">
        <v>42401</v>
      </c>
      <c r="C250" s="6">
        <v>5</v>
      </c>
      <c r="D250" s="6">
        <v>2</v>
      </c>
      <c r="E250" s="6" t="s">
        <v>29</v>
      </c>
      <c r="F250" s="8">
        <v>27353</v>
      </c>
      <c r="G250" s="6" t="s">
        <v>28</v>
      </c>
    </row>
    <row r="251" spans="1:7">
      <c r="A251" s="6" t="s">
        <v>19</v>
      </c>
      <c r="B251" s="10">
        <v>42401</v>
      </c>
      <c r="C251" s="6">
        <v>5</v>
      </c>
      <c r="D251" s="6">
        <v>2</v>
      </c>
      <c r="E251" s="6" t="s">
        <v>29</v>
      </c>
      <c r="F251" s="8">
        <v>26537</v>
      </c>
      <c r="G251" s="6" t="s">
        <v>28</v>
      </c>
    </row>
    <row r="252" spans="1:7">
      <c r="A252" s="6" t="s">
        <v>16</v>
      </c>
      <c r="B252" s="10">
        <v>42401</v>
      </c>
      <c r="C252" s="6">
        <v>5</v>
      </c>
      <c r="D252" s="6">
        <v>2</v>
      </c>
      <c r="E252" s="6" t="s">
        <v>29</v>
      </c>
      <c r="F252" s="8">
        <v>16810</v>
      </c>
      <c r="G252" s="6" t="s">
        <v>28</v>
      </c>
    </row>
    <row r="253" spans="1:7">
      <c r="A253" s="6" t="s">
        <v>21</v>
      </c>
      <c r="B253" s="10">
        <v>42401</v>
      </c>
      <c r="C253" s="6">
        <v>5</v>
      </c>
      <c r="D253" s="6">
        <v>2</v>
      </c>
      <c r="E253" s="6" t="s">
        <v>29</v>
      </c>
      <c r="F253" s="8">
        <v>8411</v>
      </c>
      <c r="G253" s="6" t="s">
        <v>28</v>
      </c>
    </row>
    <row r="254" spans="1:7">
      <c r="A254" s="6" t="s">
        <v>49</v>
      </c>
      <c r="B254" s="10">
        <v>42401</v>
      </c>
      <c r="C254" s="6">
        <v>5</v>
      </c>
      <c r="D254" s="6">
        <v>2</v>
      </c>
      <c r="E254" s="6" t="s">
        <v>29</v>
      </c>
      <c r="F254" s="8">
        <v>7811</v>
      </c>
      <c r="G254" s="6" t="s">
        <v>28</v>
      </c>
    </row>
    <row r="255" spans="1:7">
      <c r="A255" s="6" t="s">
        <v>37</v>
      </c>
      <c r="B255" s="10">
        <v>42401</v>
      </c>
      <c r="C255" s="6">
        <v>5</v>
      </c>
      <c r="D255" s="6">
        <v>2</v>
      </c>
      <c r="E255" s="6" t="s">
        <v>32</v>
      </c>
      <c r="F255" s="8">
        <v>89183</v>
      </c>
      <c r="G255" s="6" t="s">
        <v>31</v>
      </c>
    </row>
    <row r="256" spans="1:7">
      <c r="A256" s="6" t="s">
        <v>10</v>
      </c>
      <c r="B256" s="10">
        <v>42401</v>
      </c>
      <c r="C256" s="6">
        <v>5</v>
      </c>
      <c r="D256" s="6">
        <v>2</v>
      </c>
      <c r="E256" s="6" t="s">
        <v>32</v>
      </c>
      <c r="F256" s="8">
        <v>79798</v>
      </c>
      <c r="G256" s="6" t="s">
        <v>31</v>
      </c>
    </row>
    <row r="257" spans="1:7">
      <c r="A257" s="6" t="s">
        <v>5</v>
      </c>
      <c r="B257" s="10">
        <v>42401</v>
      </c>
      <c r="C257" s="6">
        <v>5</v>
      </c>
      <c r="D257" s="6">
        <v>2</v>
      </c>
      <c r="E257" s="6" t="s">
        <v>32</v>
      </c>
      <c r="F257" s="8">
        <v>40951</v>
      </c>
      <c r="G257" s="6" t="s">
        <v>31</v>
      </c>
    </row>
    <row r="258" spans="1:7">
      <c r="A258" s="6" t="s">
        <v>38</v>
      </c>
      <c r="B258" s="10">
        <v>42401</v>
      </c>
      <c r="C258" s="6">
        <v>5</v>
      </c>
      <c r="D258" s="6">
        <v>2</v>
      </c>
      <c r="E258" s="6" t="s">
        <v>32</v>
      </c>
      <c r="F258" s="8">
        <v>37541</v>
      </c>
      <c r="G258" s="6" t="s">
        <v>31</v>
      </c>
    </row>
    <row r="259" spans="1:7">
      <c r="A259" s="6" t="s">
        <v>17</v>
      </c>
      <c r="B259" s="10">
        <v>42401</v>
      </c>
      <c r="C259" s="6">
        <v>5</v>
      </c>
      <c r="D259" s="6">
        <v>2</v>
      </c>
      <c r="E259" s="6" t="s">
        <v>32</v>
      </c>
      <c r="F259" s="8">
        <v>29334</v>
      </c>
      <c r="G259" s="6" t="s">
        <v>31</v>
      </c>
    </row>
    <row r="260" spans="1:7">
      <c r="A260" s="6" t="s">
        <v>18</v>
      </c>
      <c r="B260" s="10">
        <v>42401</v>
      </c>
      <c r="C260" s="6">
        <v>5</v>
      </c>
      <c r="D260" s="6">
        <v>2</v>
      </c>
      <c r="E260" s="6" t="s">
        <v>32</v>
      </c>
      <c r="F260" s="8">
        <v>27635</v>
      </c>
      <c r="G260" s="6" t="s">
        <v>31</v>
      </c>
    </row>
    <row r="261" spans="1:7">
      <c r="A261" s="6" t="s">
        <v>20</v>
      </c>
      <c r="B261" s="10">
        <v>42401</v>
      </c>
      <c r="C261" s="6">
        <v>5</v>
      </c>
      <c r="D261" s="6">
        <v>2</v>
      </c>
      <c r="E261" s="6" t="s">
        <v>32</v>
      </c>
      <c r="F261" s="8">
        <v>22394</v>
      </c>
      <c r="G261" s="6" t="s">
        <v>31</v>
      </c>
    </row>
    <row r="262" spans="1:7">
      <c r="A262" s="6" t="s">
        <v>11</v>
      </c>
      <c r="B262" s="10">
        <v>42401</v>
      </c>
      <c r="C262" s="6">
        <v>5</v>
      </c>
      <c r="D262" s="6">
        <v>2</v>
      </c>
      <c r="E262" s="6" t="s">
        <v>32</v>
      </c>
      <c r="F262" s="8">
        <v>17814</v>
      </c>
      <c r="G262" s="6" t="s">
        <v>31</v>
      </c>
    </row>
    <row r="263" spans="1:7">
      <c r="A263" s="6" t="s">
        <v>41</v>
      </c>
      <c r="B263" s="10">
        <v>42401</v>
      </c>
      <c r="C263" s="6">
        <v>5</v>
      </c>
      <c r="D263" s="6">
        <v>2</v>
      </c>
      <c r="E263" s="6" t="s">
        <v>32</v>
      </c>
      <c r="F263" s="8">
        <v>11704</v>
      </c>
      <c r="G263" s="6" t="s">
        <v>31</v>
      </c>
    </row>
    <row r="264" spans="1:7">
      <c r="A264" s="6" t="s">
        <v>6</v>
      </c>
      <c r="B264" s="10">
        <v>42401</v>
      </c>
      <c r="C264" s="6">
        <v>5</v>
      </c>
      <c r="D264" s="6">
        <v>2</v>
      </c>
      <c r="E264" s="6" t="s">
        <v>32</v>
      </c>
      <c r="F264" s="8">
        <v>0</v>
      </c>
      <c r="G264" s="6" t="s">
        <v>31</v>
      </c>
    </row>
    <row r="265" spans="1:7">
      <c r="A265" s="6" t="s">
        <v>4</v>
      </c>
      <c r="B265" s="10">
        <v>42411</v>
      </c>
      <c r="C265" s="6">
        <v>1</v>
      </c>
      <c r="D265" s="6">
        <v>2</v>
      </c>
      <c r="E265" s="6" t="s">
        <v>29</v>
      </c>
      <c r="F265" s="8">
        <v>181103</v>
      </c>
      <c r="G265" s="6" t="s">
        <v>28</v>
      </c>
    </row>
    <row r="266" spans="1:7">
      <c r="A266" s="6" t="s">
        <v>50</v>
      </c>
      <c r="B266" s="10">
        <v>42411</v>
      </c>
      <c r="C266" s="6">
        <v>1</v>
      </c>
      <c r="D266" s="6">
        <v>2</v>
      </c>
      <c r="E266" s="6" t="s">
        <v>29</v>
      </c>
      <c r="F266" s="8">
        <v>42163</v>
      </c>
      <c r="G266" s="6" t="s">
        <v>28</v>
      </c>
    </row>
    <row r="267" spans="1:7">
      <c r="A267" s="6" t="s">
        <v>49</v>
      </c>
      <c r="B267" s="10">
        <v>42411</v>
      </c>
      <c r="C267" s="6">
        <v>1</v>
      </c>
      <c r="D267" s="6">
        <v>2</v>
      </c>
      <c r="E267" s="6" t="s">
        <v>29</v>
      </c>
      <c r="F267" s="8">
        <v>31368</v>
      </c>
      <c r="G267" s="6" t="s">
        <v>28</v>
      </c>
    </row>
    <row r="268" spans="1:7">
      <c r="A268" s="6" t="s">
        <v>5</v>
      </c>
      <c r="B268" s="10">
        <v>42411</v>
      </c>
      <c r="C268" s="6">
        <v>1</v>
      </c>
      <c r="D268" s="6">
        <v>2</v>
      </c>
      <c r="E268" s="6" t="s">
        <v>29</v>
      </c>
      <c r="F268" s="8">
        <v>30153</v>
      </c>
      <c r="G268" s="6" t="s">
        <v>28</v>
      </c>
    </row>
    <row r="269" spans="1:7">
      <c r="A269" s="6" t="s">
        <v>40</v>
      </c>
      <c r="B269" s="10">
        <v>42411</v>
      </c>
      <c r="C269" s="6">
        <v>1</v>
      </c>
      <c r="D269" s="6">
        <v>2</v>
      </c>
      <c r="E269" s="6" t="s">
        <v>29</v>
      </c>
      <c r="F269" s="8">
        <v>30052</v>
      </c>
      <c r="G269" s="6" t="s">
        <v>28</v>
      </c>
    </row>
    <row r="270" spans="1:7">
      <c r="A270" s="6" t="s">
        <v>11</v>
      </c>
      <c r="B270" s="10">
        <v>42411</v>
      </c>
      <c r="C270" s="6">
        <v>1</v>
      </c>
      <c r="D270" s="6">
        <v>2</v>
      </c>
      <c r="E270" s="6" t="s">
        <v>29</v>
      </c>
      <c r="F270" s="8">
        <v>28858</v>
      </c>
      <c r="G270" s="6" t="s">
        <v>28</v>
      </c>
    </row>
    <row r="271" spans="1:7">
      <c r="A271" s="6" t="s">
        <v>16</v>
      </c>
      <c r="B271" s="10">
        <v>42411</v>
      </c>
      <c r="C271" s="6">
        <v>1</v>
      </c>
      <c r="D271" s="6">
        <v>2</v>
      </c>
      <c r="E271" s="6" t="s">
        <v>29</v>
      </c>
      <c r="F271" s="8">
        <v>26865</v>
      </c>
      <c r="G271" s="6" t="s">
        <v>28</v>
      </c>
    </row>
    <row r="272" spans="1:7">
      <c r="A272" s="6" t="s">
        <v>18</v>
      </c>
      <c r="B272" s="10">
        <v>42411</v>
      </c>
      <c r="C272" s="6">
        <v>1</v>
      </c>
      <c r="D272" s="6">
        <v>2</v>
      </c>
      <c r="E272" s="6" t="s">
        <v>29</v>
      </c>
      <c r="F272" s="8">
        <v>18880</v>
      </c>
      <c r="G272" s="6" t="s">
        <v>28</v>
      </c>
    </row>
    <row r="273" spans="1:7">
      <c r="A273" s="6" t="s">
        <v>23</v>
      </c>
      <c r="B273" s="10">
        <v>42411</v>
      </c>
      <c r="C273" s="6">
        <v>1</v>
      </c>
      <c r="D273" s="6">
        <v>2</v>
      </c>
      <c r="E273" s="6" t="s">
        <v>29</v>
      </c>
      <c r="F273" s="8">
        <v>17645</v>
      </c>
      <c r="G273" s="6" t="s">
        <v>28</v>
      </c>
    </row>
    <row r="274" spans="1:7">
      <c r="A274" s="6" t="s">
        <v>22</v>
      </c>
      <c r="B274" s="10">
        <v>42411</v>
      </c>
      <c r="C274" s="6">
        <v>1</v>
      </c>
      <c r="D274" s="6">
        <v>2</v>
      </c>
      <c r="E274" s="6" t="s">
        <v>29</v>
      </c>
      <c r="F274" s="8">
        <v>12258</v>
      </c>
      <c r="G274" s="6" t="s">
        <v>28</v>
      </c>
    </row>
    <row r="275" spans="1:7">
      <c r="A275" s="6" t="s">
        <v>10</v>
      </c>
      <c r="B275" s="10">
        <v>42411</v>
      </c>
      <c r="C275" s="6">
        <v>1</v>
      </c>
      <c r="D275" s="6">
        <v>2</v>
      </c>
      <c r="E275" s="6" t="s">
        <v>32</v>
      </c>
      <c r="F275" s="8">
        <v>141009</v>
      </c>
      <c r="G275" s="6" t="s">
        <v>28</v>
      </c>
    </row>
    <row r="276" spans="1:7">
      <c r="A276" s="6" t="s">
        <v>17</v>
      </c>
      <c r="B276" s="10">
        <v>42411</v>
      </c>
      <c r="C276" s="6">
        <v>1</v>
      </c>
      <c r="D276" s="6">
        <v>2</v>
      </c>
      <c r="E276" s="6" t="s">
        <v>32</v>
      </c>
      <c r="F276" s="8">
        <v>86866</v>
      </c>
      <c r="G276" s="6" t="s">
        <v>28</v>
      </c>
    </row>
    <row r="277" spans="1:7">
      <c r="A277" s="6" t="s">
        <v>3</v>
      </c>
      <c r="B277" s="10">
        <v>42411</v>
      </c>
      <c r="C277" s="6">
        <v>1</v>
      </c>
      <c r="D277" s="6">
        <v>2</v>
      </c>
      <c r="E277" s="6" t="s">
        <v>32</v>
      </c>
      <c r="F277" s="8">
        <v>53359</v>
      </c>
      <c r="G277" s="6" t="s">
        <v>28</v>
      </c>
    </row>
    <row r="278" spans="1:7">
      <c r="A278" s="6" t="s">
        <v>52</v>
      </c>
      <c r="B278" s="10">
        <v>42411</v>
      </c>
      <c r="C278" s="6">
        <v>1</v>
      </c>
      <c r="D278" s="6">
        <v>2</v>
      </c>
      <c r="E278" s="6" t="s">
        <v>32</v>
      </c>
      <c r="F278" s="8">
        <v>28752</v>
      </c>
      <c r="G278" s="6" t="s">
        <v>28</v>
      </c>
    </row>
    <row r="279" spans="1:7">
      <c r="A279" s="6" t="s">
        <v>56</v>
      </c>
      <c r="B279" s="10">
        <v>42411</v>
      </c>
      <c r="C279" s="6">
        <v>1</v>
      </c>
      <c r="D279" s="6">
        <v>2</v>
      </c>
      <c r="E279" s="6" t="s">
        <v>32</v>
      </c>
      <c r="F279" s="8">
        <v>28019</v>
      </c>
      <c r="G279" s="6" t="s">
        <v>28</v>
      </c>
    </row>
    <row r="280" spans="1:7">
      <c r="A280" s="6" t="s">
        <v>7</v>
      </c>
      <c r="B280" s="10">
        <v>42411</v>
      </c>
      <c r="C280" s="6">
        <v>1</v>
      </c>
      <c r="D280" s="6">
        <v>2</v>
      </c>
      <c r="E280" s="6" t="s">
        <v>32</v>
      </c>
      <c r="F280" s="8">
        <v>24867</v>
      </c>
      <c r="G280" s="6" t="s">
        <v>28</v>
      </c>
    </row>
    <row r="281" spans="1:7">
      <c r="A281" s="6" t="s">
        <v>6</v>
      </c>
      <c r="B281" s="10">
        <v>42411</v>
      </c>
      <c r="C281" s="6">
        <v>1</v>
      </c>
      <c r="D281" s="6">
        <v>2</v>
      </c>
      <c r="E281" s="6" t="s">
        <v>32</v>
      </c>
      <c r="F281" s="8">
        <v>19755</v>
      </c>
      <c r="G281" s="6" t="s">
        <v>28</v>
      </c>
    </row>
    <row r="282" spans="1:7">
      <c r="A282" s="6" t="s">
        <v>57</v>
      </c>
      <c r="B282" s="10">
        <v>42411</v>
      </c>
      <c r="C282" s="6">
        <v>1</v>
      </c>
      <c r="D282" s="6">
        <v>2</v>
      </c>
      <c r="E282" s="6" t="s">
        <v>32</v>
      </c>
      <c r="F282" s="8">
        <v>15953</v>
      </c>
      <c r="G282" s="6" t="s">
        <v>28</v>
      </c>
    </row>
    <row r="283" spans="1:7">
      <c r="A283" s="6" t="s">
        <v>39</v>
      </c>
      <c r="B283" s="10">
        <v>42411</v>
      </c>
      <c r="C283" s="6">
        <v>1</v>
      </c>
      <c r="D283" s="6">
        <v>2</v>
      </c>
      <c r="E283" s="6" t="s">
        <v>32</v>
      </c>
      <c r="F283" s="8">
        <v>10843</v>
      </c>
      <c r="G283" s="6" t="s">
        <v>28</v>
      </c>
    </row>
    <row r="284" spans="1:7">
      <c r="A284" s="6" t="s">
        <v>15</v>
      </c>
      <c r="B284" s="10">
        <v>42411</v>
      </c>
      <c r="C284" s="6">
        <v>1</v>
      </c>
      <c r="D284" s="6">
        <v>2</v>
      </c>
      <c r="E284" s="6" t="s">
        <v>32</v>
      </c>
      <c r="F284" s="8">
        <v>9893</v>
      </c>
      <c r="G284" s="6" t="s">
        <v>28</v>
      </c>
    </row>
    <row r="285" spans="1:7">
      <c r="A285" s="6" t="s">
        <v>38</v>
      </c>
      <c r="B285" s="10">
        <v>42411</v>
      </c>
      <c r="C285" s="6">
        <v>1</v>
      </c>
      <c r="D285" s="6">
        <v>2</v>
      </c>
      <c r="E285" s="6" t="s">
        <v>30</v>
      </c>
      <c r="F285" s="8">
        <v>19507</v>
      </c>
      <c r="G285" s="6" t="s">
        <v>31</v>
      </c>
    </row>
    <row r="286" spans="1:7">
      <c r="A286" s="6" t="s">
        <v>37</v>
      </c>
      <c r="B286" s="10">
        <v>42411</v>
      </c>
      <c r="C286" s="6">
        <v>1</v>
      </c>
      <c r="D286" s="6">
        <v>2</v>
      </c>
      <c r="E286" s="6" t="s">
        <v>30</v>
      </c>
      <c r="F286" s="8">
        <v>18404</v>
      </c>
      <c r="G286" s="6" t="s">
        <v>31</v>
      </c>
    </row>
    <row r="287" spans="1:7">
      <c r="A287" s="6" t="s">
        <v>20</v>
      </c>
      <c r="B287" s="10">
        <v>42411</v>
      </c>
      <c r="C287" s="6">
        <v>1</v>
      </c>
      <c r="D287" s="6">
        <v>2</v>
      </c>
      <c r="E287" s="6" t="s">
        <v>30</v>
      </c>
      <c r="F287" s="8">
        <v>14614</v>
      </c>
      <c r="G287" s="6" t="s">
        <v>31</v>
      </c>
    </row>
    <row r="288" spans="1:7">
      <c r="A288" s="6" t="s">
        <v>37</v>
      </c>
      <c r="B288" s="10">
        <v>42411</v>
      </c>
      <c r="C288" s="6">
        <v>2</v>
      </c>
      <c r="D288" s="6">
        <v>2</v>
      </c>
      <c r="E288" s="6" t="s">
        <v>29</v>
      </c>
      <c r="F288" s="8">
        <v>151584</v>
      </c>
      <c r="G288" s="6" t="s">
        <v>28</v>
      </c>
    </row>
    <row r="289" spans="1:7">
      <c r="A289" s="6" t="s">
        <v>4</v>
      </c>
      <c r="B289" s="10">
        <v>42411</v>
      </c>
      <c r="C289" s="6">
        <v>2</v>
      </c>
      <c r="D289" s="6">
        <v>2</v>
      </c>
      <c r="E289" s="6" t="s">
        <v>29</v>
      </c>
      <c r="F289" s="8">
        <v>63649</v>
      </c>
      <c r="G289" s="6" t="s">
        <v>28</v>
      </c>
    </row>
    <row r="290" spans="1:7">
      <c r="A290" s="6" t="s">
        <v>50</v>
      </c>
      <c r="B290" s="10">
        <v>42411</v>
      </c>
      <c r="C290" s="6">
        <v>2</v>
      </c>
      <c r="D290" s="6">
        <v>2</v>
      </c>
      <c r="E290" s="6" t="s">
        <v>29</v>
      </c>
      <c r="F290" s="8">
        <v>44168</v>
      </c>
      <c r="G290" s="6" t="s">
        <v>28</v>
      </c>
    </row>
    <row r="291" spans="1:7">
      <c r="A291" s="6" t="s">
        <v>17</v>
      </c>
      <c r="B291" s="10">
        <v>42411</v>
      </c>
      <c r="C291" s="6">
        <v>2</v>
      </c>
      <c r="D291" s="6">
        <v>2</v>
      </c>
      <c r="E291" s="6" t="s">
        <v>29</v>
      </c>
      <c r="F291" s="8">
        <v>39988</v>
      </c>
      <c r="G291" s="6" t="s">
        <v>28</v>
      </c>
    </row>
    <row r="292" spans="1:7">
      <c r="A292" s="6" t="s">
        <v>23</v>
      </c>
      <c r="B292" s="10">
        <v>42411</v>
      </c>
      <c r="C292" s="6">
        <v>2</v>
      </c>
      <c r="D292" s="6">
        <v>2</v>
      </c>
      <c r="E292" s="6" t="s">
        <v>29</v>
      </c>
      <c r="F292" s="8">
        <v>38527</v>
      </c>
      <c r="G292" s="6" t="s">
        <v>28</v>
      </c>
    </row>
    <row r="293" spans="1:7">
      <c r="A293" s="6" t="s">
        <v>49</v>
      </c>
      <c r="B293" s="10">
        <v>42411</v>
      </c>
      <c r="C293" s="6">
        <v>2</v>
      </c>
      <c r="D293" s="6">
        <v>2</v>
      </c>
      <c r="E293" s="6" t="s">
        <v>29</v>
      </c>
      <c r="F293" s="8">
        <v>36088</v>
      </c>
      <c r="G293" s="6" t="s">
        <v>28</v>
      </c>
    </row>
    <row r="294" spans="1:7">
      <c r="A294" s="6" t="s">
        <v>22</v>
      </c>
      <c r="B294" s="10">
        <v>42411</v>
      </c>
      <c r="C294" s="6">
        <v>2</v>
      </c>
      <c r="D294" s="6">
        <v>2</v>
      </c>
      <c r="E294" s="6" t="s">
        <v>29</v>
      </c>
      <c r="F294" s="8">
        <v>33567</v>
      </c>
      <c r="G294" s="6" t="s">
        <v>28</v>
      </c>
    </row>
    <row r="295" spans="1:7">
      <c r="A295" s="6" t="s">
        <v>18</v>
      </c>
      <c r="B295" s="10">
        <v>42411</v>
      </c>
      <c r="C295" s="6">
        <v>2</v>
      </c>
      <c r="D295" s="6">
        <v>2</v>
      </c>
      <c r="E295" s="6" t="s">
        <v>29</v>
      </c>
      <c r="F295" s="8">
        <v>22078</v>
      </c>
      <c r="G295" s="6" t="s">
        <v>28</v>
      </c>
    </row>
    <row r="296" spans="1:7">
      <c r="A296" s="6" t="s">
        <v>11</v>
      </c>
      <c r="B296" s="10">
        <v>42411</v>
      </c>
      <c r="C296" s="6">
        <v>2</v>
      </c>
      <c r="D296" s="6">
        <v>2</v>
      </c>
      <c r="E296" s="6" t="s">
        <v>29</v>
      </c>
      <c r="F296" s="8">
        <v>17990</v>
      </c>
      <c r="G296" s="6" t="s">
        <v>28</v>
      </c>
    </row>
    <row r="297" spans="1:7">
      <c r="A297" s="6" t="s">
        <v>57</v>
      </c>
      <c r="B297" s="10">
        <v>42411</v>
      </c>
      <c r="C297" s="6">
        <v>2</v>
      </c>
      <c r="D297" s="6">
        <v>2</v>
      </c>
      <c r="E297" s="6" t="s">
        <v>29</v>
      </c>
      <c r="F297" s="8">
        <v>9789</v>
      </c>
      <c r="G297" s="6" t="s">
        <v>28</v>
      </c>
    </row>
    <row r="298" spans="1:7">
      <c r="A298" s="6" t="s">
        <v>10</v>
      </c>
      <c r="B298" s="10">
        <v>42411</v>
      </c>
      <c r="C298" s="6">
        <v>2</v>
      </c>
      <c r="D298" s="6">
        <v>2</v>
      </c>
      <c r="E298" s="6" t="s">
        <v>32</v>
      </c>
      <c r="F298" s="8">
        <v>175062</v>
      </c>
      <c r="G298" s="6" t="s">
        <v>28</v>
      </c>
    </row>
    <row r="299" spans="1:7">
      <c r="A299" s="6" t="s">
        <v>56</v>
      </c>
      <c r="B299" s="10">
        <v>42411</v>
      </c>
      <c r="C299" s="6">
        <v>2</v>
      </c>
      <c r="D299" s="6">
        <v>2</v>
      </c>
      <c r="E299" s="6" t="s">
        <v>32</v>
      </c>
      <c r="F299" s="8">
        <v>59222</v>
      </c>
      <c r="G299" s="6" t="s">
        <v>28</v>
      </c>
    </row>
    <row r="300" spans="1:7">
      <c r="A300" s="6" t="s">
        <v>59</v>
      </c>
      <c r="B300" s="10">
        <v>42411</v>
      </c>
      <c r="C300" s="6">
        <v>2</v>
      </c>
      <c r="D300" s="6">
        <v>2</v>
      </c>
      <c r="E300" s="6" t="s">
        <v>32</v>
      </c>
      <c r="F300" s="8">
        <v>39386</v>
      </c>
      <c r="G300" s="6" t="s">
        <v>28</v>
      </c>
    </row>
    <row r="301" spans="1:7">
      <c r="A301" s="6" t="s">
        <v>38</v>
      </c>
      <c r="B301" s="10">
        <v>42411</v>
      </c>
      <c r="C301" s="6">
        <v>2</v>
      </c>
      <c r="D301" s="6">
        <v>2</v>
      </c>
      <c r="E301" s="6" t="s">
        <v>32</v>
      </c>
      <c r="F301" s="8">
        <v>39130</v>
      </c>
      <c r="G301" s="6" t="s">
        <v>28</v>
      </c>
    </row>
    <row r="302" spans="1:7">
      <c r="A302" s="6" t="s">
        <v>3</v>
      </c>
      <c r="B302" s="10">
        <v>42411</v>
      </c>
      <c r="C302" s="6">
        <v>2</v>
      </c>
      <c r="D302" s="6">
        <v>2</v>
      </c>
      <c r="E302" s="6" t="s">
        <v>32</v>
      </c>
      <c r="F302" s="8">
        <v>36378</v>
      </c>
      <c r="G302" s="6" t="s">
        <v>28</v>
      </c>
    </row>
    <row r="303" spans="1:7">
      <c r="A303" s="6" t="s">
        <v>52</v>
      </c>
      <c r="B303" s="10">
        <v>42411</v>
      </c>
      <c r="C303" s="6">
        <v>2</v>
      </c>
      <c r="D303" s="6">
        <v>2</v>
      </c>
      <c r="E303" s="6" t="s">
        <v>32</v>
      </c>
      <c r="F303" s="8">
        <v>34612</v>
      </c>
      <c r="G303" s="6" t="s">
        <v>28</v>
      </c>
    </row>
    <row r="304" spans="1:7">
      <c r="A304" s="6" t="s">
        <v>7</v>
      </c>
      <c r="B304" s="10">
        <v>42411</v>
      </c>
      <c r="C304" s="6">
        <v>2</v>
      </c>
      <c r="D304" s="6">
        <v>2</v>
      </c>
      <c r="E304" s="6" t="s">
        <v>32</v>
      </c>
      <c r="F304" s="8">
        <v>34472</v>
      </c>
      <c r="G304" s="6" t="s">
        <v>28</v>
      </c>
    </row>
    <row r="305" spans="1:7">
      <c r="A305" s="6" t="s">
        <v>5</v>
      </c>
      <c r="B305" s="10">
        <v>42411</v>
      </c>
      <c r="C305" s="6">
        <v>2</v>
      </c>
      <c r="D305" s="6">
        <v>2</v>
      </c>
      <c r="E305" s="6" t="s">
        <v>32</v>
      </c>
      <c r="F305" s="8">
        <v>16705</v>
      </c>
      <c r="G305" s="6" t="s">
        <v>28</v>
      </c>
    </row>
    <row r="306" spans="1:7">
      <c r="A306" s="6" t="s">
        <v>6</v>
      </c>
      <c r="B306" s="10">
        <v>42411</v>
      </c>
      <c r="C306" s="6">
        <v>2</v>
      </c>
      <c r="D306" s="6">
        <v>2</v>
      </c>
      <c r="E306" s="6" t="s">
        <v>32</v>
      </c>
      <c r="F306" s="8">
        <v>13353</v>
      </c>
      <c r="G306" s="6" t="s">
        <v>28</v>
      </c>
    </row>
    <row r="307" spans="1:7">
      <c r="A307" s="6" t="s">
        <v>15</v>
      </c>
      <c r="B307" s="10">
        <v>42411</v>
      </c>
      <c r="C307" s="6">
        <v>2</v>
      </c>
      <c r="D307" s="6">
        <v>2</v>
      </c>
      <c r="E307" s="6" t="s">
        <v>32</v>
      </c>
      <c r="F307" s="8">
        <v>9230</v>
      </c>
      <c r="G307" s="6" t="s">
        <v>28</v>
      </c>
    </row>
    <row r="308" spans="1:7">
      <c r="A308" s="6" t="s">
        <v>40</v>
      </c>
      <c r="B308" s="10">
        <v>42411</v>
      </c>
      <c r="C308" s="6">
        <v>2</v>
      </c>
      <c r="D308" s="6">
        <v>2</v>
      </c>
      <c r="E308" s="6" t="s">
        <v>30</v>
      </c>
      <c r="F308" s="8">
        <v>15950</v>
      </c>
      <c r="G308" s="6" t="s">
        <v>31</v>
      </c>
    </row>
    <row r="309" spans="1:7">
      <c r="A309" s="6" t="s">
        <v>39</v>
      </c>
      <c r="B309" s="10">
        <v>42411</v>
      </c>
      <c r="C309" s="6">
        <v>2</v>
      </c>
      <c r="D309" s="6">
        <v>2</v>
      </c>
      <c r="E309" s="6" t="s">
        <v>30</v>
      </c>
      <c r="F309" s="8">
        <v>15849</v>
      </c>
      <c r="G309" s="6" t="s">
        <v>31</v>
      </c>
    </row>
    <row r="310" spans="1:7">
      <c r="A310" s="6" t="s">
        <v>20</v>
      </c>
      <c r="B310" s="10">
        <v>42411</v>
      </c>
      <c r="C310" s="6">
        <v>2</v>
      </c>
      <c r="D310" s="6">
        <v>2</v>
      </c>
      <c r="E310" s="6" t="s">
        <v>30</v>
      </c>
      <c r="F310" s="8">
        <v>13346</v>
      </c>
      <c r="G310" s="6" t="s">
        <v>31</v>
      </c>
    </row>
    <row r="311" spans="1:7">
      <c r="A311" s="6" t="s">
        <v>58</v>
      </c>
      <c r="B311" s="10">
        <v>42411</v>
      </c>
      <c r="C311" s="6">
        <v>2</v>
      </c>
      <c r="D311" s="6">
        <v>2</v>
      </c>
      <c r="E311" s="6" t="s">
        <v>30</v>
      </c>
      <c r="F311" s="8">
        <v>9279</v>
      </c>
      <c r="G311" s="6" t="s">
        <v>31</v>
      </c>
    </row>
    <row r="312" spans="1:7">
      <c r="A312" s="6" t="s">
        <v>16</v>
      </c>
      <c r="B312" s="10">
        <v>42411</v>
      </c>
      <c r="C312" s="6">
        <v>2</v>
      </c>
      <c r="D312" s="6">
        <v>2</v>
      </c>
      <c r="E312" s="6" t="s">
        <v>30</v>
      </c>
      <c r="F312" s="8">
        <v>6720</v>
      </c>
      <c r="G312" s="6" t="s">
        <v>31</v>
      </c>
    </row>
    <row r="313" spans="1:7">
      <c r="A313" s="6" t="s">
        <v>17</v>
      </c>
      <c r="B313" s="10">
        <v>42411</v>
      </c>
      <c r="C313" s="6">
        <v>3</v>
      </c>
      <c r="D313" s="6">
        <v>2</v>
      </c>
      <c r="E313" s="6" t="s">
        <v>29</v>
      </c>
      <c r="F313" s="8">
        <v>135915</v>
      </c>
      <c r="G313" s="6" t="s">
        <v>28</v>
      </c>
    </row>
    <row r="314" spans="1:7">
      <c r="A314" s="6" t="s">
        <v>4</v>
      </c>
      <c r="B314" s="10">
        <v>42411</v>
      </c>
      <c r="C314" s="6">
        <v>3</v>
      </c>
      <c r="D314" s="6">
        <v>2</v>
      </c>
      <c r="E314" s="6" t="s">
        <v>29</v>
      </c>
      <c r="F314" s="8">
        <v>113464</v>
      </c>
      <c r="G314" s="6" t="s">
        <v>28</v>
      </c>
    </row>
    <row r="315" spans="1:7">
      <c r="A315" s="6" t="s">
        <v>5</v>
      </c>
      <c r="B315" s="10">
        <v>42411</v>
      </c>
      <c r="C315" s="6">
        <v>3</v>
      </c>
      <c r="D315" s="6">
        <v>2</v>
      </c>
      <c r="E315" s="6" t="s">
        <v>29</v>
      </c>
      <c r="F315" s="8">
        <v>50993</v>
      </c>
      <c r="G315" s="6" t="s">
        <v>28</v>
      </c>
    </row>
    <row r="316" spans="1:7">
      <c r="A316" s="6" t="s">
        <v>38</v>
      </c>
      <c r="B316" s="10">
        <v>42411</v>
      </c>
      <c r="C316" s="6">
        <v>3</v>
      </c>
      <c r="D316" s="6">
        <v>2</v>
      </c>
      <c r="E316" s="6" t="s">
        <v>29</v>
      </c>
      <c r="F316" s="8">
        <v>36652</v>
      </c>
      <c r="G316" s="6" t="s">
        <v>28</v>
      </c>
    </row>
    <row r="317" spans="1:7">
      <c r="A317" s="6" t="s">
        <v>49</v>
      </c>
      <c r="B317" s="10">
        <v>42411</v>
      </c>
      <c r="C317" s="6">
        <v>3</v>
      </c>
      <c r="D317" s="6">
        <v>2</v>
      </c>
      <c r="E317" s="6" t="s">
        <v>29</v>
      </c>
      <c r="F317" s="8">
        <v>33822</v>
      </c>
      <c r="G317" s="6" t="s">
        <v>28</v>
      </c>
    </row>
    <row r="318" spans="1:7">
      <c r="A318" s="6" t="s">
        <v>23</v>
      </c>
      <c r="B318" s="10">
        <v>42411</v>
      </c>
      <c r="C318" s="6">
        <v>3</v>
      </c>
      <c r="D318" s="6">
        <v>2</v>
      </c>
      <c r="E318" s="6" t="s">
        <v>29</v>
      </c>
      <c r="F318" s="8">
        <v>33278</v>
      </c>
      <c r="G318" s="6" t="s">
        <v>28</v>
      </c>
    </row>
    <row r="319" spans="1:7">
      <c r="A319" s="6" t="s">
        <v>50</v>
      </c>
      <c r="B319" s="10">
        <v>42411</v>
      </c>
      <c r="C319" s="6">
        <v>3</v>
      </c>
      <c r="D319" s="6">
        <v>2</v>
      </c>
      <c r="E319" s="6" t="s">
        <v>29</v>
      </c>
      <c r="F319" s="8">
        <v>33207</v>
      </c>
      <c r="G319" s="6" t="s">
        <v>28</v>
      </c>
    </row>
    <row r="320" spans="1:7">
      <c r="A320" s="6" t="s">
        <v>7</v>
      </c>
      <c r="B320" s="10">
        <v>42411</v>
      </c>
      <c r="C320" s="6">
        <v>3</v>
      </c>
      <c r="D320" s="6">
        <v>2</v>
      </c>
      <c r="E320" s="6" t="s">
        <v>29</v>
      </c>
      <c r="F320" s="8">
        <v>31428</v>
      </c>
      <c r="G320" s="6" t="s">
        <v>28</v>
      </c>
    </row>
    <row r="321" spans="1:7">
      <c r="A321" s="6" t="s">
        <v>40</v>
      </c>
      <c r="B321" s="10">
        <v>42411</v>
      </c>
      <c r="C321" s="6">
        <v>3</v>
      </c>
      <c r="D321" s="6">
        <v>2</v>
      </c>
      <c r="E321" s="6" t="s">
        <v>29</v>
      </c>
      <c r="F321" s="8">
        <v>17154</v>
      </c>
      <c r="G321" s="6" t="s">
        <v>28</v>
      </c>
    </row>
    <row r="322" spans="1:7">
      <c r="A322" s="6" t="s">
        <v>16</v>
      </c>
      <c r="B322" s="10">
        <v>42411</v>
      </c>
      <c r="C322" s="6">
        <v>3</v>
      </c>
      <c r="D322" s="6">
        <v>2</v>
      </c>
      <c r="E322" s="6" t="s">
        <v>29</v>
      </c>
      <c r="F322" s="8">
        <v>5928</v>
      </c>
      <c r="G322" s="6" t="s">
        <v>28</v>
      </c>
    </row>
    <row r="323" spans="1:7">
      <c r="A323" s="6" t="s">
        <v>10</v>
      </c>
      <c r="B323" s="10">
        <v>42411</v>
      </c>
      <c r="C323" s="6">
        <v>3</v>
      </c>
      <c r="D323" s="6">
        <v>2</v>
      </c>
      <c r="E323" s="6" t="s">
        <v>32</v>
      </c>
      <c r="F323" s="8">
        <v>194764</v>
      </c>
      <c r="G323" s="6" t="s">
        <v>28</v>
      </c>
    </row>
    <row r="324" spans="1:7">
      <c r="A324" s="6" t="s">
        <v>3</v>
      </c>
      <c r="B324" s="10">
        <v>42411</v>
      </c>
      <c r="C324" s="6">
        <v>3</v>
      </c>
      <c r="D324" s="6">
        <v>2</v>
      </c>
      <c r="E324" s="6" t="s">
        <v>32</v>
      </c>
      <c r="F324" s="8">
        <v>102044</v>
      </c>
      <c r="G324" s="6" t="s">
        <v>28</v>
      </c>
    </row>
    <row r="325" spans="1:7">
      <c r="A325" s="6" t="s">
        <v>11</v>
      </c>
      <c r="B325" s="10">
        <v>42411</v>
      </c>
      <c r="C325" s="6">
        <v>3</v>
      </c>
      <c r="D325" s="6">
        <v>2</v>
      </c>
      <c r="E325" s="6" t="s">
        <v>32</v>
      </c>
      <c r="F325" s="8">
        <v>36490</v>
      </c>
      <c r="G325" s="6" t="s">
        <v>28</v>
      </c>
    </row>
    <row r="326" spans="1:7">
      <c r="A326" s="6" t="s">
        <v>59</v>
      </c>
      <c r="B326" s="10">
        <v>42411</v>
      </c>
      <c r="C326" s="6">
        <v>3</v>
      </c>
      <c r="D326" s="6">
        <v>2</v>
      </c>
      <c r="E326" s="6" t="s">
        <v>32</v>
      </c>
      <c r="F326" s="8">
        <v>28307</v>
      </c>
      <c r="G326" s="6" t="s">
        <v>28</v>
      </c>
    </row>
    <row r="327" spans="1:7">
      <c r="A327" s="6" t="s">
        <v>37</v>
      </c>
      <c r="B327" s="10">
        <v>42411</v>
      </c>
      <c r="C327" s="6">
        <v>3</v>
      </c>
      <c r="D327" s="6">
        <v>2</v>
      </c>
      <c r="E327" s="6" t="s">
        <v>32</v>
      </c>
      <c r="F327" s="8">
        <v>28115</v>
      </c>
      <c r="G327" s="6" t="s">
        <v>28</v>
      </c>
    </row>
    <row r="328" spans="1:7">
      <c r="A328" s="6" t="s">
        <v>56</v>
      </c>
      <c r="B328" s="10">
        <v>42411</v>
      </c>
      <c r="C328" s="6">
        <v>3</v>
      </c>
      <c r="D328" s="6">
        <v>2</v>
      </c>
      <c r="E328" s="6" t="s">
        <v>32</v>
      </c>
      <c r="F328" s="8">
        <v>26482</v>
      </c>
      <c r="G328" s="6" t="s">
        <v>28</v>
      </c>
    </row>
    <row r="329" spans="1:7">
      <c r="A329" s="6" t="s">
        <v>20</v>
      </c>
      <c r="B329" s="10">
        <v>42411</v>
      </c>
      <c r="C329" s="6">
        <v>3</v>
      </c>
      <c r="D329" s="6">
        <v>2</v>
      </c>
      <c r="E329" s="6" t="s">
        <v>32</v>
      </c>
      <c r="F329" s="8">
        <v>21570</v>
      </c>
      <c r="G329" s="6" t="s">
        <v>28</v>
      </c>
    </row>
    <row r="330" spans="1:7">
      <c r="A330" s="6" t="s">
        <v>18</v>
      </c>
      <c r="B330" s="10">
        <v>42411</v>
      </c>
      <c r="C330" s="6">
        <v>3</v>
      </c>
      <c r="D330" s="6">
        <v>2</v>
      </c>
      <c r="E330" s="6" t="s">
        <v>32</v>
      </c>
      <c r="F330" s="8">
        <v>18844</v>
      </c>
      <c r="G330" s="6" t="s">
        <v>28</v>
      </c>
    </row>
    <row r="331" spans="1:7">
      <c r="A331" s="6" t="s">
        <v>52</v>
      </c>
      <c r="B331" s="10">
        <v>42411</v>
      </c>
      <c r="C331" s="6">
        <v>3</v>
      </c>
      <c r="D331" s="6">
        <v>2</v>
      </c>
      <c r="E331" s="6" t="s">
        <v>32</v>
      </c>
      <c r="F331" s="8">
        <v>18065</v>
      </c>
      <c r="G331" s="6" t="s">
        <v>28</v>
      </c>
    </row>
    <row r="332" spans="1:7">
      <c r="A332" s="6" t="s">
        <v>60</v>
      </c>
      <c r="B332" s="10">
        <v>42411</v>
      </c>
      <c r="C332" s="6">
        <v>3</v>
      </c>
      <c r="D332" s="6">
        <v>2</v>
      </c>
      <c r="E332" s="6" t="s">
        <v>32</v>
      </c>
      <c r="F332" s="8">
        <v>17149</v>
      </c>
      <c r="G332" s="6" t="s">
        <v>28</v>
      </c>
    </row>
    <row r="333" spans="1:7">
      <c r="A333" s="6" t="s">
        <v>39</v>
      </c>
      <c r="B333" s="10">
        <v>42411</v>
      </c>
      <c r="C333" s="6">
        <v>3</v>
      </c>
      <c r="D333" s="6">
        <v>2</v>
      </c>
      <c r="E333" s="6" t="s">
        <v>30</v>
      </c>
      <c r="F333" s="8">
        <v>14758</v>
      </c>
      <c r="G333" s="6" t="s">
        <v>31</v>
      </c>
    </row>
    <row r="334" spans="1:7">
      <c r="A334" s="6" t="s">
        <v>58</v>
      </c>
      <c r="B334" s="10">
        <v>42411</v>
      </c>
      <c r="C334" s="6">
        <v>3</v>
      </c>
      <c r="D334" s="6">
        <v>2</v>
      </c>
      <c r="E334" s="6" t="s">
        <v>30</v>
      </c>
      <c r="F334" s="8">
        <v>14415</v>
      </c>
      <c r="G334" s="6" t="s">
        <v>31</v>
      </c>
    </row>
    <row r="335" spans="1:7">
      <c r="A335" s="6" t="s">
        <v>22</v>
      </c>
      <c r="B335" s="10">
        <v>42411</v>
      </c>
      <c r="C335" s="6">
        <v>3</v>
      </c>
      <c r="D335" s="6">
        <v>2</v>
      </c>
      <c r="E335" s="6" t="s">
        <v>30</v>
      </c>
      <c r="F335" s="8">
        <v>9594</v>
      </c>
      <c r="G335" s="6" t="s">
        <v>31</v>
      </c>
    </row>
    <row r="336" spans="1:7">
      <c r="A336" s="6" t="s">
        <v>6</v>
      </c>
      <c r="B336" s="10">
        <v>42411</v>
      </c>
      <c r="C336" s="6">
        <v>3</v>
      </c>
      <c r="D336" s="6">
        <v>2</v>
      </c>
      <c r="E336" s="6" t="s">
        <v>30</v>
      </c>
      <c r="F336" s="8">
        <v>7185</v>
      </c>
      <c r="G336" s="6" t="s">
        <v>31</v>
      </c>
    </row>
    <row r="337" spans="1:7">
      <c r="A337" s="6" t="s">
        <v>4</v>
      </c>
      <c r="B337" s="10">
        <v>42411</v>
      </c>
      <c r="C337" s="6">
        <v>4</v>
      </c>
      <c r="D337" s="6">
        <v>2</v>
      </c>
      <c r="E337" s="6" t="s">
        <v>29</v>
      </c>
      <c r="F337" s="8">
        <v>154074</v>
      </c>
      <c r="G337" s="6" t="s">
        <v>28</v>
      </c>
    </row>
    <row r="338" spans="1:7">
      <c r="A338" s="6" t="s">
        <v>37</v>
      </c>
      <c r="B338" s="10">
        <v>42411</v>
      </c>
      <c r="C338" s="6">
        <v>4</v>
      </c>
      <c r="D338" s="6">
        <v>2</v>
      </c>
      <c r="E338" s="6" t="s">
        <v>29</v>
      </c>
      <c r="F338" s="8">
        <v>82671</v>
      </c>
      <c r="G338" s="6" t="s">
        <v>28</v>
      </c>
    </row>
    <row r="339" spans="1:7">
      <c r="A339" s="6" t="s">
        <v>23</v>
      </c>
      <c r="B339" s="10">
        <v>42411</v>
      </c>
      <c r="C339" s="6">
        <v>4</v>
      </c>
      <c r="D339" s="6">
        <v>2</v>
      </c>
      <c r="E339" s="6" t="s">
        <v>29</v>
      </c>
      <c r="F339" s="8">
        <v>56747</v>
      </c>
      <c r="G339" s="6" t="s">
        <v>28</v>
      </c>
    </row>
    <row r="340" spans="1:7">
      <c r="A340" s="6" t="s">
        <v>16</v>
      </c>
      <c r="B340" s="10">
        <v>42411</v>
      </c>
      <c r="C340" s="6">
        <v>4</v>
      </c>
      <c r="D340" s="6">
        <v>2</v>
      </c>
      <c r="E340" s="6" t="s">
        <v>29</v>
      </c>
      <c r="F340" s="8">
        <v>45826</v>
      </c>
      <c r="G340" s="6" t="s">
        <v>28</v>
      </c>
    </row>
    <row r="341" spans="1:7">
      <c r="A341" s="6" t="s">
        <v>49</v>
      </c>
      <c r="B341" s="10">
        <v>42411</v>
      </c>
      <c r="C341" s="6">
        <v>4</v>
      </c>
      <c r="D341" s="6">
        <v>2</v>
      </c>
      <c r="E341" s="6" t="s">
        <v>29</v>
      </c>
      <c r="F341" s="8">
        <v>41519</v>
      </c>
      <c r="G341" s="6" t="s">
        <v>28</v>
      </c>
    </row>
    <row r="342" spans="1:7">
      <c r="A342" s="6" t="s">
        <v>50</v>
      </c>
      <c r="B342" s="10">
        <v>42411</v>
      </c>
      <c r="C342" s="6">
        <v>4</v>
      </c>
      <c r="D342" s="6">
        <v>2</v>
      </c>
      <c r="E342" s="6" t="s">
        <v>29</v>
      </c>
      <c r="F342" s="8">
        <v>40466</v>
      </c>
      <c r="G342" s="6" t="s">
        <v>28</v>
      </c>
    </row>
    <row r="343" spans="1:7">
      <c r="A343" s="6" t="s">
        <v>5</v>
      </c>
      <c r="B343" s="10">
        <v>42411</v>
      </c>
      <c r="C343" s="6">
        <v>4</v>
      </c>
      <c r="D343" s="6">
        <v>2</v>
      </c>
      <c r="E343" s="6" t="s">
        <v>29</v>
      </c>
      <c r="F343" s="8">
        <v>32442</v>
      </c>
      <c r="G343" s="6" t="s">
        <v>28</v>
      </c>
    </row>
    <row r="344" spans="1:7">
      <c r="A344" s="6" t="s">
        <v>7</v>
      </c>
      <c r="B344" s="10">
        <v>42411</v>
      </c>
      <c r="C344" s="6">
        <v>4</v>
      </c>
      <c r="D344" s="6">
        <v>2</v>
      </c>
      <c r="E344" s="6" t="s">
        <v>29</v>
      </c>
      <c r="F344" s="8">
        <v>29733</v>
      </c>
      <c r="G344" s="6" t="s">
        <v>28</v>
      </c>
    </row>
    <row r="345" spans="1:7">
      <c r="A345" s="6" t="s">
        <v>18</v>
      </c>
      <c r="B345" s="10">
        <v>42411</v>
      </c>
      <c r="C345" s="6">
        <v>4</v>
      </c>
      <c r="D345" s="6">
        <v>2</v>
      </c>
      <c r="E345" s="6" t="s">
        <v>29</v>
      </c>
      <c r="F345" s="8">
        <v>26479</v>
      </c>
      <c r="G345" s="6" t="s">
        <v>28</v>
      </c>
    </row>
    <row r="346" spans="1:7">
      <c r="A346" s="6" t="s">
        <v>39</v>
      </c>
      <c r="B346" s="10">
        <v>42411</v>
      </c>
      <c r="C346" s="6">
        <v>4</v>
      </c>
      <c r="D346" s="6">
        <v>2</v>
      </c>
      <c r="E346" s="6" t="s">
        <v>29</v>
      </c>
      <c r="F346" s="8">
        <v>17194</v>
      </c>
      <c r="G346" s="6" t="s">
        <v>28</v>
      </c>
    </row>
    <row r="347" spans="1:7">
      <c r="A347" s="6" t="s">
        <v>10</v>
      </c>
      <c r="B347" s="10">
        <v>42411</v>
      </c>
      <c r="C347" s="6">
        <v>4</v>
      </c>
      <c r="D347" s="6">
        <v>2</v>
      </c>
      <c r="E347" s="6" t="s">
        <v>32</v>
      </c>
      <c r="F347" s="8">
        <v>273527</v>
      </c>
      <c r="G347" s="6" t="s">
        <v>28</v>
      </c>
    </row>
    <row r="348" spans="1:7">
      <c r="A348" s="6" t="s">
        <v>56</v>
      </c>
      <c r="B348" s="10">
        <v>42411</v>
      </c>
      <c r="C348" s="6">
        <v>4</v>
      </c>
      <c r="D348" s="6">
        <v>2</v>
      </c>
      <c r="E348" s="6" t="s">
        <v>32</v>
      </c>
      <c r="F348" s="8">
        <v>48010</v>
      </c>
      <c r="G348" s="6" t="s">
        <v>28</v>
      </c>
    </row>
    <row r="349" spans="1:7">
      <c r="A349" s="6" t="s">
        <v>3</v>
      </c>
      <c r="B349" s="10">
        <v>42411</v>
      </c>
      <c r="C349" s="6">
        <v>4</v>
      </c>
      <c r="D349" s="6">
        <v>2</v>
      </c>
      <c r="E349" s="6" t="s">
        <v>32</v>
      </c>
      <c r="F349" s="8">
        <v>38944</v>
      </c>
      <c r="G349" s="6" t="s">
        <v>28</v>
      </c>
    </row>
    <row r="350" spans="1:7">
      <c r="A350" s="6" t="s">
        <v>40</v>
      </c>
      <c r="B350" s="10">
        <v>42411</v>
      </c>
      <c r="C350" s="6">
        <v>4</v>
      </c>
      <c r="D350" s="6">
        <v>2</v>
      </c>
      <c r="E350" s="6" t="s">
        <v>32</v>
      </c>
      <c r="F350" s="8">
        <v>31171</v>
      </c>
      <c r="G350" s="6" t="s">
        <v>28</v>
      </c>
    </row>
    <row r="351" spans="1:7">
      <c r="A351" s="6" t="s">
        <v>60</v>
      </c>
      <c r="B351" s="10">
        <v>42411</v>
      </c>
      <c r="C351" s="6">
        <v>4</v>
      </c>
      <c r="D351" s="6">
        <v>2</v>
      </c>
      <c r="E351" s="6" t="s">
        <v>32</v>
      </c>
      <c r="F351" s="8">
        <v>30868</v>
      </c>
      <c r="G351" s="6" t="s">
        <v>28</v>
      </c>
    </row>
    <row r="352" spans="1:7">
      <c r="A352" s="6" t="s">
        <v>17</v>
      </c>
      <c r="B352" s="10">
        <v>42411</v>
      </c>
      <c r="C352" s="6">
        <v>4</v>
      </c>
      <c r="D352" s="6">
        <v>2</v>
      </c>
      <c r="E352" s="6" t="s">
        <v>32</v>
      </c>
      <c r="F352" s="8">
        <v>26095</v>
      </c>
      <c r="G352" s="6" t="s">
        <v>28</v>
      </c>
    </row>
    <row r="353" spans="1:7">
      <c r="A353" s="6" t="s">
        <v>11</v>
      </c>
      <c r="B353" s="10">
        <v>42411</v>
      </c>
      <c r="C353" s="6">
        <v>4</v>
      </c>
      <c r="D353" s="6">
        <v>2</v>
      </c>
      <c r="E353" s="6" t="s">
        <v>32</v>
      </c>
      <c r="F353" s="8">
        <v>24388</v>
      </c>
      <c r="G353" s="6" t="s">
        <v>28</v>
      </c>
    </row>
    <row r="354" spans="1:7">
      <c r="A354" s="6" t="s">
        <v>57</v>
      </c>
      <c r="B354" s="10">
        <v>42411</v>
      </c>
      <c r="C354" s="6">
        <v>4</v>
      </c>
      <c r="D354" s="6">
        <v>2</v>
      </c>
      <c r="E354" s="6" t="s">
        <v>32</v>
      </c>
      <c r="F354" s="8">
        <v>23343</v>
      </c>
      <c r="G354" s="6" t="s">
        <v>28</v>
      </c>
    </row>
    <row r="355" spans="1:7">
      <c r="A355" s="6" t="s">
        <v>20</v>
      </c>
      <c r="B355" s="10">
        <v>42411</v>
      </c>
      <c r="C355" s="6">
        <v>4</v>
      </c>
      <c r="D355" s="6">
        <v>2</v>
      </c>
      <c r="E355" s="6" t="s">
        <v>32</v>
      </c>
      <c r="F355" s="8">
        <v>15432</v>
      </c>
      <c r="G355" s="6" t="s">
        <v>28</v>
      </c>
    </row>
    <row r="356" spans="1:7">
      <c r="A356" s="6" t="s">
        <v>52</v>
      </c>
      <c r="B356" s="10">
        <v>42411</v>
      </c>
      <c r="C356" s="6">
        <v>4</v>
      </c>
      <c r="D356" s="6">
        <v>2</v>
      </c>
      <c r="E356" s="6" t="s">
        <v>32</v>
      </c>
      <c r="F356" s="8">
        <v>15381</v>
      </c>
      <c r="G356" s="6" t="s">
        <v>28</v>
      </c>
    </row>
    <row r="357" spans="1:7">
      <c r="A357" s="6" t="s">
        <v>38</v>
      </c>
      <c r="B357" s="10">
        <v>42411</v>
      </c>
      <c r="C357" s="6">
        <v>4</v>
      </c>
      <c r="D357" s="6">
        <v>2</v>
      </c>
      <c r="E357" s="6" t="s">
        <v>30</v>
      </c>
      <c r="F357" s="8">
        <v>23104</v>
      </c>
      <c r="G357" s="6" t="s">
        <v>31</v>
      </c>
    </row>
    <row r="358" spans="1:7">
      <c r="A358" s="6" t="s">
        <v>22</v>
      </c>
      <c r="B358" s="10">
        <v>42411</v>
      </c>
      <c r="C358" s="6">
        <v>4</v>
      </c>
      <c r="D358" s="6">
        <v>2</v>
      </c>
      <c r="E358" s="6" t="s">
        <v>30</v>
      </c>
      <c r="F358" s="8">
        <v>18369</v>
      </c>
      <c r="G358" s="6" t="s">
        <v>31</v>
      </c>
    </row>
    <row r="359" spans="1:7">
      <c r="A359" s="6" t="s">
        <v>58</v>
      </c>
      <c r="B359" s="10">
        <v>42411</v>
      </c>
      <c r="C359" s="6">
        <v>4</v>
      </c>
      <c r="D359" s="6">
        <v>2</v>
      </c>
      <c r="E359" s="6" t="s">
        <v>30</v>
      </c>
      <c r="F359" s="8">
        <v>16929</v>
      </c>
      <c r="G359" s="6" t="s">
        <v>31</v>
      </c>
    </row>
    <row r="360" spans="1:7">
      <c r="A360" s="6" t="s">
        <v>59</v>
      </c>
      <c r="B360" s="10">
        <v>42411</v>
      </c>
      <c r="C360" s="6">
        <v>4</v>
      </c>
      <c r="D360" s="6">
        <v>2</v>
      </c>
      <c r="E360" s="6" t="s">
        <v>30</v>
      </c>
      <c r="F360" s="8">
        <v>7695</v>
      </c>
      <c r="G360" s="6" t="s">
        <v>31</v>
      </c>
    </row>
    <row r="361" spans="1:7">
      <c r="A361" s="6" t="s">
        <v>15</v>
      </c>
      <c r="B361" s="10">
        <v>42411</v>
      </c>
      <c r="C361" s="6">
        <v>4</v>
      </c>
      <c r="D361" s="6">
        <v>2</v>
      </c>
      <c r="E361" s="6" t="s">
        <v>30</v>
      </c>
      <c r="F361" s="8">
        <v>7691</v>
      </c>
      <c r="G361" s="6" t="s">
        <v>31</v>
      </c>
    </row>
    <row r="362" spans="1:7">
      <c r="A362" s="6" t="s">
        <v>10</v>
      </c>
      <c r="B362" s="10">
        <v>42411</v>
      </c>
      <c r="C362" s="6">
        <v>5</v>
      </c>
      <c r="D362" s="6">
        <v>2</v>
      </c>
      <c r="E362" s="6" t="s">
        <v>29</v>
      </c>
      <c r="F362" s="8">
        <v>121542</v>
      </c>
      <c r="G362" s="6" t="s">
        <v>28</v>
      </c>
    </row>
    <row r="363" spans="1:7">
      <c r="A363" s="6" t="s">
        <v>37</v>
      </c>
      <c r="B363" s="10">
        <v>42411</v>
      </c>
      <c r="C363" s="6">
        <v>5</v>
      </c>
      <c r="D363" s="6">
        <v>2</v>
      </c>
      <c r="E363" s="6" t="s">
        <v>29</v>
      </c>
      <c r="F363" s="8">
        <v>112301</v>
      </c>
      <c r="G363" s="6" t="s">
        <v>28</v>
      </c>
    </row>
    <row r="364" spans="1:7">
      <c r="A364" s="6" t="s">
        <v>4</v>
      </c>
      <c r="B364" s="10">
        <v>42411</v>
      </c>
      <c r="C364" s="6">
        <v>5</v>
      </c>
      <c r="D364" s="6">
        <v>2</v>
      </c>
      <c r="E364" s="6" t="s">
        <v>29</v>
      </c>
      <c r="F364" s="8">
        <v>106547</v>
      </c>
      <c r="G364" s="6" t="s">
        <v>28</v>
      </c>
    </row>
    <row r="365" spans="1:7">
      <c r="A365" s="6" t="s">
        <v>3</v>
      </c>
      <c r="B365" s="10">
        <v>42411</v>
      </c>
      <c r="C365" s="6">
        <v>5</v>
      </c>
      <c r="D365" s="6">
        <v>2</v>
      </c>
      <c r="E365" s="6" t="s">
        <v>29</v>
      </c>
      <c r="F365" s="8">
        <v>58340</v>
      </c>
      <c r="G365" s="6" t="s">
        <v>28</v>
      </c>
    </row>
    <row r="366" spans="1:7">
      <c r="A366" s="6" t="s">
        <v>50</v>
      </c>
      <c r="B366" s="10">
        <v>42411</v>
      </c>
      <c r="C366" s="6">
        <v>5</v>
      </c>
      <c r="D366" s="6">
        <v>2</v>
      </c>
      <c r="E366" s="6" t="s">
        <v>29</v>
      </c>
      <c r="F366" s="8">
        <v>41463</v>
      </c>
      <c r="G366" s="6" t="s">
        <v>28</v>
      </c>
    </row>
    <row r="367" spans="1:7">
      <c r="A367" s="6" t="s">
        <v>59</v>
      </c>
      <c r="B367" s="10">
        <v>42411</v>
      </c>
      <c r="C367" s="6">
        <v>5</v>
      </c>
      <c r="D367" s="6">
        <v>2</v>
      </c>
      <c r="E367" s="6" t="s">
        <v>29</v>
      </c>
      <c r="F367" s="8">
        <v>35096</v>
      </c>
      <c r="G367" s="6" t="s">
        <v>28</v>
      </c>
    </row>
    <row r="368" spans="1:7">
      <c r="A368" s="6" t="s">
        <v>23</v>
      </c>
      <c r="B368" s="10">
        <v>42411</v>
      </c>
      <c r="C368" s="6">
        <v>5</v>
      </c>
      <c r="D368" s="6">
        <v>2</v>
      </c>
      <c r="E368" s="6" t="s">
        <v>29</v>
      </c>
      <c r="F368" s="8">
        <v>34693</v>
      </c>
      <c r="G368" s="6" t="s">
        <v>28</v>
      </c>
    </row>
    <row r="369" spans="1:7">
      <c r="A369" s="6" t="s">
        <v>17</v>
      </c>
      <c r="B369" s="10">
        <v>42411</v>
      </c>
      <c r="C369" s="6">
        <v>5</v>
      </c>
      <c r="D369" s="6">
        <v>2</v>
      </c>
      <c r="E369" s="6" t="s">
        <v>29</v>
      </c>
      <c r="F369" s="8">
        <v>26630</v>
      </c>
      <c r="G369" s="6" t="s">
        <v>28</v>
      </c>
    </row>
    <row r="370" spans="1:7">
      <c r="A370" s="6" t="s">
        <v>39</v>
      </c>
      <c r="B370" s="10">
        <v>42411</v>
      </c>
      <c r="C370" s="6">
        <v>5</v>
      </c>
      <c r="D370" s="6">
        <v>2</v>
      </c>
      <c r="E370" s="6" t="s">
        <v>29</v>
      </c>
      <c r="F370" s="8">
        <v>16456</v>
      </c>
      <c r="G370" s="6" t="s">
        <v>28</v>
      </c>
    </row>
    <row r="371" spans="1:7">
      <c r="A371" s="6" t="s">
        <v>57</v>
      </c>
      <c r="B371" s="10">
        <v>42411</v>
      </c>
      <c r="C371" s="6">
        <v>5</v>
      </c>
      <c r="D371" s="6">
        <v>2</v>
      </c>
      <c r="E371" s="6" t="s">
        <v>29</v>
      </c>
      <c r="F371" s="8">
        <v>10912</v>
      </c>
      <c r="G371" s="6" t="s">
        <v>28</v>
      </c>
    </row>
    <row r="372" spans="1:7">
      <c r="A372" s="6" t="s">
        <v>5</v>
      </c>
      <c r="B372" s="10">
        <v>42411</v>
      </c>
      <c r="C372" s="6">
        <v>5</v>
      </c>
      <c r="D372" s="6">
        <v>2</v>
      </c>
      <c r="E372" s="6" t="s">
        <v>32</v>
      </c>
      <c r="F372" s="8">
        <v>39926</v>
      </c>
      <c r="G372" s="6" t="s">
        <v>31</v>
      </c>
    </row>
    <row r="373" spans="1:7">
      <c r="A373" s="6" t="s">
        <v>60</v>
      </c>
      <c r="B373" s="10">
        <v>42411</v>
      </c>
      <c r="C373" s="6">
        <v>5</v>
      </c>
      <c r="D373" s="6">
        <v>2</v>
      </c>
      <c r="E373" s="6" t="s">
        <v>32</v>
      </c>
      <c r="F373" s="8">
        <v>34854</v>
      </c>
      <c r="G373" s="6" t="s">
        <v>31</v>
      </c>
    </row>
    <row r="374" spans="1:7">
      <c r="A374" s="6" t="s">
        <v>16</v>
      </c>
      <c r="B374" s="10">
        <v>42411</v>
      </c>
      <c r="C374" s="6">
        <v>5</v>
      </c>
      <c r="D374" s="6">
        <v>2</v>
      </c>
      <c r="E374" s="6" t="s">
        <v>32</v>
      </c>
      <c r="F374" s="8">
        <v>29222</v>
      </c>
      <c r="G374" s="6" t="s">
        <v>31</v>
      </c>
    </row>
    <row r="375" spans="1:7">
      <c r="A375" s="6" t="s">
        <v>20</v>
      </c>
      <c r="B375" s="10">
        <v>42411</v>
      </c>
      <c r="C375" s="6">
        <v>5</v>
      </c>
      <c r="D375" s="6">
        <v>2</v>
      </c>
      <c r="E375" s="6" t="s">
        <v>32</v>
      </c>
      <c r="F375" s="8">
        <v>25845</v>
      </c>
      <c r="G375" s="6" t="s">
        <v>31</v>
      </c>
    </row>
    <row r="376" spans="1:7">
      <c r="A376" s="6" t="s">
        <v>6</v>
      </c>
      <c r="B376" s="10">
        <v>42411</v>
      </c>
      <c r="C376" s="6">
        <v>5</v>
      </c>
      <c r="D376" s="6">
        <v>2</v>
      </c>
      <c r="E376" s="6" t="s">
        <v>32</v>
      </c>
      <c r="F376" s="8">
        <v>23692</v>
      </c>
      <c r="G376" s="6" t="s">
        <v>31</v>
      </c>
    </row>
    <row r="377" spans="1:7">
      <c r="A377" s="6" t="s">
        <v>49</v>
      </c>
      <c r="B377" s="10">
        <v>42411</v>
      </c>
      <c r="C377" s="6">
        <v>5</v>
      </c>
      <c r="D377" s="6">
        <v>2</v>
      </c>
      <c r="E377" s="6" t="s">
        <v>32</v>
      </c>
      <c r="F377" s="8">
        <v>22210</v>
      </c>
      <c r="G377" s="6" t="s">
        <v>31</v>
      </c>
    </row>
    <row r="378" spans="1:7">
      <c r="A378" s="6" t="s">
        <v>18</v>
      </c>
      <c r="B378" s="10">
        <v>42411</v>
      </c>
      <c r="C378" s="6">
        <v>5</v>
      </c>
      <c r="D378" s="6">
        <v>2</v>
      </c>
      <c r="E378" s="6" t="s">
        <v>32</v>
      </c>
      <c r="F378" s="8">
        <v>17219</v>
      </c>
      <c r="G378" s="6" t="s">
        <v>31</v>
      </c>
    </row>
    <row r="379" spans="1:7">
      <c r="A379" s="6" t="s">
        <v>22</v>
      </c>
      <c r="B379" s="10">
        <v>42411</v>
      </c>
      <c r="C379" s="6">
        <v>5</v>
      </c>
      <c r="D379" s="6">
        <v>2</v>
      </c>
      <c r="E379" s="6" t="s">
        <v>32</v>
      </c>
      <c r="F379" s="8">
        <v>16510</v>
      </c>
      <c r="G379" s="6" t="s">
        <v>31</v>
      </c>
    </row>
    <row r="380" spans="1:7">
      <c r="A380" s="6" t="s">
        <v>52</v>
      </c>
      <c r="B380" s="10">
        <v>42411</v>
      </c>
      <c r="C380" s="6">
        <v>5</v>
      </c>
      <c r="D380" s="6">
        <v>2</v>
      </c>
      <c r="E380" s="6" t="s">
        <v>32</v>
      </c>
      <c r="F380" s="8">
        <v>15516</v>
      </c>
      <c r="G380" s="6" t="s">
        <v>31</v>
      </c>
    </row>
    <row r="381" spans="1:7">
      <c r="A381" s="6" t="s">
        <v>41</v>
      </c>
      <c r="B381" s="10">
        <v>42411</v>
      </c>
      <c r="C381" s="6">
        <v>5</v>
      </c>
      <c r="D381" s="6">
        <v>2</v>
      </c>
      <c r="E381" s="6" t="s">
        <v>32</v>
      </c>
      <c r="F381" s="8">
        <v>3178</v>
      </c>
      <c r="G381" s="6" t="s">
        <v>31</v>
      </c>
    </row>
    <row r="382" spans="1:7">
      <c r="A382" s="6" t="s">
        <v>40</v>
      </c>
      <c r="B382" s="10">
        <v>42411</v>
      </c>
      <c r="C382" s="6">
        <v>5</v>
      </c>
      <c r="D382" s="6">
        <v>2</v>
      </c>
      <c r="E382" s="6" t="s">
        <v>30</v>
      </c>
      <c r="F382" s="8">
        <v>51664</v>
      </c>
      <c r="G382" s="6" t="s">
        <v>31</v>
      </c>
    </row>
    <row r="383" spans="1:7">
      <c r="A383" s="6" t="s">
        <v>11</v>
      </c>
      <c r="B383" s="10">
        <v>42411</v>
      </c>
      <c r="C383" s="6">
        <v>5</v>
      </c>
      <c r="D383" s="6">
        <v>2</v>
      </c>
      <c r="E383" s="6" t="s">
        <v>30</v>
      </c>
      <c r="F383" s="8">
        <v>38727</v>
      </c>
      <c r="G383" s="6" t="s">
        <v>31</v>
      </c>
    </row>
    <row r="384" spans="1:7">
      <c r="A384" s="6" t="s">
        <v>7</v>
      </c>
      <c r="B384" s="10">
        <v>42411</v>
      </c>
      <c r="C384" s="6">
        <v>5</v>
      </c>
      <c r="D384" s="6">
        <v>2</v>
      </c>
      <c r="E384" s="6" t="s">
        <v>30</v>
      </c>
      <c r="F384" s="8">
        <v>37023</v>
      </c>
      <c r="G384" s="6" t="s">
        <v>31</v>
      </c>
    </row>
    <row r="385" spans="1:7">
      <c r="A385" s="6" t="s">
        <v>56</v>
      </c>
      <c r="B385" s="10">
        <v>42411</v>
      </c>
      <c r="C385" s="6">
        <v>5</v>
      </c>
      <c r="D385" s="6">
        <v>2</v>
      </c>
      <c r="E385" s="6" t="s">
        <v>30</v>
      </c>
      <c r="F385" s="8">
        <v>16990</v>
      </c>
      <c r="G385" s="6" t="s">
        <v>31</v>
      </c>
    </row>
    <row r="386" spans="1:7">
      <c r="A386" s="6" t="s">
        <v>38</v>
      </c>
      <c r="B386" s="10">
        <v>42411</v>
      </c>
      <c r="C386" s="6">
        <v>5</v>
      </c>
      <c r="D386" s="6">
        <v>2</v>
      </c>
      <c r="E386" s="6" t="s">
        <v>30</v>
      </c>
      <c r="F386" s="8">
        <v>8241</v>
      </c>
      <c r="G386" s="6" t="s">
        <v>31</v>
      </c>
    </row>
    <row r="387" spans="1:7">
      <c r="A387" s="6" t="s">
        <v>58</v>
      </c>
      <c r="B387" s="10">
        <v>42411</v>
      </c>
      <c r="C387" s="6">
        <v>5</v>
      </c>
      <c r="D387" s="6">
        <v>2</v>
      </c>
      <c r="E387" s="6" t="s">
        <v>30</v>
      </c>
      <c r="F387" s="8">
        <v>0</v>
      </c>
      <c r="G387" s="6" t="s">
        <v>31</v>
      </c>
    </row>
    <row r="388" spans="1:7">
      <c r="A388" s="6" t="s">
        <v>3</v>
      </c>
      <c r="B388" s="10">
        <v>42419</v>
      </c>
      <c r="C388" s="6">
        <v>1</v>
      </c>
      <c r="D388" s="6">
        <v>3</v>
      </c>
      <c r="E388" s="6" t="s">
        <v>29</v>
      </c>
      <c r="F388" s="8">
        <v>158188</v>
      </c>
      <c r="G388" s="6" t="s">
        <v>28</v>
      </c>
    </row>
    <row r="389" spans="1:7">
      <c r="A389" s="6" t="s">
        <v>4</v>
      </c>
      <c r="B389" s="10">
        <v>42419</v>
      </c>
      <c r="C389" s="6">
        <v>1</v>
      </c>
      <c r="D389" s="6">
        <v>3</v>
      </c>
      <c r="E389" s="6" t="s">
        <v>29</v>
      </c>
      <c r="F389" s="8">
        <v>90363</v>
      </c>
      <c r="G389" s="6" t="s">
        <v>28</v>
      </c>
    </row>
    <row r="390" spans="1:7">
      <c r="A390" s="6" t="s">
        <v>37</v>
      </c>
      <c r="B390" s="10">
        <v>42419</v>
      </c>
      <c r="C390" s="6">
        <v>1</v>
      </c>
      <c r="D390" s="6">
        <v>3</v>
      </c>
      <c r="E390" s="6" t="s">
        <v>29</v>
      </c>
      <c r="F390" s="8">
        <v>72857</v>
      </c>
      <c r="G390" s="6" t="s">
        <v>28</v>
      </c>
    </row>
    <row r="391" spans="1:7">
      <c r="A391" s="6" t="s">
        <v>10</v>
      </c>
      <c r="B391" s="10">
        <v>42419</v>
      </c>
      <c r="C391" s="6">
        <v>1</v>
      </c>
      <c r="D391" s="6">
        <v>3</v>
      </c>
      <c r="E391" s="6" t="s">
        <v>29</v>
      </c>
      <c r="F391" s="8">
        <v>65959</v>
      </c>
      <c r="G391" s="6" t="s">
        <v>28</v>
      </c>
    </row>
    <row r="392" spans="1:7">
      <c r="A392" s="6" t="s">
        <v>49</v>
      </c>
      <c r="B392" s="10">
        <v>42419</v>
      </c>
      <c r="C392" s="6">
        <v>1</v>
      </c>
      <c r="D392" s="6">
        <v>3</v>
      </c>
      <c r="E392" s="6" t="s">
        <v>29</v>
      </c>
      <c r="F392" s="8">
        <v>65598</v>
      </c>
      <c r="G392" s="6" t="s">
        <v>28</v>
      </c>
    </row>
    <row r="393" spans="1:7">
      <c r="A393" s="6" t="s">
        <v>11</v>
      </c>
      <c r="B393" s="10">
        <v>42419</v>
      </c>
      <c r="C393" s="6">
        <v>1</v>
      </c>
      <c r="D393" s="6">
        <v>3</v>
      </c>
      <c r="E393" s="6" t="s">
        <v>29</v>
      </c>
      <c r="F393" s="8">
        <v>63657</v>
      </c>
      <c r="G393" s="6" t="s">
        <v>28</v>
      </c>
    </row>
    <row r="394" spans="1:7">
      <c r="A394" s="6" t="s">
        <v>17</v>
      </c>
      <c r="B394" s="10">
        <v>42419</v>
      </c>
      <c r="C394" s="6">
        <v>1</v>
      </c>
      <c r="D394" s="6">
        <v>3</v>
      </c>
      <c r="E394" s="6" t="s">
        <v>29</v>
      </c>
      <c r="F394" s="8">
        <v>56635</v>
      </c>
      <c r="G394" s="6" t="s">
        <v>28</v>
      </c>
    </row>
    <row r="395" spans="1:7">
      <c r="A395" s="6" t="s">
        <v>5</v>
      </c>
      <c r="B395" s="10">
        <v>42419</v>
      </c>
      <c r="C395" s="6">
        <v>1</v>
      </c>
      <c r="D395" s="6">
        <v>3</v>
      </c>
      <c r="E395" s="6" t="s">
        <v>29</v>
      </c>
      <c r="F395" s="8">
        <v>26843</v>
      </c>
      <c r="G395" s="6" t="s">
        <v>28</v>
      </c>
    </row>
    <row r="396" spans="1:7">
      <c r="A396" s="6" t="s">
        <v>40</v>
      </c>
      <c r="B396" s="10">
        <v>42419</v>
      </c>
      <c r="C396" s="6">
        <v>1</v>
      </c>
      <c r="D396" s="6">
        <v>3</v>
      </c>
      <c r="E396" s="6" t="s">
        <v>29</v>
      </c>
      <c r="F396" s="8">
        <v>25121</v>
      </c>
      <c r="G396" s="6" t="s">
        <v>28</v>
      </c>
    </row>
    <row r="397" spans="1:7">
      <c r="A397" s="6" t="s">
        <v>18</v>
      </c>
      <c r="B397" s="10">
        <v>42419</v>
      </c>
      <c r="C397" s="6">
        <v>1</v>
      </c>
      <c r="D397" s="6">
        <v>3</v>
      </c>
      <c r="E397" s="6" t="s">
        <v>29</v>
      </c>
      <c r="F397" s="8">
        <v>22745</v>
      </c>
      <c r="G397" s="6" t="s">
        <v>28</v>
      </c>
    </row>
    <row r="398" spans="1:7">
      <c r="A398" s="6" t="s">
        <v>68</v>
      </c>
      <c r="B398" s="10">
        <v>42419</v>
      </c>
      <c r="C398" s="6">
        <v>1</v>
      </c>
      <c r="D398" s="6">
        <v>3</v>
      </c>
      <c r="E398" s="6" t="s">
        <v>32</v>
      </c>
      <c r="F398" s="8">
        <v>150624</v>
      </c>
      <c r="G398" s="6" t="s">
        <v>31</v>
      </c>
    </row>
    <row r="399" spans="1:7">
      <c r="A399" s="6" t="s">
        <v>65</v>
      </c>
      <c r="B399" s="10">
        <v>42419</v>
      </c>
      <c r="C399" s="6">
        <v>1</v>
      </c>
      <c r="D399" s="6">
        <v>3</v>
      </c>
      <c r="E399" s="6" t="s">
        <v>32</v>
      </c>
      <c r="F399" s="8">
        <v>101443</v>
      </c>
      <c r="G399" s="6" t="s">
        <v>31</v>
      </c>
    </row>
    <row r="400" spans="1:7">
      <c r="A400" s="6" t="s">
        <v>60</v>
      </c>
      <c r="B400" s="10">
        <v>42419</v>
      </c>
      <c r="C400" s="6">
        <v>1</v>
      </c>
      <c r="D400" s="6">
        <v>3</v>
      </c>
      <c r="E400" s="6" t="s">
        <v>32</v>
      </c>
      <c r="F400" s="8">
        <v>48355</v>
      </c>
      <c r="G400" s="6" t="s">
        <v>31</v>
      </c>
    </row>
    <row r="401" spans="1:7">
      <c r="A401" s="6" t="s">
        <v>69</v>
      </c>
      <c r="B401" s="10">
        <v>42419</v>
      </c>
      <c r="C401" s="6">
        <v>1</v>
      </c>
      <c r="D401" s="6">
        <v>3</v>
      </c>
      <c r="E401" s="6" t="s">
        <v>32</v>
      </c>
      <c r="F401" s="8">
        <v>40594</v>
      </c>
      <c r="G401" s="6" t="s">
        <v>31</v>
      </c>
    </row>
    <row r="402" spans="1:7">
      <c r="A402" s="6" t="s">
        <v>50</v>
      </c>
      <c r="B402" s="10">
        <v>42419</v>
      </c>
      <c r="C402" s="6">
        <v>1</v>
      </c>
      <c r="D402" s="6">
        <v>3</v>
      </c>
      <c r="E402" s="6" t="s">
        <v>32</v>
      </c>
      <c r="F402" s="8">
        <v>38142</v>
      </c>
      <c r="G402" s="6" t="s">
        <v>31</v>
      </c>
    </row>
    <row r="403" spans="1:7">
      <c r="A403" s="6" t="s">
        <v>39</v>
      </c>
      <c r="B403" s="10">
        <v>42419</v>
      </c>
      <c r="C403" s="6">
        <v>1</v>
      </c>
      <c r="D403" s="6">
        <v>3</v>
      </c>
      <c r="E403" s="6" t="s">
        <v>32</v>
      </c>
      <c r="F403" s="8">
        <v>36073</v>
      </c>
      <c r="G403" s="6" t="s">
        <v>31</v>
      </c>
    </row>
    <row r="404" spans="1:7">
      <c r="A404" s="6" t="s">
        <v>6</v>
      </c>
      <c r="B404" s="10">
        <v>42419</v>
      </c>
      <c r="C404" s="6">
        <v>1</v>
      </c>
      <c r="D404" s="6">
        <v>3</v>
      </c>
      <c r="E404" s="6" t="s">
        <v>32</v>
      </c>
      <c r="F404" s="8">
        <v>33114</v>
      </c>
      <c r="G404" s="6" t="s">
        <v>31</v>
      </c>
    </row>
    <row r="405" spans="1:7">
      <c r="A405" s="6" t="s">
        <v>58</v>
      </c>
      <c r="B405" s="10">
        <v>42419</v>
      </c>
      <c r="C405" s="6">
        <v>1</v>
      </c>
      <c r="D405" s="6">
        <v>3</v>
      </c>
      <c r="E405" s="6" t="s">
        <v>32</v>
      </c>
      <c r="F405" s="8">
        <v>28505</v>
      </c>
      <c r="G405" s="6" t="s">
        <v>31</v>
      </c>
    </row>
    <row r="406" spans="1:7">
      <c r="A406" s="6" t="s">
        <v>7</v>
      </c>
      <c r="B406" s="10">
        <v>42419</v>
      </c>
      <c r="C406" s="6">
        <v>1</v>
      </c>
      <c r="D406" s="6">
        <v>3</v>
      </c>
      <c r="E406" s="6" t="s">
        <v>32</v>
      </c>
      <c r="F406" s="8">
        <v>26577</v>
      </c>
      <c r="G406" s="6" t="s">
        <v>31</v>
      </c>
    </row>
    <row r="407" spans="1:7">
      <c r="A407" s="6" t="s">
        <v>57</v>
      </c>
      <c r="B407" s="10">
        <v>42419</v>
      </c>
      <c r="C407" s="6">
        <v>1</v>
      </c>
      <c r="D407" s="6">
        <v>3</v>
      </c>
      <c r="E407" s="6" t="s">
        <v>32</v>
      </c>
      <c r="F407" s="8">
        <v>24310</v>
      </c>
      <c r="G407" s="6" t="s">
        <v>31</v>
      </c>
    </row>
    <row r="408" spans="1:7">
      <c r="A408" s="6" t="s">
        <v>59</v>
      </c>
      <c r="B408" s="10">
        <v>42419</v>
      </c>
      <c r="C408" s="6">
        <v>1</v>
      </c>
      <c r="D408" s="6">
        <v>3</v>
      </c>
      <c r="E408" s="6" t="s">
        <v>30</v>
      </c>
      <c r="F408" s="8">
        <v>56318</v>
      </c>
      <c r="G408" s="6" t="s">
        <v>31</v>
      </c>
    </row>
    <row r="409" spans="1:7">
      <c r="A409" s="6" t="s">
        <v>38</v>
      </c>
      <c r="B409" s="10">
        <v>42419</v>
      </c>
      <c r="C409" s="6">
        <v>1</v>
      </c>
      <c r="D409" s="6">
        <v>3</v>
      </c>
      <c r="E409" s="6" t="s">
        <v>30</v>
      </c>
      <c r="F409" s="8">
        <v>48541</v>
      </c>
      <c r="G409" s="6" t="s">
        <v>31</v>
      </c>
    </row>
    <row r="410" spans="1:7">
      <c r="A410" s="6" t="s">
        <v>23</v>
      </c>
      <c r="B410" s="10">
        <v>42419</v>
      </c>
      <c r="C410" s="6">
        <v>1</v>
      </c>
      <c r="D410" s="6">
        <v>3</v>
      </c>
      <c r="E410" s="6" t="s">
        <v>30</v>
      </c>
      <c r="F410" s="8">
        <v>41030</v>
      </c>
      <c r="G410" s="6" t="s">
        <v>31</v>
      </c>
    </row>
    <row r="411" spans="1:7">
      <c r="A411" s="6" t="s">
        <v>20</v>
      </c>
      <c r="B411" s="10">
        <v>42419</v>
      </c>
      <c r="C411" s="6">
        <v>1</v>
      </c>
      <c r="D411" s="6">
        <v>3</v>
      </c>
      <c r="E411" s="6" t="s">
        <v>30</v>
      </c>
      <c r="F411" s="8">
        <v>31385</v>
      </c>
      <c r="G411" s="6" t="s">
        <v>31</v>
      </c>
    </row>
    <row r="412" spans="1:7">
      <c r="A412" s="6" t="s">
        <v>15</v>
      </c>
      <c r="B412" s="10">
        <v>42419</v>
      </c>
      <c r="C412" s="6">
        <v>1</v>
      </c>
      <c r="D412" s="6">
        <v>3</v>
      </c>
      <c r="E412" s="6" t="s">
        <v>30</v>
      </c>
      <c r="F412" s="8">
        <v>7198</v>
      </c>
      <c r="G412" s="6" t="s">
        <v>31</v>
      </c>
    </row>
    <row r="413" spans="1:7">
      <c r="A413" s="6" t="s">
        <v>56</v>
      </c>
      <c r="B413" s="10">
        <v>42419</v>
      </c>
      <c r="C413" s="6">
        <v>1</v>
      </c>
      <c r="D413" s="6">
        <v>3</v>
      </c>
      <c r="E413" s="6" t="s">
        <v>30</v>
      </c>
      <c r="F413" s="8">
        <v>7196</v>
      </c>
      <c r="G413" s="6" t="s">
        <v>31</v>
      </c>
    </row>
    <row r="414" spans="1:7">
      <c r="A414" s="6" t="s">
        <v>3</v>
      </c>
      <c r="B414" s="10">
        <v>42419</v>
      </c>
      <c r="C414" s="6">
        <v>2</v>
      </c>
      <c r="D414" s="6">
        <v>3</v>
      </c>
      <c r="E414" s="6" t="s">
        <v>29</v>
      </c>
      <c r="F414" s="8">
        <v>152505</v>
      </c>
      <c r="G414" s="6" t="s">
        <v>28</v>
      </c>
    </row>
    <row r="415" spans="1:7">
      <c r="A415" s="6" t="s">
        <v>4</v>
      </c>
      <c r="B415" s="10">
        <v>42419</v>
      </c>
      <c r="C415" s="6">
        <v>2</v>
      </c>
      <c r="D415" s="6">
        <v>3</v>
      </c>
      <c r="E415" s="6" t="s">
        <v>29</v>
      </c>
      <c r="F415" s="8">
        <v>92546</v>
      </c>
      <c r="G415" s="6" t="s">
        <v>28</v>
      </c>
    </row>
    <row r="416" spans="1:7">
      <c r="A416" s="6" t="s">
        <v>37</v>
      </c>
      <c r="B416" s="10">
        <v>42419</v>
      </c>
      <c r="C416" s="6">
        <v>2</v>
      </c>
      <c r="D416" s="6">
        <v>3</v>
      </c>
      <c r="E416" s="6" t="s">
        <v>29</v>
      </c>
      <c r="F416" s="8">
        <v>88076</v>
      </c>
      <c r="G416" s="6" t="s">
        <v>28</v>
      </c>
    </row>
    <row r="417" spans="1:7">
      <c r="A417" s="6" t="s">
        <v>5</v>
      </c>
      <c r="B417" s="10">
        <v>42419</v>
      </c>
      <c r="C417" s="6">
        <v>2</v>
      </c>
      <c r="D417" s="6">
        <v>3</v>
      </c>
      <c r="E417" s="6" t="s">
        <v>29</v>
      </c>
      <c r="F417" s="8">
        <v>68341</v>
      </c>
      <c r="G417" s="6" t="s">
        <v>28</v>
      </c>
    </row>
    <row r="418" spans="1:7">
      <c r="A418" s="6" t="s">
        <v>11</v>
      </c>
      <c r="B418" s="10">
        <v>42419</v>
      </c>
      <c r="C418" s="6">
        <v>2</v>
      </c>
      <c r="D418" s="6">
        <v>3</v>
      </c>
      <c r="E418" s="6" t="s">
        <v>29</v>
      </c>
      <c r="F418" s="8">
        <v>65385</v>
      </c>
      <c r="G418" s="6" t="s">
        <v>28</v>
      </c>
    </row>
    <row r="419" spans="1:7">
      <c r="A419" s="6" t="s">
        <v>49</v>
      </c>
      <c r="B419" s="10">
        <v>42419</v>
      </c>
      <c r="C419" s="6">
        <v>2</v>
      </c>
      <c r="D419" s="6">
        <v>3</v>
      </c>
      <c r="E419" s="6" t="s">
        <v>29</v>
      </c>
      <c r="F419" s="8">
        <v>46189</v>
      </c>
      <c r="G419" s="6" t="s">
        <v>28</v>
      </c>
    </row>
    <row r="420" spans="1:7">
      <c r="A420" s="6" t="s">
        <v>39</v>
      </c>
      <c r="B420" s="10">
        <v>42419</v>
      </c>
      <c r="C420" s="6">
        <v>2</v>
      </c>
      <c r="D420" s="6">
        <v>3</v>
      </c>
      <c r="E420" s="6" t="s">
        <v>29</v>
      </c>
      <c r="F420" s="8">
        <v>40836</v>
      </c>
      <c r="G420" s="6" t="s">
        <v>28</v>
      </c>
    </row>
    <row r="421" spans="1:7">
      <c r="A421" s="6" t="s">
        <v>7</v>
      </c>
      <c r="B421" s="10">
        <v>42419</v>
      </c>
      <c r="C421" s="6">
        <v>2</v>
      </c>
      <c r="D421" s="6">
        <v>3</v>
      </c>
      <c r="E421" s="6" t="s">
        <v>29</v>
      </c>
      <c r="F421" s="8">
        <v>32734</v>
      </c>
      <c r="G421" s="6" t="s">
        <v>28</v>
      </c>
    </row>
    <row r="422" spans="1:7">
      <c r="A422" s="6" t="s">
        <v>40</v>
      </c>
      <c r="B422" s="10">
        <v>42419</v>
      </c>
      <c r="C422" s="6">
        <v>2</v>
      </c>
      <c r="D422" s="6">
        <v>3</v>
      </c>
      <c r="E422" s="6" t="s">
        <v>29</v>
      </c>
      <c r="F422" s="8">
        <v>31888</v>
      </c>
      <c r="G422" s="6" t="s">
        <v>28</v>
      </c>
    </row>
    <row r="423" spans="1:7">
      <c r="A423" s="6" t="s">
        <v>57</v>
      </c>
      <c r="B423" s="10">
        <v>42419</v>
      </c>
      <c r="C423" s="6">
        <v>2</v>
      </c>
      <c r="D423" s="6">
        <v>3</v>
      </c>
      <c r="E423" s="6" t="s">
        <v>29</v>
      </c>
      <c r="F423" s="8">
        <v>31228</v>
      </c>
      <c r="G423" s="6" t="s">
        <v>28</v>
      </c>
    </row>
    <row r="424" spans="1:7">
      <c r="A424" s="6" t="s">
        <v>10</v>
      </c>
      <c r="B424" s="10">
        <v>42419</v>
      </c>
      <c r="C424" s="6">
        <v>2</v>
      </c>
      <c r="D424" s="6">
        <v>3</v>
      </c>
      <c r="E424" s="6" t="s">
        <v>32</v>
      </c>
      <c r="F424" s="8">
        <v>156654</v>
      </c>
      <c r="G424" s="6" t="s">
        <v>28</v>
      </c>
    </row>
    <row r="425" spans="1:7">
      <c r="A425" s="6" t="s">
        <v>65</v>
      </c>
      <c r="B425" s="10">
        <v>42419</v>
      </c>
      <c r="C425" s="6">
        <v>2</v>
      </c>
      <c r="D425" s="6">
        <v>3</v>
      </c>
      <c r="E425" s="6" t="s">
        <v>32</v>
      </c>
      <c r="F425" s="8">
        <v>124878</v>
      </c>
      <c r="G425" s="6" t="s">
        <v>28</v>
      </c>
    </row>
    <row r="426" spans="1:7">
      <c r="A426" s="6" t="s">
        <v>68</v>
      </c>
      <c r="B426" s="10">
        <v>42419</v>
      </c>
      <c r="C426" s="6">
        <v>2</v>
      </c>
      <c r="D426" s="6">
        <v>3</v>
      </c>
      <c r="E426" s="6" t="s">
        <v>32</v>
      </c>
      <c r="F426" s="8">
        <v>93678</v>
      </c>
      <c r="G426" s="6" t="s">
        <v>28</v>
      </c>
    </row>
    <row r="427" spans="1:7">
      <c r="A427" s="6" t="s">
        <v>17</v>
      </c>
      <c r="B427" s="10">
        <v>42419</v>
      </c>
      <c r="C427" s="6">
        <v>2</v>
      </c>
      <c r="D427" s="6">
        <v>3</v>
      </c>
      <c r="E427" s="6" t="s">
        <v>32</v>
      </c>
      <c r="F427" s="8">
        <v>72927</v>
      </c>
      <c r="G427" s="6" t="s">
        <v>28</v>
      </c>
    </row>
    <row r="428" spans="1:7">
      <c r="A428" s="6" t="s">
        <v>38</v>
      </c>
      <c r="B428" s="10">
        <v>42419</v>
      </c>
      <c r="C428" s="6">
        <v>2</v>
      </c>
      <c r="D428" s="6">
        <v>3</v>
      </c>
      <c r="E428" s="6" t="s">
        <v>32</v>
      </c>
      <c r="F428" s="8">
        <v>53377</v>
      </c>
      <c r="G428" s="6" t="s">
        <v>28</v>
      </c>
    </row>
    <row r="429" spans="1:7">
      <c r="A429" s="6" t="s">
        <v>60</v>
      </c>
      <c r="B429" s="10">
        <v>42419</v>
      </c>
      <c r="C429" s="6">
        <v>2</v>
      </c>
      <c r="D429" s="6">
        <v>3</v>
      </c>
      <c r="E429" s="6" t="s">
        <v>32</v>
      </c>
      <c r="F429" s="8">
        <v>40509</v>
      </c>
      <c r="G429" s="6" t="s">
        <v>28</v>
      </c>
    </row>
    <row r="430" spans="1:7">
      <c r="A430" s="6" t="s">
        <v>50</v>
      </c>
      <c r="B430" s="10">
        <v>42419</v>
      </c>
      <c r="C430" s="6">
        <v>2</v>
      </c>
      <c r="D430" s="6">
        <v>3</v>
      </c>
      <c r="E430" s="6" t="s">
        <v>32</v>
      </c>
      <c r="F430" s="8">
        <v>36929</v>
      </c>
      <c r="G430" s="6" t="s">
        <v>28</v>
      </c>
    </row>
    <row r="431" spans="1:7">
      <c r="A431" s="6" t="s">
        <v>52</v>
      </c>
      <c r="B431" s="10">
        <v>42419</v>
      </c>
      <c r="C431" s="6">
        <v>2</v>
      </c>
      <c r="D431" s="6">
        <v>3</v>
      </c>
      <c r="E431" s="6" t="s">
        <v>32</v>
      </c>
      <c r="F431" s="8">
        <v>32425</v>
      </c>
      <c r="G431" s="6" t="s">
        <v>28</v>
      </c>
    </row>
    <row r="432" spans="1:7">
      <c r="A432" s="6" t="s">
        <v>61</v>
      </c>
      <c r="B432" s="10">
        <v>42419</v>
      </c>
      <c r="C432" s="6">
        <v>2</v>
      </c>
      <c r="D432" s="6">
        <v>3</v>
      </c>
      <c r="E432" s="6" t="s">
        <v>32</v>
      </c>
      <c r="F432" s="8">
        <v>15683</v>
      </c>
      <c r="G432" s="6" t="s">
        <v>28</v>
      </c>
    </row>
    <row r="433" spans="1:7">
      <c r="A433" s="6" t="s">
        <v>59</v>
      </c>
      <c r="B433" s="10">
        <v>42419</v>
      </c>
      <c r="C433" s="6">
        <v>2</v>
      </c>
      <c r="D433" s="6">
        <v>3</v>
      </c>
      <c r="E433" s="6" t="s">
        <v>32</v>
      </c>
      <c r="F433" s="8">
        <v>12367</v>
      </c>
      <c r="G433" s="6" t="s">
        <v>28</v>
      </c>
    </row>
    <row r="434" spans="1:7">
      <c r="A434" s="6" t="s">
        <v>56</v>
      </c>
      <c r="B434" s="10">
        <v>42419</v>
      </c>
      <c r="C434" s="6">
        <v>2</v>
      </c>
      <c r="D434" s="6">
        <v>3</v>
      </c>
      <c r="E434" s="6" t="s">
        <v>30</v>
      </c>
      <c r="F434" s="8">
        <v>22859</v>
      </c>
      <c r="G434" s="6" t="s">
        <v>31</v>
      </c>
    </row>
    <row r="435" spans="1:7">
      <c r="A435" s="6" t="s">
        <v>18</v>
      </c>
      <c r="B435" s="10">
        <v>42419</v>
      </c>
      <c r="C435" s="6">
        <v>2</v>
      </c>
      <c r="D435" s="6">
        <v>3</v>
      </c>
      <c r="E435" s="6" t="s">
        <v>30</v>
      </c>
      <c r="F435" s="8">
        <v>14598</v>
      </c>
      <c r="G435" s="6" t="s">
        <v>31</v>
      </c>
    </row>
    <row r="436" spans="1:7">
      <c r="A436" s="6" t="s">
        <v>20</v>
      </c>
      <c r="B436" s="10">
        <v>42419</v>
      </c>
      <c r="C436" s="6">
        <v>2</v>
      </c>
      <c r="D436" s="6">
        <v>3</v>
      </c>
      <c r="E436" s="6" t="s">
        <v>30</v>
      </c>
      <c r="F436" s="8">
        <v>12401</v>
      </c>
      <c r="G436" s="6" t="s">
        <v>31</v>
      </c>
    </row>
    <row r="437" spans="1:7">
      <c r="A437" s="6" t="s">
        <v>58</v>
      </c>
      <c r="B437" s="10">
        <v>42419</v>
      </c>
      <c r="C437" s="6">
        <v>2</v>
      </c>
      <c r="D437" s="6">
        <v>3</v>
      </c>
      <c r="E437" s="6" t="s">
        <v>30</v>
      </c>
      <c r="F437" s="8">
        <v>5253</v>
      </c>
      <c r="G437" s="6" t="s">
        <v>31</v>
      </c>
    </row>
    <row r="438" spans="1:7">
      <c r="A438" s="6" t="s">
        <v>41</v>
      </c>
      <c r="B438" s="10">
        <v>42419</v>
      </c>
      <c r="C438" s="6">
        <v>2</v>
      </c>
      <c r="D438" s="6">
        <v>3</v>
      </c>
      <c r="E438" s="6" t="s">
        <v>30</v>
      </c>
      <c r="F438" s="8">
        <v>3550</v>
      </c>
      <c r="G438" s="6" t="s">
        <v>31</v>
      </c>
    </row>
    <row r="439" spans="1:7">
      <c r="A439" s="6" t="s">
        <v>4</v>
      </c>
      <c r="B439" s="10">
        <v>42419</v>
      </c>
      <c r="C439" s="6">
        <v>3</v>
      </c>
      <c r="D439" s="6">
        <v>2</v>
      </c>
      <c r="E439" s="6" t="s">
        <v>29</v>
      </c>
      <c r="F439" s="8">
        <v>90073</v>
      </c>
      <c r="G439" s="6" t="s">
        <v>28</v>
      </c>
    </row>
    <row r="440" spans="1:7">
      <c r="A440" s="6" t="s">
        <v>37</v>
      </c>
      <c r="B440" s="10">
        <v>42419</v>
      </c>
      <c r="C440" s="6">
        <v>3</v>
      </c>
      <c r="D440" s="6">
        <v>2</v>
      </c>
      <c r="E440" s="6" t="s">
        <v>29</v>
      </c>
      <c r="F440" s="8">
        <v>89895</v>
      </c>
      <c r="G440" s="6" t="s">
        <v>28</v>
      </c>
    </row>
    <row r="441" spans="1:7">
      <c r="A441" s="6" t="s">
        <v>39</v>
      </c>
      <c r="B441" s="10">
        <v>42419</v>
      </c>
      <c r="C441" s="6">
        <v>3</v>
      </c>
      <c r="D441" s="6">
        <v>2</v>
      </c>
      <c r="E441" s="6" t="s">
        <v>29</v>
      </c>
      <c r="F441" s="8">
        <v>58804</v>
      </c>
      <c r="G441" s="6" t="s">
        <v>28</v>
      </c>
    </row>
    <row r="442" spans="1:7">
      <c r="A442" s="6" t="s">
        <v>5</v>
      </c>
      <c r="B442" s="10">
        <v>42419</v>
      </c>
      <c r="C442" s="6">
        <v>3</v>
      </c>
      <c r="D442" s="6">
        <v>2</v>
      </c>
      <c r="E442" s="6" t="s">
        <v>29</v>
      </c>
      <c r="F442" s="8">
        <v>46128</v>
      </c>
      <c r="G442" s="6" t="s">
        <v>28</v>
      </c>
    </row>
    <row r="443" spans="1:7">
      <c r="A443" s="6" t="s">
        <v>7</v>
      </c>
      <c r="B443" s="10">
        <v>42419</v>
      </c>
      <c r="C443" s="6">
        <v>3</v>
      </c>
      <c r="D443" s="6">
        <v>2</v>
      </c>
      <c r="E443" s="6" t="s">
        <v>29</v>
      </c>
      <c r="F443" s="8">
        <v>44395</v>
      </c>
      <c r="G443" s="6" t="s">
        <v>28</v>
      </c>
    </row>
    <row r="444" spans="1:7">
      <c r="A444" s="6" t="s">
        <v>49</v>
      </c>
      <c r="B444" s="10">
        <v>42419</v>
      </c>
      <c r="C444" s="6">
        <v>3</v>
      </c>
      <c r="D444" s="6">
        <v>2</v>
      </c>
      <c r="E444" s="6" t="s">
        <v>29</v>
      </c>
      <c r="F444" s="8">
        <v>36066</v>
      </c>
      <c r="G444" s="6" t="s">
        <v>28</v>
      </c>
    </row>
    <row r="445" spans="1:7">
      <c r="A445" s="6" t="s">
        <v>23</v>
      </c>
      <c r="B445" s="10">
        <v>42419</v>
      </c>
      <c r="C445" s="6">
        <v>3</v>
      </c>
      <c r="D445" s="6">
        <v>2</v>
      </c>
      <c r="E445" s="6" t="s">
        <v>29</v>
      </c>
      <c r="F445" s="8">
        <v>33495</v>
      </c>
      <c r="G445" s="6" t="s">
        <v>28</v>
      </c>
    </row>
    <row r="446" spans="1:7">
      <c r="A446" s="6" t="s">
        <v>18</v>
      </c>
      <c r="B446" s="10">
        <v>42419</v>
      </c>
      <c r="C446" s="6">
        <v>3</v>
      </c>
      <c r="D446" s="6">
        <v>2</v>
      </c>
      <c r="E446" s="6" t="s">
        <v>29</v>
      </c>
      <c r="F446" s="8">
        <v>30167</v>
      </c>
      <c r="G446" s="6" t="s">
        <v>28</v>
      </c>
    </row>
    <row r="447" spans="1:7">
      <c r="A447" s="6" t="s">
        <v>17</v>
      </c>
      <c r="B447" s="10">
        <v>42419</v>
      </c>
      <c r="C447" s="6">
        <v>3</v>
      </c>
      <c r="D447" s="6">
        <v>2</v>
      </c>
      <c r="E447" s="6" t="s">
        <v>29</v>
      </c>
      <c r="F447" s="8">
        <v>29405</v>
      </c>
      <c r="G447" s="6" t="s">
        <v>28</v>
      </c>
    </row>
    <row r="448" spans="1:7">
      <c r="A448" s="6" t="s">
        <v>11</v>
      </c>
      <c r="B448" s="10">
        <v>42419</v>
      </c>
      <c r="C448" s="6">
        <v>3</v>
      </c>
      <c r="D448" s="6">
        <v>2</v>
      </c>
      <c r="E448" s="6" t="s">
        <v>29</v>
      </c>
      <c r="F448" s="8">
        <v>20731</v>
      </c>
      <c r="G448" s="6" t="s">
        <v>28</v>
      </c>
    </row>
    <row r="449" spans="1:7">
      <c r="A449" s="6" t="s">
        <v>3</v>
      </c>
      <c r="B449" s="10">
        <v>42419</v>
      </c>
      <c r="C449" s="6">
        <v>3</v>
      </c>
      <c r="D449" s="6">
        <v>2</v>
      </c>
      <c r="E449" s="6" t="s">
        <v>32</v>
      </c>
      <c r="F449" s="8">
        <v>203171</v>
      </c>
      <c r="G449" s="6" t="s">
        <v>28</v>
      </c>
    </row>
    <row r="450" spans="1:7">
      <c r="A450" s="6" t="s">
        <v>10</v>
      </c>
      <c r="B450" s="10">
        <v>42419</v>
      </c>
      <c r="C450" s="6">
        <v>3</v>
      </c>
      <c r="D450" s="6">
        <v>2</v>
      </c>
      <c r="E450" s="6" t="s">
        <v>32</v>
      </c>
      <c r="F450" s="8">
        <v>62851</v>
      </c>
      <c r="G450" s="6" t="s">
        <v>28</v>
      </c>
    </row>
    <row r="451" spans="1:7">
      <c r="A451" s="6" t="s">
        <v>68</v>
      </c>
      <c r="B451" s="10">
        <v>42419</v>
      </c>
      <c r="C451" s="6">
        <v>3</v>
      </c>
      <c r="D451" s="6">
        <v>2</v>
      </c>
      <c r="E451" s="6" t="s">
        <v>32</v>
      </c>
      <c r="F451" s="8">
        <v>42039</v>
      </c>
      <c r="G451" s="6" t="s">
        <v>28</v>
      </c>
    </row>
    <row r="452" spans="1:7">
      <c r="A452" s="6" t="s">
        <v>50</v>
      </c>
      <c r="B452" s="10">
        <v>42419</v>
      </c>
      <c r="C452" s="6">
        <v>3</v>
      </c>
      <c r="D452" s="6">
        <v>2</v>
      </c>
      <c r="E452" s="6" t="s">
        <v>32</v>
      </c>
      <c r="F452" s="8">
        <v>38215</v>
      </c>
      <c r="G452" s="6" t="s">
        <v>28</v>
      </c>
    </row>
    <row r="453" spans="1:7">
      <c r="A453" s="6" t="s">
        <v>38</v>
      </c>
      <c r="B453" s="10">
        <v>42419</v>
      </c>
      <c r="C453" s="6">
        <v>3</v>
      </c>
      <c r="D453" s="6">
        <v>2</v>
      </c>
      <c r="E453" s="6" t="s">
        <v>32</v>
      </c>
      <c r="F453" s="8">
        <v>30692</v>
      </c>
      <c r="G453" s="6" t="s">
        <v>28</v>
      </c>
    </row>
    <row r="454" spans="1:7">
      <c r="A454" s="6" t="s">
        <v>56</v>
      </c>
      <c r="B454" s="10">
        <v>42419</v>
      </c>
      <c r="C454" s="6">
        <v>3</v>
      </c>
      <c r="D454" s="6">
        <v>2</v>
      </c>
      <c r="E454" s="6" t="s">
        <v>32</v>
      </c>
      <c r="F454" s="8">
        <v>29123</v>
      </c>
      <c r="G454" s="6" t="s">
        <v>28</v>
      </c>
    </row>
    <row r="455" spans="1:7">
      <c r="A455" s="6" t="s">
        <v>60</v>
      </c>
      <c r="B455" s="10">
        <v>42419</v>
      </c>
      <c r="C455" s="6">
        <v>3</v>
      </c>
      <c r="D455" s="6">
        <v>2</v>
      </c>
      <c r="E455" s="6" t="s">
        <v>32</v>
      </c>
      <c r="F455" s="8">
        <v>23672</v>
      </c>
      <c r="G455" s="6" t="s">
        <v>28</v>
      </c>
    </row>
    <row r="456" spans="1:7">
      <c r="A456" s="6" t="s">
        <v>57</v>
      </c>
      <c r="B456" s="10">
        <v>42419</v>
      </c>
      <c r="C456" s="6">
        <v>3</v>
      </c>
      <c r="D456" s="6">
        <v>2</v>
      </c>
      <c r="E456" s="6" t="s">
        <v>32</v>
      </c>
      <c r="F456" s="8">
        <v>21474</v>
      </c>
      <c r="G456" s="6" t="s">
        <v>28</v>
      </c>
    </row>
    <row r="457" spans="1:7">
      <c r="A457" s="6" t="s">
        <v>20</v>
      </c>
      <c r="B457" s="10">
        <v>42419</v>
      </c>
      <c r="C457" s="6">
        <v>3</v>
      </c>
      <c r="D457" s="6">
        <v>2</v>
      </c>
      <c r="E457" s="6" t="s">
        <v>32</v>
      </c>
      <c r="F457" s="8">
        <v>13990</v>
      </c>
      <c r="G457" s="6" t="s">
        <v>28</v>
      </c>
    </row>
    <row r="458" spans="1:7">
      <c r="A458" s="6" t="s">
        <v>52</v>
      </c>
      <c r="B458" s="10">
        <v>42419</v>
      </c>
      <c r="C458" s="6">
        <v>3</v>
      </c>
      <c r="D458" s="6">
        <v>2</v>
      </c>
      <c r="E458" s="6" t="s">
        <v>32</v>
      </c>
      <c r="F458" s="8">
        <v>13978</v>
      </c>
      <c r="G458" s="6" t="s">
        <v>28</v>
      </c>
    </row>
    <row r="459" spans="1:7">
      <c r="A459" s="6" t="s">
        <v>65</v>
      </c>
      <c r="B459" s="10">
        <v>42419</v>
      </c>
      <c r="C459" s="6">
        <v>3</v>
      </c>
      <c r="D459" s="6">
        <v>2</v>
      </c>
      <c r="E459" s="6" t="s">
        <v>30</v>
      </c>
      <c r="F459" s="8">
        <v>63888</v>
      </c>
      <c r="G459" s="6" t="s">
        <v>31</v>
      </c>
    </row>
    <row r="460" spans="1:7">
      <c r="A460" s="6" t="s">
        <v>59</v>
      </c>
      <c r="B460" s="10">
        <v>42419</v>
      </c>
      <c r="C460" s="6">
        <v>3</v>
      </c>
      <c r="D460" s="6">
        <v>2</v>
      </c>
      <c r="E460" s="6" t="s">
        <v>30</v>
      </c>
      <c r="F460" s="8">
        <v>23048</v>
      </c>
      <c r="G460" s="6" t="s">
        <v>31</v>
      </c>
    </row>
    <row r="461" spans="1:7">
      <c r="A461" s="6" t="s">
        <v>6</v>
      </c>
      <c r="B461" s="10">
        <v>42419</v>
      </c>
      <c r="C461" s="6">
        <v>3</v>
      </c>
      <c r="D461" s="6">
        <v>2</v>
      </c>
      <c r="E461" s="6" t="s">
        <v>30</v>
      </c>
      <c r="F461" s="8">
        <v>16740</v>
      </c>
      <c r="G461" s="6" t="s">
        <v>31</v>
      </c>
    </row>
    <row r="462" spans="1:7">
      <c r="A462" s="6" t="s">
        <v>61</v>
      </c>
      <c r="B462" s="10">
        <v>42419</v>
      </c>
      <c r="C462" s="6">
        <v>3</v>
      </c>
      <c r="D462" s="6">
        <v>2</v>
      </c>
      <c r="E462" s="6" t="s">
        <v>30</v>
      </c>
      <c r="F462" s="8">
        <v>16640</v>
      </c>
      <c r="G462" s="6" t="s">
        <v>31</v>
      </c>
    </row>
    <row r="463" spans="1:7">
      <c r="A463" s="6" t="s">
        <v>8</v>
      </c>
      <c r="B463" s="10">
        <v>42419</v>
      </c>
      <c r="C463" s="6">
        <v>3</v>
      </c>
      <c r="D463" s="6">
        <v>2</v>
      </c>
      <c r="E463" s="6" t="s">
        <v>30</v>
      </c>
      <c r="F463" s="8">
        <v>14005</v>
      </c>
      <c r="G463" s="6" t="s">
        <v>31</v>
      </c>
    </row>
    <row r="464" spans="1:7">
      <c r="A464" s="6" t="s">
        <v>58</v>
      </c>
      <c r="B464" s="10">
        <v>42419</v>
      </c>
      <c r="C464" s="6">
        <v>3</v>
      </c>
      <c r="D464" s="6">
        <v>2</v>
      </c>
      <c r="E464" s="6" t="s">
        <v>30</v>
      </c>
      <c r="F464" s="8">
        <v>9195</v>
      </c>
      <c r="G464" s="6" t="s">
        <v>31</v>
      </c>
    </row>
    <row r="465" spans="1:7">
      <c r="A465" s="6" t="s">
        <v>15</v>
      </c>
      <c r="B465" s="10">
        <v>42419</v>
      </c>
      <c r="C465" s="6">
        <v>3</v>
      </c>
      <c r="D465" s="6">
        <v>2</v>
      </c>
      <c r="E465" s="6" t="s">
        <v>30</v>
      </c>
      <c r="F465" s="8">
        <v>7001</v>
      </c>
      <c r="G465" s="6" t="s">
        <v>31</v>
      </c>
    </row>
    <row r="466" spans="1:7">
      <c r="A466" s="6" t="s">
        <v>10</v>
      </c>
      <c r="B466" s="10">
        <v>42419</v>
      </c>
      <c r="C466" s="6">
        <v>4</v>
      </c>
      <c r="D466" s="6">
        <v>2</v>
      </c>
      <c r="E466" s="6" t="s">
        <v>29</v>
      </c>
      <c r="F466" s="8">
        <v>194900</v>
      </c>
      <c r="G466" s="6" t="s">
        <v>28</v>
      </c>
    </row>
    <row r="467" spans="1:7">
      <c r="A467" s="6" t="s">
        <v>37</v>
      </c>
      <c r="B467" s="10">
        <v>42419</v>
      </c>
      <c r="C467" s="6">
        <v>4</v>
      </c>
      <c r="D467" s="6">
        <v>2</v>
      </c>
      <c r="E467" s="6" t="s">
        <v>29</v>
      </c>
      <c r="F467" s="8">
        <v>93126</v>
      </c>
      <c r="G467" s="6" t="s">
        <v>28</v>
      </c>
    </row>
    <row r="468" spans="1:7">
      <c r="A468" s="6" t="s">
        <v>49</v>
      </c>
      <c r="B468" s="10">
        <v>42419</v>
      </c>
      <c r="C468" s="6">
        <v>4</v>
      </c>
      <c r="D468" s="6">
        <v>2</v>
      </c>
      <c r="E468" s="6" t="s">
        <v>29</v>
      </c>
      <c r="F468" s="8">
        <v>51613</v>
      </c>
      <c r="G468" s="6" t="s">
        <v>28</v>
      </c>
    </row>
    <row r="469" spans="1:7">
      <c r="A469" s="6" t="s">
        <v>17</v>
      </c>
      <c r="B469" s="10">
        <v>42419</v>
      </c>
      <c r="C469" s="6">
        <v>4</v>
      </c>
      <c r="D469" s="6">
        <v>2</v>
      </c>
      <c r="E469" s="6" t="s">
        <v>29</v>
      </c>
      <c r="F469" s="8">
        <v>37025</v>
      </c>
      <c r="G469" s="6" t="s">
        <v>28</v>
      </c>
    </row>
    <row r="470" spans="1:7">
      <c r="A470" s="6" t="s">
        <v>4</v>
      </c>
      <c r="B470" s="10">
        <v>42419</v>
      </c>
      <c r="C470" s="6">
        <v>4</v>
      </c>
      <c r="D470" s="6">
        <v>2</v>
      </c>
      <c r="E470" s="6" t="s">
        <v>29</v>
      </c>
      <c r="F470" s="8">
        <v>33377</v>
      </c>
      <c r="G470" s="6" t="s">
        <v>28</v>
      </c>
    </row>
    <row r="471" spans="1:7">
      <c r="A471" s="6" t="s">
        <v>11</v>
      </c>
      <c r="B471" s="10">
        <v>42419</v>
      </c>
      <c r="C471" s="6">
        <v>4</v>
      </c>
      <c r="D471" s="6">
        <v>2</v>
      </c>
      <c r="E471" s="6" t="s">
        <v>29</v>
      </c>
      <c r="F471" s="8">
        <v>30695</v>
      </c>
      <c r="G471" s="6" t="s">
        <v>28</v>
      </c>
    </row>
    <row r="472" spans="1:7">
      <c r="A472" s="6" t="s">
        <v>7</v>
      </c>
      <c r="B472" s="10">
        <v>42419</v>
      </c>
      <c r="C472" s="6">
        <v>4</v>
      </c>
      <c r="D472" s="6">
        <v>2</v>
      </c>
      <c r="E472" s="6" t="s">
        <v>29</v>
      </c>
      <c r="F472" s="8">
        <v>30064</v>
      </c>
      <c r="G472" s="6" t="s">
        <v>28</v>
      </c>
    </row>
    <row r="473" spans="1:7">
      <c r="A473" s="6" t="s">
        <v>39</v>
      </c>
      <c r="B473" s="10">
        <v>42419</v>
      </c>
      <c r="C473" s="6">
        <v>4</v>
      </c>
      <c r="D473" s="6">
        <v>2</v>
      </c>
      <c r="E473" s="6" t="s">
        <v>29</v>
      </c>
      <c r="F473" s="8">
        <v>27530</v>
      </c>
      <c r="G473" s="6" t="s">
        <v>28</v>
      </c>
    </row>
    <row r="474" spans="1:7">
      <c r="A474" s="6" t="s">
        <v>23</v>
      </c>
      <c r="B474" s="10">
        <v>42419</v>
      </c>
      <c r="C474" s="6">
        <v>4</v>
      </c>
      <c r="D474" s="6">
        <v>2</v>
      </c>
      <c r="E474" s="6" t="s">
        <v>29</v>
      </c>
      <c r="F474" s="8">
        <v>15089</v>
      </c>
      <c r="G474" s="6" t="s">
        <v>28</v>
      </c>
    </row>
    <row r="475" spans="1:7">
      <c r="A475" s="6" t="s">
        <v>48</v>
      </c>
      <c r="B475" s="10">
        <v>42419</v>
      </c>
      <c r="C475" s="6">
        <v>4</v>
      </c>
      <c r="D475" s="6">
        <v>2</v>
      </c>
      <c r="E475" s="6" t="s">
        <v>29</v>
      </c>
      <c r="F475" s="8">
        <v>2914</v>
      </c>
      <c r="G475" s="6" t="s">
        <v>28</v>
      </c>
    </row>
    <row r="476" spans="1:7">
      <c r="A476" s="6" t="s">
        <v>68</v>
      </c>
      <c r="B476" s="10">
        <v>42419</v>
      </c>
      <c r="C476" s="6">
        <v>4</v>
      </c>
      <c r="D476" s="6">
        <v>2</v>
      </c>
      <c r="E476" s="6" t="s">
        <v>32</v>
      </c>
      <c r="F476" s="8">
        <v>95707</v>
      </c>
      <c r="G476" s="6" t="s">
        <v>31</v>
      </c>
    </row>
    <row r="477" spans="1:7">
      <c r="A477" s="6" t="s">
        <v>3</v>
      </c>
      <c r="B477" s="10">
        <v>42419</v>
      </c>
      <c r="C477" s="6">
        <v>4</v>
      </c>
      <c r="D477" s="6">
        <v>2</v>
      </c>
      <c r="E477" s="6" t="s">
        <v>32</v>
      </c>
      <c r="F477" s="8">
        <v>51344</v>
      </c>
      <c r="G477" s="6" t="s">
        <v>31</v>
      </c>
    </row>
    <row r="478" spans="1:7">
      <c r="A478" s="6" t="s">
        <v>65</v>
      </c>
      <c r="B478" s="10">
        <v>42419</v>
      </c>
      <c r="C478" s="6">
        <v>4</v>
      </c>
      <c r="D478" s="6">
        <v>2</v>
      </c>
      <c r="E478" s="6" t="s">
        <v>32</v>
      </c>
      <c r="F478" s="8">
        <v>43289</v>
      </c>
      <c r="G478" s="6" t="s">
        <v>31</v>
      </c>
    </row>
    <row r="479" spans="1:7">
      <c r="A479" s="6" t="s">
        <v>56</v>
      </c>
      <c r="B479" s="10">
        <v>42419</v>
      </c>
      <c r="C479" s="6">
        <v>4</v>
      </c>
      <c r="D479" s="6">
        <v>2</v>
      </c>
      <c r="E479" s="6" t="s">
        <v>32</v>
      </c>
      <c r="F479" s="8">
        <v>43231</v>
      </c>
      <c r="G479" s="6" t="s">
        <v>31</v>
      </c>
    </row>
    <row r="480" spans="1:7">
      <c r="A480" s="6" t="s">
        <v>52</v>
      </c>
      <c r="B480" s="10">
        <v>42419</v>
      </c>
      <c r="C480" s="6">
        <v>4</v>
      </c>
      <c r="D480" s="6">
        <v>2</v>
      </c>
      <c r="E480" s="6" t="s">
        <v>32</v>
      </c>
      <c r="F480" s="8">
        <v>37096</v>
      </c>
      <c r="G480" s="6" t="s">
        <v>31</v>
      </c>
    </row>
    <row r="481" spans="1:7">
      <c r="A481" s="6" t="s">
        <v>40</v>
      </c>
      <c r="B481" s="10">
        <v>42419</v>
      </c>
      <c r="C481" s="6">
        <v>4</v>
      </c>
      <c r="D481" s="6">
        <v>2</v>
      </c>
      <c r="E481" s="6" t="s">
        <v>32</v>
      </c>
      <c r="F481" s="8">
        <v>29021</v>
      </c>
      <c r="G481" s="6" t="s">
        <v>31</v>
      </c>
    </row>
    <row r="482" spans="1:7">
      <c r="A482" s="6" t="s">
        <v>6</v>
      </c>
      <c r="B482" s="10">
        <v>42419</v>
      </c>
      <c r="C482" s="6">
        <v>4</v>
      </c>
      <c r="D482" s="6">
        <v>2</v>
      </c>
      <c r="E482" s="6" t="s">
        <v>32</v>
      </c>
      <c r="F482" s="8">
        <v>22645</v>
      </c>
      <c r="G482" s="6" t="s">
        <v>31</v>
      </c>
    </row>
    <row r="483" spans="1:7">
      <c r="A483" s="6" t="s">
        <v>20</v>
      </c>
      <c r="B483" s="10">
        <v>42419</v>
      </c>
      <c r="C483" s="6">
        <v>4</v>
      </c>
      <c r="D483" s="6">
        <v>2</v>
      </c>
      <c r="E483" s="6" t="s">
        <v>32</v>
      </c>
      <c r="F483" s="8">
        <v>22644</v>
      </c>
      <c r="G483" s="6" t="s">
        <v>31</v>
      </c>
    </row>
    <row r="484" spans="1:7">
      <c r="A484" s="6" t="s">
        <v>18</v>
      </c>
      <c r="B484" s="10">
        <v>42419</v>
      </c>
      <c r="C484" s="6">
        <v>4</v>
      </c>
      <c r="D484" s="6">
        <v>2</v>
      </c>
      <c r="E484" s="6" t="s">
        <v>32</v>
      </c>
      <c r="F484" s="8">
        <v>20248</v>
      </c>
      <c r="G484" s="6" t="s">
        <v>31</v>
      </c>
    </row>
    <row r="485" spans="1:7">
      <c r="A485" s="6" t="s">
        <v>59</v>
      </c>
      <c r="B485" s="10">
        <v>42419</v>
      </c>
      <c r="C485" s="6">
        <v>4</v>
      </c>
      <c r="D485" s="6">
        <v>2</v>
      </c>
      <c r="E485" s="6" t="s">
        <v>32</v>
      </c>
      <c r="F485" s="8">
        <v>0</v>
      </c>
      <c r="G485" s="6" t="s">
        <v>31</v>
      </c>
    </row>
    <row r="486" spans="1:7">
      <c r="A486" s="6" t="s">
        <v>58</v>
      </c>
      <c r="B486" s="10">
        <v>42419</v>
      </c>
      <c r="C486" s="6">
        <v>4</v>
      </c>
      <c r="D486" s="6">
        <v>2</v>
      </c>
      <c r="E486" s="6" t="s">
        <v>30</v>
      </c>
      <c r="F486" s="8">
        <v>61544</v>
      </c>
      <c r="G486" s="6" t="s">
        <v>31</v>
      </c>
    </row>
    <row r="487" spans="1:7">
      <c r="A487" s="6" t="s">
        <v>50</v>
      </c>
      <c r="B487" s="10">
        <v>42419</v>
      </c>
      <c r="C487" s="6">
        <v>4</v>
      </c>
      <c r="D487" s="6">
        <v>2</v>
      </c>
      <c r="E487" s="6" t="s">
        <v>30</v>
      </c>
      <c r="F487" s="8">
        <v>53126</v>
      </c>
      <c r="G487" s="6" t="s">
        <v>31</v>
      </c>
    </row>
    <row r="488" spans="1:7">
      <c r="A488" s="6" t="s">
        <v>38</v>
      </c>
      <c r="B488" s="10">
        <v>42419</v>
      </c>
      <c r="C488" s="6">
        <v>4</v>
      </c>
      <c r="D488" s="6">
        <v>2</v>
      </c>
      <c r="E488" s="6" t="s">
        <v>30</v>
      </c>
      <c r="F488" s="8">
        <v>42332</v>
      </c>
      <c r="G488" s="6" t="s">
        <v>31</v>
      </c>
    </row>
    <row r="489" spans="1:7">
      <c r="A489" s="6" t="s">
        <v>5</v>
      </c>
      <c r="B489" s="10">
        <v>42419</v>
      </c>
      <c r="C489" s="6">
        <v>4</v>
      </c>
      <c r="D489" s="6">
        <v>2</v>
      </c>
      <c r="E489" s="6" t="s">
        <v>30</v>
      </c>
      <c r="F489" s="8">
        <v>22663</v>
      </c>
      <c r="G489" s="6" t="s">
        <v>31</v>
      </c>
    </row>
    <row r="490" spans="1:7">
      <c r="A490" s="6" t="s">
        <v>60</v>
      </c>
      <c r="B490" s="10">
        <v>42419</v>
      </c>
      <c r="C490" s="6">
        <v>4</v>
      </c>
      <c r="D490" s="6">
        <v>2</v>
      </c>
      <c r="E490" s="6" t="s">
        <v>30</v>
      </c>
      <c r="F490" s="8">
        <v>16848</v>
      </c>
      <c r="G490" s="6" t="s">
        <v>31</v>
      </c>
    </row>
    <row r="491" spans="1:7">
      <c r="A491" s="6" t="s">
        <v>61</v>
      </c>
      <c r="B491" s="10">
        <v>42419</v>
      </c>
      <c r="C491" s="6">
        <v>4</v>
      </c>
      <c r="D491" s="6">
        <v>2</v>
      </c>
      <c r="E491" s="6" t="s">
        <v>30</v>
      </c>
      <c r="F491" s="8">
        <v>16812</v>
      </c>
      <c r="G491" s="6" t="s">
        <v>31</v>
      </c>
    </row>
    <row r="492" spans="1:7">
      <c r="A492" s="6" t="s">
        <v>57</v>
      </c>
      <c r="B492" s="10">
        <v>42419</v>
      </c>
      <c r="C492" s="6">
        <v>4</v>
      </c>
      <c r="D492" s="6">
        <v>2</v>
      </c>
      <c r="E492" s="6" t="s">
        <v>30</v>
      </c>
      <c r="F492" s="8">
        <v>0</v>
      </c>
      <c r="G492" s="6" t="s">
        <v>31</v>
      </c>
    </row>
    <row r="493" spans="1:7">
      <c r="A493" s="6" t="s">
        <v>4</v>
      </c>
      <c r="B493" s="10">
        <v>42419</v>
      </c>
      <c r="C493" s="6">
        <v>5</v>
      </c>
      <c r="D493" s="6">
        <v>2</v>
      </c>
      <c r="E493" s="6" t="s">
        <v>29</v>
      </c>
      <c r="F493" s="8">
        <v>147286</v>
      </c>
      <c r="G493" s="6" t="s">
        <v>28</v>
      </c>
    </row>
    <row r="494" spans="1:7">
      <c r="A494" s="6" t="s">
        <v>11</v>
      </c>
      <c r="B494" s="10">
        <v>42419</v>
      </c>
      <c r="C494" s="6">
        <v>5</v>
      </c>
      <c r="D494" s="6">
        <v>2</v>
      </c>
      <c r="E494" s="6" t="s">
        <v>29</v>
      </c>
      <c r="F494" s="8">
        <v>108564</v>
      </c>
      <c r="G494" s="6" t="s">
        <v>28</v>
      </c>
    </row>
    <row r="495" spans="1:7">
      <c r="A495" s="6" t="s">
        <v>37</v>
      </c>
      <c r="B495" s="10">
        <v>42419</v>
      </c>
      <c r="C495" s="6">
        <v>5</v>
      </c>
      <c r="D495" s="6">
        <v>2</v>
      </c>
      <c r="E495" s="6" t="s">
        <v>29</v>
      </c>
      <c r="F495" s="8">
        <v>78207</v>
      </c>
      <c r="G495" s="6" t="s">
        <v>28</v>
      </c>
    </row>
    <row r="496" spans="1:7">
      <c r="A496" s="6" t="s">
        <v>50</v>
      </c>
      <c r="B496" s="10">
        <v>42419</v>
      </c>
      <c r="C496" s="6">
        <v>5</v>
      </c>
      <c r="D496" s="6">
        <v>2</v>
      </c>
      <c r="E496" s="6" t="s">
        <v>29</v>
      </c>
      <c r="F496" s="8">
        <v>35300</v>
      </c>
      <c r="G496" s="6" t="s">
        <v>28</v>
      </c>
    </row>
    <row r="497" spans="1:7">
      <c r="A497" s="6" t="s">
        <v>38</v>
      </c>
      <c r="B497" s="10">
        <v>42419</v>
      </c>
      <c r="C497" s="6">
        <v>5</v>
      </c>
      <c r="D497" s="6">
        <v>2</v>
      </c>
      <c r="E497" s="6" t="s">
        <v>29</v>
      </c>
      <c r="F497" s="8">
        <v>32672</v>
      </c>
      <c r="G497" s="6" t="s">
        <v>28</v>
      </c>
    </row>
    <row r="498" spans="1:7">
      <c r="A498" s="6" t="s">
        <v>7</v>
      </c>
      <c r="B498" s="10">
        <v>42419</v>
      </c>
      <c r="C498" s="6">
        <v>5</v>
      </c>
      <c r="D498" s="6">
        <v>2</v>
      </c>
      <c r="E498" s="6" t="s">
        <v>29</v>
      </c>
      <c r="F498" s="8">
        <v>31841</v>
      </c>
      <c r="G498" s="6" t="s">
        <v>28</v>
      </c>
    </row>
    <row r="499" spans="1:7">
      <c r="A499" s="6" t="s">
        <v>68</v>
      </c>
      <c r="B499" s="10">
        <v>42419</v>
      </c>
      <c r="C499" s="6">
        <v>5</v>
      </c>
      <c r="D499" s="6">
        <v>2</v>
      </c>
      <c r="E499" s="6" t="s">
        <v>29</v>
      </c>
      <c r="F499" s="8">
        <v>22420</v>
      </c>
      <c r="G499" s="6" t="s">
        <v>28</v>
      </c>
    </row>
    <row r="500" spans="1:7">
      <c r="A500" s="6" t="s">
        <v>8</v>
      </c>
      <c r="B500" s="10">
        <v>42419</v>
      </c>
      <c r="C500" s="6">
        <v>5</v>
      </c>
      <c r="D500" s="6">
        <v>2</v>
      </c>
      <c r="E500" s="6" t="s">
        <v>29</v>
      </c>
      <c r="F500" s="8">
        <v>21170</v>
      </c>
      <c r="G500" s="6" t="s">
        <v>28</v>
      </c>
    </row>
    <row r="501" spans="1:7">
      <c r="A501" s="6" t="s">
        <v>49</v>
      </c>
      <c r="B501" s="10">
        <v>42419</v>
      </c>
      <c r="C501" s="6">
        <v>5</v>
      </c>
      <c r="D501" s="6">
        <v>2</v>
      </c>
      <c r="E501" s="6" t="s">
        <v>29</v>
      </c>
      <c r="F501" s="8">
        <v>10332</v>
      </c>
      <c r="G501" s="6" t="s">
        <v>28</v>
      </c>
    </row>
    <row r="502" spans="1:7">
      <c r="A502" s="6" t="s">
        <v>10</v>
      </c>
      <c r="B502" s="10">
        <v>42419</v>
      </c>
      <c r="C502" s="6">
        <v>5</v>
      </c>
      <c r="D502" s="6">
        <v>2</v>
      </c>
      <c r="E502" s="6" t="s">
        <v>32</v>
      </c>
      <c r="F502" s="8">
        <v>103471</v>
      </c>
      <c r="G502" s="6" t="s">
        <v>28</v>
      </c>
    </row>
    <row r="503" spans="1:7">
      <c r="A503" s="6" t="s">
        <v>3</v>
      </c>
      <c r="B503" s="10">
        <v>42419</v>
      </c>
      <c r="C503" s="6">
        <v>5</v>
      </c>
      <c r="D503" s="6">
        <v>2</v>
      </c>
      <c r="E503" s="6" t="s">
        <v>32</v>
      </c>
      <c r="F503" s="8">
        <v>76056</v>
      </c>
      <c r="G503" s="6" t="s">
        <v>28</v>
      </c>
    </row>
    <row r="504" spans="1:7">
      <c r="A504" s="6" t="s">
        <v>56</v>
      </c>
      <c r="B504" s="10">
        <v>42419</v>
      </c>
      <c r="C504" s="6">
        <v>5</v>
      </c>
      <c r="D504" s="6">
        <v>2</v>
      </c>
      <c r="E504" s="6" t="s">
        <v>32</v>
      </c>
      <c r="F504" s="8">
        <v>56786</v>
      </c>
      <c r="G504" s="6" t="s">
        <v>28</v>
      </c>
    </row>
    <row r="505" spans="1:7">
      <c r="A505" s="6" t="s">
        <v>39</v>
      </c>
      <c r="B505" s="10">
        <v>42419</v>
      </c>
      <c r="C505" s="6">
        <v>5</v>
      </c>
      <c r="D505" s="6">
        <v>2</v>
      </c>
      <c r="E505" s="6" t="s">
        <v>32</v>
      </c>
      <c r="F505" s="8">
        <v>40992</v>
      </c>
      <c r="G505" s="6" t="s">
        <v>28</v>
      </c>
    </row>
    <row r="506" spans="1:7">
      <c r="A506" s="6" t="s">
        <v>57</v>
      </c>
      <c r="B506" s="10">
        <v>42419</v>
      </c>
      <c r="C506" s="6">
        <v>5</v>
      </c>
      <c r="D506" s="6">
        <v>2</v>
      </c>
      <c r="E506" s="6" t="s">
        <v>32</v>
      </c>
      <c r="F506" s="8">
        <v>21892</v>
      </c>
      <c r="G506" s="6" t="s">
        <v>28</v>
      </c>
    </row>
    <row r="507" spans="1:7">
      <c r="A507" s="6" t="s">
        <v>60</v>
      </c>
      <c r="B507" s="10">
        <v>42419</v>
      </c>
      <c r="C507" s="6">
        <v>5</v>
      </c>
      <c r="D507" s="6">
        <v>2</v>
      </c>
      <c r="E507" s="6" t="s">
        <v>32</v>
      </c>
      <c r="F507" s="8">
        <v>18441</v>
      </c>
      <c r="G507" s="6" t="s">
        <v>28</v>
      </c>
    </row>
    <row r="508" spans="1:7">
      <c r="A508" s="6" t="s">
        <v>20</v>
      </c>
      <c r="B508" s="10">
        <v>42419</v>
      </c>
      <c r="C508" s="6">
        <v>5</v>
      </c>
      <c r="D508" s="6">
        <v>2</v>
      </c>
      <c r="E508" s="6" t="s">
        <v>32</v>
      </c>
      <c r="F508" s="8">
        <v>14867</v>
      </c>
      <c r="G508" s="6" t="s">
        <v>28</v>
      </c>
    </row>
    <row r="509" spans="1:7">
      <c r="A509" s="6" t="s">
        <v>52</v>
      </c>
      <c r="B509" s="10">
        <v>42419</v>
      </c>
      <c r="C509" s="6">
        <v>5</v>
      </c>
      <c r="D509" s="6">
        <v>2</v>
      </c>
      <c r="E509" s="6" t="s">
        <v>32</v>
      </c>
      <c r="F509" s="8">
        <v>12244</v>
      </c>
      <c r="G509" s="6" t="s">
        <v>28</v>
      </c>
    </row>
    <row r="510" spans="1:7">
      <c r="A510" s="6" t="s">
        <v>59</v>
      </c>
      <c r="B510" s="10">
        <v>42419</v>
      </c>
      <c r="C510" s="6">
        <v>5</v>
      </c>
      <c r="D510" s="6">
        <v>2</v>
      </c>
      <c r="E510" s="6" t="s">
        <v>32</v>
      </c>
      <c r="F510" s="8">
        <v>0</v>
      </c>
      <c r="G510" s="6" t="s">
        <v>28</v>
      </c>
    </row>
    <row r="511" spans="1:7">
      <c r="A511" s="6" t="s">
        <v>23</v>
      </c>
      <c r="B511" s="10">
        <v>42419</v>
      </c>
      <c r="C511" s="6">
        <v>5</v>
      </c>
      <c r="D511" s="6">
        <v>2</v>
      </c>
      <c r="E511" s="6" t="s">
        <v>30</v>
      </c>
      <c r="F511" s="8">
        <v>38635</v>
      </c>
      <c r="G511" s="6" t="s">
        <v>31</v>
      </c>
    </row>
    <row r="512" spans="1:7">
      <c r="A512" s="6" t="s">
        <v>40</v>
      </c>
      <c r="B512" s="10">
        <v>42419</v>
      </c>
      <c r="C512" s="6">
        <v>5</v>
      </c>
      <c r="D512" s="6">
        <v>2</v>
      </c>
      <c r="E512" s="6" t="s">
        <v>30</v>
      </c>
      <c r="F512" s="27">
        <v>25248</v>
      </c>
      <c r="G512" s="6" t="s">
        <v>31</v>
      </c>
    </row>
    <row r="513" spans="1:7">
      <c r="A513" s="6" t="s">
        <v>17</v>
      </c>
      <c r="B513" s="10">
        <v>42419</v>
      </c>
      <c r="C513" s="6">
        <v>5</v>
      </c>
      <c r="D513" s="6">
        <v>2</v>
      </c>
      <c r="E513" s="6" t="s">
        <v>30</v>
      </c>
      <c r="F513" s="27">
        <v>22297</v>
      </c>
      <c r="G513" s="6" t="s">
        <v>31</v>
      </c>
    </row>
    <row r="514" spans="1:7">
      <c r="A514" s="6" t="s">
        <v>5</v>
      </c>
      <c r="B514" s="10">
        <v>42419</v>
      </c>
      <c r="C514" s="6">
        <v>5</v>
      </c>
      <c r="D514" s="6">
        <v>2</v>
      </c>
      <c r="E514" s="6" t="s">
        <v>30</v>
      </c>
      <c r="F514" s="27">
        <v>22285</v>
      </c>
      <c r="G514" s="6" t="s">
        <v>31</v>
      </c>
    </row>
    <row r="515" spans="1:7">
      <c r="A515" s="6" t="s">
        <v>58</v>
      </c>
      <c r="B515" s="10">
        <v>42419</v>
      </c>
      <c r="C515" s="6">
        <v>5</v>
      </c>
      <c r="D515" s="6">
        <v>2</v>
      </c>
      <c r="E515" s="6" t="s">
        <v>30</v>
      </c>
      <c r="F515" s="27">
        <v>7449</v>
      </c>
      <c r="G515" s="6" t="s">
        <v>31</v>
      </c>
    </row>
    <row r="516" spans="1:7">
      <c r="A516" s="6" t="s">
        <v>61</v>
      </c>
      <c r="B516" s="10">
        <v>42419</v>
      </c>
      <c r="C516" s="6">
        <v>5</v>
      </c>
      <c r="D516" s="6">
        <v>2</v>
      </c>
      <c r="E516" s="6" t="s">
        <v>30</v>
      </c>
      <c r="F516" s="27">
        <v>2883</v>
      </c>
      <c r="G516" s="6" t="s">
        <v>31</v>
      </c>
    </row>
    <row r="517" spans="1:7">
      <c r="A517" s="6" t="s">
        <v>48</v>
      </c>
      <c r="B517" s="10">
        <v>42419</v>
      </c>
      <c r="C517" s="6">
        <v>5</v>
      </c>
      <c r="D517" s="6">
        <v>2</v>
      </c>
      <c r="E517" s="6" t="s">
        <v>30</v>
      </c>
      <c r="F517" s="27">
        <v>0</v>
      </c>
      <c r="G517" s="6" t="s">
        <v>31</v>
      </c>
    </row>
    <row r="518" spans="1:7">
      <c r="F518" s="27"/>
    </row>
    <row r="519" spans="1:7"/>
    <row r="520" spans="1:7"/>
    <row r="521" spans="1:7"/>
    <row r="522" spans="1:7"/>
    <row r="523" spans="1:7"/>
    <row r="524" spans="1:7"/>
    <row r="525" spans="1:7"/>
    <row r="526" spans="1:7"/>
    <row r="527" spans="1:7"/>
    <row r="528" spans="1:7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hyperlinks>
    <hyperlink ref="A159" r:id="rId1"/>
  </hyperlinks>
  <pageMargins left="0.7" right="0.7" top="0.75" bottom="0.75" header="0.3" footer="0.3"/>
  <pageSetup orientation="portrait" horizontalDpi="1200" verticalDpi="120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H59"/>
  <sheetViews>
    <sheetView workbookViewId="0">
      <selection activeCell="A60" sqref="A60"/>
    </sheetView>
  </sheetViews>
  <sheetFormatPr defaultRowHeight="15"/>
  <cols>
    <col min="1" max="1" width="4.85546875" style="6" bestFit="1" customWidth="1"/>
    <col min="2" max="2" width="14.7109375" style="6" bestFit="1" customWidth="1"/>
    <col min="3" max="3" width="11.28515625" style="6" bestFit="1" customWidth="1"/>
    <col min="4" max="4" width="9.28515625" style="6" bestFit="1" customWidth="1"/>
    <col min="6" max="6" width="16.140625" bestFit="1" customWidth="1"/>
    <col min="7" max="7" width="5.5703125" bestFit="1" customWidth="1"/>
    <col min="8" max="8" width="9.7109375" bestFit="1" customWidth="1"/>
  </cols>
  <sheetData>
    <row r="1" spans="1:8">
      <c r="A1" s="3" t="s">
        <v>13</v>
      </c>
      <c r="B1" s="3" t="s">
        <v>12</v>
      </c>
      <c r="C1" s="3" t="s">
        <v>66</v>
      </c>
      <c r="D1" s="3" t="s">
        <v>0</v>
      </c>
      <c r="F1" s="2"/>
      <c r="H1" s="22"/>
    </row>
    <row r="2" spans="1:8" hidden="1">
      <c r="A2" s="6">
        <v>1</v>
      </c>
      <c r="B2" s="6" t="s">
        <v>18</v>
      </c>
      <c r="C2" s="10">
        <v>42411</v>
      </c>
      <c r="D2" s="8">
        <v>8883</v>
      </c>
      <c r="G2" s="1"/>
    </row>
    <row r="3" spans="1:8" hidden="1">
      <c r="A3" s="6">
        <v>2</v>
      </c>
      <c r="B3" s="6" t="s">
        <v>17</v>
      </c>
      <c r="C3" s="10">
        <v>42411</v>
      </c>
      <c r="D3" s="8">
        <v>8537</v>
      </c>
      <c r="G3" s="1"/>
    </row>
    <row r="4" spans="1:8" hidden="1">
      <c r="A4" s="6">
        <v>3</v>
      </c>
      <c r="B4" s="6" t="s">
        <v>15</v>
      </c>
      <c r="C4" s="10">
        <v>42411</v>
      </c>
      <c r="D4" s="8">
        <v>8389</v>
      </c>
      <c r="G4" s="1"/>
    </row>
    <row r="5" spans="1:8" hidden="1">
      <c r="A5" s="6">
        <v>4</v>
      </c>
      <c r="B5" s="6" t="s">
        <v>39</v>
      </c>
      <c r="C5" s="10">
        <v>42411</v>
      </c>
      <c r="D5" s="8">
        <v>7556</v>
      </c>
      <c r="G5" s="1"/>
    </row>
    <row r="6" spans="1:8" hidden="1">
      <c r="A6" s="6">
        <v>5</v>
      </c>
      <c r="B6" s="6" t="s">
        <v>23</v>
      </c>
      <c r="C6" s="10">
        <v>42411</v>
      </c>
      <c r="D6" s="8">
        <v>5821</v>
      </c>
      <c r="G6" s="1"/>
    </row>
    <row r="7" spans="1:8" hidden="1">
      <c r="A7" s="6">
        <v>6</v>
      </c>
      <c r="B7" s="6" t="s">
        <v>59</v>
      </c>
      <c r="C7" s="10">
        <v>42411</v>
      </c>
      <c r="D7" s="8">
        <v>5669</v>
      </c>
      <c r="G7" s="1"/>
    </row>
    <row r="8" spans="1:8" hidden="1">
      <c r="A8" s="6">
        <v>7</v>
      </c>
      <c r="B8" s="6" t="s">
        <v>52</v>
      </c>
      <c r="C8" s="10">
        <v>42411</v>
      </c>
      <c r="D8" s="8">
        <v>5322</v>
      </c>
      <c r="G8" s="1"/>
    </row>
    <row r="9" spans="1:8" hidden="1">
      <c r="A9" s="6">
        <v>8</v>
      </c>
      <c r="B9" s="6" t="s">
        <v>7</v>
      </c>
      <c r="C9" s="10">
        <v>42411</v>
      </c>
      <c r="D9" s="8">
        <v>5087</v>
      </c>
      <c r="G9" s="1"/>
    </row>
    <row r="10" spans="1:8" hidden="1">
      <c r="A10" s="6">
        <v>9</v>
      </c>
      <c r="B10" s="6" t="s">
        <v>56</v>
      </c>
      <c r="C10" s="10">
        <v>42411</v>
      </c>
      <c r="D10" s="8">
        <v>4817</v>
      </c>
      <c r="G10" s="1"/>
    </row>
    <row r="11" spans="1:8" hidden="1">
      <c r="A11" s="6">
        <v>10</v>
      </c>
      <c r="B11" s="6" t="s">
        <v>50</v>
      </c>
      <c r="C11" s="10">
        <v>42411</v>
      </c>
      <c r="D11" s="8">
        <v>3956</v>
      </c>
      <c r="G11" s="1"/>
    </row>
    <row r="12" spans="1:8" hidden="1">
      <c r="A12" s="6">
        <v>11</v>
      </c>
      <c r="B12" s="6" t="s">
        <v>57</v>
      </c>
      <c r="C12" s="10">
        <v>42411</v>
      </c>
      <c r="D12" s="8">
        <v>3510</v>
      </c>
      <c r="G12" s="1"/>
    </row>
    <row r="13" spans="1:8" hidden="1">
      <c r="A13" s="6">
        <v>12</v>
      </c>
      <c r="B13" s="6" t="s">
        <v>11</v>
      </c>
      <c r="C13" s="10">
        <v>42411</v>
      </c>
      <c r="D13" s="8">
        <v>3501</v>
      </c>
      <c r="G13" s="1"/>
    </row>
    <row r="14" spans="1:8" hidden="1">
      <c r="A14" s="6">
        <v>13</v>
      </c>
      <c r="B14" s="6" t="s">
        <v>41</v>
      </c>
      <c r="C14" s="10">
        <v>42411</v>
      </c>
      <c r="D14" s="8">
        <v>3239</v>
      </c>
      <c r="G14" s="1"/>
    </row>
    <row r="15" spans="1:8" hidden="1">
      <c r="A15" s="6">
        <v>14</v>
      </c>
      <c r="B15" s="6" t="s">
        <v>20</v>
      </c>
      <c r="C15" s="10">
        <v>42411</v>
      </c>
      <c r="D15" s="8">
        <v>2744</v>
      </c>
      <c r="G15" s="1"/>
    </row>
    <row r="16" spans="1:8" hidden="1">
      <c r="A16" s="6">
        <v>15</v>
      </c>
      <c r="B16" s="6" t="s">
        <v>58</v>
      </c>
      <c r="C16" s="10">
        <v>42411</v>
      </c>
      <c r="D16" s="8">
        <v>2661</v>
      </c>
      <c r="G16" s="1"/>
    </row>
    <row r="17" spans="1:7" hidden="1">
      <c r="A17" s="6">
        <v>16</v>
      </c>
      <c r="B17" s="6" t="s">
        <v>63</v>
      </c>
      <c r="C17" s="10">
        <v>42411</v>
      </c>
      <c r="D17" s="8">
        <v>2379</v>
      </c>
      <c r="G17" s="1"/>
    </row>
    <row r="18" spans="1:7" hidden="1">
      <c r="A18" s="6">
        <v>17</v>
      </c>
      <c r="B18" s="6" t="s">
        <v>40</v>
      </c>
      <c r="C18" s="10">
        <v>42411</v>
      </c>
      <c r="D18" s="8">
        <v>2273</v>
      </c>
      <c r="G18" s="1"/>
    </row>
    <row r="19" spans="1:7" hidden="1">
      <c r="A19" s="6">
        <v>18</v>
      </c>
      <c r="B19" s="6" t="s">
        <v>48</v>
      </c>
      <c r="C19" s="10">
        <v>42411</v>
      </c>
      <c r="D19" s="8">
        <v>2089</v>
      </c>
      <c r="G19" s="1"/>
    </row>
    <row r="20" spans="1:7" hidden="1">
      <c r="A20" s="6">
        <v>19</v>
      </c>
      <c r="B20" s="6" t="s">
        <v>49</v>
      </c>
      <c r="C20" s="10">
        <v>42411</v>
      </c>
      <c r="D20" s="8">
        <v>1888</v>
      </c>
      <c r="G20" s="1"/>
    </row>
    <row r="21" spans="1:7" hidden="1">
      <c r="A21" s="6">
        <v>20</v>
      </c>
      <c r="B21" s="6" t="s">
        <v>60</v>
      </c>
      <c r="C21" s="10">
        <v>42411</v>
      </c>
      <c r="D21" s="8">
        <v>1510</v>
      </c>
      <c r="G21" s="1"/>
    </row>
    <row r="22" spans="1:7" hidden="1">
      <c r="A22" s="6">
        <v>21</v>
      </c>
      <c r="B22" s="6" t="s">
        <v>37</v>
      </c>
      <c r="C22" s="10">
        <v>42411</v>
      </c>
      <c r="D22" s="8">
        <v>1305</v>
      </c>
      <c r="G22" s="1"/>
    </row>
    <row r="23" spans="1:7" hidden="1">
      <c r="A23" s="6">
        <v>22</v>
      </c>
      <c r="B23" s="6" t="s">
        <v>10</v>
      </c>
      <c r="C23" s="10">
        <v>42411</v>
      </c>
      <c r="D23" s="8">
        <v>805</v>
      </c>
      <c r="G23" s="1"/>
    </row>
    <row r="24" spans="1:7" hidden="1">
      <c r="A24" s="6">
        <v>23</v>
      </c>
      <c r="B24" s="6" t="s">
        <v>6</v>
      </c>
      <c r="C24" s="10">
        <v>42411</v>
      </c>
      <c r="D24" s="8">
        <v>720</v>
      </c>
      <c r="G24" s="1"/>
    </row>
    <row r="25" spans="1:7" hidden="1">
      <c r="A25" s="6">
        <v>24</v>
      </c>
      <c r="B25" s="6" t="s">
        <v>38</v>
      </c>
      <c r="C25" s="10">
        <v>42411</v>
      </c>
      <c r="D25" s="8">
        <v>521</v>
      </c>
      <c r="G25" s="1"/>
    </row>
    <row r="26" spans="1:7" hidden="1">
      <c r="A26" s="6">
        <v>25</v>
      </c>
      <c r="B26" s="6" t="s">
        <v>3</v>
      </c>
      <c r="C26" s="10">
        <v>42411</v>
      </c>
      <c r="D26" s="8">
        <v>470</v>
      </c>
      <c r="G26" s="1"/>
    </row>
    <row r="27" spans="1:7" hidden="1">
      <c r="A27" s="6">
        <v>26</v>
      </c>
      <c r="B27" s="6" t="s">
        <v>64</v>
      </c>
      <c r="C27" s="10">
        <v>42411</v>
      </c>
      <c r="D27" s="8">
        <v>435</v>
      </c>
      <c r="G27" s="1"/>
    </row>
    <row r="28" spans="1:7" hidden="1">
      <c r="A28" s="6">
        <v>27</v>
      </c>
      <c r="B28" s="6" t="s">
        <v>4</v>
      </c>
      <c r="C28" s="10">
        <v>42411</v>
      </c>
      <c r="D28" s="8">
        <v>25</v>
      </c>
      <c r="G28" s="1"/>
    </row>
    <row r="29" spans="1:7" hidden="1">
      <c r="A29" s="6">
        <v>28</v>
      </c>
      <c r="B29" s="6" t="s">
        <v>65</v>
      </c>
      <c r="C29" s="10">
        <v>42411</v>
      </c>
      <c r="D29" s="8">
        <v>0</v>
      </c>
      <c r="G29" s="1"/>
    </row>
    <row r="30" spans="1:7" hidden="1">
      <c r="A30" s="6">
        <v>29</v>
      </c>
      <c r="B30" s="6" t="s">
        <v>68</v>
      </c>
      <c r="C30" s="10">
        <v>42411</v>
      </c>
      <c r="D30" s="8">
        <v>0</v>
      </c>
      <c r="G30" s="1"/>
    </row>
    <row r="31" spans="1:7" hidden="1">
      <c r="A31" s="6">
        <v>30</v>
      </c>
      <c r="B31" s="6" t="s">
        <v>5</v>
      </c>
      <c r="C31" s="10">
        <v>42411</v>
      </c>
      <c r="D31" s="8">
        <v>0</v>
      </c>
      <c r="G31" s="1"/>
    </row>
    <row r="32" spans="1:7">
      <c r="A32" s="6">
        <v>1</v>
      </c>
      <c r="B32" s="6" t="s">
        <v>23</v>
      </c>
      <c r="C32" s="10">
        <v>42432</v>
      </c>
      <c r="D32" s="6">
        <v>7656</v>
      </c>
    </row>
    <row r="33" spans="1:4">
      <c r="A33" s="6">
        <v>2</v>
      </c>
      <c r="B33" s="6" t="s">
        <v>70</v>
      </c>
      <c r="C33" s="10">
        <v>42432</v>
      </c>
      <c r="D33" s="6">
        <v>4690</v>
      </c>
    </row>
    <row r="34" spans="1:4">
      <c r="A34" s="6">
        <v>3</v>
      </c>
      <c r="B34" s="6" t="s">
        <v>60</v>
      </c>
      <c r="C34" s="10">
        <v>42432</v>
      </c>
      <c r="D34" s="6">
        <v>3170</v>
      </c>
    </row>
    <row r="35" spans="1:4">
      <c r="A35" s="6">
        <v>4</v>
      </c>
      <c r="B35" s="6" t="s">
        <v>73</v>
      </c>
      <c r="C35" s="10">
        <v>42432</v>
      </c>
      <c r="D35" s="6">
        <v>2100</v>
      </c>
    </row>
    <row r="36" spans="1:4">
      <c r="A36" s="6">
        <v>5</v>
      </c>
      <c r="B36" s="6" t="s">
        <v>52</v>
      </c>
      <c r="C36" s="10">
        <v>42432</v>
      </c>
      <c r="D36" s="6">
        <v>1720</v>
      </c>
    </row>
    <row r="37" spans="1:4">
      <c r="A37" s="6">
        <v>6</v>
      </c>
      <c r="B37" s="6" t="s">
        <v>76</v>
      </c>
      <c r="C37" s="10">
        <v>42432</v>
      </c>
      <c r="D37" s="6">
        <v>1560</v>
      </c>
    </row>
    <row r="38" spans="1:4">
      <c r="A38" s="6">
        <v>7</v>
      </c>
      <c r="B38" s="6" t="s">
        <v>50</v>
      </c>
      <c r="C38" s="10">
        <v>42432</v>
      </c>
      <c r="D38" s="6">
        <v>1305</v>
      </c>
    </row>
    <row r="39" spans="1:4">
      <c r="A39" s="6">
        <v>8</v>
      </c>
      <c r="B39" s="6" t="s">
        <v>75</v>
      </c>
      <c r="C39" s="10">
        <v>42432</v>
      </c>
      <c r="D39" s="6">
        <v>957</v>
      </c>
    </row>
    <row r="40" spans="1:4">
      <c r="A40" s="6">
        <v>9</v>
      </c>
      <c r="B40" s="6" t="s">
        <v>10</v>
      </c>
      <c r="C40" s="10">
        <v>42432</v>
      </c>
      <c r="D40" s="6">
        <v>665</v>
      </c>
    </row>
    <row r="41" spans="1:4">
      <c r="A41" s="6">
        <v>10</v>
      </c>
      <c r="B41" s="6" t="s">
        <v>56</v>
      </c>
      <c r="C41" s="10">
        <v>42432</v>
      </c>
      <c r="D41" s="6">
        <v>600</v>
      </c>
    </row>
    <row r="42" spans="1:4">
      <c r="A42" s="6">
        <v>11</v>
      </c>
      <c r="B42" s="6" t="s">
        <v>39</v>
      </c>
      <c r="C42" s="10">
        <v>42432</v>
      </c>
      <c r="D42" s="6">
        <v>555</v>
      </c>
    </row>
    <row r="43" spans="1:4">
      <c r="A43" s="6">
        <v>12</v>
      </c>
      <c r="B43" s="6" t="s">
        <v>40</v>
      </c>
      <c r="C43" s="10">
        <v>42432</v>
      </c>
      <c r="D43" s="6">
        <v>387</v>
      </c>
    </row>
    <row r="44" spans="1:4">
      <c r="A44" s="6">
        <v>13</v>
      </c>
      <c r="B44" s="6" t="s">
        <v>20</v>
      </c>
      <c r="C44" s="10">
        <v>42432</v>
      </c>
      <c r="D44" s="6">
        <v>384</v>
      </c>
    </row>
    <row r="45" spans="1:4">
      <c r="A45" s="6">
        <v>14</v>
      </c>
      <c r="B45" s="6" t="s">
        <v>68</v>
      </c>
      <c r="C45" s="10">
        <v>42432</v>
      </c>
      <c r="D45" s="6">
        <v>305</v>
      </c>
    </row>
    <row r="46" spans="1:4">
      <c r="A46" s="6">
        <v>15</v>
      </c>
      <c r="B46" s="6" t="s">
        <v>6</v>
      </c>
      <c r="C46" s="10">
        <v>42432</v>
      </c>
      <c r="D46" s="6">
        <v>225</v>
      </c>
    </row>
    <row r="47" spans="1:4">
      <c r="A47" s="6">
        <v>16</v>
      </c>
      <c r="B47" s="6" t="s">
        <v>71</v>
      </c>
      <c r="C47" s="10">
        <v>42432</v>
      </c>
      <c r="D47" s="6">
        <v>145</v>
      </c>
    </row>
    <row r="48" spans="1:4">
      <c r="A48" s="6">
        <v>17</v>
      </c>
      <c r="B48" s="6" t="s">
        <v>72</v>
      </c>
      <c r="C48" s="10">
        <v>42432</v>
      </c>
      <c r="D48" s="6">
        <v>120</v>
      </c>
    </row>
    <row r="49" spans="1:4">
      <c r="A49" s="6">
        <v>18</v>
      </c>
      <c r="B49" s="6" t="s">
        <v>57</v>
      </c>
      <c r="C49" s="10">
        <v>42432</v>
      </c>
      <c r="D49" s="6">
        <v>75</v>
      </c>
    </row>
    <row r="50" spans="1:4">
      <c r="A50" s="6">
        <v>19</v>
      </c>
      <c r="B50" s="6" t="s">
        <v>37</v>
      </c>
      <c r="C50" s="10">
        <v>42432</v>
      </c>
      <c r="D50" s="6">
        <v>25</v>
      </c>
    </row>
    <row r="51" spans="1:4">
      <c r="A51" s="6">
        <v>20</v>
      </c>
      <c r="B51" s="6" t="s">
        <v>49</v>
      </c>
      <c r="C51" s="10">
        <v>42432</v>
      </c>
      <c r="D51" s="6">
        <v>25</v>
      </c>
    </row>
    <row r="52" spans="1:4">
      <c r="A52" s="6">
        <v>21</v>
      </c>
      <c r="B52" s="6" t="s">
        <v>4</v>
      </c>
      <c r="C52" s="10">
        <v>42432</v>
      </c>
      <c r="D52" s="6">
        <v>25</v>
      </c>
    </row>
    <row r="53" spans="1:4">
      <c r="A53" s="6">
        <v>22</v>
      </c>
      <c r="B53" s="6" t="s">
        <v>5</v>
      </c>
      <c r="C53" s="10">
        <v>42432</v>
      </c>
      <c r="D53" s="6">
        <v>25</v>
      </c>
    </row>
    <row r="54" spans="1:4">
      <c r="A54" s="6">
        <v>23</v>
      </c>
      <c r="B54" s="6" t="s">
        <v>77</v>
      </c>
      <c r="C54" s="10">
        <v>42432</v>
      </c>
      <c r="D54" s="6">
        <v>0</v>
      </c>
    </row>
    <row r="55" spans="1:4">
      <c r="A55" s="6">
        <v>24</v>
      </c>
      <c r="B55" s="6" t="s">
        <v>79</v>
      </c>
      <c r="C55" s="10">
        <v>42432</v>
      </c>
      <c r="D55" s="6">
        <v>0</v>
      </c>
    </row>
    <row r="56" spans="1:4">
      <c r="A56" s="6">
        <v>25</v>
      </c>
      <c r="B56" s="6" t="s">
        <v>78</v>
      </c>
      <c r="C56" s="10">
        <v>42432</v>
      </c>
      <c r="D56" s="6">
        <v>0</v>
      </c>
    </row>
    <row r="57" spans="1:4">
      <c r="A57" s="6">
        <v>26</v>
      </c>
      <c r="B57" s="6" t="s">
        <v>38</v>
      </c>
      <c r="C57" s="10">
        <v>42432</v>
      </c>
      <c r="D57" s="6">
        <v>0</v>
      </c>
    </row>
    <row r="58" spans="1:4">
      <c r="A58" s="6">
        <v>27</v>
      </c>
      <c r="B58" s="6" t="s">
        <v>11</v>
      </c>
      <c r="C58" s="10">
        <v>42432</v>
      </c>
      <c r="D58" s="6">
        <v>0</v>
      </c>
    </row>
    <row r="59" spans="1:4">
      <c r="A59" s="6">
        <v>28</v>
      </c>
      <c r="B59" s="6" t="s">
        <v>3</v>
      </c>
      <c r="C59" s="10">
        <v>42432</v>
      </c>
      <c r="D59" s="6">
        <v>0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P32"/>
  <sheetViews>
    <sheetView workbookViewId="0">
      <selection activeCell="B14" sqref="B14"/>
    </sheetView>
  </sheetViews>
  <sheetFormatPr defaultRowHeight="15"/>
  <cols>
    <col min="1" max="1" width="3.85546875" bestFit="1" customWidth="1"/>
    <col min="2" max="2" width="14.7109375" bestFit="1" customWidth="1"/>
  </cols>
  <sheetData>
    <row r="1" spans="1:16">
      <c r="A1" s="3" t="s">
        <v>13</v>
      </c>
      <c r="B1" s="3" t="s">
        <v>12</v>
      </c>
      <c r="C1" s="3">
        <v>1</v>
      </c>
      <c r="D1" s="3">
        <v>2</v>
      </c>
      <c r="E1" s="3">
        <v>3</v>
      </c>
      <c r="F1" s="3">
        <v>4</v>
      </c>
    </row>
    <row r="2" spans="1:16">
      <c r="A2" s="3">
        <v>1</v>
      </c>
      <c r="B2" s="6">
        <f>'Alliance Stats'!B2</f>
        <v>0</v>
      </c>
      <c r="C2" s="8">
        <v>3388</v>
      </c>
      <c r="D2" s="8">
        <v>3106</v>
      </c>
      <c r="E2" s="8">
        <v>3055</v>
      </c>
      <c r="F2" s="8">
        <v>2897</v>
      </c>
      <c r="G2" s="1">
        <f t="shared" ref="G2:G31" si="0">IFERROR(AVERAGE(C2:F2),0)</f>
        <v>3111.5</v>
      </c>
      <c r="K2" s="8"/>
    </row>
    <row r="3" spans="1:16">
      <c r="A3" s="3">
        <v>2</v>
      </c>
      <c r="B3" s="6">
        <f>'Alliance Stats'!B3</f>
        <v>0</v>
      </c>
      <c r="C3" s="8">
        <v>3760</v>
      </c>
      <c r="D3" s="8">
        <v>3946</v>
      </c>
      <c r="E3" s="8">
        <v>3535</v>
      </c>
      <c r="F3" s="8">
        <v>3163</v>
      </c>
      <c r="G3" s="1">
        <f t="shared" si="0"/>
        <v>3601</v>
      </c>
      <c r="K3" s="8"/>
    </row>
    <row r="4" spans="1:16">
      <c r="A4" s="3">
        <v>3</v>
      </c>
      <c r="B4" s="6">
        <f>'Alliance Stats'!B4</f>
        <v>0</v>
      </c>
      <c r="C4" s="8">
        <v>3283</v>
      </c>
      <c r="D4" s="8">
        <v>2349</v>
      </c>
      <c r="E4" s="8">
        <v>2327</v>
      </c>
      <c r="F4" s="8">
        <v>2287</v>
      </c>
      <c r="G4" s="1">
        <f t="shared" si="0"/>
        <v>2561.5</v>
      </c>
      <c r="J4" s="26"/>
      <c r="K4" s="8"/>
    </row>
    <row r="5" spans="1:16">
      <c r="A5" s="3">
        <v>4</v>
      </c>
      <c r="B5" s="6">
        <f>'Alliance Stats'!B5</f>
        <v>0</v>
      </c>
      <c r="C5" s="8">
        <v>2439</v>
      </c>
      <c r="D5" s="8">
        <v>2390</v>
      </c>
      <c r="E5" s="8">
        <v>2332</v>
      </c>
      <c r="F5" s="8">
        <v>2301</v>
      </c>
      <c r="G5" s="1">
        <f t="shared" si="0"/>
        <v>2365.5</v>
      </c>
      <c r="K5" s="8"/>
    </row>
    <row r="6" spans="1:16">
      <c r="A6" s="3">
        <v>5</v>
      </c>
      <c r="B6" s="6">
        <f>'Alliance Stats'!B6</f>
        <v>0</v>
      </c>
      <c r="C6" s="8">
        <v>2333</v>
      </c>
      <c r="D6" s="8">
        <v>2202</v>
      </c>
      <c r="E6" s="8">
        <v>2249</v>
      </c>
      <c r="F6" s="8">
        <v>2205</v>
      </c>
      <c r="G6" s="1">
        <f t="shared" si="0"/>
        <v>2247.25</v>
      </c>
      <c r="K6" s="8"/>
    </row>
    <row r="7" spans="1:16">
      <c r="A7" s="3">
        <v>6</v>
      </c>
      <c r="B7" s="6">
        <f>'Alliance Stats'!B7</f>
        <v>0</v>
      </c>
      <c r="C7" s="8">
        <v>3012</v>
      </c>
      <c r="D7" s="8">
        <v>2702</v>
      </c>
      <c r="E7" s="8">
        <v>2304</v>
      </c>
      <c r="F7" s="8">
        <v>2238</v>
      </c>
      <c r="G7" s="1">
        <f t="shared" si="0"/>
        <v>2564</v>
      </c>
      <c r="K7" s="8"/>
    </row>
    <row r="8" spans="1:16">
      <c r="A8" s="3">
        <v>7</v>
      </c>
      <c r="B8" s="6">
        <f>'Alliance Stats'!B8</f>
        <v>0</v>
      </c>
      <c r="C8" s="8">
        <v>3750</v>
      </c>
      <c r="D8" s="8">
        <v>3240</v>
      </c>
      <c r="E8" s="8">
        <v>3105</v>
      </c>
      <c r="F8" s="8">
        <v>2743</v>
      </c>
      <c r="G8" s="1">
        <f t="shared" si="0"/>
        <v>3209.5</v>
      </c>
      <c r="K8" s="8"/>
    </row>
    <row r="9" spans="1:16">
      <c r="A9" s="3">
        <v>8</v>
      </c>
      <c r="B9" s="6">
        <f>'Alliance Stats'!B9</f>
        <v>0</v>
      </c>
      <c r="C9" s="8">
        <v>2654</v>
      </c>
      <c r="D9" s="8">
        <v>2277</v>
      </c>
      <c r="E9" s="8">
        <v>2185</v>
      </c>
      <c r="F9" s="8">
        <v>2204</v>
      </c>
      <c r="G9" s="1">
        <f t="shared" si="0"/>
        <v>2330</v>
      </c>
      <c r="K9" s="8"/>
      <c r="O9" s="1"/>
      <c r="P9" s="1"/>
    </row>
    <row r="10" spans="1:16">
      <c r="A10" s="3">
        <v>9</v>
      </c>
      <c r="B10" s="6">
        <f>'Alliance Stats'!B10</f>
        <v>0</v>
      </c>
      <c r="C10" s="8">
        <v>3151</v>
      </c>
      <c r="D10" s="8">
        <v>2502</v>
      </c>
      <c r="E10" s="8">
        <v>2337</v>
      </c>
      <c r="F10" s="8">
        <v>2311</v>
      </c>
      <c r="G10" s="1">
        <f t="shared" si="0"/>
        <v>2575.25</v>
      </c>
      <c r="K10" s="8"/>
    </row>
    <row r="11" spans="1:16">
      <c r="A11" s="3">
        <v>10</v>
      </c>
      <c r="B11" s="6">
        <f>'Alliance Stats'!B11</f>
        <v>0</v>
      </c>
      <c r="C11" s="8">
        <v>2795</v>
      </c>
      <c r="D11" s="8">
        <v>2306</v>
      </c>
      <c r="E11" s="8">
        <v>2222</v>
      </c>
      <c r="F11" s="8">
        <v>2191</v>
      </c>
      <c r="G11" s="1">
        <f t="shared" si="0"/>
        <v>2378.5</v>
      </c>
      <c r="K11" s="8"/>
    </row>
    <row r="12" spans="1:16">
      <c r="A12" s="3">
        <v>11</v>
      </c>
      <c r="B12" s="6">
        <f>'Alliance Stats'!B12</f>
        <v>0</v>
      </c>
      <c r="C12" s="8">
        <v>2391</v>
      </c>
      <c r="D12" s="8">
        <v>2244</v>
      </c>
      <c r="E12" s="8">
        <v>2251</v>
      </c>
      <c r="F12" s="8">
        <v>2126</v>
      </c>
      <c r="G12" s="1">
        <f t="shared" si="0"/>
        <v>2253</v>
      </c>
      <c r="K12" s="8"/>
    </row>
    <row r="13" spans="1:16">
      <c r="A13" s="3">
        <v>12</v>
      </c>
      <c r="B13" s="6">
        <f>'Alliance Stats'!B13</f>
        <v>0</v>
      </c>
      <c r="C13" s="8">
        <v>3590</v>
      </c>
      <c r="D13" s="8">
        <v>3500</v>
      </c>
      <c r="E13" s="8">
        <v>3308</v>
      </c>
      <c r="F13" s="8">
        <v>3291</v>
      </c>
      <c r="G13" s="1">
        <f t="shared" si="0"/>
        <v>3422.25</v>
      </c>
      <c r="K13" s="8"/>
    </row>
    <row r="14" spans="1:16">
      <c r="A14" s="3">
        <v>13</v>
      </c>
      <c r="B14" s="6">
        <f>'Alliance Stats'!B14</f>
        <v>0</v>
      </c>
      <c r="C14" s="8">
        <v>2832</v>
      </c>
      <c r="D14" s="8">
        <v>2553</v>
      </c>
      <c r="E14" s="8">
        <v>2251</v>
      </c>
      <c r="F14" s="8">
        <v>2242</v>
      </c>
      <c r="G14" s="1">
        <f t="shared" si="0"/>
        <v>2469.5</v>
      </c>
      <c r="K14" s="8"/>
    </row>
    <row r="15" spans="1:16">
      <c r="A15" s="3">
        <v>14</v>
      </c>
      <c r="B15" s="6">
        <f>'Alliance Stats'!B15</f>
        <v>0</v>
      </c>
      <c r="C15" s="8">
        <v>2447</v>
      </c>
      <c r="D15" s="8">
        <v>2177</v>
      </c>
      <c r="E15" s="8">
        <v>2174</v>
      </c>
      <c r="F15" s="8">
        <v>2142</v>
      </c>
      <c r="G15" s="1">
        <f t="shared" si="0"/>
        <v>2235</v>
      </c>
      <c r="K15" s="8"/>
    </row>
    <row r="16" spans="1:16">
      <c r="A16" s="3">
        <v>15</v>
      </c>
      <c r="B16" s="6">
        <f>'Alliance Stats'!B16</f>
        <v>0</v>
      </c>
      <c r="C16" s="8">
        <v>2718</v>
      </c>
      <c r="D16" s="8">
        <v>2366</v>
      </c>
      <c r="E16" s="8">
        <v>2237</v>
      </c>
      <c r="F16" s="8">
        <v>2144</v>
      </c>
      <c r="G16" s="1">
        <f t="shared" si="0"/>
        <v>2366.25</v>
      </c>
      <c r="K16" s="8"/>
    </row>
    <row r="17" spans="1:11">
      <c r="A17" s="3">
        <v>16</v>
      </c>
      <c r="B17" s="6">
        <f>'Alliance Stats'!B17</f>
        <v>0</v>
      </c>
      <c r="C17" s="8">
        <v>3764</v>
      </c>
      <c r="D17" s="8">
        <v>3272</v>
      </c>
      <c r="E17" s="8">
        <v>3227</v>
      </c>
      <c r="F17" s="8">
        <v>3175</v>
      </c>
      <c r="G17" s="1">
        <f t="shared" si="0"/>
        <v>3359.5</v>
      </c>
      <c r="K17" s="8"/>
    </row>
    <row r="18" spans="1:11">
      <c r="A18" s="3">
        <v>17</v>
      </c>
      <c r="B18" s="6">
        <f>'Alliance Stats'!B18</f>
        <v>0</v>
      </c>
      <c r="C18" s="8">
        <v>2718</v>
      </c>
      <c r="D18" s="8">
        <v>2265</v>
      </c>
      <c r="E18" s="8">
        <v>2190</v>
      </c>
      <c r="F18" s="8">
        <v>2144</v>
      </c>
      <c r="G18" s="1">
        <f t="shared" si="0"/>
        <v>2329.25</v>
      </c>
      <c r="K18" s="8"/>
    </row>
    <row r="19" spans="1:11">
      <c r="A19" s="3">
        <v>18</v>
      </c>
      <c r="B19" s="6">
        <f>'Alliance Stats'!B19</f>
        <v>0</v>
      </c>
      <c r="C19" s="8">
        <v>2297</v>
      </c>
      <c r="D19" s="8">
        <v>2034</v>
      </c>
      <c r="E19" s="8">
        <v>1731</v>
      </c>
      <c r="F19" s="8">
        <v>1593</v>
      </c>
      <c r="G19" s="1">
        <f t="shared" si="0"/>
        <v>1913.75</v>
      </c>
      <c r="K19" s="8"/>
    </row>
    <row r="20" spans="1:11">
      <c r="A20" s="3">
        <v>19</v>
      </c>
      <c r="B20" s="6">
        <f>'Alliance Stats'!B20</f>
        <v>0</v>
      </c>
      <c r="C20" s="8">
        <v>2184</v>
      </c>
      <c r="D20" s="8">
        <v>2185</v>
      </c>
      <c r="E20" s="8">
        <v>2149</v>
      </c>
      <c r="F20" s="8">
        <v>2019</v>
      </c>
      <c r="G20" s="1">
        <f t="shared" si="0"/>
        <v>2134.25</v>
      </c>
      <c r="K20" s="8"/>
    </row>
    <row r="21" spans="1:11">
      <c r="A21" s="3">
        <v>20</v>
      </c>
      <c r="B21" s="6">
        <f>'Alliance Stats'!B21</f>
        <v>0</v>
      </c>
      <c r="C21" s="8">
        <v>2902</v>
      </c>
      <c r="D21" s="8">
        <v>2862</v>
      </c>
      <c r="E21" s="8">
        <v>2356</v>
      </c>
      <c r="F21" s="8">
        <v>2303</v>
      </c>
      <c r="G21" s="1">
        <f t="shared" si="0"/>
        <v>2605.75</v>
      </c>
      <c r="K21" s="8"/>
    </row>
    <row r="22" spans="1:11">
      <c r="A22" s="3">
        <v>21</v>
      </c>
      <c r="B22" s="6">
        <f>'Alliance Stats'!B22</f>
        <v>0</v>
      </c>
      <c r="C22" s="8">
        <v>2161</v>
      </c>
      <c r="D22" s="8">
        <v>2067</v>
      </c>
      <c r="E22" s="8">
        <v>2060</v>
      </c>
      <c r="F22" s="8">
        <v>2029</v>
      </c>
      <c r="G22" s="1">
        <f t="shared" si="0"/>
        <v>2079.25</v>
      </c>
      <c r="K22" s="8"/>
    </row>
    <row r="23" spans="1:11">
      <c r="A23" s="3">
        <v>22</v>
      </c>
      <c r="B23" s="6">
        <f>'Alliance Stats'!B23</f>
        <v>0</v>
      </c>
      <c r="C23" s="8">
        <v>2113</v>
      </c>
      <c r="D23" s="8">
        <v>2105</v>
      </c>
      <c r="E23" s="8">
        <v>2069</v>
      </c>
      <c r="F23" s="8">
        <v>2029</v>
      </c>
      <c r="G23" s="1">
        <f t="shared" si="0"/>
        <v>2079</v>
      </c>
      <c r="K23" s="8"/>
    </row>
    <row r="24" spans="1:11">
      <c r="A24" s="3">
        <v>23</v>
      </c>
      <c r="B24" s="6">
        <f>'Alliance Stats'!B24</f>
        <v>0</v>
      </c>
      <c r="C24" s="8">
        <v>2272</v>
      </c>
      <c r="D24" s="8">
        <v>2222</v>
      </c>
      <c r="E24" s="8">
        <v>2118</v>
      </c>
      <c r="F24" s="8">
        <v>2088</v>
      </c>
      <c r="G24" s="1">
        <f t="shared" si="0"/>
        <v>2175</v>
      </c>
      <c r="K24" s="8"/>
    </row>
    <row r="25" spans="1:11">
      <c r="A25" s="3">
        <v>24</v>
      </c>
      <c r="B25" s="6">
        <f>'Alliance Stats'!B25</f>
        <v>0</v>
      </c>
      <c r="C25" s="8">
        <v>2067</v>
      </c>
      <c r="D25" s="8">
        <v>2041</v>
      </c>
      <c r="E25" s="8">
        <v>2012</v>
      </c>
      <c r="F25" s="8">
        <v>1964</v>
      </c>
      <c r="G25" s="1">
        <f t="shared" si="0"/>
        <v>2021</v>
      </c>
      <c r="K25" s="8"/>
    </row>
    <row r="26" spans="1:11">
      <c r="A26" s="3">
        <v>25</v>
      </c>
      <c r="B26" s="6">
        <f>'Alliance Stats'!B26</f>
        <v>0</v>
      </c>
      <c r="C26" s="8">
        <v>2125</v>
      </c>
      <c r="D26" s="8">
        <v>2123</v>
      </c>
      <c r="E26" s="8">
        <v>2081</v>
      </c>
      <c r="F26" s="8">
        <v>1763</v>
      </c>
      <c r="G26" s="1">
        <f t="shared" si="0"/>
        <v>2023</v>
      </c>
      <c r="K26" s="8"/>
    </row>
    <row r="27" spans="1:11">
      <c r="A27" s="3">
        <v>26</v>
      </c>
      <c r="B27" s="6">
        <f>'Alliance Stats'!B27</f>
        <v>0</v>
      </c>
      <c r="C27" s="8">
        <v>2192</v>
      </c>
      <c r="D27" s="8">
        <v>2161</v>
      </c>
      <c r="E27" s="8">
        <v>2054</v>
      </c>
      <c r="F27" s="8">
        <v>1779</v>
      </c>
      <c r="G27" s="1">
        <f t="shared" si="0"/>
        <v>2046.5</v>
      </c>
      <c r="K27" s="8"/>
    </row>
    <row r="28" spans="1:11">
      <c r="A28" s="3">
        <v>27</v>
      </c>
      <c r="B28" s="6">
        <f>'Alliance Stats'!B28</f>
        <v>0</v>
      </c>
      <c r="C28" s="8">
        <v>2354</v>
      </c>
      <c r="D28" s="8">
        <v>2304</v>
      </c>
      <c r="E28" s="8">
        <v>2225</v>
      </c>
      <c r="F28" s="8">
        <v>1849</v>
      </c>
      <c r="G28" s="1">
        <f t="shared" si="0"/>
        <v>2183</v>
      </c>
      <c r="K28" s="8"/>
    </row>
    <row r="29" spans="1:11">
      <c r="A29" s="3">
        <v>28</v>
      </c>
      <c r="B29" s="6">
        <f>'Alliance Stats'!B29</f>
        <v>0</v>
      </c>
      <c r="C29" s="8">
        <v>2543</v>
      </c>
      <c r="D29" s="8">
        <v>2188</v>
      </c>
      <c r="E29" s="8">
        <v>2054</v>
      </c>
      <c r="F29" s="8">
        <v>1741</v>
      </c>
      <c r="G29" s="1">
        <f t="shared" si="0"/>
        <v>2131.5</v>
      </c>
      <c r="K29" s="8"/>
    </row>
    <row r="30" spans="1:11">
      <c r="A30" s="3">
        <v>29</v>
      </c>
      <c r="B30" s="6">
        <f>'Alliance Stats'!B30</f>
        <v>0</v>
      </c>
      <c r="C30" s="8">
        <v>2105</v>
      </c>
      <c r="D30" s="8">
        <v>1567</v>
      </c>
      <c r="E30" s="8">
        <v>1485</v>
      </c>
      <c r="F30" s="8">
        <v>1448</v>
      </c>
      <c r="G30" s="1">
        <f t="shared" si="0"/>
        <v>1651.25</v>
      </c>
      <c r="K30" s="8"/>
    </row>
    <row r="31" spans="1:11">
      <c r="A31" s="3">
        <v>30</v>
      </c>
      <c r="B31" s="6">
        <f>'Alliance Stats'!B31</f>
        <v>0</v>
      </c>
      <c r="C31" s="8"/>
      <c r="D31" s="8"/>
      <c r="E31" s="8"/>
      <c r="F31" s="8"/>
      <c r="G31" s="1">
        <f t="shared" si="0"/>
        <v>0</v>
      </c>
      <c r="K31" s="8"/>
    </row>
    <row r="32" spans="1:11">
      <c r="A32" s="3"/>
      <c r="B32" s="6">
        <f>'Alliance Stats'!B32</f>
        <v>0</v>
      </c>
      <c r="G32" s="26">
        <f>IFERROR(AVERAGE(G2:G31),0)</f>
        <v>2347.4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9"/>
  <sheetViews>
    <sheetView tabSelected="1" topLeftCell="A20" workbookViewId="0">
      <selection activeCell="D31" sqref="D31:D59"/>
    </sheetView>
  </sheetViews>
  <sheetFormatPr defaultRowHeight="15"/>
  <cols>
    <col min="1" max="1" width="15.85546875" bestFit="1" customWidth="1"/>
    <col min="3" max="3" width="10.7109375" bestFit="1" customWidth="1"/>
  </cols>
  <sheetData>
    <row r="1" spans="1:5">
      <c r="A1" s="3" t="s">
        <v>12</v>
      </c>
      <c r="B1" t="s">
        <v>0</v>
      </c>
      <c r="C1" t="s">
        <v>66</v>
      </c>
      <c r="D1" t="s">
        <v>92</v>
      </c>
    </row>
    <row r="2" spans="1:5">
      <c r="A2" s="6" t="s">
        <v>4</v>
      </c>
      <c r="B2">
        <v>650</v>
      </c>
      <c r="C2" s="22">
        <v>42435</v>
      </c>
    </row>
    <row r="3" spans="1:5">
      <c r="A3" s="6" t="s">
        <v>10</v>
      </c>
      <c r="B3">
        <v>325</v>
      </c>
      <c r="C3" s="22">
        <v>42435</v>
      </c>
    </row>
    <row r="4" spans="1:5">
      <c r="A4" s="6" t="s">
        <v>3</v>
      </c>
      <c r="B4">
        <v>0</v>
      </c>
      <c r="C4" s="22">
        <v>42435</v>
      </c>
    </row>
    <row r="5" spans="1:5">
      <c r="A5" s="6" t="s">
        <v>5</v>
      </c>
      <c r="B5">
        <v>650</v>
      </c>
      <c r="C5" s="22">
        <v>42435</v>
      </c>
    </row>
    <row r="6" spans="1:5">
      <c r="A6" s="6" t="s">
        <v>40</v>
      </c>
      <c r="B6">
        <v>620</v>
      </c>
      <c r="C6" s="22">
        <v>42435</v>
      </c>
    </row>
    <row r="7" spans="1:5">
      <c r="A7" s="6" t="s">
        <v>6</v>
      </c>
      <c r="B7">
        <v>300</v>
      </c>
      <c r="C7" s="22">
        <v>42435</v>
      </c>
    </row>
    <row r="8" spans="1:5">
      <c r="A8" s="6" t="s">
        <v>37</v>
      </c>
      <c r="B8">
        <v>650</v>
      </c>
      <c r="C8" s="22">
        <v>42435</v>
      </c>
    </row>
    <row r="9" spans="1:5">
      <c r="A9" s="6" t="s">
        <v>11</v>
      </c>
      <c r="B9">
        <v>650</v>
      </c>
      <c r="C9" s="22">
        <v>42435</v>
      </c>
    </row>
    <row r="10" spans="1:5">
      <c r="A10" s="6" t="s">
        <v>38</v>
      </c>
      <c r="B10">
        <v>590</v>
      </c>
      <c r="C10" s="22">
        <v>42435</v>
      </c>
    </row>
    <row r="11" spans="1:5">
      <c r="A11" s="6" t="s">
        <v>50</v>
      </c>
      <c r="B11">
        <v>650</v>
      </c>
      <c r="C11" s="22">
        <v>42435</v>
      </c>
    </row>
    <row r="12" spans="1:5">
      <c r="A12" s="6" t="s">
        <v>68</v>
      </c>
      <c r="B12">
        <v>650</v>
      </c>
      <c r="C12" s="22">
        <v>42435</v>
      </c>
    </row>
    <row r="13" spans="1:5">
      <c r="A13" s="6" t="s">
        <v>56</v>
      </c>
      <c r="B13">
        <v>650</v>
      </c>
      <c r="C13" s="22">
        <v>42435</v>
      </c>
      <c r="E13" s="6"/>
    </row>
    <row r="14" spans="1:5">
      <c r="A14" s="6" t="s">
        <v>60</v>
      </c>
      <c r="B14">
        <v>0</v>
      </c>
      <c r="C14" s="22">
        <v>42435</v>
      </c>
      <c r="E14" s="6"/>
    </row>
    <row r="15" spans="1:5">
      <c r="A15" s="6" t="s">
        <v>52</v>
      </c>
      <c r="B15">
        <v>650</v>
      </c>
      <c r="C15" s="22">
        <v>42435</v>
      </c>
      <c r="E15" s="6"/>
    </row>
    <row r="16" spans="1:5">
      <c r="A16" s="6" t="s">
        <v>49</v>
      </c>
      <c r="B16">
        <v>650</v>
      </c>
      <c r="C16" s="22">
        <v>42435</v>
      </c>
      <c r="E16" s="6"/>
    </row>
    <row r="17" spans="1:5">
      <c r="A17" s="6" t="s">
        <v>39</v>
      </c>
      <c r="B17">
        <v>650</v>
      </c>
      <c r="C17" s="22">
        <v>42435</v>
      </c>
    </row>
    <row r="18" spans="1:5">
      <c r="A18" s="6" t="s">
        <v>20</v>
      </c>
      <c r="B18">
        <v>325</v>
      </c>
      <c r="C18" s="22">
        <v>42435</v>
      </c>
    </row>
    <row r="19" spans="1:5">
      <c r="A19" s="6" t="s">
        <v>57</v>
      </c>
      <c r="B19">
        <v>405</v>
      </c>
      <c r="C19" s="22">
        <v>42435</v>
      </c>
      <c r="E19" s="6"/>
    </row>
    <row r="20" spans="1:5">
      <c r="A20" s="6" t="s">
        <v>70</v>
      </c>
      <c r="B20">
        <v>250</v>
      </c>
      <c r="C20" s="22">
        <v>42435</v>
      </c>
      <c r="E20" s="6"/>
    </row>
    <row r="21" spans="1:5">
      <c r="A21" s="6" t="s">
        <v>71</v>
      </c>
      <c r="B21">
        <v>715</v>
      </c>
      <c r="C21" s="22">
        <v>42435</v>
      </c>
    </row>
    <row r="22" spans="1:5">
      <c r="A22" t="s">
        <v>72</v>
      </c>
      <c r="B22">
        <v>650</v>
      </c>
      <c r="C22" s="22">
        <v>42435</v>
      </c>
    </row>
    <row r="23" spans="1:5">
      <c r="A23" t="s">
        <v>73</v>
      </c>
      <c r="B23">
        <v>360</v>
      </c>
      <c r="C23" s="22">
        <v>42435</v>
      </c>
    </row>
    <row r="24" spans="1:5">
      <c r="A24" s="6" t="s">
        <v>74</v>
      </c>
      <c r="B24">
        <v>325</v>
      </c>
      <c r="C24" s="22">
        <v>42435</v>
      </c>
    </row>
    <row r="25" spans="1:5">
      <c r="A25" s="6" t="s">
        <v>75</v>
      </c>
      <c r="B25">
        <v>245</v>
      </c>
      <c r="C25" s="22">
        <v>42435</v>
      </c>
    </row>
    <row r="26" spans="1:5">
      <c r="A26" s="6" t="s">
        <v>76</v>
      </c>
      <c r="B26">
        <v>80</v>
      </c>
      <c r="C26" s="22">
        <v>42435</v>
      </c>
      <c r="E26" s="6"/>
    </row>
    <row r="27" spans="1:5">
      <c r="A27" s="6" t="s">
        <v>77</v>
      </c>
      <c r="B27">
        <v>0</v>
      </c>
      <c r="C27" s="22">
        <v>42435</v>
      </c>
    </row>
    <row r="28" spans="1:5">
      <c r="A28" s="6" t="s">
        <v>23</v>
      </c>
      <c r="B28">
        <v>135</v>
      </c>
      <c r="C28" s="22">
        <v>42435</v>
      </c>
      <c r="E28" s="6"/>
    </row>
    <row r="29" spans="1:5">
      <c r="A29" s="6" t="s">
        <v>78</v>
      </c>
      <c r="B29">
        <v>0</v>
      </c>
      <c r="C29" s="22">
        <v>42435</v>
      </c>
    </row>
    <row r="30" spans="1:5">
      <c r="A30" s="6" t="s">
        <v>77</v>
      </c>
      <c r="B30">
        <v>845</v>
      </c>
      <c r="C30" s="22">
        <v>42449</v>
      </c>
      <c r="D30" t="s">
        <v>94</v>
      </c>
    </row>
    <row r="31" spans="1:5">
      <c r="A31" s="6" t="s">
        <v>4</v>
      </c>
      <c r="B31">
        <v>835</v>
      </c>
      <c r="C31" s="22">
        <v>42449</v>
      </c>
      <c r="D31" t="s">
        <v>94</v>
      </c>
    </row>
    <row r="32" spans="1:5">
      <c r="A32" s="6" t="s">
        <v>10</v>
      </c>
      <c r="B32">
        <v>710</v>
      </c>
      <c r="C32" s="22">
        <v>42449</v>
      </c>
      <c r="D32" t="s">
        <v>94</v>
      </c>
    </row>
    <row r="33" spans="1:4">
      <c r="A33" s="6" t="s">
        <v>5</v>
      </c>
      <c r="B33">
        <v>650</v>
      </c>
      <c r="C33" s="22">
        <v>42449</v>
      </c>
      <c r="D33" t="s">
        <v>94</v>
      </c>
    </row>
    <row r="34" spans="1:4">
      <c r="A34" s="6" t="s">
        <v>11</v>
      </c>
      <c r="B34">
        <v>650</v>
      </c>
      <c r="C34" s="22">
        <v>42449</v>
      </c>
      <c r="D34" t="s">
        <v>94</v>
      </c>
    </row>
    <row r="35" spans="1:4">
      <c r="A35" s="6" t="s">
        <v>71</v>
      </c>
      <c r="B35">
        <v>650</v>
      </c>
      <c r="C35" s="22">
        <v>42449</v>
      </c>
      <c r="D35" t="s">
        <v>94</v>
      </c>
    </row>
    <row r="36" spans="1:4">
      <c r="A36" s="6" t="s">
        <v>39</v>
      </c>
      <c r="B36">
        <v>650</v>
      </c>
      <c r="C36" s="22">
        <v>42449</v>
      </c>
      <c r="D36" t="s">
        <v>94</v>
      </c>
    </row>
    <row r="37" spans="1:4">
      <c r="A37" s="6" t="s">
        <v>38</v>
      </c>
      <c r="B37">
        <v>650</v>
      </c>
      <c r="C37" s="22">
        <v>42449</v>
      </c>
      <c r="D37" t="s">
        <v>94</v>
      </c>
    </row>
    <row r="38" spans="1:4">
      <c r="A38" s="6" t="s">
        <v>6</v>
      </c>
      <c r="B38">
        <v>650</v>
      </c>
      <c r="C38" s="22">
        <v>42449</v>
      </c>
      <c r="D38" t="s">
        <v>94</v>
      </c>
    </row>
    <row r="39" spans="1:4">
      <c r="A39" s="6" t="s">
        <v>52</v>
      </c>
      <c r="B39">
        <v>650</v>
      </c>
      <c r="C39" s="22">
        <v>42449</v>
      </c>
      <c r="D39" t="s">
        <v>94</v>
      </c>
    </row>
    <row r="40" spans="1:4">
      <c r="A40" s="6" t="s">
        <v>50</v>
      </c>
      <c r="B40">
        <v>650</v>
      </c>
      <c r="C40" s="22">
        <v>42449</v>
      </c>
      <c r="D40" t="s">
        <v>94</v>
      </c>
    </row>
    <row r="41" spans="1:4">
      <c r="A41" s="6" t="s">
        <v>56</v>
      </c>
      <c r="B41">
        <v>650</v>
      </c>
      <c r="C41" s="22">
        <v>42449</v>
      </c>
      <c r="D41" t="s">
        <v>94</v>
      </c>
    </row>
    <row r="42" spans="1:4">
      <c r="A42" s="6" t="s">
        <v>72</v>
      </c>
      <c r="B42">
        <v>650</v>
      </c>
      <c r="C42" s="22">
        <v>42449</v>
      </c>
      <c r="D42" t="s">
        <v>94</v>
      </c>
    </row>
    <row r="43" spans="1:4">
      <c r="A43" s="6" t="s">
        <v>93</v>
      </c>
      <c r="B43">
        <v>650</v>
      </c>
      <c r="C43" s="22">
        <v>42449</v>
      </c>
      <c r="D43" t="s">
        <v>94</v>
      </c>
    </row>
    <row r="44" spans="1:4">
      <c r="A44" s="6" t="s">
        <v>60</v>
      </c>
      <c r="B44">
        <v>650</v>
      </c>
      <c r="C44" s="22">
        <v>42449</v>
      </c>
      <c r="D44" t="s">
        <v>94</v>
      </c>
    </row>
    <row r="45" spans="1:4">
      <c r="A45" s="6" t="s">
        <v>49</v>
      </c>
      <c r="B45">
        <v>325</v>
      </c>
      <c r="C45" s="22">
        <v>42449</v>
      </c>
      <c r="D45" t="s">
        <v>94</v>
      </c>
    </row>
    <row r="46" spans="1:4">
      <c r="A46" s="6" t="s">
        <v>37</v>
      </c>
      <c r="B46">
        <v>325</v>
      </c>
      <c r="C46" s="22">
        <v>42449</v>
      </c>
      <c r="D46" t="s">
        <v>94</v>
      </c>
    </row>
    <row r="47" spans="1:4">
      <c r="A47" s="6" t="s">
        <v>74</v>
      </c>
      <c r="B47">
        <v>325</v>
      </c>
      <c r="C47" s="22">
        <v>42449</v>
      </c>
      <c r="D47" t="s">
        <v>94</v>
      </c>
    </row>
    <row r="48" spans="1:4">
      <c r="A48" s="6" t="s">
        <v>40</v>
      </c>
      <c r="B48">
        <v>300</v>
      </c>
      <c r="C48" s="22">
        <v>42449</v>
      </c>
      <c r="D48" t="s">
        <v>94</v>
      </c>
    </row>
    <row r="49" spans="1:4">
      <c r="A49" s="6" t="s">
        <v>81</v>
      </c>
      <c r="B49">
        <v>160</v>
      </c>
      <c r="C49" s="22">
        <v>42449</v>
      </c>
      <c r="D49" t="s">
        <v>94</v>
      </c>
    </row>
    <row r="50" spans="1:4">
      <c r="A50" s="6" t="s">
        <v>23</v>
      </c>
      <c r="B50">
        <v>150</v>
      </c>
      <c r="C50" s="22">
        <v>42449</v>
      </c>
      <c r="D50" t="s">
        <v>94</v>
      </c>
    </row>
    <row r="51" spans="1:4">
      <c r="A51" s="6" t="s">
        <v>20</v>
      </c>
      <c r="B51">
        <v>125</v>
      </c>
      <c r="C51" s="22">
        <v>42449</v>
      </c>
      <c r="D51" t="s">
        <v>94</v>
      </c>
    </row>
    <row r="52" spans="1:4">
      <c r="A52" s="6" t="s">
        <v>85</v>
      </c>
      <c r="B52">
        <v>120</v>
      </c>
      <c r="C52" s="22">
        <v>42449</v>
      </c>
      <c r="D52" t="s">
        <v>94</v>
      </c>
    </row>
    <row r="53" spans="1:4">
      <c r="A53" s="6" t="s">
        <v>70</v>
      </c>
      <c r="B53">
        <v>105</v>
      </c>
      <c r="C53" s="22">
        <v>42449</v>
      </c>
      <c r="D53" t="s">
        <v>94</v>
      </c>
    </row>
    <row r="54" spans="1:4">
      <c r="A54" s="6" t="s">
        <v>57</v>
      </c>
      <c r="B54">
        <v>60</v>
      </c>
      <c r="C54" s="22">
        <v>42449</v>
      </c>
      <c r="D54" t="s">
        <v>94</v>
      </c>
    </row>
    <row r="55" spans="1:4">
      <c r="A55" s="6" t="s">
        <v>75</v>
      </c>
      <c r="B55">
        <v>40</v>
      </c>
      <c r="C55" s="22">
        <v>42449</v>
      </c>
      <c r="D55" t="s">
        <v>94</v>
      </c>
    </row>
    <row r="56" spans="1:4">
      <c r="A56" s="6" t="s">
        <v>86</v>
      </c>
      <c r="B56">
        <v>0</v>
      </c>
      <c r="C56" s="22">
        <v>42449</v>
      </c>
      <c r="D56" t="s">
        <v>94</v>
      </c>
    </row>
    <row r="57" spans="1:4">
      <c r="A57" s="6" t="s">
        <v>82</v>
      </c>
      <c r="B57">
        <v>0</v>
      </c>
      <c r="C57" s="22">
        <v>42449</v>
      </c>
      <c r="D57" t="s">
        <v>94</v>
      </c>
    </row>
    <row r="58" spans="1:4">
      <c r="A58" s="6" t="s">
        <v>76</v>
      </c>
      <c r="B58">
        <v>0</v>
      </c>
      <c r="C58" s="22">
        <v>42449</v>
      </c>
      <c r="D58" t="s">
        <v>94</v>
      </c>
    </row>
    <row r="59" spans="1:4">
      <c r="A59" s="6" t="s">
        <v>3</v>
      </c>
      <c r="B59">
        <v>0</v>
      </c>
      <c r="C59" s="22">
        <v>42449</v>
      </c>
      <c r="D59" t="s">
        <v>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9"/>
  <sheetViews>
    <sheetView workbookViewId="0">
      <selection activeCell="D2" sqref="D2"/>
    </sheetView>
  </sheetViews>
  <sheetFormatPr defaultRowHeight="15"/>
  <cols>
    <col min="1" max="1" width="3" bestFit="1" customWidth="1"/>
    <col min="2" max="2" width="15.85546875" bestFit="1" customWidth="1"/>
  </cols>
  <sheetData>
    <row r="1" spans="1:4">
      <c r="A1" s="3" t="s">
        <v>13</v>
      </c>
      <c r="B1" s="3" t="s">
        <v>12</v>
      </c>
      <c r="C1">
        <v>1</v>
      </c>
      <c r="D1">
        <v>2</v>
      </c>
    </row>
    <row r="2" spans="1:4">
      <c r="A2" s="3">
        <v>1</v>
      </c>
      <c r="B2" s="6" t="s">
        <v>4</v>
      </c>
      <c r="C2">
        <v>23100</v>
      </c>
    </row>
    <row r="3" spans="1:4">
      <c r="A3" s="3">
        <v>2</v>
      </c>
      <c r="B3" s="6" t="s">
        <v>10</v>
      </c>
      <c r="C3">
        <v>20100</v>
      </c>
    </row>
    <row r="4" spans="1:4">
      <c r="A4" s="3">
        <v>3</v>
      </c>
      <c r="B4" s="6" t="s">
        <v>3</v>
      </c>
      <c r="C4">
        <v>0</v>
      </c>
    </row>
    <row r="5" spans="1:4">
      <c r="A5" s="3">
        <v>4</v>
      </c>
      <c r="B5" s="6" t="s">
        <v>5</v>
      </c>
      <c r="C5">
        <v>25200</v>
      </c>
    </row>
    <row r="6" spans="1:4">
      <c r="A6" s="3">
        <v>5</v>
      </c>
      <c r="B6" s="6" t="s">
        <v>40</v>
      </c>
      <c r="C6">
        <v>2130</v>
      </c>
    </row>
    <row r="7" spans="1:4">
      <c r="A7" s="3">
        <v>6</v>
      </c>
      <c r="B7" s="6" t="s">
        <v>6</v>
      </c>
      <c r="C7">
        <v>9120</v>
      </c>
    </row>
    <row r="8" spans="1:4">
      <c r="A8" s="3">
        <v>7</v>
      </c>
      <c r="B8" s="6" t="s">
        <v>37</v>
      </c>
      <c r="C8">
        <v>24600</v>
      </c>
    </row>
    <row r="9" spans="1:4">
      <c r="A9" s="3">
        <v>8</v>
      </c>
      <c r="B9" s="6" t="s">
        <v>11</v>
      </c>
      <c r="C9">
        <v>3600</v>
      </c>
    </row>
    <row r="10" spans="1:4">
      <c r="A10" s="3">
        <v>9</v>
      </c>
      <c r="B10" s="6" t="s">
        <v>38</v>
      </c>
      <c r="C10">
        <v>20400</v>
      </c>
    </row>
    <row r="11" spans="1:4">
      <c r="A11" s="3">
        <v>10</v>
      </c>
      <c r="B11" s="6" t="s">
        <v>50</v>
      </c>
      <c r="C11">
        <v>10800</v>
      </c>
    </row>
    <row r="12" spans="1:4">
      <c r="A12" s="3">
        <v>11</v>
      </c>
      <c r="B12" s="6" t="s">
        <v>68</v>
      </c>
      <c r="C12">
        <v>3000</v>
      </c>
    </row>
    <row r="13" spans="1:4">
      <c r="A13" s="3">
        <v>12</v>
      </c>
      <c r="B13" s="6" t="s">
        <v>56</v>
      </c>
      <c r="C13">
        <v>12300</v>
      </c>
    </row>
    <row r="14" spans="1:4">
      <c r="A14" s="3">
        <v>13</v>
      </c>
      <c r="B14" s="6" t="s">
        <v>60</v>
      </c>
      <c r="C14">
        <v>9000</v>
      </c>
    </row>
    <row r="15" spans="1:4">
      <c r="A15" s="3">
        <v>14</v>
      </c>
      <c r="B15" s="6" t="s">
        <v>52</v>
      </c>
      <c r="C15">
        <v>1500</v>
      </c>
    </row>
    <row r="16" spans="1:4">
      <c r="A16" s="3">
        <v>15</v>
      </c>
      <c r="B16" s="6" t="s">
        <v>49</v>
      </c>
      <c r="C16">
        <v>10800</v>
      </c>
    </row>
    <row r="17" spans="1:8">
      <c r="A17" s="3">
        <v>16</v>
      </c>
      <c r="B17" s="6" t="s">
        <v>39</v>
      </c>
      <c r="C17">
        <v>15130</v>
      </c>
    </row>
    <row r="18" spans="1:8">
      <c r="A18" s="3">
        <v>17</v>
      </c>
      <c r="B18" s="6" t="s">
        <v>20</v>
      </c>
      <c r="C18">
        <v>5000</v>
      </c>
    </row>
    <row r="19" spans="1:8">
      <c r="A19" s="3">
        <v>18</v>
      </c>
      <c r="B19" s="6" t="s">
        <v>57</v>
      </c>
      <c r="C19">
        <v>5700</v>
      </c>
    </row>
    <row r="20" spans="1:8">
      <c r="A20" s="3">
        <v>19</v>
      </c>
      <c r="B20" s="6" t="s">
        <v>70</v>
      </c>
      <c r="C20">
        <v>3220</v>
      </c>
    </row>
    <row r="21" spans="1:8">
      <c r="A21" s="3">
        <v>20</v>
      </c>
      <c r="B21" s="6" t="s">
        <v>71</v>
      </c>
      <c r="C21">
        <v>8000</v>
      </c>
      <c r="H21" s="6"/>
    </row>
    <row r="22" spans="1:8">
      <c r="A22" s="3">
        <v>21</v>
      </c>
      <c r="B22" t="s">
        <v>72</v>
      </c>
      <c r="C22">
        <v>16000</v>
      </c>
    </row>
    <row r="23" spans="1:8">
      <c r="A23" s="3">
        <v>22</v>
      </c>
      <c r="B23" t="s">
        <v>73</v>
      </c>
      <c r="C23">
        <v>9000</v>
      </c>
    </row>
    <row r="24" spans="1:8">
      <c r="A24" s="3">
        <v>23</v>
      </c>
      <c r="B24" s="6" t="s">
        <v>74</v>
      </c>
      <c r="C24">
        <v>0</v>
      </c>
      <c r="H24" s="6"/>
    </row>
    <row r="25" spans="1:8">
      <c r="A25" s="3">
        <v>24</v>
      </c>
      <c r="B25" s="6" t="s">
        <v>75</v>
      </c>
      <c r="C25">
        <v>1600</v>
      </c>
      <c r="H25" s="6"/>
    </row>
    <row r="26" spans="1:8">
      <c r="A26" s="3">
        <v>25</v>
      </c>
      <c r="B26" s="6" t="s">
        <v>76</v>
      </c>
      <c r="C26">
        <v>500</v>
      </c>
      <c r="H26" s="6"/>
    </row>
    <row r="27" spans="1:8">
      <c r="A27" s="3">
        <v>26</v>
      </c>
      <c r="B27" s="6" t="s">
        <v>77</v>
      </c>
      <c r="C27">
        <v>0</v>
      </c>
      <c r="H27" s="6"/>
    </row>
    <row r="28" spans="1:8">
      <c r="A28" s="3">
        <v>27</v>
      </c>
      <c r="B28" s="6" t="s">
        <v>23</v>
      </c>
      <c r="C28">
        <v>4800</v>
      </c>
      <c r="H28" s="6"/>
    </row>
    <row r="29" spans="1:8">
      <c r="A29" s="3">
        <v>28</v>
      </c>
      <c r="B29" s="6" t="s">
        <v>78</v>
      </c>
      <c r="C29">
        <v>0</v>
      </c>
      <c r="H29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37"/>
  <sheetViews>
    <sheetView topLeftCell="A97" workbookViewId="0">
      <selection activeCell="F1" sqref="F1:F1048576"/>
    </sheetView>
  </sheetViews>
  <sheetFormatPr defaultRowHeight="15"/>
  <cols>
    <col min="1" max="1" width="15.42578125" style="30" bestFit="1" customWidth="1"/>
    <col min="2" max="2" width="10.7109375" style="22" bestFit="1" customWidth="1"/>
    <col min="3" max="3" width="6.7109375" style="30" bestFit="1" customWidth="1"/>
    <col min="4" max="4" width="3.42578125" style="30" bestFit="1" customWidth="1"/>
    <col min="5" max="5" width="4.85546875" style="30" bestFit="1" customWidth="1"/>
    <col min="6" max="6" width="9.140625" style="31"/>
  </cols>
  <sheetData>
    <row r="1" spans="1:6">
      <c r="A1" s="30" t="s">
        <v>80</v>
      </c>
      <c r="B1" s="22" t="s">
        <v>66</v>
      </c>
      <c r="C1" s="30" t="s">
        <v>34</v>
      </c>
      <c r="D1" s="30" t="s">
        <v>25</v>
      </c>
      <c r="E1" s="30" t="s">
        <v>35</v>
      </c>
      <c r="F1" s="31" t="s">
        <v>0</v>
      </c>
    </row>
    <row r="2" spans="1:6">
      <c r="A2" s="30" t="s">
        <v>4</v>
      </c>
      <c r="B2" s="22">
        <v>42445</v>
      </c>
      <c r="C2" s="30">
        <v>1</v>
      </c>
      <c r="D2" s="30">
        <v>1</v>
      </c>
      <c r="E2" s="30">
        <v>3</v>
      </c>
      <c r="F2" s="31">
        <v>97377</v>
      </c>
    </row>
    <row r="3" spans="1:6">
      <c r="A3" s="30" t="s">
        <v>23</v>
      </c>
      <c r="B3" s="22">
        <v>42445</v>
      </c>
      <c r="C3" s="30" t="s">
        <v>87</v>
      </c>
      <c r="D3" s="30">
        <v>1</v>
      </c>
      <c r="E3" s="30">
        <v>3</v>
      </c>
      <c r="F3" s="31">
        <v>64162</v>
      </c>
    </row>
    <row r="4" spans="1:6">
      <c r="A4" s="30" t="s">
        <v>81</v>
      </c>
      <c r="B4" s="22">
        <v>42445</v>
      </c>
      <c r="C4" s="30" t="s">
        <v>87</v>
      </c>
      <c r="D4" s="30">
        <v>1</v>
      </c>
      <c r="E4" s="30">
        <v>3</v>
      </c>
      <c r="F4" s="31">
        <v>43269</v>
      </c>
    </row>
    <row r="5" spans="1:6">
      <c r="A5" s="30" t="s">
        <v>38</v>
      </c>
      <c r="B5" s="22">
        <v>42445</v>
      </c>
      <c r="C5" s="30" t="s">
        <v>87</v>
      </c>
      <c r="D5" s="30">
        <v>1</v>
      </c>
      <c r="E5" s="30">
        <v>3</v>
      </c>
      <c r="F5" s="31">
        <v>38289</v>
      </c>
    </row>
    <row r="6" spans="1:6">
      <c r="A6" s="30" t="s">
        <v>39</v>
      </c>
      <c r="B6" s="22">
        <v>42445</v>
      </c>
      <c r="C6" s="30" t="s">
        <v>87</v>
      </c>
      <c r="D6" s="30">
        <v>1</v>
      </c>
      <c r="E6" s="30">
        <v>3</v>
      </c>
      <c r="F6" s="31">
        <v>34208</v>
      </c>
    </row>
    <row r="7" spans="1:6">
      <c r="A7" s="30" t="s">
        <v>82</v>
      </c>
      <c r="B7" s="22">
        <v>42445</v>
      </c>
      <c r="C7" s="30" t="s">
        <v>87</v>
      </c>
      <c r="D7" s="30">
        <v>1</v>
      </c>
      <c r="E7" s="30">
        <v>3</v>
      </c>
      <c r="F7" s="31">
        <v>34108</v>
      </c>
    </row>
    <row r="8" spans="1:6">
      <c r="A8" s="30" t="s">
        <v>57</v>
      </c>
      <c r="B8" s="22">
        <v>42445</v>
      </c>
      <c r="C8" s="30" t="s">
        <v>87</v>
      </c>
      <c r="D8" s="30">
        <v>1</v>
      </c>
      <c r="E8" s="30">
        <v>3</v>
      </c>
      <c r="F8" s="31">
        <v>28408</v>
      </c>
    </row>
    <row r="9" spans="1:6">
      <c r="A9" s="30" t="s">
        <v>83</v>
      </c>
      <c r="B9" s="22">
        <v>42445</v>
      </c>
      <c r="C9" s="30" t="s">
        <v>87</v>
      </c>
      <c r="D9" s="30">
        <v>1</v>
      </c>
      <c r="E9" s="30">
        <v>3</v>
      </c>
      <c r="F9" s="31">
        <v>20581</v>
      </c>
    </row>
    <row r="10" spans="1:6">
      <c r="A10" s="30" t="s">
        <v>20</v>
      </c>
      <c r="B10" s="22">
        <v>42445</v>
      </c>
      <c r="C10" s="30" t="s">
        <v>87</v>
      </c>
      <c r="D10" s="30">
        <v>1</v>
      </c>
      <c r="E10" s="30">
        <v>3</v>
      </c>
      <c r="F10" s="31">
        <v>8585</v>
      </c>
    </row>
    <row r="11" spans="1:6">
      <c r="A11" s="30" t="s">
        <v>37</v>
      </c>
      <c r="B11" s="22">
        <v>42445</v>
      </c>
      <c r="C11" s="30" t="s">
        <v>87</v>
      </c>
      <c r="D11" s="30">
        <v>2</v>
      </c>
      <c r="E11" s="30">
        <v>3</v>
      </c>
      <c r="F11" s="31">
        <v>136453</v>
      </c>
    </row>
    <row r="12" spans="1:6">
      <c r="A12" s="30" t="s">
        <v>11</v>
      </c>
      <c r="B12" s="22">
        <v>42445</v>
      </c>
      <c r="C12" s="30" t="s">
        <v>87</v>
      </c>
      <c r="D12" s="30">
        <v>2</v>
      </c>
      <c r="E12" s="30">
        <v>3</v>
      </c>
      <c r="F12" s="31">
        <v>97385</v>
      </c>
    </row>
    <row r="13" spans="1:6">
      <c r="A13" s="30" t="s">
        <v>49</v>
      </c>
      <c r="B13" s="22">
        <v>42445</v>
      </c>
      <c r="C13" s="30" t="s">
        <v>87</v>
      </c>
      <c r="D13" s="30">
        <v>2</v>
      </c>
      <c r="E13" s="30">
        <v>3</v>
      </c>
      <c r="F13" s="31">
        <v>80353</v>
      </c>
    </row>
    <row r="14" spans="1:6">
      <c r="A14" s="30" t="s">
        <v>71</v>
      </c>
      <c r="B14" s="22">
        <v>42445</v>
      </c>
      <c r="C14" s="30" t="s">
        <v>87</v>
      </c>
      <c r="D14" s="30">
        <v>2</v>
      </c>
      <c r="E14" s="30">
        <v>3</v>
      </c>
      <c r="F14" s="31">
        <v>72089</v>
      </c>
    </row>
    <row r="15" spans="1:6">
      <c r="A15" s="30" t="s">
        <v>3</v>
      </c>
      <c r="B15" s="22">
        <v>42445</v>
      </c>
      <c r="C15" s="30" t="s">
        <v>87</v>
      </c>
      <c r="D15" s="30">
        <v>2</v>
      </c>
      <c r="E15" s="30">
        <v>3</v>
      </c>
      <c r="F15" s="31">
        <v>51951</v>
      </c>
    </row>
    <row r="16" spans="1:6">
      <c r="A16" s="30" t="s">
        <v>79</v>
      </c>
      <c r="B16" s="22">
        <v>42445</v>
      </c>
      <c r="C16" s="30" t="s">
        <v>87</v>
      </c>
      <c r="D16" s="30">
        <v>2</v>
      </c>
      <c r="E16" s="30">
        <v>3</v>
      </c>
      <c r="F16" s="31">
        <v>50387</v>
      </c>
    </row>
    <row r="17" spans="1:6">
      <c r="A17" s="30" t="s">
        <v>72</v>
      </c>
      <c r="B17" s="22">
        <v>42445</v>
      </c>
      <c r="C17" s="30" t="s">
        <v>87</v>
      </c>
      <c r="D17" s="30">
        <v>2</v>
      </c>
      <c r="E17" s="30">
        <v>3</v>
      </c>
      <c r="F17" s="31">
        <v>39079</v>
      </c>
    </row>
    <row r="18" spans="1:6">
      <c r="A18" s="30" t="s">
        <v>50</v>
      </c>
      <c r="B18" s="22">
        <v>42445</v>
      </c>
      <c r="C18" s="30" t="s">
        <v>87</v>
      </c>
      <c r="D18" s="30">
        <v>2</v>
      </c>
      <c r="E18" s="30">
        <v>3</v>
      </c>
      <c r="F18" s="31">
        <v>32814</v>
      </c>
    </row>
    <row r="19" spans="1:6">
      <c r="A19" s="30" t="s">
        <v>75</v>
      </c>
      <c r="B19" s="22">
        <v>42445</v>
      </c>
      <c r="C19" s="30" t="s">
        <v>87</v>
      </c>
      <c r="D19" s="30">
        <v>2</v>
      </c>
      <c r="E19" s="30">
        <v>3</v>
      </c>
      <c r="F19" s="31">
        <v>29921</v>
      </c>
    </row>
    <row r="20" spans="1:6">
      <c r="A20" s="30" t="s">
        <v>84</v>
      </c>
      <c r="B20" s="22">
        <v>42445</v>
      </c>
      <c r="C20" s="30" t="s">
        <v>87</v>
      </c>
      <c r="D20" s="30">
        <v>2</v>
      </c>
      <c r="E20" s="30">
        <v>3</v>
      </c>
      <c r="F20" s="31">
        <v>11678</v>
      </c>
    </row>
    <row r="21" spans="1:6">
      <c r="A21" s="30" t="s">
        <v>56</v>
      </c>
      <c r="B21" s="22">
        <v>42445</v>
      </c>
      <c r="C21" s="30" t="s">
        <v>87</v>
      </c>
      <c r="D21" s="30">
        <v>3</v>
      </c>
      <c r="E21" s="30">
        <v>3</v>
      </c>
      <c r="F21" s="31">
        <v>67862</v>
      </c>
    </row>
    <row r="22" spans="1:6">
      <c r="A22" s="30" t="s">
        <v>5</v>
      </c>
      <c r="B22" s="22">
        <v>42445</v>
      </c>
      <c r="C22" s="30" t="s">
        <v>87</v>
      </c>
      <c r="D22" s="30">
        <v>3</v>
      </c>
      <c r="E22" s="30">
        <v>3</v>
      </c>
      <c r="F22" s="31">
        <v>51716</v>
      </c>
    </row>
    <row r="23" spans="1:6">
      <c r="A23" s="30" t="s">
        <v>60</v>
      </c>
      <c r="B23" s="22">
        <v>42445</v>
      </c>
      <c r="C23" s="30" t="s">
        <v>87</v>
      </c>
      <c r="D23" s="30">
        <v>3</v>
      </c>
      <c r="E23" s="30">
        <v>3</v>
      </c>
      <c r="F23" s="31">
        <v>50401</v>
      </c>
    </row>
    <row r="24" spans="1:6">
      <c r="A24" s="30" t="s">
        <v>77</v>
      </c>
      <c r="B24" s="22">
        <v>42445</v>
      </c>
      <c r="C24" s="30" t="s">
        <v>87</v>
      </c>
      <c r="D24" s="30">
        <v>3</v>
      </c>
      <c r="E24" s="30">
        <v>3</v>
      </c>
      <c r="F24" s="31">
        <v>34020</v>
      </c>
    </row>
    <row r="25" spans="1:6">
      <c r="A25" s="30" t="s">
        <v>10</v>
      </c>
      <c r="B25" s="22">
        <v>42445</v>
      </c>
      <c r="C25" s="30" t="s">
        <v>87</v>
      </c>
      <c r="D25" s="30">
        <v>3</v>
      </c>
      <c r="E25" s="30">
        <v>3</v>
      </c>
      <c r="F25" s="31">
        <v>29971</v>
      </c>
    </row>
    <row r="26" spans="1:6">
      <c r="A26" s="30" t="s">
        <v>6</v>
      </c>
      <c r="B26" s="22">
        <v>42445</v>
      </c>
      <c r="C26" s="30" t="s">
        <v>87</v>
      </c>
      <c r="D26" s="30">
        <v>3</v>
      </c>
      <c r="E26" s="30">
        <v>3</v>
      </c>
      <c r="F26" s="31">
        <v>19860</v>
      </c>
    </row>
    <row r="27" spans="1:6">
      <c r="A27" s="30" t="s">
        <v>40</v>
      </c>
      <c r="B27" s="22">
        <v>42445</v>
      </c>
      <c r="C27" s="30" t="s">
        <v>87</v>
      </c>
      <c r="D27" s="30">
        <v>3</v>
      </c>
      <c r="E27" s="30">
        <v>3</v>
      </c>
      <c r="F27" s="31">
        <v>9980</v>
      </c>
    </row>
    <row r="28" spans="1:6">
      <c r="A28" s="30" t="s">
        <v>85</v>
      </c>
      <c r="B28" s="22">
        <v>42445</v>
      </c>
      <c r="C28" s="30" t="s">
        <v>87</v>
      </c>
      <c r="D28" s="30">
        <v>3</v>
      </c>
      <c r="E28" s="30">
        <v>3</v>
      </c>
      <c r="F28" s="31">
        <v>9538</v>
      </c>
    </row>
    <row r="29" spans="1:6">
      <c r="A29" s="30" t="s">
        <v>70</v>
      </c>
      <c r="B29" s="22">
        <v>42445</v>
      </c>
      <c r="C29" s="30" t="s">
        <v>87</v>
      </c>
      <c r="D29" s="30">
        <v>3</v>
      </c>
      <c r="E29" s="30">
        <v>3</v>
      </c>
      <c r="F29" s="31">
        <v>1704</v>
      </c>
    </row>
    <row r="30" spans="1:6">
      <c r="A30" s="30" t="s">
        <v>23</v>
      </c>
      <c r="B30" s="22">
        <v>42446</v>
      </c>
      <c r="C30" s="30" t="s">
        <v>88</v>
      </c>
      <c r="D30" s="30">
        <v>1</v>
      </c>
      <c r="E30" s="30">
        <v>3</v>
      </c>
      <c r="F30" s="31">
        <v>49157</v>
      </c>
    </row>
    <row r="31" spans="1:6">
      <c r="A31" s="30" t="s">
        <v>4</v>
      </c>
      <c r="B31" s="22">
        <v>42446</v>
      </c>
      <c r="C31" s="30" t="s">
        <v>88</v>
      </c>
      <c r="D31" s="30">
        <v>1</v>
      </c>
      <c r="E31" s="30">
        <v>3</v>
      </c>
      <c r="F31" s="31">
        <v>43877</v>
      </c>
    </row>
    <row r="32" spans="1:6">
      <c r="A32" s="30" t="s">
        <v>38</v>
      </c>
      <c r="B32" s="22">
        <v>42446</v>
      </c>
      <c r="C32" s="30" t="s">
        <v>88</v>
      </c>
      <c r="D32" s="30">
        <v>1</v>
      </c>
      <c r="E32" s="30">
        <v>3</v>
      </c>
      <c r="F32" s="31">
        <v>29606</v>
      </c>
    </row>
    <row r="33" spans="1:6">
      <c r="A33" s="30" t="s">
        <v>39</v>
      </c>
      <c r="B33" s="22">
        <v>42446</v>
      </c>
      <c r="C33" s="30" t="s">
        <v>88</v>
      </c>
      <c r="D33" s="30">
        <v>1</v>
      </c>
      <c r="E33" s="30">
        <v>3</v>
      </c>
      <c r="F33" s="31">
        <v>26332</v>
      </c>
    </row>
    <row r="34" spans="1:6">
      <c r="A34" s="30" t="s">
        <v>60</v>
      </c>
      <c r="B34" s="22">
        <v>42446</v>
      </c>
      <c r="C34" s="30" t="s">
        <v>88</v>
      </c>
      <c r="D34" s="30">
        <v>1</v>
      </c>
      <c r="E34" s="30">
        <v>3</v>
      </c>
      <c r="F34" s="31">
        <v>19336</v>
      </c>
    </row>
    <row r="35" spans="1:6">
      <c r="A35" s="30" t="s">
        <v>85</v>
      </c>
      <c r="B35" s="22">
        <v>42446</v>
      </c>
      <c r="C35" s="30" t="s">
        <v>88</v>
      </c>
      <c r="D35" s="30">
        <v>1</v>
      </c>
      <c r="E35" s="30">
        <v>3</v>
      </c>
      <c r="F35" s="31">
        <v>12114</v>
      </c>
    </row>
    <row r="36" spans="1:6">
      <c r="A36" s="30" t="s">
        <v>57</v>
      </c>
      <c r="B36" s="22">
        <v>42446</v>
      </c>
      <c r="C36" s="30" t="s">
        <v>88</v>
      </c>
      <c r="D36" s="30">
        <v>1</v>
      </c>
      <c r="E36" s="30">
        <v>3</v>
      </c>
      <c r="F36" s="31">
        <v>11611</v>
      </c>
    </row>
    <row r="37" spans="1:6">
      <c r="A37" s="30" t="s">
        <v>82</v>
      </c>
      <c r="B37" s="22">
        <v>42446</v>
      </c>
      <c r="C37" s="30" t="s">
        <v>88</v>
      </c>
      <c r="D37" s="30">
        <v>1</v>
      </c>
      <c r="E37" s="30">
        <v>3</v>
      </c>
      <c r="F37" s="31">
        <v>6673</v>
      </c>
    </row>
    <row r="38" spans="1:6">
      <c r="A38" s="30" t="s">
        <v>83</v>
      </c>
      <c r="B38" s="22">
        <v>42446</v>
      </c>
      <c r="C38" s="30" t="s">
        <v>88</v>
      </c>
      <c r="D38" s="30">
        <v>1</v>
      </c>
      <c r="E38" s="30">
        <v>3</v>
      </c>
      <c r="F38" s="31">
        <v>4890</v>
      </c>
    </row>
    <row r="39" spans="1:6">
      <c r="A39" s="30" t="s">
        <v>3</v>
      </c>
      <c r="B39" s="22">
        <v>42446</v>
      </c>
      <c r="C39" s="30" t="s">
        <v>88</v>
      </c>
      <c r="D39" s="30">
        <v>2</v>
      </c>
      <c r="E39" s="30">
        <v>3</v>
      </c>
      <c r="F39" s="31">
        <v>91947</v>
      </c>
    </row>
    <row r="40" spans="1:6">
      <c r="A40" s="30" t="s">
        <v>50</v>
      </c>
      <c r="B40" s="22">
        <v>42446</v>
      </c>
      <c r="C40" s="30" t="s">
        <v>88</v>
      </c>
      <c r="D40" s="30">
        <v>2</v>
      </c>
      <c r="E40" s="30">
        <v>3</v>
      </c>
      <c r="F40" s="31">
        <v>43243</v>
      </c>
    </row>
    <row r="41" spans="1:6">
      <c r="A41" s="30" t="s">
        <v>11</v>
      </c>
      <c r="B41" s="22">
        <v>42446</v>
      </c>
      <c r="C41" s="30" t="s">
        <v>88</v>
      </c>
      <c r="D41" s="30">
        <v>2</v>
      </c>
      <c r="E41" s="30">
        <v>3</v>
      </c>
      <c r="F41" s="31">
        <v>36697</v>
      </c>
    </row>
    <row r="42" spans="1:6">
      <c r="A42" s="30" t="s">
        <v>71</v>
      </c>
      <c r="B42" s="22">
        <v>42446</v>
      </c>
      <c r="C42" s="30" t="s">
        <v>88</v>
      </c>
      <c r="D42" s="30">
        <v>2</v>
      </c>
      <c r="E42" s="30">
        <v>3</v>
      </c>
      <c r="F42" s="31">
        <v>31355</v>
      </c>
    </row>
    <row r="43" spans="1:6">
      <c r="A43" s="30" t="s">
        <v>72</v>
      </c>
      <c r="B43" s="22">
        <v>42446</v>
      </c>
      <c r="C43" s="30" t="s">
        <v>88</v>
      </c>
      <c r="D43" s="30">
        <v>2</v>
      </c>
      <c r="E43" s="30">
        <v>3</v>
      </c>
      <c r="F43" s="31">
        <v>26392</v>
      </c>
    </row>
    <row r="44" spans="1:6">
      <c r="A44" s="30" t="s">
        <v>84</v>
      </c>
      <c r="B44" s="22">
        <v>42446</v>
      </c>
      <c r="C44" s="30" t="s">
        <v>88</v>
      </c>
      <c r="D44" s="30">
        <v>2</v>
      </c>
      <c r="E44" s="30">
        <v>3</v>
      </c>
      <c r="F44" s="31">
        <v>24911</v>
      </c>
    </row>
    <row r="45" spans="1:6">
      <c r="A45" s="30" t="s">
        <v>79</v>
      </c>
      <c r="B45" s="22">
        <v>42446</v>
      </c>
      <c r="C45" s="30" t="s">
        <v>88</v>
      </c>
      <c r="D45" s="30">
        <v>2</v>
      </c>
      <c r="E45" s="30">
        <v>3</v>
      </c>
      <c r="F45" s="31">
        <v>24254</v>
      </c>
    </row>
    <row r="46" spans="1:6">
      <c r="A46" s="30" t="s">
        <v>49</v>
      </c>
      <c r="B46" s="22">
        <v>42446</v>
      </c>
      <c r="C46" s="30" t="s">
        <v>88</v>
      </c>
      <c r="D46" s="30">
        <v>2</v>
      </c>
      <c r="E46" s="30">
        <v>3</v>
      </c>
      <c r="F46" s="31">
        <v>17935</v>
      </c>
    </row>
    <row r="47" spans="1:6">
      <c r="A47" s="30" t="s">
        <v>6</v>
      </c>
      <c r="B47" s="22">
        <v>42446</v>
      </c>
      <c r="C47" s="30" t="s">
        <v>88</v>
      </c>
      <c r="D47" s="30">
        <v>2</v>
      </c>
      <c r="E47" s="30">
        <v>3</v>
      </c>
      <c r="F47" s="31">
        <v>11557</v>
      </c>
    </row>
    <row r="48" spans="1:6">
      <c r="A48" s="30" t="s">
        <v>75</v>
      </c>
      <c r="B48" s="22">
        <v>42446</v>
      </c>
      <c r="C48" s="30" t="s">
        <v>88</v>
      </c>
      <c r="D48" s="30">
        <v>2</v>
      </c>
      <c r="E48" s="30">
        <v>3</v>
      </c>
      <c r="F48" s="31">
        <v>9794</v>
      </c>
    </row>
    <row r="49" spans="1:6">
      <c r="A49" s="30" t="s">
        <v>37</v>
      </c>
      <c r="B49" s="22">
        <v>42446</v>
      </c>
      <c r="C49" s="30" t="s">
        <v>88</v>
      </c>
      <c r="D49" s="30">
        <v>3</v>
      </c>
      <c r="E49" s="30">
        <v>3</v>
      </c>
      <c r="F49" s="31">
        <v>63044</v>
      </c>
    </row>
    <row r="50" spans="1:6">
      <c r="A50" s="30" t="s">
        <v>10</v>
      </c>
      <c r="B50" s="22">
        <v>42446</v>
      </c>
      <c r="C50" s="30" t="s">
        <v>88</v>
      </c>
      <c r="D50" s="30">
        <v>3</v>
      </c>
      <c r="E50" s="30">
        <v>3</v>
      </c>
      <c r="F50" s="31">
        <v>47507</v>
      </c>
    </row>
    <row r="51" spans="1:6">
      <c r="A51" s="30" t="s">
        <v>40</v>
      </c>
      <c r="B51" s="22">
        <v>42446</v>
      </c>
      <c r="C51" s="30" t="s">
        <v>88</v>
      </c>
      <c r="D51" s="30">
        <v>3</v>
      </c>
      <c r="E51" s="30">
        <v>3</v>
      </c>
      <c r="F51" s="31">
        <v>35633</v>
      </c>
    </row>
    <row r="52" spans="1:6">
      <c r="A52" s="30" t="s">
        <v>5</v>
      </c>
      <c r="B52" s="22">
        <v>42446</v>
      </c>
      <c r="C52" s="30" t="s">
        <v>88</v>
      </c>
      <c r="D52" s="30">
        <v>3</v>
      </c>
      <c r="E52" s="30">
        <v>3</v>
      </c>
      <c r="F52" s="31">
        <v>29655</v>
      </c>
    </row>
    <row r="53" spans="1:6">
      <c r="A53" s="30" t="s">
        <v>77</v>
      </c>
      <c r="B53" s="22">
        <v>42446</v>
      </c>
      <c r="C53" s="30" t="s">
        <v>88</v>
      </c>
      <c r="D53" s="30">
        <v>3</v>
      </c>
      <c r="E53" s="30">
        <v>3</v>
      </c>
      <c r="F53" s="31">
        <v>16515</v>
      </c>
    </row>
    <row r="54" spans="1:6">
      <c r="A54" s="30" t="s">
        <v>70</v>
      </c>
      <c r="B54" s="22">
        <v>42446</v>
      </c>
      <c r="C54" s="30" t="s">
        <v>88</v>
      </c>
      <c r="D54" s="30">
        <v>3</v>
      </c>
      <c r="E54" s="30">
        <v>3</v>
      </c>
      <c r="F54" s="31">
        <v>489</v>
      </c>
    </row>
    <row r="55" spans="1:6">
      <c r="A55" s="30" t="s">
        <v>39</v>
      </c>
      <c r="B55" s="22">
        <v>42447</v>
      </c>
      <c r="C55" s="30" t="s">
        <v>89</v>
      </c>
      <c r="D55" s="30">
        <v>1</v>
      </c>
      <c r="E55" s="30">
        <v>2</v>
      </c>
      <c r="F55" s="31">
        <v>64810</v>
      </c>
    </row>
    <row r="56" spans="1:6">
      <c r="A56" s="30" t="s">
        <v>23</v>
      </c>
      <c r="B56" s="22">
        <v>42447</v>
      </c>
      <c r="C56" s="30" t="s">
        <v>89</v>
      </c>
      <c r="D56" s="30">
        <v>1</v>
      </c>
      <c r="E56" s="30">
        <v>2</v>
      </c>
      <c r="F56" s="31">
        <v>32943</v>
      </c>
    </row>
    <row r="57" spans="1:6">
      <c r="A57" s="30" t="s">
        <v>4</v>
      </c>
      <c r="B57" s="22">
        <v>42447</v>
      </c>
      <c r="C57" s="30" t="s">
        <v>89</v>
      </c>
      <c r="D57" s="30">
        <v>1</v>
      </c>
      <c r="E57" s="30">
        <v>2</v>
      </c>
      <c r="F57" s="31">
        <v>32596</v>
      </c>
    </row>
    <row r="58" spans="1:6">
      <c r="A58" s="30" t="s">
        <v>57</v>
      </c>
      <c r="B58" s="22">
        <v>42447</v>
      </c>
      <c r="C58" s="30" t="s">
        <v>89</v>
      </c>
      <c r="D58" s="30">
        <v>1</v>
      </c>
      <c r="E58" s="30">
        <v>2</v>
      </c>
      <c r="F58" s="31">
        <v>26481</v>
      </c>
    </row>
    <row r="59" spans="1:6">
      <c r="A59" s="30" t="s">
        <v>83</v>
      </c>
      <c r="B59" s="22">
        <v>42447</v>
      </c>
      <c r="C59" s="30" t="s">
        <v>89</v>
      </c>
      <c r="D59" s="30">
        <v>1</v>
      </c>
      <c r="E59" s="30">
        <v>2</v>
      </c>
      <c r="F59" s="31">
        <v>26453</v>
      </c>
    </row>
    <row r="60" spans="1:6">
      <c r="A60" s="30" t="s">
        <v>38</v>
      </c>
      <c r="B60" s="22">
        <v>42447</v>
      </c>
      <c r="C60" s="30" t="s">
        <v>89</v>
      </c>
      <c r="D60" s="30">
        <v>1</v>
      </c>
      <c r="E60" s="30">
        <v>2</v>
      </c>
      <c r="F60" s="31">
        <v>26012</v>
      </c>
    </row>
    <row r="61" spans="1:6">
      <c r="A61" s="30" t="s">
        <v>85</v>
      </c>
      <c r="B61" s="22">
        <v>42447</v>
      </c>
      <c r="C61" s="30" t="s">
        <v>89</v>
      </c>
      <c r="D61" s="30">
        <v>1</v>
      </c>
      <c r="E61" s="30">
        <v>2</v>
      </c>
      <c r="F61" s="31">
        <v>14922</v>
      </c>
    </row>
    <row r="62" spans="1:6">
      <c r="A62" s="30" t="s">
        <v>82</v>
      </c>
      <c r="B62" s="22">
        <v>42447</v>
      </c>
      <c r="C62" s="30" t="s">
        <v>89</v>
      </c>
      <c r="D62" s="30">
        <v>1</v>
      </c>
      <c r="E62" s="30">
        <v>2</v>
      </c>
      <c r="F62" s="31">
        <v>7339</v>
      </c>
    </row>
    <row r="63" spans="1:6">
      <c r="A63" s="30" t="s">
        <v>20</v>
      </c>
      <c r="B63" s="22">
        <v>42447</v>
      </c>
      <c r="C63" s="30" t="s">
        <v>89</v>
      </c>
      <c r="D63" s="30">
        <v>1</v>
      </c>
      <c r="E63" s="30">
        <v>2</v>
      </c>
      <c r="F63" s="31">
        <v>5828</v>
      </c>
    </row>
    <row r="64" spans="1:6">
      <c r="A64" s="30" t="s">
        <v>3</v>
      </c>
      <c r="B64" s="22">
        <v>42447</v>
      </c>
      <c r="C64" s="30" t="s">
        <v>89</v>
      </c>
      <c r="D64" s="30">
        <v>2</v>
      </c>
      <c r="E64" s="30">
        <v>2</v>
      </c>
      <c r="F64" s="31">
        <v>105907</v>
      </c>
    </row>
    <row r="65" spans="1:6">
      <c r="A65" s="30" t="s">
        <v>72</v>
      </c>
      <c r="B65" s="22">
        <v>42447</v>
      </c>
      <c r="C65" s="30" t="s">
        <v>89</v>
      </c>
      <c r="D65" s="30">
        <v>2</v>
      </c>
      <c r="E65" s="30">
        <v>2</v>
      </c>
      <c r="F65" s="31">
        <v>59234</v>
      </c>
    </row>
    <row r="66" spans="1:6">
      <c r="A66" s="30" t="s">
        <v>49</v>
      </c>
      <c r="B66" s="22">
        <v>42447</v>
      </c>
      <c r="C66" s="30" t="s">
        <v>89</v>
      </c>
      <c r="D66" s="30">
        <v>2</v>
      </c>
      <c r="E66" s="30">
        <v>2</v>
      </c>
      <c r="F66" s="31">
        <v>53018</v>
      </c>
    </row>
    <row r="67" spans="1:6">
      <c r="A67" s="30" t="s">
        <v>79</v>
      </c>
      <c r="B67" s="22">
        <v>42447</v>
      </c>
      <c r="C67" s="30" t="s">
        <v>89</v>
      </c>
      <c r="D67" s="30">
        <v>2</v>
      </c>
      <c r="E67" s="30">
        <v>2</v>
      </c>
      <c r="F67" s="31">
        <v>31477</v>
      </c>
    </row>
    <row r="68" spans="1:6">
      <c r="A68" s="30" t="s">
        <v>50</v>
      </c>
      <c r="B68" s="22">
        <v>42447</v>
      </c>
      <c r="C68" s="30" t="s">
        <v>89</v>
      </c>
      <c r="D68" s="30">
        <v>2</v>
      </c>
      <c r="E68" s="30">
        <v>2</v>
      </c>
      <c r="F68" s="31">
        <v>30692</v>
      </c>
    </row>
    <row r="69" spans="1:6">
      <c r="A69" s="30" t="s">
        <v>37</v>
      </c>
      <c r="B69" s="22">
        <v>42447</v>
      </c>
      <c r="C69" s="30" t="s">
        <v>89</v>
      </c>
      <c r="D69" s="30">
        <v>2</v>
      </c>
      <c r="E69" s="30">
        <v>2</v>
      </c>
      <c r="F69" s="31">
        <v>26521</v>
      </c>
    </row>
    <row r="70" spans="1:6">
      <c r="A70" s="30" t="s">
        <v>71</v>
      </c>
      <c r="B70" s="22">
        <v>42447</v>
      </c>
      <c r="C70" s="30" t="s">
        <v>89</v>
      </c>
      <c r="D70" s="30">
        <v>2</v>
      </c>
      <c r="E70" s="30">
        <v>2</v>
      </c>
      <c r="F70" s="31">
        <v>22451</v>
      </c>
    </row>
    <row r="71" spans="1:6">
      <c r="A71" s="30" t="s">
        <v>11</v>
      </c>
      <c r="B71" s="22">
        <v>42447</v>
      </c>
      <c r="C71" s="30" t="s">
        <v>89</v>
      </c>
      <c r="D71" s="30">
        <v>2</v>
      </c>
      <c r="E71" s="30">
        <v>2</v>
      </c>
      <c r="F71" s="31">
        <v>19322</v>
      </c>
    </row>
    <row r="72" spans="1:6">
      <c r="A72" s="30" t="s">
        <v>84</v>
      </c>
      <c r="B72" s="22">
        <v>42447</v>
      </c>
      <c r="C72" s="30" t="s">
        <v>89</v>
      </c>
      <c r="D72" s="30">
        <v>2</v>
      </c>
      <c r="E72" s="30">
        <v>2</v>
      </c>
      <c r="F72" s="31">
        <v>13875</v>
      </c>
    </row>
    <row r="73" spans="1:6">
      <c r="A73" s="30" t="s">
        <v>75</v>
      </c>
      <c r="B73" s="22">
        <v>42447</v>
      </c>
      <c r="C73" s="30" t="s">
        <v>89</v>
      </c>
      <c r="D73" s="30">
        <v>2</v>
      </c>
      <c r="E73" s="30">
        <v>2</v>
      </c>
      <c r="F73" s="31">
        <v>0</v>
      </c>
    </row>
    <row r="74" spans="1:6">
      <c r="A74" s="30" t="s">
        <v>10</v>
      </c>
      <c r="B74" s="22">
        <v>42447</v>
      </c>
      <c r="C74" s="30" t="s">
        <v>89</v>
      </c>
      <c r="D74" s="30">
        <v>3</v>
      </c>
      <c r="E74" s="30">
        <v>2</v>
      </c>
      <c r="F74" s="31">
        <v>73017</v>
      </c>
    </row>
    <row r="75" spans="1:6">
      <c r="A75" s="30" t="s">
        <v>60</v>
      </c>
      <c r="B75" s="22">
        <v>42447</v>
      </c>
      <c r="C75" s="30" t="s">
        <v>89</v>
      </c>
      <c r="D75" s="30">
        <v>3</v>
      </c>
      <c r="E75" s="30">
        <v>2</v>
      </c>
      <c r="F75" s="31">
        <v>36562</v>
      </c>
    </row>
    <row r="76" spans="1:6">
      <c r="A76" s="30" t="s">
        <v>5</v>
      </c>
      <c r="B76" s="22">
        <v>42447</v>
      </c>
      <c r="C76" s="30" t="s">
        <v>89</v>
      </c>
      <c r="D76" s="30">
        <v>3</v>
      </c>
      <c r="E76" s="30">
        <v>2</v>
      </c>
      <c r="F76" s="31">
        <v>33807</v>
      </c>
    </row>
    <row r="77" spans="1:6">
      <c r="A77" s="30" t="s">
        <v>56</v>
      </c>
      <c r="B77" s="22">
        <v>42447</v>
      </c>
      <c r="C77" s="30" t="s">
        <v>89</v>
      </c>
      <c r="D77" s="30">
        <v>3</v>
      </c>
      <c r="E77" s="30">
        <v>2</v>
      </c>
      <c r="F77" s="31">
        <v>23714</v>
      </c>
    </row>
    <row r="78" spans="1:6">
      <c r="A78" s="30" t="s">
        <v>40</v>
      </c>
      <c r="B78" s="22">
        <v>42447</v>
      </c>
      <c r="C78" s="30" t="s">
        <v>89</v>
      </c>
      <c r="D78" s="30">
        <v>3</v>
      </c>
      <c r="E78" s="30">
        <v>2</v>
      </c>
      <c r="F78" s="31">
        <v>19202</v>
      </c>
    </row>
    <row r="79" spans="1:6">
      <c r="A79" s="30" t="s">
        <v>70</v>
      </c>
      <c r="B79" s="22">
        <v>42447</v>
      </c>
      <c r="C79" s="30" t="s">
        <v>89</v>
      </c>
      <c r="D79" s="30">
        <v>3</v>
      </c>
      <c r="E79" s="30">
        <v>2</v>
      </c>
      <c r="F79" s="31">
        <v>12753</v>
      </c>
    </row>
    <row r="80" spans="1:6">
      <c r="A80" s="30" t="s">
        <v>81</v>
      </c>
      <c r="B80" s="22">
        <v>42447</v>
      </c>
      <c r="C80" s="30" t="s">
        <v>89</v>
      </c>
      <c r="D80" s="30">
        <v>3</v>
      </c>
      <c r="E80" s="30">
        <v>2</v>
      </c>
      <c r="F80" s="31">
        <v>10577</v>
      </c>
    </row>
    <row r="81" spans="1:6">
      <c r="A81" s="30" t="s">
        <v>77</v>
      </c>
      <c r="B81" s="22">
        <v>42447</v>
      </c>
      <c r="C81" s="30" t="s">
        <v>89</v>
      </c>
      <c r="D81" s="30">
        <v>3</v>
      </c>
      <c r="E81" s="30">
        <v>2</v>
      </c>
      <c r="F81" s="31">
        <v>6757</v>
      </c>
    </row>
    <row r="82" spans="1:6">
      <c r="A82" s="30" t="s">
        <v>6</v>
      </c>
      <c r="B82" s="22">
        <v>42447</v>
      </c>
      <c r="C82" s="30" t="s">
        <v>89</v>
      </c>
      <c r="D82" s="30">
        <v>3</v>
      </c>
      <c r="E82" s="30">
        <v>2</v>
      </c>
      <c r="F82" s="31">
        <v>5296</v>
      </c>
    </row>
    <row r="83" spans="1:6">
      <c r="A83" s="30" t="s">
        <v>4</v>
      </c>
      <c r="B83" s="22">
        <v>42448</v>
      </c>
      <c r="C83" s="30" t="s">
        <v>90</v>
      </c>
      <c r="D83" s="30">
        <v>1</v>
      </c>
      <c r="E83" s="30">
        <v>2</v>
      </c>
      <c r="F83" s="31">
        <v>86156</v>
      </c>
    </row>
    <row r="84" spans="1:6">
      <c r="A84" s="30" t="s">
        <v>71</v>
      </c>
      <c r="B84" s="22">
        <v>42448</v>
      </c>
      <c r="C84" s="30" t="s">
        <v>90</v>
      </c>
      <c r="D84" s="30">
        <v>1</v>
      </c>
      <c r="E84" s="30">
        <v>2</v>
      </c>
      <c r="F84" s="31">
        <v>67764</v>
      </c>
    </row>
    <row r="85" spans="1:6">
      <c r="A85" s="30" t="s">
        <v>60</v>
      </c>
      <c r="B85" s="22">
        <v>42448</v>
      </c>
      <c r="C85" s="30" t="s">
        <v>90</v>
      </c>
      <c r="D85" s="30">
        <v>1</v>
      </c>
      <c r="E85" s="30">
        <v>2</v>
      </c>
      <c r="F85" s="31">
        <v>48006</v>
      </c>
    </row>
    <row r="86" spans="1:6">
      <c r="A86" s="30" t="s">
        <v>38</v>
      </c>
      <c r="B86" s="22">
        <v>42448</v>
      </c>
      <c r="C86" s="30" t="s">
        <v>90</v>
      </c>
      <c r="D86" s="30">
        <v>1</v>
      </c>
      <c r="E86" s="30">
        <v>2</v>
      </c>
      <c r="F86" s="31">
        <v>35275</v>
      </c>
    </row>
    <row r="87" spans="1:6">
      <c r="A87" s="30" t="s">
        <v>57</v>
      </c>
      <c r="B87" s="22">
        <v>42448</v>
      </c>
      <c r="C87" s="30" t="s">
        <v>90</v>
      </c>
      <c r="D87" s="30">
        <v>1</v>
      </c>
      <c r="E87" s="30">
        <v>2</v>
      </c>
      <c r="F87" s="31">
        <v>34004</v>
      </c>
    </row>
    <row r="88" spans="1:6">
      <c r="A88" s="30" t="s">
        <v>83</v>
      </c>
      <c r="B88" s="22">
        <v>42448</v>
      </c>
      <c r="C88" s="30" t="s">
        <v>90</v>
      </c>
      <c r="D88" s="30">
        <v>1</v>
      </c>
      <c r="E88" s="30">
        <v>2</v>
      </c>
      <c r="F88" s="31">
        <v>25284</v>
      </c>
    </row>
    <row r="89" spans="1:6">
      <c r="A89" s="30" t="s">
        <v>23</v>
      </c>
      <c r="B89" s="22">
        <v>42448</v>
      </c>
      <c r="C89" s="30" t="s">
        <v>90</v>
      </c>
      <c r="D89" s="30">
        <v>1</v>
      </c>
      <c r="E89" s="30">
        <v>2</v>
      </c>
      <c r="F89" s="31">
        <v>19900</v>
      </c>
    </row>
    <row r="90" spans="1:6">
      <c r="A90" s="30" t="s">
        <v>20</v>
      </c>
      <c r="B90" s="22">
        <v>42448</v>
      </c>
      <c r="C90" s="30" t="s">
        <v>90</v>
      </c>
      <c r="D90" s="30">
        <v>1</v>
      </c>
      <c r="E90" s="30">
        <v>2</v>
      </c>
      <c r="F90" s="31">
        <v>18555</v>
      </c>
    </row>
    <row r="91" spans="1:6">
      <c r="A91" s="30" t="s">
        <v>81</v>
      </c>
      <c r="B91" s="22">
        <v>42448</v>
      </c>
      <c r="C91" s="30" t="s">
        <v>90</v>
      </c>
      <c r="D91" s="30">
        <v>1</v>
      </c>
      <c r="E91" s="30">
        <v>2</v>
      </c>
      <c r="F91" s="31">
        <v>13461</v>
      </c>
    </row>
    <row r="92" spans="1:6">
      <c r="A92" s="30" t="s">
        <v>86</v>
      </c>
      <c r="B92" s="22">
        <v>42448</v>
      </c>
      <c r="C92" s="30" t="s">
        <v>90</v>
      </c>
      <c r="D92" s="30">
        <v>1</v>
      </c>
      <c r="E92" s="30">
        <v>2</v>
      </c>
      <c r="F92" s="31">
        <v>3136</v>
      </c>
    </row>
    <row r="93" spans="1:6">
      <c r="A93" s="30" t="s">
        <v>3</v>
      </c>
      <c r="B93" s="22">
        <v>42448</v>
      </c>
      <c r="C93" s="30" t="s">
        <v>90</v>
      </c>
      <c r="D93" s="30">
        <v>2</v>
      </c>
      <c r="E93" s="30">
        <v>2</v>
      </c>
      <c r="F93" s="31">
        <v>95564</v>
      </c>
    </row>
    <row r="94" spans="1:6">
      <c r="A94" s="30" t="s">
        <v>11</v>
      </c>
      <c r="B94" s="22">
        <v>42448</v>
      </c>
      <c r="C94" s="30" t="s">
        <v>90</v>
      </c>
      <c r="D94" s="30">
        <v>2</v>
      </c>
      <c r="E94" s="30">
        <v>2</v>
      </c>
      <c r="F94" s="31">
        <v>41037</v>
      </c>
    </row>
    <row r="95" spans="1:6">
      <c r="A95" s="30" t="s">
        <v>40</v>
      </c>
      <c r="B95" s="22">
        <v>42448</v>
      </c>
      <c r="C95" s="30" t="s">
        <v>90</v>
      </c>
      <c r="D95" s="30">
        <v>2</v>
      </c>
      <c r="E95" s="30">
        <v>2</v>
      </c>
      <c r="F95" s="31">
        <v>40104</v>
      </c>
    </row>
    <row r="96" spans="1:6">
      <c r="A96" s="30" t="s">
        <v>50</v>
      </c>
      <c r="B96" s="22">
        <v>42448</v>
      </c>
      <c r="C96" s="30" t="s">
        <v>90</v>
      </c>
      <c r="D96" s="30">
        <v>2</v>
      </c>
      <c r="E96" s="30">
        <v>2</v>
      </c>
      <c r="F96" s="31">
        <v>38695</v>
      </c>
    </row>
    <row r="97" spans="1:6">
      <c r="A97" s="30" t="s">
        <v>49</v>
      </c>
      <c r="B97" s="22">
        <v>42448</v>
      </c>
      <c r="C97" s="30" t="s">
        <v>90</v>
      </c>
      <c r="D97" s="30">
        <v>2</v>
      </c>
      <c r="E97" s="30">
        <v>2</v>
      </c>
      <c r="F97" s="31">
        <v>37766</v>
      </c>
    </row>
    <row r="98" spans="1:6">
      <c r="A98" s="30" t="s">
        <v>37</v>
      </c>
      <c r="B98" s="22">
        <v>42448</v>
      </c>
      <c r="C98" s="30" t="s">
        <v>90</v>
      </c>
      <c r="D98" s="30">
        <v>2</v>
      </c>
      <c r="E98" s="30">
        <v>2</v>
      </c>
      <c r="F98" s="31">
        <v>26686</v>
      </c>
    </row>
    <row r="99" spans="1:6">
      <c r="A99" s="30" t="s">
        <v>72</v>
      </c>
      <c r="B99" s="22">
        <v>42448</v>
      </c>
      <c r="C99" s="30" t="s">
        <v>90</v>
      </c>
      <c r="D99" s="30">
        <v>2</v>
      </c>
      <c r="E99" s="30">
        <v>2</v>
      </c>
      <c r="F99" s="31">
        <v>24026</v>
      </c>
    </row>
    <row r="100" spans="1:6">
      <c r="A100" s="30" t="s">
        <v>79</v>
      </c>
      <c r="B100" s="22">
        <v>42448</v>
      </c>
      <c r="C100" s="30" t="s">
        <v>90</v>
      </c>
      <c r="D100" s="30">
        <v>2</v>
      </c>
      <c r="E100" s="30">
        <v>2</v>
      </c>
      <c r="F100" s="31">
        <v>18692</v>
      </c>
    </row>
    <row r="101" spans="1:6">
      <c r="A101" s="30" t="s">
        <v>84</v>
      </c>
      <c r="B101" s="22">
        <v>42448</v>
      </c>
      <c r="C101" s="30" t="s">
        <v>90</v>
      </c>
      <c r="D101" s="30">
        <v>2</v>
      </c>
      <c r="E101" s="30">
        <v>2</v>
      </c>
      <c r="F101" s="31">
        <v>17052</v>
      </c>
    </row>
    <row r="102" spans="1:6">
      <c r="A102" s="30" t="s">
        <v>85</v>
      </c>
      <c r="B102" s="22">
        <v>42448</v>
      </c>
      <c r="C102" s="30" t="s">
        <v>90</v>
      </c>
      <c r="D102" s="30">
        <v>2</v>
      </c>
      <c r="E102" s="30">
        <v>2</v>
      </c>
      <c r="F102" s="31">
        <v>11830</v>
      </c>
    </row>
    <row r="103" spans="1:6">
      <c r="A103" s="30" t="s">
        <v>10</v>
      </c>
      <c r="B103" s="22">
        <v>42448</v>
      </c>
      <c r="C103" s="30" t="s">
        <v>90</v>
      </c>
      <c r="D103" s="30">
        <v>3</v>
      </c>
      <c r="E103" s="30">
        <v>2</v>
      </c>
      <c r="F103" s="31">
        <v>46815</v>
      </c>
    </row>
    <row r="104" spans="1:6">
      <c r="A104" s="30" t="s">
        <v>39</v>
      </c>
      <c r="B104" s="22">
        <v>42448</v>
      </c>
      <c r="C104" s="30" t="s">
        <v>90</v>
      </c>
      <c r="D104" s="30">
        <v>3</v>
      </c>
      <c r="E104" s="30">
        <v>2</v>
      </c>
      <c r="F104" s="31">
        <v>19225</v>
      </c>
    </row>
    <row r="105" spans="1:6">
      <c r="A105" s="30" t="s">
        <v>5</v>
      </c>
      <c r="B105" s="22">
        <v>42448</v>
      </c>
      <c r="C105" s="30" t="s">
        <v>90</v>
      </c>
      <c r="D105" s="30">
        <v>3</v>
      </c>
      <c r="E105" s="30">
        <v>2</v>
      </c>
      <c r="F105" s="31">
        <v>15441</v>
      </c>
    </row>
    <row r="106" spans="1:6">
      <c r="A106" s="30" t="s">
        <v>77</v>
      </c>
      <c r="B106" s="22">
        <v>42448</v>
      </c>
      <c r="C106" s="30" t="s">
        <v>90</v>
      </c>
      <c r="D106" s="30">
        <v>3</v>
      </c>
      <c r="E106" s="30">
        <v>2</v>
      </c>
      <c r="F106" s="31">
        <v>15406</v>
      </c>
    </row>
    <row r="107" spans="1:6">
      <c r="A107" s="30" t="s">
        <v>6</v>
      </c>
      <c r="B107" s="22">
        <v>42448</v>
      </c>
      <c r="C107" s="30" t="s">
        <v>90</v>
      </c>
      <c r="D107" s="30">
        <v>3</v>
      </c>
      <c r="E107" s="30">
        <v>2</v>
      </c>
      <c r="F107" s="31">
        <v>10271</v>
      </c>
    </row>
    <row r="108" spans="1:6">
      <c r="A108" s="30" t="s">
        <v>70</v>
      </c>
      <c r="B108" s="22">
        <v>42448</v>
      </c>
      <c r="C108" s="30" t="s">
        <v>90</v>
      </c>
      <c r="D108" s="30">
        <v>3</v>
      </c>
      <c r="E108" s="30">
        <v>2</v>
      </c>
      <c r="F108" s="31">
        <v>1290</v>
      </c>
    </row>
    <row r="109" spans="1:6">
      <c r="A109" s="30" t="s">
        <v>75</v>
      </c>
      <c r="B109" s="22">
        <v>42448</v>
      </c>
      <c r="C109" s="30" t="s">
        <v>90</v>
      </c>
      <c r="D109" s="30">
        <v>3</v>
      </c>
      <c r="E109" s="30">
        <v>2</v>
      </c>
      <c r="F109" s="31">
        <v>1086</v>
      </c>
    </row>
    <row r="110" spans="1:6">
      <c r="A110" s="30" t="s">
        <v>81</v>
      </c>
      <c r="B110" s="22">
        <v>42449</v>
      </c>
      <c r="C110" s="30" t="s">
        <v>91</v>
      </c>
      <c r="D110" s="30">
        <v>1</v>
      </c>
      <c r="E110" s="30">
        <v>2</v>
      </c>
      <c r="F110" s="31">
        <v>54377</v>
      </c>
    </row>
    <row r="111" spans="1:6">
      <c r="A111" s="30" t="s">
        <v>40</v>
      </c>
      <c r="B111" s="22">
        <v>42449</v>
      </c>
      <c r="C111" s="30" t="s">
        <v>91</v>
      </c>
      <c r="D111" s="30">
        <v>1</v>
      </c>
      <c r="E111" s="30">
        <v>2</v>
      </c>
      <c r="F111" s="31">
        <v>46720</v>
      </c>
    </row>
    <row r="112" spans="1:6">
      <c r="A112" s="30" t="s">
        <v>57</v>
      </c>
      <c r="B112" s="22">
        <v>42449</v>
      </c>
      <c r="C112" s="30" t="s">
        <v>91</v>
      </c>
      <c r="D112" s="30">
        <v>1</v>
      </c>
      <c r="E112" s="30">
        <v>2</v>
      </c>
      <c r="F112" s="31">
        <v>38883</v>
      </c>
    </row>
    <row r="113" spans="1:6">
      <c r="A113" s="30" t="s">
        <v>4</v>
      </c>
      <c r="B113" s="22">
        <v>42449</v>
      </c>
      <c r="C113" s="30" t="s">
        <v>91</v>
      </c>
      <c r="D113" s="30">
        <v>1</v>
      </c>
      <c r="E113" s="30">
        <v>2</v>
      </c>
      <c r="F113" s="31">
        <v>34211</v>
      </c>
    </row>
    <row r="114" spans="1:6">
      <c r="A114" s="30" t="s">
        <v>38</v>
      </c>
      <c r="B114" s="22">
        <v>42449</v>
      </c>
      <c r="C114" s="30" t="s">
        <v>91</v>
      </c>
      <c r="D114" s="30">
        <v>1</v>
      </c>
      <c r="E114" s="30">
        <v>2</v>
      </c>
      <c r="F114" s="31">
        <v>29710</v>
      </c>
    </row>
    <row r="115" spans="1:6">
      <c r="A115" s="30" t="s">
        <v>23</v>
      </c>
      <c r="B115" s="22">
        <v>42449</v>
      </c>
      <c r="C115" s="30" t="s">
        <v>91</v>
      </c>
      <c r="D115" s="30">
        <v>1</v>
      </c>
      <c r="E115" s="30">
        <v>2</v>
      </c>
      <c r="F115" s="31">
        <v>26174</v>
      </c>
    </row>
    <row r="116" spans="1:6">
      <c r="A116" s="30" t="s">
        <v>20</v>
      </c>
      <c r="B116" s="22">
        <v>42449</v>
      </c>
      <c r="C116" s="30" t="s">
        <v>91</v>
      </c>
      <c r="D116" s="30">
        <v>1</v>
      </c>
      <c r="E116" s="30">
        <v>2</v>
      </c>
      <c r="F116" s="31">
        <v>21339</v>
      </c>
    </row>
    <row r="117" spans="1:6">
      <c r="A117" s="30" t="s">
        <v>82</v>
      </c>
      <c r="B117" s="22">
        <v>42449</v>
      </c>
      <c r="C117" s="30" t="s">
        <v>91</v>
      </c>
      <c r="D117" s="30">
        <v>1</v>
      </c>
      <c r="E117" s="30">
        <v>2</v>
      </c>
      <c r="F117" s="31">
        <v>17263</v>
      </c>
    </row>
    <row r="118" spans="1:6">
      <c r="A118" s="30" t="s">
        <v>83</v>
      </c>
      <c r="B118" s="22">
        <v>42449</v>
      </c>
      <c r="C118" s="30" t="s">
        <v>91</v>
      </c>
      <c r="D118" s="30">
        <v>1</v>
      </c>
      <c r="E118" s="30">
        <v>2</v>
      </c>
      <c r="F118" s="31">
        <v>14702</v>
      </c>
    </row>
    <row r="119" spans="1:6">
      <c r="A119" s="30" t="s">
        <v>49</v>
      </c>
      <c r="B119" s="22">
        <v>42449</v>
      </c>
      <c r="C119" s="30" t="s">
        <v>91</v>
      </c>
      <c r="D119" s="30">
        <v>2</v>
      </c>
      <c r="E119" s="30">
        <v>2</v>
      </c>
      <c r="F119" s="31">
        <v>102919</v>
      </c>
    </row>
    <row r="120" spans="1:6">
      <c r="A120" s="30" t="s">
        <v>71</v>
      </c>
      <c r="B120" s="22">
        <v>42449</v>
      </c>
      <c r="C120" s="30" t="s">
        <v>91</v>
      </c>
      <c r="D120" s="30">
        <v>2</v>
      </c>
      <c r="E120" s="30">
        <v>2</v>
      </c>
      <c r="F120" s="31">
        <v>68850</v>
      </c>
    </row>
    <row r="121" spans="1:6">
      <c r="A121" s="30" t="s">
        <v>37</v>
      </c>
      <c r="B121" s="22">
        <v>42449</v>
      </c>
      <c r="C121" s="30" t="s">
        <v>91</v>
      </c>
      <c r="D121" s="30">
        <v>2</v>
      </c>
      <c r="E121" s="30">
        <v>2</v>
      </c>
      <c r="F121" s="31">
        <v>60510</v>
      </c>
    </row>
    <row r="122" spans="1:6">
      <c r="A122" s="30" t="s">
        <v>56</v>
      </c>
      <c r="B122" s="22">
        <v>42449</v>
      </c>
      <c r="C122" s="30" t="s">
        <v>91</v>
      </c>
      <c r="D122" s="30">
        <v>2</v>
      </c>
      <c r="E122" s="30">
        <v>2</v>
      </c>
      <c r="F122" s="31">
        <v>45003</v>
      </c>
    </row>
    <row r="123" spans="1:6">
      <c r="A123" s="30" t="s">
        <v>11</v>
      </c>
      <c r="B123" s="22">
        <v>42449</v>
      </c>
      <c r="C123" s="30" t="s">
        <v>91</v>
      </c>
      <c r="D123" s="30">
        <v>2</v>
      </c>
      <c r="E123" s="30">
        <v>2</v>
      </c>
      <c r="F123" s="31">
        <v>24512</v>
      </c>
    </row>
    <row r="124" spans="1:6">
      <c r="A124" s="30" t="s">
        <v>79</v>
      </c>
      <c r="B124" s="22">
        <v>42449</v>
      </c>
      <c r="C124" s="30" t="s">
        <v>91</v>
      </c>
      <c r="D124" s="30">
        <v>2</v>
      </c>
      <c r="E124" s="30">
        <v>2</v>
      </c>
      <c r="F124" s="31">
        <v>24356</v>
      </c>
    </row>
    <row r="125" spans="1:6">
      <c r="A125" s="30" t="s">
        <v>3</v>
      </c>
      <c r="B125" s="22">
        <v>42449</v>
      </c>
      <c r="C125" s="30" t="s">
        <v>91</v>
      </c>
      <c r="D125" s="30">
        <v>2</v>
      </c>
      <c r="E125" s="30">
        <v>2</v>
      </c>
      <c r="F125" s="31">
        <v>22583</v>
      </c>
    </row>
    <row r="126" spans="1:6">
      <c r="A126" s="30" t="s">
        <v>50</v>
      </c>
      <c r="B126" s="22">
        <v>42449</v>
      </c>
      <c r="C126" s="30" t="s">
        <v>91</v>
      </c>
      <c r="D126" s="30">
        <v>2</v>
      </c>
      <c r="E126" s="30">
        <v>2</v>
      </c>
      <c r="F126" s="31">
        <v>20601</v>
      </c>
    </row>
    <row r="127" spans="1:6">
      <c r="A127" s="30" t="s">
        <v>72</v>
      </c>
      <c r="B127" s="22">
        <v>42449</v>
      </c>
      <c r="C127" s="30" t="s">
        <v>91</v>
      </c>
      <c r="D127" s="30">
        <v>2</v>
      </c>
      <c r="E127" s="30">
        <v>2</v>
      </c>
      <c r="F127" s="31">
        <v>9089</v>
      </c>
    </row>
    <row r="128" spans="1:6">
      <c r="A128" s="30" t="s">
        <v>75</v>
      </c>
      <c r="B128" s="22">
        <v>42449</v>
      </c>
      <c r="C128" s="30" t="s">
        <v>91</v>
      </c>
      <c r="D128" s="30">
        <v>2</v>
      </c>
      <c r="E128" s="30">
        <v>2</v>
      </c>
      <c r="F128" s="31">
        <v>7800</v>
      </c>
    </row>
    <row r="129" spans="1:6">
      <c r="A129" s="30" t="s">
        <v>39</v>
      </c>
      <c r="B129" s="22">
        <v>42449</v>
      </c>
      <c r="C129" s="30" t="s">
        <v>91</v>
      </c>
      <c r="D129" s="30">
        <v>3</v>
      </c>
      <c r="E129" s="30">
        <v>2</v>
      </c>
      <c r="F129" s="31">
        <v>37150</v>
      </c>
    </row>
    <row r="130" spans="1:6">
      <c r="A130" s="30" t="s">
        <v>10</v>
      </c>
      <c r="B130" s="22">
        <v>42449</v>
      </c>
      <c r="C130" s="30" t="s">
        <v>91</v>
      </c>
      <c r="D130" s="30">
        <v>3</v>
      </c>
      <c r="E130" s="30">
        <v>2</v>
      </c>
      <c r="F130" s="31">
        <v>34726</v>
      </c>
    </row>
    <row r="131" spans="1:6">
      <c r="A131" s="30" t="s">
        <v>6</v>
      </c>
      <c r="B131" s="22">
        <v>42449</v>
      </c>
      <c r="C131" s="30" t="s">
        <v>91</v>
      </c>
      <c r="D131" s="30">
        <v>3</v>
      </c>
      <c r="E131" s="30">
        <v>2</v>
      </c>
      <c r="F131" s="31">
        <v>32721</v>
      </c>
    </row>
    <row r="132" spans="1:6">
      <c r="A132" s="30" t="s">
        <v>85</v>
      </c>
      <c r="B132" s="22">
        <v>42449</v>
      </c>
      <c r="C132" s="30" t="s">
        <v>91</v>
      </c>
      <c r="D132" s="30">
        <v>3</v>
      </c>
      <c r="E132" s="30">
        <v>2</v>
      </c>
      <c r="F132" s="31">
        <v>31394</v>
      </c>
    </row>
    <row r="133" spans="1:6">
      <c r="A133" s="30" t="s">
        <v>60</v>
      </c>
      <c r="B133" s="22">
        <v>42449</v>
      </c>
      <c r="C133" s="30" t="s">
        <v>91</v>
      </c>
      <c r="D133" s="30">
        <v>3</v>
      </c>
      <c r="E133" s="30">
        <v>2</v>
      </c>
      <c r="F133" s="31">
        <v>30324</v>
      </c>
    </row>
    <row r="134" spans="1:6">
      <c r="A134" s="30" t="s">
        <v>84</v>
      </c>
      <c r="B134" s="22">
        <v>42449</v>
      </c>
      <c r="C134" s="30" t="s">
        <v>91</v>
      </c>
      <c r="D134" s="30">
        <v>3</v>
      </c>
      <c r="E134" s="30">
        <v>2</v>
      </c>
      <c r="F134" s="31">
        <v>28229</v>
      </c>
    </row>
    <row r="135" spans="1:6">
      <c r="A135" s="30" t="s">
        <v>5</v>
      </c>
      <c r="B135" s="22">
        <v>42449</v>
      </c>
      <c r="C135" s="30" t="s">
        <v>91</v>
      </c>
      <c r="D135" s="30">
        <v>3</v>
      </c>
      <c r="E135" s="30">
        <v>2</v>
      </c>
      <c r="F135" s="31">
        <v>21607</v>
      </c>
    </row>
    <row r="136" spans="1:6">
      <c r="A136" s="30" t="s">
        <v>77</v>
      </c>
      <c r="B136" s="22">
        <v>42449</v>
      </c>
      <c r="C136" s="30" t="s">
        <v>91</v>
      </c>
      <c r="D136" s="30">
        <v>3</v>
      </c>
      <c r="E136" s="30">
        <v>2</v>
      </c>
      <c r="F136" s="31">
        <v>19540</v>
      </c>
    </row>
    <row r="137" spans="1:6">
      <c r="A137" s="30" t="s">
        <v>70</v>
      </c>
      <c r="B137" s="22">
        <v>42449</v>
      </c>
      <c r="C137" s="30" t="s">
        <v>91</v>
      </c>
      <c r="D137" s="30">
        <v>3</v>
      </c>
      <c r="E137" s="30">
        <v>2</v>
      </c>
      <c r="F137" s="31">
        <v>15748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Alliance Stats</vt:lpstr>
      <vt:lpstr>Member Data</vt:lpstr>
      <vt:lpstr>AQ Data</vt:lpstr>
      <vt:lpstr>SA Data</vt:lpstr>
      <vt:lpstr>Sheet3</vt:lpstr>
      <vt:lpstr>Duel</vt:lpstr>
      <vt:lpstr>Completion</vt:lpstr>
      <vt:lpstr>AQ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Vernon Vice</dc:creator>
  <cp:lastModifiedBy>Support</cp:lastModifiedBy>
  <dcterms:created xsi:type="dcterms:W3CDTF">2015-08-02T16:51:47Z</dcterms:created>
  <dcterms:modified xsi:type="dcterms:W3CDTF">2016-03-20T21:30:05Z</dcterms:modified>
</cp:coreProperties>
</file>