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855" activeTab="2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/>
  <c r="L4" s="1"/>
  <c r="K5"/>
  <c r="K6"/>
  <c r="K7"/>
  <c r="K8"/>
  <c r="K9"/>
  <c r="G5"/>
  <c r="G6"/>
  <c r="G7"/>
  <c r="G8"/>
  <c r="G9"/>
  <c r="G4"/>
  <c r="I5"/>
  <c r="I6"/>
  <c r="I7"/>
  <c r="I8"/>
  <c r="I9"/>
  <c r="F5"/>
  <c r="H16"/>
  <c r="F16"/>
  <c r="I15"/>
  <c r="H15"/>
  <c r="F4"/>
  <c r="H4"/>
  <c r="I4" s="1"/>
  <c r="K4" s="1"/>
  <c r="F15" s="1"/>
  <c r="CB11" i="1"/>
  <c r="CC11" s="1"/>
  <c r="CB10"/>
  <c r="CA10"/>
  <c r="BZ10"/>
  <c r="CB9"/>
  <c r="CC9" s="1"/>
  <c r="CB8"/>
  <c r="CC8" s="1"/>
  <c r="CB7"/>
  <c r="CA7"/>
  <c r="BZ7"/>
  <c r="BY7"/>
  <c r="BX7"/>
  <c r="BW7"/>
  <c r="CB6"/>
  <c r="CA6"/>
  <c r="CB5"/>
  <c r="CA5"/>
  <c r="BZ5"/>
  <c r="BY5"/>
  <c r="I16" i="3" l="1"/>
  <c r="CC7" i="1"/>
  <c r="CC5"/>
  <c r="CC6"/>
  <c r="CC10"/>
</calcChain>
</file>

<file path=xl/sharedStrings.xml><?xml version="1.0" encoding="utf-8"?>
<sst xmlns="http://schemas.openxmlformats.org/spreadsheetml/2006/main" count="487" uniqueCount="261">
  <si>
    <t>No.</t>
  </si>
  <si>
    <t>Employee No</t>
  </si>
  <si>
    <t>Name</t>
  </si>
  <si>
    <t>Division</t>
  </si>
  <si>
    <t>Department</t>
  </si>
  <si>
    <t>Position</t>
  </si>
  <si>
    <t>Wilayah</t>
  </si>
  <si>
    <t>Birthday</t>
  </si>
  <si>
    <t>Employment Status</t>
  </si>
  <si>
    <t>Company</t>
  </si>
  <si>
    <t>Join Date</t>
  </si>
  <si>
    <t>Length of service</t>
  </si>
  <si>
    <t>Age</t>
  </si>
  <si>
    <t>Education</t>
  </si>
  <si>
    <t>Kelompok Jabatan</t>
  </si>
  <si>
    <t>Gol KJ</t>
  </si>
  <si>
    <t>Status</t>
  </si>
  <si>
    <t>Gol</t>
  </si>
  <si>
    <t>Latest Promotion</t>
  </si>
  <si>
    <t>Nilai PK</t>
  </si>
  <si>
    <t>POIN</t>
  </si>
  <si>
    <t>TOTAL POIN</t>
  </si>
  <si>
    <t>Join</t>
  </si>
  <si>
    <t>Update</t>
  </si>
  <si>
    <t>Meet</t>
  </si>
  <si>
    <t>Below</t>
  </si>
  <si>
    <t>SURAT PERINGATAN</t>
  </si>
  <si>
    <t>Promosi Jabatan</t>
  </si>
  <si>
    <t>Mutasi Jabatan</t>
  </si>
  <si>
    <t>Demosi Jabatan</t>
  </si>
  <si>
    <t>Head Office</t>
  </si>
  <si>
    <t>SPA</t>
  </si>
  <si>
    <t>Junior Analyst</t>
  </si>
  <si>
    <t>3E-4D</t>
  </si>
  <si>
    <t>v</t>
  </si>
  <si>
    <t>4A</t>
  </si>
  <si>
    <t/>
  </si>
  <si>
    <t>B</t>
  </si>
  <si>
    <t>B+</t>
  </si>
  <si>
    <t>Admin 2</t>
  </si>
  <si>
    <t>2F-3F</t>
  </si>
  <si>
    <t>-</t>
  </si>
  <si>
    <t>C+</t>
  </si>
  <si>
    <t>01 Januari 2020</t>
  </si>
  <si>
    <t>Department Head</t>
  </si>
  <si>
    <t>4D-5B</t>
  </si>
  <si>
    <t>2C</t>
  </si>
  <si>
    <t>Permanent Employee</t>
  </si>
  <si>
    <t>4years9months</t>
  </si>
  <si>
    <t>S1</t>
  </si>
  <si>
    <t>Second Contract Employee</t>
  </si>
  <si>
    <t>1years10months</t>
  </si>
  <si>
    <t>D3</t>
  </si>
  <si>
    <t>2years5months</t>
  </si>
  <si>
    <t>11years5months</t>
  </si>
  <si>
    <t>8years8months</t>
  </si>
  <si>
    <t>8years2months</t>
  </si>
  <si>
    <t>SMA</t>
  </si>
  <si>
    <t>9years4months</t>
  </si>
  <si>
    <t>3C</t>
  </si>
  <si>
    <t>3D</t>
  </si>
  <si>
    <t>4B</t>
  </si>
  <si>
    <t>C</t>
  </si>
  <si>
    <t>01 Januari 2017</t>
  </si>
  <si>
    <t>01 Januari 2018</t>
  </si>
  <si>
    <t>A</t>
  </si>
  <si>
    <t>D</t>
  </si>
  <si>
    <t>F</t>
  </si>
  <si>
    <t>E</t>
  </si>
  <si>
    <t>G</t>
  </si>
  <si>
    <t>1A</t>
  </si>
  <si>
    <t>1B</t>
  </si>
  <si>
    <t>2A</t>
  </si>
  <si>
    <t>2B</t>
  </si>
  <si>
    <t>3B</t>
  </si>
  <si>
    <t>5A</t>
  </si>
  <si>
    <t>5B</t>
  </si>
  <si>
    <t>5C</t>
  </si>
  <si>
    <t>4C</t>
  </si>
  <si>
    <t>BOD</t>
  </si>
  <si>
    <t>Koperasi</t>
  </si>
  <si>
    <t>HC</t>
  </si>
  <si>
    <t>Operational</t>
  </si>
  <si>
    <t>GA &amp; IT</t>
  </si>
  <si>
    <t>Finance Accounting</t>
  </si>
  <si>
    <t>Operational 1&amp;2</t>
  </si>
  <si>
    <t>HC Ops</t>
  </si>
  <si>
    <t>Finance</t>
  </si>
  <si>
    <t>GA</t>
  </si>
  <si>
    <t>SA</t>
  </si>
  <si>
    <t>Koperasi Staff</t>
  </si>
  <si>
    <t>HC Ops Staff</t>
  </si>
  <si>
    <t>Operational 1&amp;2 Staff</t>
  </si>
  <si>
    <t>GA Dept Head</t>
  </si>
  <si>
    <t>Finance Sect Head</t>
  </si>
  <si>
    <t>SA Div Head</t>
  </si>
  <si>
    <t>PDCA</t>
  </si>
  <si>
    <t>Gender</t>
  </si>
  <si>
    <t>Martial Status</t>
  </si>
  <si>
    <t>Address</t>
  </si>
  <si>
    <t>Laki-Laki</t>
  </si>
  <si>
    <t>Single</t>
  </si>
  <si>
    <t>BLOK KAMIS, RT 004/RW 002, KEL. MAJA UTARA, KEC. MAJA</t>
  </si>
  <si>
    <t>Married</t>
  </si>
  <si>
    <t>JL. WARINGIN, RT 003/RW 003, KEL. UTAN KAYU UTARA, KEC. MATRAMAN</t>
  </si>
  <si>
    <t>JL. MATRAMAN DALAM III NO. 35, RT 013/RW 007, KEL. PEGANGSAAN, KEC. MENTENG</t>
  </si>
  <si>
    <t>Bogor</t>
  </si>
  <si>
    <t>JL. RAYA BUKIT PELANGI RT 01/04 DESA GUNUNG GEULIS KEC. SUKARAJA KAB. BOGOR</t>
  </si>
  <si>
    <t>Jakarta 1</t>
  </si>
  <si>
    <t>JL. SWADAYA MURNI RT/RW: 001/010, LUBANG BUAYA, JAKARTA TIMUR</t>
  </si>
  <si>
    <t>KAMP. BAMBU KUNING RT/RW: 012/002 NO. 23, KEL. MARUNDA, KEC. CILINCING, JAKARTA UTARA</t>
  </si>
  <si>
    <t>PURI NIRWANA 3 BLOK DU NO. 4, KEL. KARADENAN, KEC. CIBINONG, BOGOR</t>
  </si>
  <si>
    <t>No. Tlp</t>
  </si>
  <si>
    <t>Email</t>
  </si>
  <si>
    <t>0821-1285-0847</t>
  </si>
  <si>
    <t>0857-1961-1157</t>
  </si>
  <si>
    <t>0812-9511-9022</t>
  </si>
  <si>
    <t>0857-1625-3963</t>
  </si>
  <si>
    <t>0857-1049-8174</t>
  </si>
  <si>
    <t>0811-1891-070</t>
  </si>
  <si>
    <t>0856-9395-8220</t>
  </si>
  <si>
    <t>a@gmail.com</t>
  </si>
  <si>
    <t>b@gmail.com</t>
  </si>
  <si>
    <t>d@gmail.com</t>
  </si>
  <si>
    <t>e@gmail.com</t>
  </si>
  <si>
    <t>f@gmail.com</t>
  </si>
  <si>
    <t>g@gmail.com</t>
  </si>
  <si>
    <t>c@gmail.com</t>
  </si>
  <si>
    <t>Golongan Darah</t>
  </si>
  <si>
    <t>AB</t>
  </si>
  <si>
    <t>O</t>
  </si>
  <si>
    <t>No.KTP</t>
  </si>
  <si>
    <t>No.KK</t>
  </si>
  <si>
    <t>No.BPJS Kesehatan</t>
  </si>
  <si>
    <t>No. BPJS Ketenagakerjaan</t>
  </si>
  <si>
    <t>No.DPLK/Asuransi</t>
  </si>
  <si>
    <t>000124567891</t>
  </si>
  <si>
    <t>000123678801</t>
  </si>
  <si>
    <t>000122789711</t>
  </si>
  <si>
    <t>000121900621</t>
  </si>
  <si>
    <t>000121011531</t>
  </si>
  <si>
    <t>000120122441</t>
  </si>
  <si>
    <t>000119233351</t>
  </si>
  <si>
    <t>3175042312881012</t>
  </si>
  <si>
    <t>3175042312881014</t>
  </si>
  <si>
    <t>3175042312881016</t>
  </si>
  <si>
    <t>3175042312881017</t>
  </si>
  <si>
    <t>3175042312881018</t>
  </si>
  <si>
    <t>3175042312881019</t>
  </si>
  <si>
    <t>3175042312881020</t>
  </si>
  <si>
    <t>3175042312881088</t>
  </si>
  <si>
    <t>3175042312881089</t>
  </si>
  <si>
    <t>3175042312881090</t>
  </si>
  <si>
    <t>3175042312881091</t>
  </si>
  <si>
    <t>3175042312881094</t>
  </si>
  <si>
    <t>3175042312881095</t>
  </si>
  <si>
    <t>3175042312881096</t>
  </si>
  <si>
    <t>120J12345</t>
  </si>
  <si>
    <t>120J12346</t>
  </si>
  <si>
    <t>120J12347</t>
  </si>
  <si>
    <t>120J12348</t>
  </si>
  <si>
    <t>120J12349</t>
  </si>
  <si>
    <t>120J12350</t>
  </si>
  <si>
    <t>120J12351</t>
  </si>
  <si>
    <t>0001G31219800</t>
  </si>
  <si>
    <t>0001G31219801</t>
  </si>
  <si>
    <t>0001G31219802</t>
  </si>
  <si>
    <t>0001G31219803</t>
  </si>
  <si>
    <t>0001G31219804</t>
  </si>
  <si>
    <t>0001G31219805</t>
  </si>
  <si>
    <t>0001G31219806</t>
  </si>
  <si>
    <t>Status Pajak</t>
  </si>
  <si>
    <t>Status Perkawaninan</t>
  </si>
  <si>
    <t>TK/0</t>
  </si>
  <si>
    <t>K/1</t>
  </si>
  <si>
    <t>K/0</t>
  </si>
  <si>
    <t>K/2</t>
  </si>
  <si>
    <t>K/3</t>
  </si>
  <si>
    <t>LAJANG</t>
  </si>
  <si>
    <t>MENIKAH</t>
  </si>
  <si>
    <t>No.NPWP</t>
  </si>
  <si>
    <t>No.Rekening</t>
  </si>
  <si>
    <t>Nama Bank</t>
  </si>
  <si>
    <t>Bank Central Asia</t>
  </si>
  <si>
    <t>6930347998</t>
  </si>
  <si>
    <t>246155097024000</t>
  </si>
  <si>
    <t>Bank Permata</t>
  </si>
  <si>
    <t>1227536620</t>
  </si>
  <si>
    <t>961855236024000</t>
  </si>
  <si>
    <t>Bank Mandiri</t>
  </si>
  <si>
    <t>9000012611290</t>
  </si>
  <si>
    <t>546470865071000</t>
  </si>
  <si>
    <t>1220466821</t>
  </si>
  <si>
    <t>N/A</t>
  </si>
  <si>
    <t>4180279488</t>
  </si>
  <si>
    <t>679093351438000</t>
  </si>
  <si>
    <t>1200006953892</t>
  </si>
  <si>
    <t>1741228730</t>
  </si>
  <si>
    <t>793808692403000</t>
  </si>
  <si>
    <t>Career History</t>
  </si>
  <si>
    <t>2015</t>
  </si>
  <si>
    <t>2016</t>
  </si>
  <si>
    <t>2017</t>
  </si>
  <si>
    <t>2018</t>
  </si>
  <si>
    <t>2019</t>
  </si>
  <si>
    <t>2020</t>
  </si>
  <si>
    <t>Nomor PKWT</t>
  </si>
  <si>
    <t>Fin</t>
  </si>
  <si>
    <t>Acc</t>
  </si>
  <si>
    <t>Ops</t>
  </si>
  <si>
    <t>KAI</t>
  </si>
  <si>
    <t>KOP SIGAP</t>
  </si>
  <si>
    <t>Pinjaman Kary</t>
  </si>
  <si>
    <t>Total Pinjaman</t>
  </si>
  <si>
    <t>Sisa Pinjaman</t>
  </si>
  <si>
    <t>TRAINING HISTORY</t>
  </si>
  <si>
    <t>1. K3
2. GADUT
3. GP</t>
  </si>
  <si>
    <t>HUMAN ASSET VALUE</t>
  </si>
  <si>
    <t>Career Person</t>
  </si>
  <si>
    <t>STAR</t>
  </si>
  <si>
    <t>Deadwood</t>
  </si>
  <si>
    <t>Potential Candidate</t>
  </si>
  <si>
    <t>Raw Diamond</t>
  </si>
  <si>
    <t>Tenor Bulanan</t>
  </si>
  <si>
    <t>Besar Potongan</t>
  </si>
  <si>
    <t>Payroll
HC</t>
  </si>
  <si>
    <t>GA Admin
GA</t>
  </si>
  <si>
    <t>1
(telat)</t>
  </si>
  <si>
    <t>1. K3 (Ada)
2. GADUT (Tidak)
3. GP</t>
  </si>
  <si>
    <t>upload</t>
  </si>
  <si>
    <t>upload (surat kuasa pemotongan gaji)</t>
  </si>
  <si>
    <t>Data Keluarga</t>
  </si>
  <si>
    <t>Orang tua / Suami / Istri</t>
  </si>
  <si>
    <t>Saudara Kandung / Anak</t>
  </si>
  <si>
    <t>Umur</t>
  </si>
  <si>
    <t>Sukses</t>
  </si>
  <si>
    <t>Jobdesk</t>
  </si>
  <si>
    <t>Keterangan</t>
  </si>
  <si>
    <t>Upload pkwt</t>
  </si>
  <si>
    <t>upload mutasi jabatan</t>
  </si>
  <si>
    <t>upload promosi jabtan</t>
  </si>
  <si>
    <t>upload (ok)</t>
  </si>
  <si>
    <t>upload(ok)</t>
  </si>
  <si>
    <t>upload demosi jabatan</t>
  </si>
  <si>
    <t>Bunga</t>
  </si>
  <si>
    <t>Nama</t>
  </si>
  <si>
    <t>NPK</t>
  </si>
  <si>
    <t>Tenor</t>
  </si>
  <si>
    <t>Setor/bulan</t>
  </si>
  <si>
    <t>Dasep</t>
  </si>
  <si>
    <t>Pokok</t>
  </si>
  <si>
    <t>Cicilan</t>
  </si>
  <si>
    <t>Pembayaran Bulanan</t>
  </si>
  <si>
    <t>Jumlah Bayar</t>
  </si>
  <si>
    <t>ID Pinjam</t>
  </si>
  <si>
    <t>FORM PINJAM</t>
  </si>
  <si>
    <t>FORM PEMBAYARAN</t>
  </si>
  <si>
    <t>Vendor Pinjaman</t>
  </si>
  <si>
    <t>Murry</t>
  </si>
  <si>
    <t>Persentase Bunga</t>
  </si>
  <si>
    <t>Total Bunga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</si>
</sst>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-* #,##0_-;\-* #,##0_-;_-* &quot;-&quot;_-;_-@_-"/>
    <numFmt numFmtId="165" formatCode="[$-421]dd\ mmmm\ yyyy;@"/>
    <numFmt numFmtId="166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0" fontId="1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164" fontId="3" fillId="2" borderId="1" xfId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164" fontId="6" fillId="2" borderId="1" xfId="2" applyNumberFormat="1" applyFont="1" applyFill="1" applyBorder="1" applyAlignment="1">
      <alignment horizontal="right" vertical="center"/>
    </xf>
    <xf numFmtId="0" fontId="6" fillId="0" borderId="1" xfId="2" applyFont="1" applyFill="1" applyBorder="1" applyAlignment="1"/>
    <xf numFmtId="164" fontId="6" fillId="0" borderId="1" xfId="2" applyNumberFormat="1" applyFont="1" applyBorder="1" applyAlignment="1">
      <alignment horizontal="right" vertical="center"/>
    </xf>
    <xf numFmtId="49" fontId="5" fillId="0" borderId="1" xfId="3" applyNumberFormat="1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1" xfId="5" applyNumberFormat="1" applyFont="1" applyBorder="1" applyAlignment="1">
      <alignment horizontal="left"/>
    </xf>
    <xf numFmtId="49" fontId="5" fillId="0" borderId="1" xfId="5" applyNumberFormat="1" applyFont="1" applyFill="1" applyBorder="1" applyAlignment="1">
      <alignment horizontal="left"/>
    </xf>
    <xf numFmtId="0" fontId="5" fillId="0" borderId="1" xfId="2" applyNumberFormat="1" applyFont="1" applyBorder="1" applyAlignment="1">
      <alignment vertical="center"/>
    </xf>
    <xf numFmtId="49" fontId="5" fillId="0" borderId="1" xfId="2" applyNumberFormat="1" applyFont="1" applyBorder="1" applyAlignment="1">
      <alignment horizontal="left" vertical="center"/>
    </xf>
    <xf numFmtId="0" fontId="5" fillId="0" borderId="1" xfId="2" applyNumberFormat="1" applyFont="1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left"/>
    </xf>
    <xf numFmtId="0" fontId="5" fillId="0" borderId="1" xfId="2" quotePrefix="1" applyNumberFormat="1" applyFont="1" applyBorder="1" applyAlignment="1">
      <alignment horizontal="center" vertical="center"/>
    </xf>
    <xf numFmtId="0" fontId="8" fillId="0" borderId="4" xfId="0" applyFont="1" applyBorder="1" applyAlignment="1"/>
    <xf numFmtId="165" fontId="8" fillId="0" borderId="4" xfId="0" applyNumberFormat="1" applyFont="1" applyBorder="1" applyAlignment="1"/>
    <xf numFmtId="1" fontId="9" fillId="5" borderId="1" xfId="0" quotePrefix="1" applyNumberFormat="1" applyFont="1" applyFill="1" applyBorder="1" applyAlignment="1">
      <alignment horizontal="center" vertical="center"/>
    </xf>
    <xf numFmtId="1" fontId="9" fillId="5" borderId="1" xfId="0" quotePrefix="1" applyNumberFormat="1" applyFont="1" applyFill="1" applyBorder="1" applyAlignment="1">
      <alignment horizontal="left" vertical="center"/>
    </xf>
    <xf numFmtId="49" fontId="3" fillId="3" borderId="5" xfId="2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49" fontId="3" fillId="3" borderId="5" xfId="2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/>
    <xf numFmtId="0" fontId="5" fillId="0" borderId="1" xfId="0" applyFont="1" applyFill="1" applyBorder="1" applyAlignment="1"/>
    <xf numFmtId="16" fontId="5" fillId="0" borderId="1" xfId="0" applyNumberFormat="1" applyFont="1" applyBorder="1" applyAlignment="1"/>
    <xf numFmtId="164" fontId="5" fillId="4" borderId="1" xfId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5" fillId="4" borderId="1" xfId="5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0" fillId="2" borderId="1" xfId="0" applyFont="1" applyFill="1" applyBorder="1"/>
    <xf numFmtId="44" fontId="0" fillId="0" borderId="1" xfId="6" applyFont="1" applyBorder="1"/>
    <xf numFmtId="166" fontId="0" fillId="0" borderId="1" xfId="6" applyNumberFormat="1" applyFont="1" applyBorder="1"/>
    <xf numFmtId="166" fontId="0" fillId="0" borderId="1" xfId="0" applyNumberFormat="1" applyBorder="1"/>
    <xf numFmtId="0" fontId="10" fillId="2" borderId="12" xfId="0" applyFont="1" applyFill="1" applyBorder="1" applyAlignment="1">
      <alignment horizontal="center"/>
    </xf>
    <xf numFmtId="166" fontId="0" fillId="0" borderId="0" xfId="0" applyNumberFormat="1"/>
    <xf numFmtId="44" fontId="0" fillId="0" borderId="0" xfId="6" applyFont="1"/>
    <xf numFmtId="0" fontId="0" fillId="0" borderId="0" xfId="0" applyBorder="1" applyAlignment="1">
      <alignment horizontal="center"/>
    </xf>
    <xf numFmtId="0" fontId="4" fillId="3" borderId="1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49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/>
    </xf>
    <xf numFmtId="49" fontId="3" fillId="2" borderId="13" xfId="2" applyNumberFormat="1" applyFont="1" applyFill="1" applyBorder="1" applyAlignment="1">
      <alignment horizontal="center" vertical="center"/>
    </xf>
    <xf numFmtId="49" fontId="3" fillId="2" borderId="15" xfId="2" applyNumberFormat="1" applyFont="1" applyFill="1" applyBorder="1" applyAlignment="1">
      <alignment horizontal="center" vertical="center"/>
    </xf>
    <xf numFmtId="49" fontId="3" fillId="3" borderId="6" xfId="2" applyNumberFormat="1" applyFont="1" applyFill="1" applyBorder="1" applyAlignment="1">
      <alignment horizontal="center" vertical="center"/>
    </xf>
    <xf numFmtId="49" fontId="3" fillId="3" borderId="7" xfId="2" applyNumberFormat="1" applyFont="1" applyFill="1" applyBorder="1" applyAlignment="1">
      <alignment horizontal="center" vertical="center"/>
    </xf>
    <xf numFmtId="49" fontId="3" fillId="3" borderId="8" xfId="2" applyNumberFormat="1" applyFont="1" applyFill="1" applyBorder="1" applyAlignment="1">
      <alignment horizontal="center" vertical="center"/>
    </xf>
    <xf numFmtId="49" fontId="3" fillId="3" borderId="13" xfId="2" applyNumberFormat="1" applyFont="1" applyFill="1" applyBorder="1" applyAlignment="1">
      <alignment horizontal="center" vertical="center"/>
    </xf>
    <xf numFmtId="49" fontId="3" fillId="3" borderId="14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right" vertical="center"/>
    </xf>
    <xf numFmtId="1" fontId="3" fillId="2" borderId="1" xfId="2" applyNumberFormat="1" applyFont="1" applyFill="1" applyBorder="1" applyAlignment="1">
      <alignment vertical="center"/>
    </xf>
    <xf numFmtId="49" fontId="3" fillId="2" borderId="9" xfId="2" applyNumberFormat="1" applyFont="1" applyFill="1" applyBorder="1" applyAlignment="1">
      <alignment horizontal="center" vertical="center"/>
    </xf>
    <xf numFmtId="49" fontId="3" fillId="2" borderId="10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2" xfId="2" applyNumberFormat="1" applyFont="1" applyFill="1" applyBorder="1" applyAlignment="1">
      <alignment horizontal="center" vertical="center"/>
    </xf>
    <xf numFmtId="49" fontId="3" fillId="2" borderId="12" xfId="2" applyNumberFormat="1" applyFont="1" applyFill="1" applyBorder="1" applyAlignment="1">
      <alignment horizontal="center" vertical="center"/>
    </xf>
    <xf numFmtId="49" fontId="3" fillId="2" borderId="5" xfId="2" applyNumberFormat="1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49" fontId="3" fillId="3" borderId="12" xfId="2" applyNumberFormat="1" applyFont="1" applyFill="1" applyBorder="1" applyAlignment="1">
      <alignment horizontal="center" vertical="center"/>
    </xf>
    <xf numFmtId="49" fontId="3" fillId="3" borderId="5" xfId="2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6" applyNumberFormat="1" applyFont="1"/>
  </cellXfs>
  <cellStyles count="7">
    <cellStyle name="Comma [0]" xfId="1" builtinId="6"/>
    <cellStyle name="Currency" xfId="6" builtinId="4"/>
    <cellStyle name="Normal" xfId="0" builtinId="0"/>
    <cellStyle name="Normal 2 3" xfId="4"/>
    <cellStyle name="Normal 5 2" xfId="2"/>
    <cellStyle name="Normal 6 2" xfId="3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11"/>
  <sheetViews>
    <sheetView topLeftCell="Z1" workbookViewId="0">
      <selection activeCell="AD3" sqref="AD3:AH3"/>
    </sheetView>
  </sheetViews>
  <sheetFormatPr defaultRowHeight="15"/>
  <cols>
    <col min="1" max="1" width="3.7109375" style="21" bestFit="1" customWidth="1"/>
    <col min="2" max="2" width="11.42578125" style="21" bestFit="1" customWidth="1"/>
    <col min="3" max="3" width="5.7109375" style="21" bestFit="1" customWidth="1"/>
    <col min="4" max="5" width="18" style="21" bestFit="1" customWidth="1"/>
    <col min="6" max="6" width="22" style="21" bestFit="1" customWidth="1"/>
    <col min="7" max="7" width="10.42578125" style="21" customWidth="1"/>
    <col min="8" max="8" width="8.28515625" style="21" customWidth="1"/>
    <col min="9" max="9" width="13.42578125" style="21" customWidth="1"/>
    <col min="10" max="12" width="20.140625" style="21" customWidth="1"/>
    <col min="13" max="13" width="53.7109375" style="21" customWidth="1"/>
    <col min="14" max="14" width="16.7109375" style="21" customWidth="1"/>
    <col min="15" max="15" width="8.140625" style="21" customWidth="1"/>
    <col min="16" max="16" width="14.5703125" style="21" customWidth="1"/>
    <col min="17" max="17" width="11.85546875" style="21" customWidth="1"/>
    <col min="18" max="18" width="13.42578125" style="21" customWidth="1"/>
    <col min="19" max="20" width="17.28515625" style="21" customWidth="1"/>
    <col min="21" max="21" width="15.85546875" style="21" customWidth="1"/>
    <col min="22" max="23" width="21.42578125" style="21" customWidth="1"/>
    <col min="24" max="26" width="16.42578125" style="21" customWidth="1"/>
    <col min="27" max="27" width="10.28515625" style="21" customWidth="1"/>
    <col min="28" max="28" width="17.5703125" style="21" customWidth="1"/>
    <col min="29" max="29" width="11.5703125" style="21" customWidth="1"/>
    <col min="30" max="31" width="12.42578125" style="21" customWidth="1"/>
    <col min="32" max="33" width="13.28515625" style="21" customWidth="1"/>
    <col min="34" max="34" width="11.5703125" style="21" customWidth="1"/>
    <col min="35" max="36" width="12.42578125" style="21" customWidth="1"/>
    <col min="37" max="37" width="13.28515625" style="21" customWidth="1"/>
    <col min="38" max="38" width="11.42578125" style="21" customWidth="1"/>
    <col min="39" max="39" width="13.85546875" style="21" bestFit="1" customWidth="1"/>
    <col min="40" max="40" width="12.5703125" style="21" bestFit="1" customWidth="1"/>
    <col min="41" max="41" width="13.28515625" style="21" bestFit="1" customWidth="1"/>
    <col min="42" max="42" width="8.42578125" style="21" customWidth="1"/>
    <col min="43" max="43" width="7.7109375" style="21" customWidth="1"/>
    <col min="44" max="47" width="5" style="21" customWidth="1"/>
    <col min="48" max="48" width="10.140625" style="21" customWidth="1"/>
    <col min="49" max="49" width="22" style="21" customWidth="1"/>
    <col min="50" max="50" width="8.28515625" style="21" customWidth="1"/>
    <col min="51" max="51" width="8.140625" style="21" customWidth="1"/>
    <col min="52" max="52" width="14.42578125" style="21" customWidth="1"/>
    <col min="53" max="53" width="4.42578125" style="21" customWidth="1"/>
    <col min="54" max="54" width="7.85546875" style="21" customWidth="1"/>
    <col min="55" max="55" width="15.28515625" style="21" bestFit="1" customWidth="1"/>
    <col min="56" max="56" width="5.7109375" style="21" bestFit="1" customWidth="1"/>
    <col min="57" max="57" width="5.28515625" style="21" bestFit="1" customWidth="1"/>
    <col min="58" max="58" width="7" style="21" bestFit="1" customWidth="1"/>
    <col min="59" max="62" width="5" style="21" customWidth="1"/>
    <col min="63" max="63" width="14.85546875" style="21" bestFit="1" customWidth="1"/>
    <col min="64" max="80" width="5" style="21" bestFit="1" customWidth="1"/>
    <col min="81" max="81" width="10.42578125" style="21" bestFit="1" customWidth="1"/>
    <col min="82" max="88" width="5" style="21" bestFit="1" customWidth="1"/>
    <col min="89" max="89" width="6.5703125" style="21" customWidth="1"/>
    <col min="90" max="91" width="5" style="21" bestFit="1" customWidth="1"/>
    <col min="92" max="92" width="15.5703125" style="21" customWidth="1"/>
    <col min="93" max="101" width="9.140625" style="21"/>
    <col min="102" max="102" width="18.85546875" style="21" bestFit="1" customWidth="1"/>
    <col min="103" max="104" width="5" style="21" bestFit="1" customWidth="1"/>
    <col min="105" max="105" width="18.85546875" style="21" bestFit="1" customWidth="1"/>
    <col min="106" max="107" width="5" style="21" bestFit="1" customWidth="1"/>
    <col min="108" max="109" width="18.85546875" style="21" bestFit="1" customWidth="1"/>
    <col min="110" max="111" width="5" style="21" bestFit="1" customWidth="1"/>
    <col min="112" max="16384" width="9.140625" style="21"/>
  </cols>
  <sheetData>
    <row r="1" spans="1:111">
      <c r="S1" s="21" t="s">
        <v>229</v>
      </c>
      <c r="T1" s="21" t="s">
        <v>229</v>
      </c>
      <c r="U1" s="21" t="s">
        <v>229</v>
      </c>
      <c r="V1" s="21" t="s">
        <v>229</v>
      </c>
      <c r="W1" s="21" t="s">
        <v>229</v>
      </c>
      <c r="X1" s="21" t="s">
        <v>229</v>
      </c>
      <c r="Z1" s="21" t="s">
        <v>229</v>
      </c>
      <c r="AC1" s="21" t="s">
        <v>241</v>
      </c>
      <c r="AD1" s="78" t="s">
        <v>230</v>
      </c>
      <c r="AE1" s="78"/>
      <c r="AF1" s="78"/>
      <c r="AG1" s="78"/>
      <c r="AH1" s="78"/>
      <c r="AI1" s="78" t="s">
        <v>230</v>
      </c>
      <c r="AJ1" s="78"/>
      <c r="AK1" s="78"/>
      <c r="AL1" s="78"/>
      <c r="AM1" s="21" t="s">
        <v>241</v>
      </c>
      <c r="AN1" s="21" t="s">
        <v>242</v>
      </c>
      <c r="AO1" s="21" t="s">
        <v>241</v>
      </c>
      <c r="AP1" s="78" t="s">
        <v>241</v>
      </c>
      <c r="AQ1" s="78"/>
      <c r="AR1" s="78"/>
      <c r="AS1" s="78"/>
      <c r="AT1" s="78"/>
      <c r="AU1" s="78"/>
      <c r="BG1" s="78" t="s">
        <v>241</v>
      </c>
      <c r="BH1" s="78"/>
      <c r="BI1" s="78"/>
      <c r="BJ1" s="78"/>
      <c r="BK1" s="21" t="s">
        <v>229</v>
      </c>
      <c r="BL1" s="78" t="s">
        <v>229</v>
      </c>
      <c r="BM1" s="78"/>
      <c r="BN1" s="78"/>
      <c r="BO1" s="78"/>
      <c r="BP1" s="78"/>
      <c r="BQ1" s="78"/>
      <c r="BR1" s="78"/>
      <c r="BS1" s="78"/>
      <c r="BT1" s="78"/>
      <c r="BU1" s="78"/>
      <c r="CD1" s="78" t="s">
        <v>242</v>
      </c>
      <c r="CE1" s="78"/>
      <c r="CF1" s="78"/>
      <c r="CG1" s="78"/>
      <c r="CH1" s="78"/>
      <c r="CI1" s="78"/>
      <c r="CJ1" s="78"/>
      <c r="CK1" s="78"/>
      <c r="CL1" s="78"/>
      <c r="CM1" s="78"/>
      <c r="CN1" s="78" t="s">
        <v>229</v>
      </c>
      <c r="CO1" s="78"/>
      <c r="CP1" s="78"/>
      <c r="CQ1" s="78"/>
      <c r="CR1" s="78"/>
      <c r="CS1" s="78"/>
      <c r="CT1" s="78"/>
      <c r="CU1" s="78"/>
      <c r="CV1" s="78"/>
      <c r="CW1" s="78"/>
    </row>
    <row r="2" spans="1:111" s="35" customFormat="1">
      <c r="A2" s="55" t="s">
        <v>0</v>
      </c>
      <c r="B2" s="74" t="s">
        <v>1</v>
      </c>
      <c r="C2" s="55" t="s">
        <v>2</v>
      </c>
      <c r="D2" s="72" t="s">
        <v>3</v>
      </c>
      <c r="E2" s="72" t="s">
        <v>4</v>
      </c>
      <c r="F2" s="72" t="s">
        <v>5</v>
      </c>
      <c r="G2" s="79" t="s">
        <v>6</v>
      </c>
      <c r="H2" s="79" t="s">
        <v>97</v>
      </c>
      <c r="I2" s="79" t="s">
        <v>98</v>
      </c>
      <c r="J2" s="83" t="s">
        <v>231</v>
      </c>
      <c r="K2" s="84"/>
      <c r="L2" s="85"/>
      <c r="M2" s="79" t="s">
        <v>99</v>
      </c>
      <c r="N2" s="80" t="s">
        <v>7</v>
      </c>
      <c r="O2" s="80" t="s">
        <v>12</v>
      </c>
      <c r="P2" s="80" t="s">
        <v>112</v>
      </c>
      <c r="Q2" s="80" t="s">
        <v>113</v>
      </c>
      <c r="R2" s="80" t="s">
        <v>128</v>
      </c>
      <c r="S2" s="55" t="s">
        <v>131</v>
      </c>
      <c r="T2" s="55" t="s">
        <v>132</v>
      </c>
      <c r="U2" s="55" t="s">
        <v>133</v>
      </c>
      <c r="V2" s="55" t="s">
        <v>134</v>
      </c>
      <c r="W2" s="55" t="s">
        <v>135</v>
      </c>
      <c r="X2" s="89" t="s">
        <v>180</v>
      </c>
      <c r="Y2" s="89" t="s">
        <v>182</v>
      </c>
      <c r="Z2" s="89" t="s">
        <v>181</v>
      </c>
      <c r="AA2" s="89" t="s">
        <v>171</v>
      </c>
      <c r="AB2" s="89" t="s">
        <v>172</v>
      </c>
      <c r="AC2" s="92" t="s">
        <v>206</v>
      </c>
      <c r="AD2" s="75" t="s">
        <v>212</v>
      </c>
      <c r="AE2" s="76"/>
      <c r="AF2" s="76"/>
      <c r="AG2" s="76"/>
      <c r="AH2" s="76"/>
      <c r="AI2" s="76"/>
      <c r="AJ2" s="76"/>
      <c r="AK2" s="76"/>
      <c r="AL2" s="77"/>
      <c r="AM2" s="72" t="s">
        <v>27</v>
      </c>
      <c r="AN2" s="72" t="s">
        <v>28</v>
      </c>
      <c r="AO2" s="72" t="s">
        <v>29</v>
      </c>
      <c r="AP2" s="66" t="s">
        <v>199</v>
      </c>
      <c r="AQ2" s="67"/>
      <c r="AR2" s="67"/>
      <c r="AS2" s="67"/>
      <c r="AT2" s="67"/>
      <c r="AU2" s="68"/>
      <c r="AV2" s="55" t="s">
        <v>6</v>
      </c>
      <c r="AW2" s="55" t="s">
        <v>8</v>
      </c>
      <c r="AX2" s="72" t="s">
        <v>9</v>
      </c>
      <c r="AY2" s="72" t="s">
        <v>10</v>
      </c>
      <c r="AZ2" s="55" t="s">
        <v>11</v>
      </c>
      <c r="BA2" s="62" t="s">
        <v>13</v>
      </c>
      <c r="BB2" s="63"/>
      <c r="BC2" s="55" t="s">
        <v>14</v>
      </c>
      <c r="BD2" s="55" t="s">
        <v>15</v>
      </c>
      <c r="BE2" s="51" t="s">
        <v>16</v>
      </c>
      <c r="BF2" s="52"/>
      <c r="BG2" s="56" t="s">
        <v>17</v>
      </c>
      <c r="BH2" s="57"/>
      <c r="BI2" s="57"/>
      <c r="BJ2" s="58"/>
      <c r="BK2" s="50" t="s">
        <v>18</v>
      </c>
      <c r="BL2" s="56" t="s">
        <v>19</v>
      </c>
      <c r="BM2" s="57"/>
      <c r="BN2" s="57"/>
      <c r="BO2" s="57"/>
      <c r="BP2" s="57"/>
      <c r="BQ2" s="57"/>
      <c r="BR2" s="57"/>
      <c r="BS2" s="57"/>
      <c r="BT2" s="57"/>
      <c r="BU2" s="58"/>
      <c r="BV2" s="56" t="s">
        <v>20</v>
      </c>
      <c r="BW2" s="57"/>
      <c r="BX2" s="57"/>
      <c r="BY2" s="57"/>
      <c r="BZ2" s="57"/>
      <c r="CA2" s="57"/>
      <c r="CB2" s="58"/>
      <c r="CC2" s="73" t="s">
        <v>21</v>
      </c>
      <c r="CD2" s="56" t="s">
        <v>26</v>
      </c>
      <c r="CE2" s="57"/>
      <c r="CF2" s="57"/>
      <c r="CG2" s="57"/>
      <c r="CH2" s="57"/>
      <c r="CI2" s="57"/>
      <c r="CJ2" s="57"/>
      <c r="CK2" s="57"/>
      <c r="CL2" s="57"/>
      <c r="CM2" s="58"/>
      <c r="CN2" s="50" t="s">
        <v>215</v>
      </c>
      <c r="CO2" s="50"/>
      <c r="CP2" s="50"/>
      <c r="CQ2" s="50"/>
      <c r="CR2" s="50"/>
      <c r="CS2" s="50"/>
      <c r="CT2" s="50"/>
      <c r="CU2" s="50"/>
      <c r="CV2" s="50"/>
      <c r="CW2" s="50"/>
      <c r="CX2" s="50" t="s">
        <v>217</v>
      </c>
      <c r="CY2" s="50"/>
      <c r="CZ2" s="50"/>
      <c r="DA2" s="50"/>
      <c r="DB2" s="50"/>
      <c r="DC2" s="50"/>
      <c r="DD2" s="50"/>
      <c r="DE2" s="50"/>
      <c r="DF2" s="50"/>
      <c r="DG2" s="50"/>
    </row>
    <row r="3" spans="1:111" s="35" customFormat="1">
      <c r="A3" s="55"/>
      <c r="B3" s="74"/>
      <c r="C3" s="55"/>
      <c r="D3" s="72"/>
      <c r="E3" s="72"/>
      <c r="F3" s="72"/>
      <c r="G3" s="79"/>
      <c r="H3" s="79"/>
      <c r="I3" s="79"/>
      <c r="J3" s="86"/>
      <c r="K3" s="87"/>
      <c r="L3" s="88"/>
      <c r="M3" s="79"/>
      <c r="N3" s="81"/>
      <c r="O3" s="81"/>
      <c r="P3" s="81"/>
      <c r="Q3" s="81"/>
      <c r="R3" s="81"/>
      <c r="S3" s="55"/>
      <c r="T3" s="55"/>
      <c r="U3" s="55"/>
      <c r="V3" s="55"/>
      <c r="W3" s="55"/>
      <c r="X3" s="90"/>
      <c r="Y3" s="90"/>
      <c r="Z3" s="90"/>
      <c r="AA3" s="90"/>
      <c r="AB3" s="90"/>
      <c r="AC3" s="93"/>
      <c r="AD3" s="75" t="s">
        <v>210</v>
      </c>
      <c r="AE3" s="76"/>
      <c r="AF3" s="76"/>
      <c r="AG3" s="76"/>
      <c r="AH3" s="76"/>
      <c r="AI3" s="55" t="s">
        <v>211</v>
      </c>
      <c r="AJ3" s="55"/>
      <c r="AK3" s="55"/>
      <c r="AL3" s="55"/>
      <c r="AM3" s="72"/>
      <c r="AN3" s="72"/>
      <c r="AO3" s="72"/>
      <c r="AP3" s="69"/>
      <c r="AQ3" s="70"/>
      <c r="AR3" s="70"/>
      <c r="AS3" s="70"/>
      <c r="AT3" s="70"/>
      <c r="AU3" s="71"/>
      <c r="AV3" s="55"/>
      <c r="AW3" s="55"/>
      <c r="AX3" s="72"/>
      <c r="AY3" s="72"/>
      <c r="AZ3" s="55"/>
      <c r="BA3" s="64"/>
      <c r="BB3" s="65"/>
      <c r="BC3" s="55"/>
      <c r="BD3" s="55"/>
      <c r="BE3" s="53"/>
      <c r="BF3" s="54"/>
      <c r="BG3" s="59"/>
      <c r="BH3" s="60"/>
      <c r="BI3" s="60"/>
      <c r="BJ3" s="61"/>
      <c r="BK3" s="50"/>
      <c r="BL3" s="59"/>
      <c r="BM3" s="60"/>
      <c r="BN3" s="60"/>
      <c r="BO3" s="60"/>
      <c r="BP3" s="60"/>
      <c r="BQ3" s="60"/>
      <c r="BR3" s="60"/>
      <c r="BS3" s="60"/>
      <c r="BT3" s="60"/>
      <c r="BU3" s="61"/>
      <c r="BV3" s="59"/>
      <c r="BW3" s="60"/>
      <c r="BX3" s="60"/>
      <c r="BY3" s="60"/>
      <c r="BZ3" s="60"/>
      <c r="CA3" s="60"/>
      <c r="CB3" s="61"/>
      <c r="CC3" s="73"/>
      <c r="CD3" s="59"/>
      <c r="CE3" s="60"/>
      <c r="CF3" s="60"/>
      <c r="CG3" s="60"/>
      <c r="CH3" s="60"/>
      <c r="CI3" s="60"/>
      <c r="CJ3" s="60"/>
      <c r="CK3" s="60"/>
      <c r="CL3" s="60"/>
      <c r="CM3" s="61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</row>
    <row r="4" spans="1:111" s="35" customFormat="1">
      <c r="A4" s="55"/>
      <c r="B4" s="74"/>
      <c r="C4" s="55"/>
      <c r="D4" s="72"/>
      <c r="E4" s="72"/>
      <c r="F4" s="72"/>
      <c r="G4" s="79"/>
      <c r="H4" s="79"/>
      <c r="I4" s="79"/>
      <c r="J4" s="27" t="s">
        <v>232</v>
      </c>
      <c r="K4" s="26" t="s">
        <v>233</v>
      </c>
      <c r="L4" s="26" t="s">
        <v>234</v>
      </c>
      <c r="M4" s="79"/>
      <c r="N4" s="82"/>
      <c r="O4" s="82"/>
      <c r="P4" s="82"/>
      <c r="Q4" s="82"/>
      <c r="R4" s="82"/>
      <c r="S4" s="55"/>
      <c r="T4" s="55"/>
      <c r="U4" s="55"/>
      <c r="V4" s="55"/>
      <c r="W4" s="55"/>
      <c r="X4" s="91"/>
      <c r="Y4" s="91"/>
      <c r="Z4" s="91"/>
      <c r="AA4" s="91"/>
      <c r="AB4" s="91"/>
      <c r="AC4" s="94"/>
      <c r="AD4" s="24" t="s">
        <v>213</v>
      </c>
      <c r="AE4" s="24" t="s">
        <v>223</v>
      </c>
      <c r="AF4" s="24" t="s">
        <v>224</v>
      </c>
      <c r="AG4" s="37" t="s">
        <v>244</v>
      </c>
      <c r="AH4" s="24" t="s">
        <v>214</v>
      </c>
      <c r="AI4" s="24" t="s">
        <v>213</v>
      </c>
      <c r="AJ4" s="24" t="s">
        <v>223</v>
      </c>
      <c r="AK4" s="24" t="s">
        <v>224</v>
      </c>
      <c r="AL4" s="24" t="s">
        <v>214</v>
      </c>
      <c r="AM4" s="72"/>
      <c r="AN4" s="72"/>
      <c r="AO4" s="72"/>
      <c r="AP4" s="25" t="s">
        <v>200</v>
      </c>
      <c r="AQ4" s="25" t="s">
        <v>201</v>
      </c>
      <c r="AR4" s="25" t="s">
        <v>202</v>
      </c>
      <c r="AS4" s="20" t="s">
        <v>203</v>
      </c>
      <c r="AT4" s="20" t="s">
        <v>204</v>
      </c>
      <c r="AU4" s="20" t="s">
        <v>205</v>
      </c>
      <c r="AV4" s="55"/>
      <c r="AW4" s="55"/>
      <c r="AX4" s="72"/>
      <c r="AY4" s="72"/>
      <c r="AZ4" s="55"/>
      <c r="BA4" s="24" t="s">
        <v>22</v>
      </c>
      <c r="BB4" s="1" t="s">
        <v>23</v>
      </c>
      <c r="BC4" s="55"/>
      <c r="BD4" s="55"/>
      <c r="BE4" s="2" t="s">
        <v>24</v>
      </c>
      <c r="BF4" s="1" t="s">
        <v>25</v>
      </c>
      <c r="BG4" s="23">
        <v>2017</v>
      </c>
      <c r="BH4" s="23">
        <v>2018</v>
      </c>
      <c r="BI4" s="23">
        <v>2019</v>
      </c>
      <c r="BJ4" s="23">
        <v>2020</v>
      </c>
      <c r="BK4" s="50"/>
      <c r="BL4" s="23">
        <v>2011</v>
      </c>
      <c r="BM4" s="23">
        <v>2012</v>
      </c>
      <c r="BN4" s="23">
        <v>2013</v>
      </c>
      <c r="BO4" s="23">
        <v>2014</v>
      </c>
      <c r="BP4" s="23">
        <v>2015</v>
      </c>
      <c r="BQ4" s="23">
        <v>2016</v>
      </c>
      <c r="BR4" s="23">
        <v>2017</v>
      </c>
      <c r="BS4" s="23">
        <v>2018</v>
      </c>
      <c r="BT4" s="23">
        <v>2019</v>
      </c>
      <c r="BU4" s="23">
        <v>2020</v>
      </c>
      <c r="BV4" s="23">
        <v>2014</v>
      </c>
      <c r="BW4" s="23">
        <v>2015</v>
      </c>
      <c r="BX4" s="23">
        <v>2016</v>
      </c>
      <c r="BY4" s="23">
        <v>2017</v>
      </c>
      <c r="BZ4" s="23">
        <v>2018</v>
      </c>
      <c r="CA4" s="23">
        <v>2019</v>
      </c>
      <c r="CB4" s="23">
        <v>2020</v>
      </c>
      <c r="CC4" s="73"/>
      <c r="CD4" s="23">
        <v>2011</v>
      </c>
      <c r="CE4" s="23">
        <v>2012</v>
      </c>
      <c r="CF4" s="23">
        <v>2013</v>
      </c>
      <c r="CG4" s="23">
        <v>2014</v>
      </c>
      <c r="CH4" s="23">
        <v>2015</v>
      </c>
      <c r="CI4" s="23">
        <v>2016</v>
      </c>
      <c r="CJ4" s="23">
        <v>2017</v>
      </c>
      <c r="CK4" s="23">
        <v>2018</v>
      </c>
      <c r="CL4" s="23">
        <v>2019</v>
      </c>
      <c r="CM4" s="23">
        <v>2020</v>
      </c>
      <c r="CN4" s="23">
        <v>2011</v>
      </c>
      <c r="CO4" s="23">
        <v>2012</v>
      </c>
      <c r="CP4" s="23">
        <v>2013</v>
      </c>
      <c r="CQ4" s="23">
        <v>2014</v>
      </c>
      <c r="CR4" s="23">
        <v>2015</v>
      </c>
      <c r="CS4" s="23">
        <v>2016</v>
      </c>
      <c r="CT4" s="23">
        <v>2017</v>
      </c>
      <c r="CU4" s="23">
        <v>2018</v>
      </c>
      <c r="CV4" s="23">
        <v>2019</v>
      </c>
      <c r="CW4" s="23">
        <v>2020</v>
      </c>
      <c r="CX4" s="23">
        <v>2011</v>
      </c>
      <c r="CY4" s="23">
        <v>2012</v>
      </c>
      <c r="CZ4" s="23">
        <v>2013</v>
      </c>
      <c r="DA4" s="23">
        <v>2014</v>
      </c>
      <c r="DB4" s="23">
        <v>2015</v>
      </c>
      <c r="DC4" s="23">
        <v>2016</v>
      </c>
      <c r="DD4" s="23">
        <v>2017</v>
      </c>
      <c r="DE4" s="23">
        <v>2018</v>
      </c>
      <c r="DF4" s="23">
        <v>2019</v>
      </c>
      <c r="DG4" s="23">
        <v>2020</v>
      </c>
    </row>
    <row r="5" spans="1:111" s="35" customFormat="1">
      <c r="A5" s="28">
        <v>1</v>
      </c>
      <c r="B5" s="11">
        <v>123456</v>
      </c>
      <c r="C5" s="12" t="s">
        <v>65</v>
      </c>
      <c r="D5" s="13" t="s">
        <v>79</v>
      </c>
      <c r="E5" s="15" t="s">
        <v>41</v>
      </c>
      <c r="F5" s="13" t="s">
        <v>96</v>
      </c>
      <c r="G5" s="16" t="s">
        <v>30</v>
      </c>
      <c r="H5" s="16" t="s">
        <v>100</v>
      </c>
      <c r="I5" s="16" t="s">
        <v>101</v>
      </c>
      <c r="J5" s="16"/>
      <c r="K5" s="16"/>
      <c r="L5" s="16"/>
      <c r="M5" s="16" t="s">
        <v>102</v>
      </c>
      <c r="N5" s="17">
        <v>35339</v>
      </c>
      <c r="O5" s="18">
        <v>51</v>
      </c>
      <c r="P5" s="18" t="s">
        <v>114</v>
      </c>
      <c r="Q5" s="19" t="s">
        <v>121</v>
      </c>
      <c r="R5" s="13" t="s">
        <v>65</v>
      </c>
      <c r="S5" s="15" t="s">
        <v>143</v>
      </c>
      <c r="T5" s="15" t="s">
        <v>150</v>
      </c>
      <c r="U5" s="15" t="s">
        <v>136</v>
      </c>
      <c r="V5" s="15" t="s">
        <v>157</v>
      </c>
      <c r="W5" s="15" t="s">
        <v>164</v>
      </c>
      <c r="X5" s="15" t="s">
        <v>185</v>
      </c>
      <c r="Y5" s="15" t="s">
        <v>183</v>
      </c>
      <c r="Z5" s="15" t="s">
        <v>184</v>
      </c>
      <c r="AA5" s="15" t="s">
        <v>173</v>
      </c>
      <c r="AB5" s="15" t="s">
        <v>178</v>
      </c>
      <c r="AC5" s="15">
        <v>123456</v>
      </c>
      <c r="AD5" s="15">
        <v>60000</v>
      </c>
      <c r="AE5" s="15">
        <v>6</v>
      </c>
      <c r="AF5" s="15">
        <v>1050</v>
      </c>
      <c r="AG5" s="13">
        <v>50</v>
      </c>
      <c r="AH5" s="15"/>
      <c r="AI5" s="15"/>
      <c r="AJ5" s="15"/>
      <c r="AK5" s="15"/>
      <c r="AL5" s="15"/>
      <c r="AM5" s="29"/>
      <c r="AN5" s="29"/>
      <c r="AO5" s="29"/>
      <c r="AP5" s="29" t="s">
        <v>225</v>
      </c>
      <c r="AQ5" s="29" t="s">
        <v>226</v>
      </c>
      <c r="AR5" s="29" t="s">
        <v>208</v>
      </c>
      <c r="AS5" s="29" t="s">
        <v>88</v>
      </c>
      <c r="AT5" s="29" t="s">
        <v>88</v>
      </c>
      <c r="AU5" s="29" t="s">
        <v>88</v>
      </c>
      <c r="AV5" s="28" t="s">
        <v>30</v>
      </c>
      <c r="AW5" s="28" t="s">
        <v>47</v>
      </c>
      <c r="AX5" s="28" t="s">
        <v>31</v>
      </c>
      <c r="AY5" s="28">
        <v>42461</v>
      </c>
      <c r="AZ5" s="28" t="s">
        <v>48</v>
      </c>
      <c r="BA5" s="28" t="s">
        <v>49</v>
      </c>
      <c r="BB5" s="28" t="s">
        <v>49</v>
      </c>
      <c r="BC5" s="28" t="s">
        <v>32</v>
      </c>
      <c r="BD5" s="30" t="s">
        <v>33</v>
      </c>
      <c r="BE5" s="28" t="s">
        <v>34</v>
      </c>
      <c r="BF5" s="28"/>
      <c r="BG5" s="28"/>
      <c r="BH5" s="28" t="s">
        <v>70</v>
      </c>
      <c r="BI5" s="28" t="s">
        <v>71</v>
      </c>
      <c r="BJ5" s="28" t="s">
        <v>71</v>
      </c>
      <c r="BK5" s="28" t="s">
        <v>63</v>
      </c>
      <c r="BL5" s="28" t="s">
        <v>36</v>
      </c>
      <c r="BM5" s="28" t="s">
        <v>36</v>
      </c>
      <c r="BN5" s="28" t="s">
        <v>36</v>
      </c>
      <c r="BO5" s="28" t="s">
        <v>36</v>
      </c>
      <c r="BP5" s="28" t="s">
        <v>36</v>
      </c>
      <c r="BQ5" s="28" t="s">
        <v>37</v>
      </c>
      <c r="BR5" s="28" t="s">
        <v>38</v>
      </c>
      <c r="BS5" s="28" t="s">
        <v>37</v>
      </c>
      <c r="BT5" s="28" t="s">
        <v>38</v>
      </c>
      <c r="BU5" s="28" t="s">
        <v>38</v>
      </c>
      <c r="BV5" s="31"/>
      <c r="BW5" s="3"/>
      <c r="BX5" s="31"/>
      <c r="BY5" s="32">
        <f>IF(BR5="C",2,IF(BR5="C+",4,IF(BR5="B",6,IF(BR5="B+",8,IF(BR5="BS",10,0)))))</f>
        <v>8</v>
      </c>
      <c r="BZ5" s="32">
        <f>IF(BS5="C",2,IF(BS5="C+",4,IF(BS5="B",6,IF(BS5="B+",8,IF(BS5="BS",10,0)))))</f>
        <v>6</v>
      </c>
      <c r="CA5" s="32">
        <f>IF(BT5="C",2,IF(BT5="C+",4,IF(BT5="B",6,IF(BT5="B+",8,IF(BT5="BS",10,0)))))</f>
        <v>8</v>
      </c>
      <c r="CB5" s="32">
        <f>IF(BU5="C",2,IF(BU5="C+",4,IF(BU5="B",6,IF(BU5="B+",8,IF(BU5="BS",10,0)))))</f>
        <v>8</v>
      </c>
      <c r="CC5" s="4">
        <f>SUM(BX5:CB5)</f>
        <v>30</v>
      </c>
      <c r="CD5" s="22"/>
      <c r="CE5" s="22"/>
      <c r="CF5" s="22"/>
      <c r="CG5" s="22"/>
      <c r="CH5" s="22">
        <v>1</v>
      </c>
      <c r="CI5" s="22"/>
      <c r="CJ5" s="22"/>
      <c r="CK5" s="22" t="s">
        <v>227</v>
      </c>
      <c r="CL5" s="22"/>
      <c r="CM5" s="22">
        <v>3</v>
      </c>
      <c r="CN5" s="33" t="s">
        <v>228</v>
      </c>
      <c r="CO5" s="34"/>
      <c r="CP5" s="34"/>
      <c r="CQ5" s="34"/>
      <c r="CR5" s="34"/>
      <c r="CS5" s="34"/>
      <c r="CT5" s="34" t="s">
        <v>216</v>
      </c>
      <c r="CU5" s="34"/>
      <c r="CV5" s="34"/>
      <c r="CW5" s="34"/>
      <c r="CX5" s="34" t="s">
        <v>218</v>
      </c>
      <c r="CY5" s="34"/>
      <c r="CZ5" s="34"/>
      <c r="DA5" s="34" t="s">
        <v>221</v>
      </c>
      <c r="DB5" s="34"/>
      <c r="DC5" s="34"/>
      <c r="DD5" s="34"/>
      <c r="DE5" s="34" t="s">
        <v>222</v>
      </c>
      <c r="DF5" s="34"/>
      <c r="DG5" s="34"/>
    </row>
    <row r="6" spans="1:111" s="35" customFormat="1">
      <c r="A6" s="28">
        <v>2</v>
      </c>
      <c r="B6" s="11">
        <v>123456</v>
      </c>
      <c r="C6" s="14" t="s">
        <v>37</v>
      </c>
      <c r="D6" s="13" t="s">
        <v>80</v>
      </c>
      <c r="E6" s="13" t="s">
        <v>80</v>
      </c>
      <c r="F6" s="13" t="s">
        <v>90</v>
      </c>
      <c r="G6" s="16" t="s">
        <v>30</v>
      </c>
      <c r="H6" s="16" t="s">
        <v>100</v>
      </c>
      <c r="I6" s="16" t="s">
        <v>103</v>
      </c>
      <c r="J6" s="16"/>
      <c r="K6" s="16"/>
      <c r="L6" s="16"/>
      <c r="M6" s="16" t="s">
        <v>104</v>
      </c>
      <c r="N6" s="17">
        <v>32637</v>
      </c>
      <c r="O6" s="18">
        <v>31</v>
      </c>
      <c r="P6" s="18" t="s">
        <v>115</v>
      </c>
      <c r="Q6" s="19" t="s">
        <v>122</v>
      </c>
      <c r="R6" s="13" t="s">
        <v>37</v>
      </c>
      <c r="S6" s="15" t="s">
        <v>144</v>
      </c>
      <c r="T6" s="15" t="s">
        <v>151</v>
      </c>
      <c r="U6" s="15" t="s">
        <v>137</v>
      </c>
      <c r="V6" s="15" t="s">
        <v>158</v>
      </c>
      <c r="W6" s="15" t="s">
        <v>165</v>
      </c>
      <c r="X6" s="15" t="s">
        <v>188</v>
      </c>
      <c r="Y6" s="15" t="s">
        <v>186</v>
      </c>
      <c r="Z6" s="15" t="s">
        <v>187</v>
      </c>
      <c r="AA6" s="15" t="s">
        <v>174</v>
      </c>
      <c r="AB6" s="15" t="s">
        <v>179</v>
      </c>
      <c r="AC6" s="15">
        <v>123456</v>
      </c>
      <c r="AD6" s="15"/>
      <c r="AE6" s="15"/>
      <c r="AF6" s="15"/>
      <c r="AG6" s="15"/>
      <c r="AH6" s="15"/>
      <c r="AI6" s="15"/>
      <c r="AJ6" s="15"/>
      <c r="AK6" s="15"/>
      <c r="AL6" s="15"/>
      <c r="AM6" s="29"/>
      <c r="AN6" s="29"/>
      <c r="AO6" s="29"/>
      <c r="AP6" s="29" t="s">
        <v>207</v>
      </c>
      <c r="AQ6" s="29" t="s">
        <v>208</v>
      </c>
      <c r="AR6" s="29" t="s">
        <v>88</v>
      </c>
      <c r="AS6" s="29" t="s">
        <v>81</v>
      </c>
      <c r="AT6" s="29" t="s">
        <v>81</v>
      </c>
      <c r="AU6" s="29" t="s">
        <v>81</v>
      </c>
      <c r="AV6" s="28" t="s">
        <v>30</v>
      </c>
      <c r="AW6" s="28" t="s">
        <v>50</v>
      </c>
      <c r="AX6" s="28" t="s">
        <v>31</v>
      </c>
      <c r="AY6" s="28">
        <v>43525</v>
      </c>
      <c r="AZ6" s="28" t="s">
        <v>51</v>
      </c>
      <c r="BA6" s="28" t="s">
        <v>52</v>
      </c>
      <c r="BB6" s="28" t="s">
        <v>52</v>
      </c>
      <c r="BC6" s="28" t="s">
        <v>39</v>
      </c>
      <c r="BD6" s="28" t="s">
        <v>40</v>
      </c>
      <c r="BE6" s="28" t="s">
        <v>34</v>
      </c>
      <c r="BF6" s="28"/>
      <c r="BG6" s="28"/>
      <c r="BH6" s="28" t="s">
        <v>72</v>
      </c>
      <c r="BI6" s="28" t="s">
        <v>73</v>
      </c>
      <c r="BJ6" s="28" t="s">
        <v>46</v>
      </c>
      <c r="BK6" s="28" t="s">
        <v>41</v>
      </c>
      <c r="BL6" s="28" t="s">
        <v>41</v>
      </c>
      <c r="BM6" s="28" t="s">
        <v>41</v>
      </c>
      <c r="BN6" s="28" t="s">
        <v>41</v>
      </c>
      <c r="BO6" s="28" t="s">
        <v>41</v>
      </c>
      <c r="BP6" s="28" t="s">
        <v>41</v>
      </c>
      <c r="BQ6" s="28" t="s">
        <v>41</v>
      </c>
      <c r="BR6" s="28" t="s">
        <v>41</v>
      </c>
      <c r="BS6" s="28" t="s">
        <v>41</v>
      </c>
      <c r="BT6" s="28" t="s">
        <v>42</v>
      </c>
      <c r="BU6" s="28" t="s">
        <v>37</v>
      </c>
      <c r="BV6" s="31"/>
      <c r="BW6" s="5"/>
      <c r="BX6" s="5"/>
      <c r="BY6" s="5"/>
      <c r="BZ6" s="5"/>
      <c r="CA6" s="32">
        <f t="shared" ref="CA6:CB11" si="0">IF(BT6="C",2,IF(BT6="C+",4,IF(BT6="B",6,IF(BT6="B+",8,IF(BT6="BS",10,0)))))</f>
        <v>4</v>
      </c>
      <c r="CB6" s="32">
        <f t="shared" si="0"/>
        <v>6</v>
      </c>
      <c r="CC6" s="6">
        <f>SUM(BX6:CB6)</f>
        <v>10</v>
      </c>
      <c r="CD6" s="22"/>
      <c r="CE6" s="22"/>
      <c r="CF6" s="22"/>
      <c r="CG6" s="22"/>
      <c r="CH6" s="22"/>
      <c r="CI6" s="22"/>
      <c r="CJ6" s="22"/>
      <c r="CK6" s="22"/>
      <c r="CL6" s="22"/>
      <c r="CM6" s="22">
        <v>3</v>
      </c>
      <c r="CN6" s="34"/>
      <c r="CO6" s="34"/>
      <c r="CP6" s="34" t="s">
        <v>216</v>
      </c>
      <c r="CQ6" s="34"/>
      <c r="CR6" s="34"/>
      <c r="CS6" s="34"/>
      <c r="CT6" s="34"/>
      <c r="CU6" s="34"/>
      <c r="CV6" s="34" t="s">
        <v>216</v>
      </c>
      <c r="CW6" s="34" t="s">
        <v>216</v>
      </c>
      <c r="CX6" s="34"/>
      <c r="CY6" s="34"/>
      <c r="CZ6" s="34"/>
      <c r="DA6" s="34" t="s">
        <v>219</v>
      </c>
      <c r="DB6" s="34"/>
      <c r="DC6" s="34"/>
      <c r="DD6" s="34" t="s">
        <v>220</v>
      </c>
      <c r="DE6" s="34"/>
      <c r="DF6" s="34"/>
      <c r="DG6" s="34"/>
    </row>
    <row r="7" spans="1:111" s="35" customFormat="1">
      <c r="A7" s="28">
        <v>3</v>
      </c>
      <c r="B7" s="11">
        <v>123456</v>
      </c>
      <c r="C7" s="7" t="s">
        <v>62</v>
      </c>
      <c r="D7" s="13" t="s">
        <v>81</v>
      </c>
      <c r="E7" s="13" t="s">
        <v>86</v>
      </c>
      <c r="F7" s="13" t="s">
        <v>91</v>
      </c>
      <c r="G7" s="16" t="s">
        <v>30</v>
      </c>
      <c r="H7" s="16" t="s">
        <v>100</v>
      </c>
      <c r="I7" s="16" t="s">
        <v>103</v>
      </c>
      <c r="J7" s="16"/>
      <c r="K7" s="16"/>
      <c r="L7" s="16"/>
      <c r="M7" s="16" t="s">
        <v>105</v>
      </c>
      <c r="N7" s="17">
        <v>33217</v>
      </c>
      <c r="O7" s="18">
        <v>21</v>
      </c>
      <c r="P7" s="18" t="s">
        <v>116</v>
      </c>
      <c r="Q7" s="19" t="s">
        <v>127</v>
      </c>
      <c r="R7" s="13" t="s">
        <v>129</v>
      </c>
      <c r="S7" s="15" t="s">
        <v>145</v>
      </c>
      <c r="T7" s="15" t="s">
        <v>152</v>
      </c>
      <c r="U7" s="15" t="s">
        <v>138</v>
      </c>
      <c r="V7" s="15" t="s">
        <v>159</v>
      </c>
      <c r="W7" s="15" t="s">
        <v>166</v>
      </c>
      <c r="X7" s="15" t="s">
        <v>191</v>
      </c>
      <c r="Y7" s="15" t="s">
        <v>189</v>
      </c>
      <c r="Z7" s="15" t="s">
        <v>190</v>
      </c>
      <c r="AA7" s="15" t="s">
        <v>175</v>
      </c>
      <c r="AB7" s="15" t="s">
        <v>179</v>
      </c>
      <c r="AC7" s="15">
        <v>123456</v>
      </c>
      <c r="AD7" s="15"/>
      <c r="AE7" s="15"/>
      <c r="AF7" s="15"/>
      <c r="AG7" s="15"/>
      <c r="AH7" s="15"/>
      <c r="AI7" s="15"/>
      <c r="AJ7" s="15"/>
      <c r="AK7" s="15"/>
      <c r="AL7" s="15"/>
      <c r="AM7" s="29"/>
      <c r="AN7" s="29"/>
      <c r="AO7" s="29"/>
      <c r="AP7" s="29" t="s">
        <v>81</v>
      </c>
      <c r="AQ7" s="29" t="s">
        <v>207</v>
      </c>
      <c r="AR7" s="29" t="s">
        <v>207</v>
      </c>
      <c r="AS7" s="29" t="s">
        <v>207</v>
      </c>
      <c r="AT7" s="29" t="s">
        <v>207</v>
      </c>
      <c r="AU7" s="29" t="s">
        <v>207</v>
      </c>
      <c r="AV7" s="28" t="s">
        <v>30</v>
      </c>
      <c r="AW7" s="28" t="s">
        <v>47</v>
      </c>
      <c r="AX7" s="28" t="s">
        <v>31</v>
      </c>
      <c r="AY7" s="28">
        <v>43313</v>
      </c>
      <c r="AZ7" s="28" t="s">
        <v>53</v>
      </c>
      <c r="BA7" s="28" t="s">
        <v>49</v>
      </c>
      <c r="BB7" s="28" t="s">
        <v>49</v>
      </c>
      <c r="BC7" s="28" t="s">
        <v>39</v>
      </c>
      <c r="BD7" s="28" t="s">
        <v>40</v>
      </c>
      <c r="BE7" s="28" t="s">
        <v>34</v>
      </c>
      <c r="BF7" s="28">
        <v>0</v>
      </c>
      <c r="BG7" s="28"/>
      <c r="BH7" s="28" t="s">
        <v>74</v>
      </c>
      <c r="BI7" s="28" t="s">
        <v>59</v>
      </c>
      <c r="BJ7" s="28" t="s">
        <v>60</v>
      </c>
      <c r="BK7" s="28" t="s">
        <v>41</v>
      </c>
      <c r="BL7" s="28" t="s">
        <v>41</v>
      </c>
      <c r="BM7" s="28" t="s">
        <v>41</v>
      </c>
      <c r="BN7" s="28" t="s">
        <v>41</v>
      </c>
      <c r="BO7" s="28" t="s">
        <v>41</v>
      </c>
      <c r="BP7" s="28" t="s">
        <v>41</v>
      </c>
      <c r="BQ7" s="28" t="s">
        <v>41</v>
      </c>
      <c r="BR7" s="28" t="s">
        <v>41</v>
      </c>
      <c r="BS7" s="28" t="s">
        <v>41</v>
      </c>
      <c r="BT7" s="28" t="s">
        <v>37</v>
      </c>
      <c r="BU7" s="28" t="s">
        <v>38</v>
      </c>
      <c r="BV7" s="31"/>
      <c r="BW7" s="32">
        <f>IF(BP7="C",2,IF(BP7="C+",4,IF(BP7="B",6,IF(BP7="B+",8,IF(BP7="BS",10,0)))))</f>
        <v>0</v>
      </c>
      <c r="BX7" s="32">
        <f>IF(BQ7="C",2,IF(BQ7="C+",4,IF(BQ7="B",6,IF(BQ7="B+",8,IF(BQ7="BS",10,0)))))</f>
        <v>0</v>
      </c>
      <c r="BY7" s="32">
        <f>IF(BR7="C",2,IF(BR7="C+",4,IF(BR7="B",6,IF(BR7="B+",8,IF(BR7="BS",10,0)))))</f>
        <v>0</v>
      </c>
      <c r="BZ7" s="32">
        <f>IF(BS7="C",2,IF(BS7="C+",4,IF(BS7="B",6,IF(BS7="B+",8,IF(BS7="BS",10,0)))))</f>
        <v>0</v>
      </c>
      <c r="CA7" s="32">
        <f t="shared" si="0"/>
        <v>6</v>
      </c>
      <c r="CB7" s="32">
        <f t="shared" si="0"/>
        <v>8</v>
      </c>
      <c r="CC7" s="6">
        <f t="shared" ref="CC7:CC11" si="1">SUM(BX7:CB7)</f>
        <v>14</v>
      </c>
      <c r="CD7" s="22"/>
      <c r="CE7" s="22"/>
      <c r="CF7" s="22"/>
      <c r="CG7" s="22"/>
      <c r="CH7" s="22"/>
      <c r="CI7" s="22"/>
      <c r="CJ7" s="22">
        <v>2</v>
      </c>
      <c r="CK7" s="22"/>
      <c r="CL7" s="22"/>
      <c r="CM7" s="22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</row>
    <row r="8" spans="1:111" s="35" customFormat="1">
      <c r="A8" s="28">
        <v>4</v>
      </c>
      <c r="B8" s="11">
        <v>123456</v>
      </c>
      <c r="C8" s="7" t="s">
        <v>66</v>
      </c>
      <c r="D8" s="13" t="s">
        <v>82</v>
      </c>
      <c r="E8" s="13" t="s">
        <v>85</v>
      </c>
      <c r="F8" s="13" t="s">
        <v>92</v>
      </c>
      <c r="G8" s="16" t="s">
        <v>106</v>
      </c>
      <c r="H8" s="16" t="s">
        <v>100</v>
      </c>
      <c r="I8" s="16" t="s">
        <v>103</v>
      </c>
      <c r="J8" s="16"/>
      <c r="K8" s="16"/>
      <c r="L8" s="16"/>
      <c r="M8" s="16" t="s">
        <v>107</v>
      </c>
      <c r="N8" s="17">
        <v>31613</v>
      </c>
      <c r="O8" s="18">
        <v>22</v>
      </c>
      <c r="P8" s="18" t="s">
        <v>117</v>
      </c>
      <c r="Q8" s="19" t="s">
        <v>123</v>
      </c>
      <c r="R8" s="13" t="s">
        <v>37</v>
      </c>
      <c r="S8" s="15" t="s">
        <v>146</v>
      </c>
      <c r="T8" s="15" t="s">
        <v>153</v>
      </c>
      <c r="U8" s="15" t="s">
        <v>139</v>
      </c>
      <c r="V8" s="15" t="s">
        <v>160</v>
      </c>
      <c r="W8" s="15" t="s">
        <v>167</v>
      </c>
      <c r="X8" s="15" t="s">
        <v>193</v>
      </c>
      <c r="Y8" s="15" t="s">
        <v>186</v>
      </c>
      <c r="Z8" s="15" t="s">
        <v>192</v>
      </c>
      <c r="AA8" s="15" t="s">
        <v>176</v>
      </c>
      <c r="AB8" s="15" t="s">
        <v>179</v>
      </c>
      <c r="AC8" s="15">
        <v>123456</v>
      </c>
      <c r="AD8" s="15"/>
      <c r="AE8" s="15"/>
      <c r="AF8" s="15"/>
      <c r="AG8" s="15"/>
      <c r="AH8" s="15"/>
      <c r="AI8" s="15"/>
      <c r="AJ8" s="15"/>
      <c r="AK8" s="15"/>
      <c r="AL8" s="15"/>
      <c r="AM8" s="29"/>
      <c r="AN8" s="29"/>
      <c r="AO8" s="29"/>
      <c r="AP8" s="29"/>
      <c r="AQ8" s="29"/>
      <c r="AR8" s="29"/>
      <c r="AS8" s="29"/>
      <c r="AT8" s="29"/>
      <c r="AU8" s="29"/>
      <c r="AV8" s="28" t="s">
        <v>30</v>
      </c>
      <c r="AW8" s="28" t="s">
        <v>47</v>
      </c>
      <c r="AX8" s="28" t="s">
        <v>31</v>
      </c>
      <c r="AY8" s="28">
        <v>40026</v>
      </c>
      <c r="AZ8" s="28" t="s">
        <v>54</v>
      </c>
      <c r="BA8" s="28" t="s">
        <v>52</v>
      </c>
      <c r="BB8" s="28" t="s">
        <v>52</v>
      </c>
      <c r="BC8" s="28" t="s">
        <v>39</v>
      </c>
      <c r="BD8" s="28" t="s">
        <v>40</v>
      </c>
      <c r="BE8" s="28" t="s">
        <v>34</v>
      </c>
      <c r="BF8" s="28">
        <v>0</v>
      </c>
      <c r="BG8" s="28"/>
      <c r="BH8" s="28" t="s">
        <v>74</v>
      </c>
      <c r="BI8" s="28" t="s">
        <v>59</v>
      </c>
      <c r="BJ8" s="28" t="s">
        <v>60</v>
      </c>
      <c r="BK8" s="28" t="s">
        <v>43</v>
      </c>
      <c r="BL8" s="28" t="s">
        <v>42</v>
      </c>
      <c r="BM8" s="28" t="s">
        <v>37</v>
      </c>
      <c r="BN8" s="28" t="s">
        <v>37</v>
      </c>
      <c r="BO8" s="28" t="s">
        <v>37</v>
      </c>
      <c r="BP8" s="28" t="s">
        <v>38</v>
      </c>
      <c r="BQ8" s="28" t="s">
        <v>38</v>
      </c>
      <c r="BR8" s="28" t="s">
        <v>37</v>
      </c>
      <c r="BS8" s="28" t="s">
        <v>37</v>
      </c>
      <c r="BT8" s="28" t="s">
        <v>37</v>
      </c>
      <c r="BU8" s="28" t="s">
        <v>37</v>
      </c>
      <c r="BV8" s="31"/>
      <c r="BW8" s="31"/>
      <c r="BX8" s="31"/>
      <c r="BY8" s="31"/>
      <c r="BZ8" s="31"/>
      <c r="CA8" s="31"/>
      <c r="CB8" s="32">
        <f t="shared" si="0"/>
        <v>6</v>
      </c>
      <c r="CC8" s="6">
        <f t="shared" si="1"/>
        <v>6</v>
      </c>
      <c r="CD8" s="22"/>
      <c r="CE8" s="22"/>
      <c r="CF8" s="22"/>
      <c r="CG8" s="22">
        <v>3</v>
      </c>
      <c r="CH8" s="22"/>
      <c r="CI8" s="22"/>
      <c r="CJ8" s="22"/>
      <c r="CK8" s="22">
        <v>1</v>
      </c>
      <c r="CL8" s="22"/>
      <c r="CM8" s="22"/>
      <c r="CN8" s="34"/>
      <c r="CO8" s="34"/>
      <c r="CP8" s="34"/>
      <c r="CQ8" s="34" t="s">
        <v>216</v>
      </c>
      <c r="CR8" s="34"/>
      <c r="CS8" s="34"/>
      <c r="CT8" s="34" t="s">
        <v>216</v>
      </c>
      <c r="CU8" s="34"/>
      <c r="CV8" s="34"/>
      <c r="CW8" s="34"/>
      <c r="CX8" s="34"/>
      <c r="CY8" s="34"/>
      <c r="CZ8" s="34"/>
      <c r="DA8" s="34" t="s">
        <v>221</v>
      </c>
      <c r="DB8" s="34"/>
      <c r="DC8" s="34"/>
      <c r="DD8" s="34"/>
      <c r="DE8" s="34" t="s">
        <v>221</v>
      </c>
      <c r="DF8" s="34"/>
      <c r="DG8" s="34"/>
    </row>
    <row r="9" spans="1:111" s="35" customFormat="1">
      <c r="A9" s="28">
        <v>5</v>
      </c>
      <c r="B9" s="11">
        <v>123456</v>
      </c>
      <c r="C9" s="8" t="s">
        <v>68</v>
      </c>
      <c r="D9" s="13" t="s">
        <v>83</v>
      </c>
      <c r="E9" s="13" t="s">
        <v>88</v>
      </c>
      <c r="F9" s="13" t="s">
        <v>93</v>
      </c>
      <c r="G9" s="16" t="s">
        <v>108</v>
      </c>
      <c r="H9" s="16" t="s">
        <v>100</v>
      </c>
      <c r="I9" s="16" t="s">
        <v>103</v>
      </c>
      <c r="J9" s="16"/>
      <c r="K9" s="16"/>
      <c r="L9" s="16"/>
      <c r="M9" s="16" t="s">
        <v>109</v>
      </c>
      <c r="N9" s="17">
        <v>31157</v>
      </c>
      <c r="O9" s="18">
        <v>26</v>
      </c>
      <c r="P9" s="18" t="s">
        <v>118</v>
      </c>
      <c r="Q9" s="19" t="s">
        <v>124</v>
      </c>
      <c r="R9" s="13" t="s">
        <v>130</v>
      </c>
      <c r="S9" s="15" t="s">
        <v>147</v>
      </c>
      <c r="T9" s="15" t="s">
        <v>154</v>
      </c>
      <c r="U9" s="15" t="s">
        <v>140</v>
      </c>
      <c r="V9" s="15" t="s">
        <v>161</v>
      </c>
      <c r="W9" s="15" t="s">
        <v>168</v>
      </c>
      <c r="X9" s="15" t="s">
        <v>195</v>
      </c>
      <c r="Y9" s="15" t="s">
        <v>183</v>
      </c>
      <c r="Z9" s="15" t="s">
        <v>194</v>
      </c>
      <c r="AA9" s="15" t="s">
        <v>177</v>
      </c>
      <c r="AB9" s="15" t="s">
        <v>179</v>
      </c>
      <c r="AC9" s="15">
        <v>123456</v>
      </c>
      <c r="AD9" s="15"/>
      <c r="AE9" s="15"/>
      <c r="AF9" s="15"/>
      <c r="AG9" s="15"/>
      <c r="AH9" s="15"/>
      <c r="AI9" s="15"/>
      <c r="AJ9" s="15"/>
      <c r="AK9" s="15"/>
      <c r="AL9" s="15"/>
      <c r="AM9" s="29"/>
      <c r="AN9" s="29"/>
      <c r="AO9" s="29"/>
      <c r="AP9" s="29" t="s">
        <v>88</v>
      </c>
      <c r="AQ9" s="29" t="s">
        <v>209</v>
      </c>
      <c r="AR9" s="29" t="s">
        <v>88</v>
      </c>
      <c r="AS9" s="29" t="s">
        <v>88</v>
      </c>
      <c r="AT9" s="29" t="s">
        <v>88</v>
      </c>
      <c r="AU9" s="29" t="s">
        <v>88</v>
      </c>
      <c r="AV9" s="28" t="s">
        <v>30</v>
      </c>
      <c r="AW9" s="28" t="s">
        <v>47</v>
      </c>
      <c r="AX9" s="28" t="s">
        <v>31</v>
      </c>
      <c r="AY9" s="28">
        <v>41030</v>
      </c>
      <c r="AZ9" s="28" t="s">
        <v>55</v>
      </c>
      <c r="BA9" s="28" t="s">
        <v>52</v>
      </c>
      <c r="BB9" s="28" t="s">
        <v>49</v>
      </c>
      <c r="BC9" s="28" t="s">
        <v>44</v>
      </c>
      <c r="BD9" s="28" t="s">
        <v>45</v>
      </c>
      <c r="BE9" s="28" t="s">
        <v>34</v>
      </c>
      <c r="BF9" s="28">
        <v>0</v>
      </c>
      <c r="BG9" s="28"/>
      <c r="BH9" s="28" t="s">
        <v>75</v>
      </c>
      <c r="BI9" s="28" t="s">
        <v>76</v>
      </c>
      <c r="BJ9" s="28" t="s">
        <v>77</v>
      </c>
      <c r="BK9" s="28" t="s">
        <v>43</v>
      </c>
      <c r="BL9" s="28" t="s">
        <v>41</v>
      </c>
      <c r="BM9" s="28" t="s">
        <v>37</v>
      </c>
      <c r="BN9" s="28" t="s">
        <v>38</v>
      </c>
      <c r="BO9" s="28" t="s">
        <v>38</v>
      </c>
      <c r="BP9" s="28" t="s">
        <v>38</v>
      </c>
      <c r="BQ9" s="28" t="s">
        <v>38</v>
      </c>
      <c r="BR9" s="28" t="s">
        <v>37</v>
      </c>
      <c r="BS9" s="28" t="s">
        <v>38</v>
      </c>
      <c r="BT9" s="28" t="s">
        <v>38</v>
      </c>
      <c r="BU9" s="28" t="s">
        <v>38</v>
      </c>
      <c r="BV9" s="31"/>
      <c r="BW9" s="31"/>
      <c r="BX9" s="31"/>
      <c r="BY9" s="31"/>
      <c r="BZ9" s="31"/>
      <c r="CA9" s="31"/>
      <c r="CB9" s="32">
        <f t="shared" si="0"/>
        <v>8</v>
      </c>
      <c r="CC9" s="6">
        <f t="shared" si="1"/>
        <v>8</v>
      </c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</row>
    <row r="10" spans="1:111" s="35" customFormat="1">
      <c r="A10" s="28">
        <v>6</v>
      </c>
      <c r="B10" s="11">
        <v>123456</v>
      </c>
      <c r="C10" s="9" t="s">
        <v>67</v>
      </c>
      <c r="D10" s="13" t="s">
        <v>84</v>
      </c>
      <c r="E10" s="13" t="s">
        <v>87</v>
      </c>
      <c r="F10" s="13" t="s">
        <v>94</v>
      </c>
      <c r="G10" s="16" t="s">
        <v>30</v>
      </c>
      <c r="H10" s="16" t="s">
        <v>100</v>
      </c>
      <c r="I10" s="16" t="s">
        <v>103</v>
      </c>
      <c r="J10" s="16"/>
      <c r="K10" s="16"/>
      <c r="L10" s="16"/>
      <c r="M10" s="16" t="s">
        <v>110</v>
      </c>
      <c r="N10" s="17">
        <v>28723</v>
      </c>
      <c r="O10" s="18">
        <v>31</v>
      </c>
      <c r="P10" s="18" t="s">
        <v>119</v>
      </c>
      <c r="Q10" s="19" t="s">
        <v>125</v>
      </c>
      <c r="R10" s="13" t="s">
        <v>65</v>
      </c>
      <c r="S10" s="15" t="s">
        <v>148</v>
      </c>
      <c r="T10" s="15" t="s">
        <v>155</v>
      </c>
      <c r="U10" s="15" t="s">
        <v>141</v>
      </c>
      <c r="V10" s="15" t="s">
        <v>162</v>
      </c>
      <c r="W10" s="15" t="s">
        <v>169</v>
      </c>
      <c r="X10" s="15" t="s">
        <v>193</v>
      </c>
      <c r="Y10" s="15" t="s">
        <v>189</v>
      </c>
      <c r="Z10" s="15" t="s">
        <v>196</v>
      </c>
      <c r="AA10" s="15" t="s">
        <v>173</v>
      </c>
      <c r="AB10" s="15" t="s">
        <v>178</v>
      </c>
      <c r="AC10" s="15">
        <v>123456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29"/>
      <c r="AN10" s="29"/>
      <c r="AO10" s="29"/>
      <c r="AP10" s="29" t="s">
        <v>207</v>
      </c>
      <c r="AQ10" s="29" t="s">
        <v>208</v>
      </c>
      <c r="AR10" s="29" t="s">
        <v>208</v>
      </c>
      <c r="AS10" s="29" t="s">
        <v>208</v>
      </c>
      <c r="AT10" s="29" t="s">
        <v>208</v>
      </c>
      <c r="AU10" s="29" t="s">
        <v>208</v>
      </c>
      <c r="AV10" s="28" t="s">
        <v>30</v>
      </c>
      <c r="AW10" s="28" t="s">
        <v>47</v>
      </c>
      <c r="AX10" s="28" t="s">
        <v>31</v>
      </c>
      <c r="AY10" s="28">
        <v>41204</v>
      </c>
      <c r="AZ10" s="28" t="s">
        <v>56</v>
      </c>
      <c r="BA10" s="28" t="s">
        <v>57</v>
      </c>
      <c r="BB10" s="28" t="s">
        <v>57</v>
      </c>
      <c r="BC10" s="28" t="s">
        <v>39</v>
      </c>
      <c r="BD10" s="28" t="s">
        <v>40</v>
      </c>
      <c r="BE10" s="28">
        <v>0</v>
      </c>
      <c r="BF10" s="28" t="s">
        <v>34</v>
      </c>
      <c r="BG10" s="28"/>
      <c r="BH10" s="28" t="s">
        <v>74</v>
      </c>
      <c r="BI10" s="28" t="s">
        <v>59</v>
      </c>
      <c r="BJ10" s="28" t="s">
        <v>60</v>
      </c>
      <c r="BK10" s="28" t="s">
        <v>64</v>
      </c>
      <c r="BL10" s="28" t="s">
        <v>41</v>
      </c>
      <c r="BM10" s="28" t="s">
        <v>41</v>
      </c>
      <c r="BN10" s="28" t="s">
        <v>42</v>
      </c>
      <c r="BO10" s="28" t="s">
        <v>42</v>
      </c>
      <c r="BP10" s="28" t="s">
        <v>42</v>
      </c>
      <c r="BQ10" s="28" t="s">
        <v>62</v>
      </c>
      <c r="BR10" s="28" t="s">
        <v>37</v>
      </c>
      <c r="BS10" s="28" t="s">
        <v>38</v>
      </c>
      <c r="BT10" s="28" t="s">
        <v>37</v>
      </c>
      <c r="BU10" s="28" t="s">
        <v>37</v>
      </c>
      <c r="BV10" s="31"/>
      <c r="BW10" s="36"/>
      <c r="BX10" s="36"/>
      <c r="BY10" s="36"/>
      <c r="BZ10" s="32">
        <f t="shared" ref="BZ10" si="2">IF(BS10="C",2,IF(BS10="C+",4,IF(BS10="B",6,IF(BS10="B+",8,IF(BS10="BS",10,0)))))</f>
        <v>8</v>
      </c>
      <c r="CA10" s="32">
        <f t="shared" si="0"/>
        <v>6</v>
      </c>
      <c r="CB10" s="32">
        <f t="shared" si="0"/>
        <v>6</v>
      </c>
      <c r="CC10" s="6">
        <f t="shared" si="1"/>
        <v>20</v>
      </c>
      <c r="CD10" s="22"/>
      <c r="CE10" s="22"/>
      <c r="CF10" s="22"/>
      <c r="CG10" s="22"/>
      <c r="CH10" s="22"/>
      <c r="CI10" s="22"/>
      <c r="CJ10" s="22"/>
      <c r="CK10" s="22"/>
      <c r="CL10" s="22">
        <v>3</v>
      </c>
      <c r="CM10" s="22"/>
      <c r="CN10" s="34"/>
      <c r="CO10" s="34"/>
      <c r="CP10" s="34"/>
      <c r="CQ10" s="34"/>
      <c r="CR10" s="34" t="s">
        <v>216</v>
      </c>
      <c r="CS10" s="34"/>
      <c r="CT10" s="34"/>
      <c r="CU10" s="34"/>
      <c r="CV10" s="34"/>
      <c r="CW10" s="34"/>
      <c r="CX10" s="34" t="s">
        <v>221</v>
      </c>
      <c r="CY10" s="34"/>
      <c r="CZ10" s="34"/>
      <c r="DA10" s="34"/>
      <c r="DB10" s="34"/>
      <c r="DC10" s="34"/>
      <c r="DD10" s="34" t="s">
        <v>221</v>
      </c>
      <c r="DE10" s="34"/>
      <c r="DF10" s="34"/>
      <c r="DG10" s="34"/>
    </row>
    <row r="11" spans="1:111" s="35" customFormat="1">
      <c r="A11" s="28">
        <v>7</v>
      </c>
      <c r="B11" s="11">
        <v>123456</v>
      </c>
      <c r="C11" s="10" t="s">
        <v>69</v>
      </c>
      <c r="D11" s="13" t="s">
        <v>89</v>
      </c>
      <c r="E11" s="13" t="s">
        <v>89</v>
      </c>
      <c r="F11" s="13" t="s">
        <v>95</v>
      </c>
      <c r="G11" s="16" t="s">
        <v>108</v>
      </c>
      <c r="H11" s="16" t="s">
        <v>100</v>
      </c>
      <c r="I11" s="16" t="s">
        <v>103</v>
      </c>
      <c r="J11" s="16"/>
      <c r="K11" s="16"/>
      <c r="L11" s="16"/>
      <c r="M11" s="16" t="s">
        <v>111</v>
      </c>
      <c r="N11" s="17">
        <v>28161</v>
      </c>
      <c r="O11" s="18">
        <v>25</v>
      </c>
      <c r="P11" s="18" t="s">
        <v>120</v>
      </c>
      <c r="Q11" s="19" t="s">
        <v>126</v>
      </c>
      <c r="R11" s="13" t="s">
        <v>37</v>
      </c>
      <c r="S11" s="15" t="s">
        <v>149</v>
      </c>
      <c r="T11" s="15" t="s">
        <v>156</v>
      </c>
      <c r="U11" s="15" t="s">
        <v>142</v>
      </c>
      <c r="V11" s="15" t="s">
        <v>163</v>
      </c>
      <c r="W11" s="15" t="s">
        <v>170</v>
      </c>
      <c r="X11" s="15" t="s">
        <v>198</v>
      </c>
      <c r="Y11" s="15" t="s">
        <v>183</v>
      </c>
      <c r="Z11" s="15" t="s">
        <v>197</v>
      </c>
      <c r="AA11" s="15" t="s">
        <v>175</v>
      </c>
      <c r="AB11" s="15" t="s">
        <v>179</v>
      </c>
      <c r="AC11" s="15">
        <v>123456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29"/>
      <c r="AN11" s="29"/>
      <c r="AO11" s="29"/>
      <c r="AP11" s="29"/>
      <c r="AQ11" s="29"/>
      <c r="AR11" s="29"/>
      <c r="AS11" s="29"/>
      <c r="AT11" s="29"/>
      <c r="AU11" s="29"/>
      <c r="AV11" s="28" t="s">
        <v>30</v>
      </c>
      <c r="AW11" s="28" t="s">
        <v>47</v>
      </c>
      <c r="AX11" s="28" t="s">
        <v>31</v>
      </c>
      <c r="AY11" s="28">
        <v>40797</v>
      </c>
      <c r="AZ11" s="28" t="s">
        <v>58</v>
      </c>
      <c r="BA11" s="28" t="s">
        <v>57</v>
      </c>
      <c r="BB11" s="28" t="s">
        <v>49</v>
      </c>
      <c r="BC11" s="28" t="s">
        <v>39</v>
      </c>
      <c r="BD11" s="28" t="s">
        <v>40</v>
      </c>
      <c r="BE11" s="28">
        <v>0</v>
      </c>
      <c r="BF11" s="28" t="s">
        <v>34</v>
      </c>
      <c r="BG11" s="28"/>
      <c r="BH11" s="28" t="s">
        <v>35</v>
      </c>
      <c r="BI11" s="28" t="s">
        <v>61</v>
      </c>
      <c r="BJ11" s="28" t="s">
        <v>78</v>
      </c>
      <c r="BK11" s="28" t="s">
        <v>43</v>
      </c>
      <c r="BL11" s="28" t="s">
        <v>42</v>
      </c>
      <c r="BM11" s="28" t="s">
        <v>42</v>
      </c>
      <c r="BN11" s="28" t="s">
        <v>38</v>
      </c>
      <c r="BO11" s="28" t="s">
        <v>38</v>
      </c>
      <c r="BP11" s="28" t="s">
        <v>37</v>
      </c>
      <c r="BQ11" s="28" t="s">
        <v>37</v>
      </c>
      <c r="BR11" s="28" t="s">
        <v>37</v>
      </c>
      <c r="BS11" s="28" t="s">
        <v>37</v>
      </c>
      <c r="BT11" s="28" t="s">
        <v>37</v>
      </c>
      <c r="BU11" s="28" t="s">
        <v>37</v>
      </c>
      <c r="BV11" s="31"/>
      <c r="BW11" s="31"/>
      <c r="BX11" s="31"/>
      <c r="BY11" s="31"/>
      <c r="BZ11" s="31"/>
      <c r="CA11" s="31"/>
      <c r="CB11" s="32">
        <f t="shared" si="0"/>
        <v>6</v>
      </c>
      <c r="CC11" s="6">
        <f t="shared" si="1"/>
        <v>6</v>
      </c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 t="s">
        <v>219</v>
      </c>
      <c r="DB11" s="34"/>
      <c r="DC11" s="34"/>
      <c r="DD11" s="34"/>
      <c r="DE11" s="34" t="s">
        <v>219</v>
      </c>
      <c r="DF11" s="34"/>
      <c r="DG11" s="34"/>
    </row>
  </sheetData>
  <mergeCells count="58">
    <mergeCell ref="AD1:AH1"/>
    <mergeCell ref="AI1:AL1"/>
    <mergeCell ref="J2:L3"/>
    <mergeCell ref="BG1:BJ1"/>
    <mergeCell ref="BL1:BU1"/>
    <mergeCell ref="BC2:BC4"/>
    <mergeCell ref="BD2:BD4"/>
    <mergeCell ref="AV2:AV4"/>
    <mergeCell ref="AW2:AW4"/>
    <mergeCell ref="W2:W4"/>
    <mergeCell ref="AA2:AA4"/>
    <mergeCell ref="AB2:AB4"/>
    <mergeCell ref="X2:X4"/>
    <mergeCell ref="Z2:Z4"/>
    <mergeCell ref="Y2:Y4"/>
    <mergeCell ref="AC2:AC4"/>
    <mergeCell ref="CD1:CM1"/>
    <mergeCell ref="CN1:CW1"/>
    <mergeCell ref="AP1:AU1"/>
    <mergeCell ref="G2:G4"/>
    <mergeCell ref="O2:O4"/>
    <mergeCell ref="P2:P4"/>
    <mergeCell ref="Q2:Q4"/>
    <mergeCell ref="V2:V4"/>
    <mergeCell ref="H2:H4"/>
    <mergeCell ref="I2:I4"/>
    <mergeCell ref="M2:M4"/>
    <mergeCell ref="N2:N4"/>
    <mergeCell ref="R2:R4"/>
    <mergeCell ref="S2:S4"/>
    <mergeCell ref="T2:T4"/>
    <mergeCell ref="U2:U4"/>
    <mergeCell ref="AD2:AL2"/>
    <mergeCell ref="AD3:AH3"/>
    <mergeCell ref="AM2:AM4"/>
    <mergeCell ref="AN2:AN4"/>
    <mergeCell ref="F2:F4"/>
    <mergeCell ref="A2:A4"/>
    <mergeCell ref="B2:B4"/>
    <mergeCell ref="C2:C4"/>
    <mergeCell ref="D2:D4"/>
    <mergeCell ref="E2:E4"/>
    <mergeCell ref="CX2:DG3"/>
    <mergeCell ref="BE2:BF3"/>
    <mergeCell ref="AI3:AL3"/>
    <mergeCell ref="CN2:CW3"/>
    <mergeCell ref="CD2:CM3"/>
    <mergeCell ref="BV2:CB3"/>
    <mergeCell ref="BL2:BU3"/>
    <mergeCell ref="BG2:BJ3"/>
    <mergeCell ref="BA2:BB3"/>
    <mergeCell ref="AP2:AU3"/>
    <mergeCell ref="AX2:AX4"/>
    <mergeCell ref="AY2:AY4"/>
    <mergeCell ref="AZ2:AZ4"/>
    <mergeCell ref="AO2:AO4"/>
    <mergeCell ref="BK2:BK4"/>
    <mergeCell ref="CC2:C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J14" sqref="J14"/>
    </sheetView>
  </sheetViews>
  <sheetFormatPr defaultRowHeight="15"/>
  <cols>
    <col min="1" max="1" width="21.5703125" bestFit="1" customWidth="1"/>
    <col min="2" max="2" width="13.5703125" customWidth="1"/>
  </cols>
  <sheetData>
    <row r="1" spans="1:2">
      <c r="A1" s="38" t="s">
        <v>236</v>
      </c>
      <c r="B1" s="38" t="s">
        <v>237</v>
      </c>
    </row>
    <row r="2" spans="1:2">
      <c r="A2" s="40" t="s">
        <v>238</v>
      </c>
      <c r="B2" s="40" t="s">
        <v>235</v>
      </c>
    </row>
    <row r="3" spans="1:2">
      <c r="A3" s="40" t="s">
        <v>239</v>
      </c>
      <c r="B3" s="40" t="s">
        <v>235</v>
      </c>
    </row>
    <row r="4" spans="1:2">
      <c r="A4" s="40" t="s">
        <v>240</v>
      </c>
      <c r="B4" s="40" t="s">
        <v>235</v>
      </c>
    </row>
    <row r="5" spans="1:2">
      <c r="A5" s="40" t="s">
        <v>243</v>
      </c>
      <c r="B5" s="40" t="s">
        <v>235</v>
      </c>
    </row>
    <row r="6" spans="1:2">
      <c r="A6" s="39"/>
      <c r="B6" s="39"/>
    </row>
    <row r="7" spans="1:2">
      <c r="A7" s="39"/>
      <c r="B7" s="39"/>
    </row>
    <row r="8" spans="1:2">
      <c r="A8" s="39"/>
      <c r="B8" s="39"/>
    </row>
    <row r="9" spans="1:2">
      <c r="A9" s="39"/>
      <c r="B9" s="39"/>
    </row>
    <row r="10" spans="1:2">
      <c r="A10" s="39"/>
      <c r="B10" s="39"/>
    </row>
    <row r="11" spans="1:2">
      <c r="A11" s="39"/>
      <c r="B11" s="39"/>
    </row>
    <row r="24" ht="2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22"/>
  <sheetViews>
    <sheetView tabSelected="1" workbookViewId="0">
      <selection activeCell="K17" sqref="K17"/>
    </sheetView>
  </sheetViews>
  <sheetFormatPr defaultRowHeight="15"/>
  <cols>
    <col min="1" max="1" width="16.42578125" bestFit="1" customWidth="1"/>
    <col min="3" max="3" width="14" customWidth="1"/>
    <col min="4" max="4" width="11.7109375" customWidth="1"/>
    <col min="5" max="5" width="19.85546875" bestFit="1" customWidth="1"/>
    <col min="6" max="6" width="16.85546875" bestFit="1" customWidth="1"/>
    <col min="7" max="7" width="12.5703125" customWidth="1"/>
    <col min="8" max="8" width="12.5703125" bestFit="1" customWidth="1"/>
    <col min="9" max="9" width="13.7109375" bestFit="1" customWidth="1"/>
    <col min="10" max="10" width="15.7109375" customWidth="1"/>
    <col min="11" max="11" width="15.28515625" bestFit="1" customWidth="1"/>
    <col min="12" max="12" width="13.28515625" bestFit="1" customWidth="1"/>
  </cols>
  <sheetData>
    <row r="2" spans="1:12">
      <c r="E2" t="s">
        <v>255</v>
      </c>
    </row>
    <row r="3" spans="1:12">
      <c r="A3" s="42" t="s">
        <v>257</v>
      </c>
      <c r="B3" s="42" t="s">
        <v>254</v>
      </c>
      <c r="C3" s="38" t="s">
        <v>245</v>
      </c>
      <c r="D3" s="38" t="s">
        <v>246</v>
      </c>
      <c r="E3" s="38" t="s">
        <v>213</v>
      </c>
      <c r="F3" s="38" t="s">
        <v>259</v>
      </c>
      <c r="G3" s="38" t="s">
        <v>260</v>
      </c>
      <c r="H3" s="38" t="s">
        <v>250</v>
      </c>
      <c r="I3" s="38" t="s">
        <v>251</v>
      </c>
      <c r="J3" s="38" t="s">
        <v>247</v>
      </c>
      <c r="K3" s="38" t="s">
        <v>248</v>
      </c>
      <c r="L3" s="46" t="s">
        <v>214</v>
      </c>
    </row>
    <row r="4" spans="1:12">
      <c r="A4" s="41" t="s">
        <v>210</v>
      </c>
      <c r="B4" s="41">
        <v>21</v>
      </c>
      <c r="C4" s="41" t="s">
        <v>249</v>
      </c>
      <c r="D4" s="41">
        <v>220221</v>
      </c>
      <c r="E4" s="44">
        <v>6000000</v>
      </c>
      <c r="F4" s="41">
        <f>2/100</f>
        <v>0.02</v>
      </c>
      <c r="G4" s="45">
        <f>E4*F4</f>
        <v>120000</v>
      </c>
      <c r="H4" s="45">
        <f>E4/J4</f>
        <v>1000000</v>
      </c>
      <c r="I4" s="45">
        <f>H4+E4*F4</f>
        <v>1120000</v>
      </c>
      <c r="J4" s="41">
        <v>6</v>
      </c>
      <c r="K4" s="44">
        <f>I4</f>
        <v>1120000</v>
      </c>
      <c r="L4" s="47">
        <f>E4-I22</f>
        <v>4000000</v>
      </c>
    </row>
    <row r="5" spans="1:12">
      <c r="A5" s="41" t="s">
        <v>211</v>
      </c>
      <c r="B5" s="41">
        <v>22</v>
      </c>
      <c r="C5" s="41" t="s">
        <v>258</v>
      </c>
      <c r="D5" s="41">
        <v>220222</v>
      </c>
      <c r="E5" s="44">
        <v>4000000</v>
      </c>
      <c r="F5" s="41">
        <f>5/100</f>
        <v>0.05</v>
      </c>
      <c r="G5" s="45">
        <f t="shared" ref="G5:G9" si="0">E5*F5</f>
        <v>200000</v>
      </c>
      <c r="H5" s="44">
        <v>500000</v>
      </c>
      <c r="I5" s="45">
        <f t="shared" ref="I5:I9" si="1">H5+E5*F5</f>
        <v>700000</v>
      </c>
      <c r="J5" s="41">
        <v>8</v>
      </c>
      <c r="K5" s="44">
        <f t="shared" ref="K5:K9" si="2">I5</f>
        <v>700000</v>
      </c>
    </row>
    <row r="6" spans="1:12">
      <c r="A6" s="41"/>
      <c r="B6" s="41"/>
      <c r="C6" s="41"/>
      <c r="D6" s="41"/>
      <c r="E6" s="43"/>
      <c r="F6" s="41"/>
      <c r="G6" s="45">
        <f t="shared" si="0"/>
        <v>0</v>
      </c>
      <c r="H6" s="43"/>
      <c r="I6" s="45">
        <f t="shared" si="1"/>
        <v>0</v>
      </c>
      <c r="J6" s="41"/>
      <c r="K6" s="44">
        <f t="shared" si="2"/>
        <v>0</v>
      </c>
    </row>
    <row r="7" spans="1:12">
      <c r="A7" s="41"/>
      <c r="B7" s="41"/>
      <c r="C7" s="41"/>
      <c r="D7" s="41"/>
      <c r="E7" s="43"/>
      <c r="F7" s="41"/>
      <c r="G7" s="45">
        <f t="shared" si="0"/>
        <v>0</v>
      </c>
      <c r="H7" s="43"/>
      <c r="I7" s="45">
        <f t="shared" si="1"/>
        <v>0</v>
      </c>
      <c r="J7" s="41"/>
      <c r="K7" s="44">
        <f t="shared" si="2"/>
        <v>0</v>
      </c>
    </row>
    <row r="8" spans="1:12">
      <c r="A8" s="41"/>
      <c r="B8" s="41"/>
      <c r="C8" s="41"/>
      <c r="D8" s="41"/>
      <c r="E8" s="43"/>
      <c r="F8" s="41"/>
      <c r="G8" s="45">
        <f t="shared" si="0"/>
        <v>0</v>
      </c>
      <c r="H8" s="43"/>
      <c r="I8" s="45">
        <f t="shared" si="1"/>
        <v>0</v>
      </c>
      <c r="J8" s="41"/>
      <c r="K8" s="44">
        <f t="shared" si="2"/>
        <v>0</v>
      </c>
    </row>
    <row r="9" spans="1:12">
      <c r="A9" s="41"/>
      <c r="B9" s="41"/>
      <c r="C9" s="41"/>
      <c r="D9" s="41"/>
      <c r="E9" s="43"/>
      <c r="F9" s="41"/>
      <c r="G9" s="45">
        <f t="shared" si="0"/>
        <v>0</v>
      </c>
      <c r="H9" s="43"/>
      <c r="I9" s="45">
        <f t="shared" si="1"/>
        <v>0</v>
      </c>
      <c r="J9" s="41"/>
      <c r="K9" s="44">
        <f t="shared" si="2"/>
        <v>0</v>
      </c>
    </row>
    <row r="10" spans="1:12">
      <c r="E10" s="48"/>
    </row>
    <row r="12" spans="1:12">
      <c r="D12" s="97" t="s">
        <v>256</v>
      </c>
      <c r="E12" s="97"/>
    </row>
    <row r="13" spans="1:12">
      <c r="C13" s="95"/>
      <c r="D13" s="95"/>
      <c r="E13" s="95"/>
      <c r="F13" s="96"/>
      <c r="G13" s="49"/>
    </row>
    <row r="14" spans="1:12">
      <c r="B14" s="42" t="s">
        <v>254</v>
      </c>
      <c r="C14" s="42" t="s">
        <v>245</v>
      </c>
      <c r="D14" s="42" t="s">
        <v>246</v>
      </c>
      <c r="E14" s="42" t="s">
        <v>252</v>
      </c>
      <c r="F14" s="42" t="s">
        <v>253</v>
      </c>
      <c r="G14" s="42"/>
      <c r="H14" s="42" t="s">
        <v>244</v>
      </c>
      <c r="I14" s="42" t="s">
        <v>250</v>
      </c>
    </row>
    <row r="15" spans="1:12">
      <c r="B15" s="41">
        <v>21</v>
      </c>
      <c r="C15" s="41" t="s">
        <v>249</v>
      </c>
      <c r="D15" s="41">
        <v>220221</v>
      </c>
      <c r="E15" s="41">
        <v>1</v>
      </c>
      <c r="F15" s="44">
        <f>K4</f>
        <v>1120000</v>
      </c>
      <c r="G15" s="44"/>
      <c r="H15" s="45">
        <f>E4*F4</f>
        <v>120000</v>
      </c>
      <c r="I15" s="45">
        <f>F15-H15</f>
        <v>1000000</v>
      </c>
    </row>
    <row r="16" spans="1:12">
      <c r="B16" s="41">
        <v>21</v>
      </c>
      <c r="C16" s="41" t="s">
        <v>249</v>
      </c>
      <c r="D16" s="41">
        <v>220221</v>
      </c>
      <c r="E16" s="41">
        <v>2</v>
      </c>
      <c r="F16" s="44">
        <f>K4</f>
        <v>1120000</v>
      </c>
      <c r="G16" s="44"/>
      <c r="H16" s="45">
        <f>E4*F4</f>
        <v>120000</v>
      </c>
      <c r="I16" s="45">
        <f>F16-H16</f>
        <v>1000000</v>
      </c>
      <c r="K16" s="98"/>
    </row>
    <row r="17" spans="2:9">
      <c r="B17" s="41"/>
      <c r="C17" s="41"/>
      <c r="D17" s="41"/>
      <c r="E17" s="41"/>
      <c r="F17" s="41"/>
      <c r="G17" s="41"/>
      <c r="H17" s="41"/>
      <c r="I17" s="41"/>
    </row>
    <row r="18" spans="2:9">
      <c r="B18" s="41"/>
      <c r="C18" s="41"/>
      <c r="D18" s="41"/>
      <c r="E18" s="41"/>
      <c r="F18" s="41"/>
      <c r="G18" s="41"/>
      <c r="H18" s="41"/>
      <c r="I18" s="41"/>
    </row>
    <row r="19" spans="2:9">
      <c r="B19" s="41"/>
      <c r="C19" s="41"/>
      <c r="D19" s="41"/>
      <c r="E19" s="41"/>
      <c r="F19" s="41"/>
      <c r="G19" s="41"/>
      <c r="H19" s="41"/>
      <c r="I19" s="41"/>
    </row>
    <row r="20" spans="2:9">
      <c r="B20" s="41"/>
      <c r="C20" s="41"/>
      <c r="D20" s="41"/>
      <c r="E20" s="41"/>
      <c r="F20" s="41"/>
      <c r="G20" s="41"/>
      <c r="H20" s="41"/>
      <c r="I20" s="41"/>
    </row>
    <row r="21" spans="2:9">
      <c r="B21" s="41"/>
      <c r="C21" s="41"/>
      <c r="D21" s="41"/>
      <c r="E21" s="41"/>
      <c r="F21" s="41"/>
      <c r="G21" s="41"/>
      <c r="H21" s="41"/>
      <c r="I21" s="41"/>
    </row>
    <row r="22" spans="2:9">
      <c r="I22" s="47">
        <f>SUMIF(B15:B21,B15,I15:I21)</f>
        <v>2000000</v>
      </c>
    </row>
  </sheetData>
  <mergeCells count="2">
    <mergeCell ref="C13:F13"/>
    <mergeCell ref="D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Ismoro Reza Pima Putra</dc:creator>
  <cp:lastModifiedBy>dasep</cp:lastModifiedBy>
  <cp:lastPrinted>2021-02-17T11:45:07Z</cp:lastPrinted>
  <dcterms:created xsi:type="dcterms:W3CDTF">2021-01-08T02:53:36Z</dcterms:created>
  <dcterms:modified xsi:type="dcterms:W3CDTF">2021-02-18T07:28:36Z</dcterms:modified>
</cp:coreProperties>
</file>