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ends" sheetId="1" r:id="rId4"/>
    <sheet state="visible" name="False Positives" sheetId="2" r:id="rId5"/>
    <sheet state="visible" name="Road Cost" sheetId="3" r:id="rId6"/>
    <sheet state="visible" name="VRNE Cost" sheetId="4" r:id="rId7"/>
    <sheet state="visible" name="Target Cities" sheetId="5" r:id="rId8"/>
    <sheet state="visible" name="MarketingList" sheetId="6" r:id="rId9"/>
    <sheet state="visible" name="ResearchList" sheetId="7" r:id="rId10"/>
    <sheet state="visible" name="Members" sheetId="8" r:id="rId11"/>
    <sheet state="visible" name="OKC" sheetId="9" r:id="rId12"/>
    <sheet state="visible" name="Tulsa" sheetId="10" r:id="rId13"/>
    <sheet state="visible" name="Austin" sheetId="11" r:id="rId14"/>
    <sheet state="visible" name="Boston" sheetId="12" r:id="rId15"/>
    <sheet state="visible" name="Little Rock" sheetId="13" r:id="rId16"/>
    <sheet state="visible" name="Dallas" sheetId="14" r:id="rId17"/>
    <sheet state="visible" name="Kansas City" sheetId="15" r:id="rId18"/>
    <sheet state="visible" name="Virginia Beach" sheetId="16" r:id="rId19"/>
    <sheet state="visible" name="Seattle" sheetId="17" r:id="rId20"/>
  </sheets>
  <definedNames>
    <definedName name="NamedRange1">'Target Cities'!$A$1:$G$56</definedName>
  </definedNames>
  <calcPr/>
</workbook>
</file>

<file path=xl/sharedStrings.xml><?xml version="1.0" encoding="utf-8"?>
<sst xmlns="http://schemas.openxmlformats.org/spreadsheetml/2006/main" count="983" uniqueCount="342">
  <si>
    <t>City</t>
  </si>
  <si>
    <t>Lane Miles</t>
  </si>
  <si>
    <t>Nuisance Count</t>
  </si>
  <si>
    <t>Cost per Nuisance</t>
  </si>
  <si>
    <t>Budget</t>
  </si>
  <si>
    <t>False PositIve Rate</t>
  </si>
  <si>
    <t>Road Analysis Cost</t>
  </si>
  <si>
    <t>Potential Savings</t>
  </si>
  <si>
    <t>Potential Savings w/ Road Analysis</t>
  </si>
  <si>
    <t>VRNE Cost</t>
  </si>
  <si>
    <t>Number of Drivers</t>
  </si>
  <si>
    <t>Real Value</t>
  </si>
  <si>
    <t>Budget Reference</t>
  </si>
  <si>
    <t xml:space="preserve"> </t>
  </si>
  <si>
    <t>Little Rock</t>
  </si>
  <si>
    <t>https://docs.google.com/spreadsheets/d/1nDOY-LrzBVSeHnV-fOeAy5069LhrjHWxqWnD3i3O_sA/edit#gid=0</t>
  </si>
  <si>
    <t>Dallas</t>
  </si>
  <si>
    <t>https://docs.google.com/spreadsheets/d/1nDOY-LrzBVSeHnV-fOeAy5069LhrjHWxqWnD3i3O_sA/edit#gid=1876805553</t>
  </si>
  <si>
    <t>Kansas City</t>
  </si>
  <si>
    <t>https://budget.kcmo.gov/#!/year/2022/operating/0/activity/Nuisance+Code+Abatement/0/goal?vis=barChart</t>
  </si>
  <si>
    <t>Virginia Beach</t>
  </si>
  <si>
    <t>https://docs.google.com/spreadsheets/d/1nDOY-LrzBVSeHnV-fOeAy5069LhrjHWxqWnD3i3O_sA/edit#gid=2119666489</t>
  </si>
  <si>
    <t>Seattle</t>
  </si>
  <si>
    <t>https://docs.google.com/spreadsheets/d/1nDOY-LrzBVSeHnV-fOeAy5069LhrjHWxqWnD3i3O_sA/edit#gid=1372784074</t>
  </si>
  <si>
    <t>Boston</t>
  </si>
  <si>
    <t>https://docs.google.com/spreadsheets/d/1nDOY-LrzBVSeHnV-fOeAy5069LhrjHWxqWnD3i3O_sA/edit#gid=1738637864</t>
  </si>
  <si>
    <t>Austin</t>
  </si>
  <si>
    <t>https://data.austintexas.gov/stories/s/8s4x-8vv2</t>
  </si>
  <si>
    <t>Tulsa</t>
  </si>
  <si>
    <t>https://docs.google.com/spreadsheets/d/1nDOY-LrzBVSeHnV-fOeAy5069LhrjHWxqWnD3i3O_sA/edit#gid=855975349</t>
  </si>
  <si>
    <t>OKC</t>
  </si>
  <si>
    <t>https://www.okc.gov/home/showpublisheddocument/23841/637611550192930000</t>
  </si>
  <si>
    <t>Average</t>
  </si>
  <si>
    <t>Cost</t>
  </si>
  <si>
    <t>Cost/Mile</t>
  </si>
  <si>
    <t>Evanston, Ill</t>
  </si>
  <si>
    <t>Pasadena, CA</t>
  </si>
  <si>
    <t>Douglas County, CO</t>
  </si>
  <si>
    <t>Nevada, MO</t>
  </si>
  <si>
    <t>Broken Arrow, OK</t>
  </si>
  <si>
    <t>Henry County, GA</t>
  </si>
  <si>
    <t>Mean</t>
  </si>
  <si>
    <t>Net Income</t>
  </si>
  <si>
    <t>Profit Margin</t>
  </si>
  <si>
    <t>VRNE Overhead/Mile/Year</t>
  </si>
  <si>
    <t>City Cost/Mile/Year</t>
  </si>
  <si>
    <t>Total Revenue</t>
  </si>
  <si>
    <t>Rank</t>
  </si>
  <si>
    <t>State</t>
  </si>
  <si>
    <t>Change in population density since 2010</t>
  </si>
  <si>
    <t>2019 population</t>
  </si>
  <si>
    <t>2010 population</t>
  </si>
  <si>
    <t>2019 land area (square miles)</t>
  </si>
  <si>
    <t>Assigned To</t>
  </si>
  <si>
    <t>Date</t>
  </si>
  <si>
    <t>Arlington</t>
  </si>
  <si>
    <t>TX</t>
  </si>
  <si>
    <t>Columbus</t>
  </si>
  <si>
    <t>OH</t>
  </si>
  <si>
    <t>Atlanta</t>
  </si>
  <si>
    <t>GA</t>
  </si>
  <si>
    <t>Mesa</t>
  </si>
  <si>
    <t>AZ</t>
  </si>
  <si>
    <t>Houston</t>
  </si>
  <si>
    <t>Tampa</t>
  </si>
  <si>
    <t>FL</t>
  </si>
  <si>
    <t>Omaha</t>
  </si>
  <si>
    <t>NE</t>
  </si>
  <si>
    <t>Phoenix</t>
  </si>
  <si>
    <t>Raleigh</t>
  </si>
  <si>
    <t>NC</t>
  </si>
  <si>
    <t>San Antonio</t>
  </si>
  <si>
    <t>Albuquerque</t>
  </si>
  <si>
    <t>NM</t>
  </si>
  <si>
    <t>Charlotte</t>
  </si>
  <si>
    <t>El Paso</t>
  </si>
  <si>
    <t>Fort Worth</t>
  </si>
  <si>
    <t>Bakersfield</t>
  </si>
  <si>
    <t>CA</t>
  </si>
  <si>
    <t>Colorado Springs</t>
  </si>
  <si>
    <t>CO</t>
  </si>
  <si>
    <t>Indianapolis</t>
  </si>
  <si>
    <t>IN</t>
  </si>
  <si>
    <t>Aurora</t>
  </si>
  <si>
    <t>New Orleans</t>
  </si>
  <si>
    <t>LA</t>
  </si>
  <si>
    <t>Tucson</t>
  </si>
  <si>
    <t>Memphis</t>
  </si>
  <si>
    <t>TN</t>
  </si>
  <si>
    <t>OK</t>
  </si>
  <si>
    <t>VA</t>
  </si>
  <si>
    <t>MO</t>
  </si>
  <si>
    <t>Nashville</t>
  </si>
  <si>
    <t>Jacksonville</t>
  </si>
  <si>
    <t>Oklahoma City</t>
  </si>
  <si>
    <t>Amarillo</t>
  </si>
  <si>
    <t>No significant change</t>
  </si>
  <si>
    <t>Lubbock</t>
  </si>
  <si>
    <t>Knoxville</t>
  </si>
  <si>
    <t>Winston-Salem</t>
  </si>
  <si>
    <t>Cape Coral</t>
  </si>
  <si>
    <t>Salt Lake City</t>
  </si>
  <si>
    <t>UT</t>
  </si>
  <si>
    <t>Shreveport</t>
  </si>
  <si>
    <t>Port St. Lucie</t>
  </si>
  <si>
    <t>Lancaster</t>
  </si>
  <si>
    <t>AR</t>
  </si>
  <si>
    <t>Clarksville</t>
  </si>
  <si>
    <t>Palmdale</t>
  </si>
  <si>
    <t>Birmingham</t>
  </si>
  <si>
    <t>AL</t>
  </si>
  <si>
    <t>Jackson</t>
  </si>
  <si>
    <t>MS</t>
  </si>
  <si>
    <t>Fayetteville</t>
  </si>
  <si>
    <t>Scottsdale</t>
  </si>
  <si>
    <t>Brownsville</t>
  </si>
  <si>
    <t>Mobile</t>
  </si>
  <si>
    <t>Chattanooga</t>
  </si>
  <si>
    <t>Montgomery</t>
  </si>
  <si>
    <t>Peoria</t>
  </si>
  <si>
    <t>Huntsville</t>
  </si>
  <si>
    <t>Chesapeake</t>
  </si>
  <si>
    <t>Augusta</t>
  </si>
  <si>
    <t>Anchorage</t>
  </si>
  <si>
    <t>AK</t>
  </si>
  <si>
    <t>WA</t>
  </si>
  <si>
    <t>MA</t>
  </si>
  <si>
    <t>Chicago</t>
  </si>
  <si>
    <t>Il</t>
  </si>
  <si>
    <t>Los Angeles</t>
  </si>
  <si>
    <t>Baltimore</t>
  </si>
  <si>
    <t>MD</t>
  </si>
  <si>
    <t>Baton Rouge</t>
  </si>
  <si>
    <t xml:space="preserve">Gainesville </t>
  </si>
  <si>
    <t>Johns Creek</t>
  </si>
  <si>
    <t>Louisville</t>
  </si>
  <si>
    <t>KY</t>
  </si>
  <si>
    <t xml:space="preserve">Minneapolis </t>
  </si>
  <si>
    <t>MN</t>
  </si>
  <si>
    <t>Pittsburgh</t>
  </si>
  <si>
    <t>PA</t>
  </si>
  <si>
    <t>Number</t>
  </si>
  <si>
    <t>Deadline</t>
  </si>
  <si>
    <t>Status</t>
  </si>
  <si>
    <t>Type</t>
  </si>
  <si>
    <t>Time</t>
  </si>
  <si>
    <t>CRM Instruction Steps</t>
  </si>
  <si>
    <t>Description</t>
  </si>
  <si>
    <t>Scott</t>
  </si>
  <si>
    <t>Determine if City is a strong Mayor or City Manager led.</t>
  </si>
  <si>
    <t>Wes</t>
  </si>
  <si>
    <t>If Strong Mayor check CRM for Mayor Contact</t>
  </si>
  <si>
    <t>Josiah</t>
  </si>
  <si>
    <t>Contacted</t>
  </si>
  <si>
    <t>If no Mayor, add contact to Marketing Contacts</t>
  </si>
  <si>
    <t>Ben</t>
  </si>
  <si>
    <t>Interviewed</t>
  </si>
  <si>
    <t>Strong</t>
  </si>
  <si>
    <t>If City Manager led, research contact info and add to CRM</t>
  </si>
  <si>
    <t>Voicemail for mayor's office. LinkedIn to Perf &amp; Innov Director.</t>
  </si>
  <si>
    <t>Strong w/ Admin</t>
  </si>
  <si>
    <t>Collect City Counselor's contact information and add to CRM</t>
  </si>
  <si>
    <t>Create a Target List for your contacts divided by City Council, Mayor, and Counselor's</t>
  </si>
  <si>
    <t>Alexander</t>
  </si>
  <si>
    <t>Contact each City's Mayor, City Manager, and Counselors by phone and or linked-in.</t>
  </si>
  <si>
    <t>City Manager</t>
  </si>
  <si>
    <t>In the CRM document when and how you contacted each contact.</t>
  </si>
  <si>
    <t>LinkedIn/Email to Innovation Chief</t>
  </si>
  <si>
    <t>If there is a response, document in CRM</t>
  </si>
  <si>
    <t>Scheduled</t>
  </si>
  <si>
    <t>4:30PM PST</t>
  </si>
  <si>
    <t>Heard back from the Mayoral Aide, Recommended I talk with City Manager. He's also sending our my contact info</t>
  </si>
  <si>
    <t>Not interested in a convo at this time.</t>
  </si>
  <si>
    <t>Hillsborough County</t>
  </si>
  <si>
    <t>Submitted Request</t>
  </si>
  <si>
    <t>Portland</t>
  </si>
  <si>
    <t>OR</t>
  </si>
  <si>
    <t>Contacted 311</t>
  </si>
  <si>
    <t>Contacted 311 and filled out Mayor request</t>
  </si>
  <si>
    <t>Was given phone number to 311 Director</t>
  </si>
  <si>
    <t>Returned my call.</t>
  </si>
  <si>
    <t>They will be returning my call related to an interview.</t>
  </si>
  <si>
    <t>Denver</t>
  </si>
  <si>
    <t>Left Message</t>
  </si>
  <si>
    <t>Sent email to City Council and Mayor</t>
  </si>
  <si>
    <t>Waiting on permission to respond. Sent questions.</t>
  </si>
  <si>
    <t>Left Message with Director of Innovation</t>
  </si>
  <si>
    <t>Left VM with Director of Communication</t>
  </si>
  <si>
    <t>Left VM with Mayor and 311</t>
  </si>
  <si>
    <t>Left VM</t>
  </si>
  <si>
    <t>Newark</t>
  </si>
  <si>
    <t>NJ</t>
  </si>
  <si>
    <t>Cincinnati</t>
  </si>
  <si>
    <t xml:space="preserve">Joplin </t>
  </si>
  <si>
    <t>Sent Mayor an Email</t>
  </si>
  <si>
    <t>St. Louis</t>
  </si>
  <si>
    <t>Completed</t>
  </si>
  <si>
    <t>Boulder</t>
  </si>
  <si>
    <t>VM for City Manager</t>
  </si>
  <si>
    <t>Fort Collins</t>
  </si>
  <si>
    <t>Littleton</t>
  </si>
  <si>
    <t>Contacted. Expecting call from EA to City Manager on Friday</t>
  </si>
  <si>
    <t>Boise</t>
  </si>
  <si>
    <t>ID</t>
  </si>
  <si>
    <t>Contacted Sean Keithly, Economic Development Director. Scheduled for 10/22</t>
  </si>
  <si>
    <t>Las Vegas</t>
  </si>
  <si>
    <t>NV</t>
  </si>
  <si>
    <t>Emailed Seth Floyd, Director of Planning (over 311), and Vicki Ozuna, Code Enforcement Mgr</t>
  </si>
  <si>
    <t>Lincoln</t>
  </si>
  <si>
    <t>Broken Arrow</t>
  </si>
  <si>
    <t>Jenks</t>
  </si>
  <si>
    <t>Norman</t>
  </si>
  <si>
    <t>Edmond</t>
  </si>
  <si>
    <t>Sapulpa</t>
  </si>
  <si>
    <t xml:space="preserve">Owasso </t>
  </si>
  <si>
    <t>Sand Springs</t>
  </si>
  <si>
    <t>Bixby</t>
  </si>
  <si>
    <t>Talking with Chief</t>
  </si>
  <si>
    <t>Muskogee</t>
  </si>
  <si>
    <t>Meeting Set</t>
  </si>
  <si>
    <t>Moore</t>
  </si>
  <si>
    <t>Left VM and sent email.</t>
  </si>
  <si>
    <t>Stillwater</t>
  </si>
  <si>
    <t>Bartlesville</t>
  </si>
  <si>
    <t>Supervisor should call me back.</t>
  </si>
  <si>
    <t>Lawton</t>
  </si>
  <si>
    <t>Enid</t>
  </si>
  <si>
    <t>Calling Sierra back tomorrow.</t>
  </si>
  <si>
    <t>Midwest City</t>
  </si>
  <si>
    <t>Fort Smith</t>
  </si>
  <si>
    <t>Talked with supervisor, should respond</t>
  </si>
  <si>
    <t>Fayettville</t>
  </si>
  <si>
    <t>Left VM with GIS</t>
  </si>
  <si>
    <t>Joplin</t>
  </si>
  <si>
    <t>Rogers</t>
  </si>
  <si>
    <t>Bentonville</t>
  </si>
  <si>
    <t>Sent Email</t>
  </si>
  <si>
    <t>Wichita</t>
  </si>
  <si>
    <t>KS</t>
  </si>
  <si>
    <t>Springfield</t>
  </si>
  <si>
    <t>Lakewood</t>
  </si>
  <si>
    <t>Meeting set for Friday at 10AM MST</t>
  </si>
  <si>
    <t>Meeting set for Monday</t>
  </si>
  <si>
    <t>Harris County</t>
  </si>
  <si>
    <t>Call Back later</t>
  </si>
  <si>
    <t>Los Angelas</t>
  </si>
  <si>
    <t>Said they had a similar service.</t>
  </si>
  <si>
    <t>San Fran</t>
  </si>
  <si>
    <t>Fresno</t>
  </si>
  <si>
    <t>Richmond</t>
  </si>
  <si>
    <t>M</t>
  </si>
  <si>
    <t>Call back on Friday or Monday</t>
  </si>
  <si>
    <t>Huntington</t>
  </si>
  <si>
    <t>NY</t>
  </si>
  <si>
    <t>North Hempstead</t>
  </si>
  <si>
    <t>Queens</t>
  </si>
  <si>
    <t>New Haven</t>
  </si>
  <si>
    <t>CT</t>
  </si>
  <si>
    <t>Trenton</t>
  </si>
  <si>
    <t>No go</t>
  </si>
  <si>
    <t>White Plains</t>
  </si>
  <si>
    <t>Call back tomorrow</t>
  </si>
  <si>
    <t>Allen Town</t>
  </si>
  <si>
    <t>Bridgeport</t>
  </si>
  <si>
    <t>Meeting setup Monday</t>
  </si>
  <si>
    <t>SENDD</t>
  </si>
  <si>
    <t>NB</t>
  </si>
  <si>
    <t>Sent email</t>
  </si>
  <si>
    <t>Lafayette</t>
  </si>
  <si>
    <t>Talked with Supervisor. Should receive a response later today</t>
  </si>
  <si>
    <t>Eugene</t>
  </si>
  <si>
    <t>Left VM with Ken Green</t>
  </si>
  <si>
    <t>Redding</t>
  </si>
  <si>
    <t>Tacoma</t>
  </si>
  <si>
    <t>Olympia</t>
  </si>
  <si>
    <t>Corrvallis</t>
  </si>
  <si>
    <t xml:space="preserve">Cleveland </t>
  </si>
  <si>
    <t>Manchester</t>
  </si>
  <si>
    <t>NH</t>
  </si>
  <si>
    <t>Providence</t>
  </si>
  <si>
    <t>RI</t>
  </si>
  <si>
    <t>Jonesboro</t>
  </si>
  <si>
    <t>Patrol based, not interested</t>
  </si>
  <si>
    <t xml:space="preserve">Pine Bluff </t>
  </si>
  <si>
    <t>Monroe</t>
  </si>
  <si>
    <t>Left 2 VM</t>
  </si>
  <si>
    <t xml:space="preserve">Hattiesburg </t>
  </si>
  <si>
    <t>Akron</t>
  </si>
  <si>
    <t>Detroit</t>
  </si>
  <si>
    <t>MI</t>
  </si>
  <si>
    <t>Youngstown</t>
  </si>
  <si>
    <t>Ann Arbor</t>
  </si>
  <si>
    <t>Tuscaloosa</t>
  </si>
  <si>
    <t>Auburn</t>
  </si>
  <si>
    <t>No</t>
  </si>
  <si>
    <t>San Jose</t>
  </si>
  <si>
    <t xml:space="preserve">San Diego </t>
  </si>
  <si>
    <t>Riverside</t>
  </si>
  <si>
    <t>Ponca City</t>
  </si>
  <si>
    <t>Cincinatti</t>
  </si>
  <si>
    <t>Source</t>
  </si>
  <si>
    <t>Person</t>
  </si>
  <si>
    <t>Salary</t>
  </si>
  <si>
    <t>Benefits</t>
  </si>
  <si>
    <t>Total</t>
  </si>
  <si>
    <t>Residential Miles</t>
  </si>
  <si>
    <t xml:space="preserve">Adjustment </t>
  </si>
  <si>
    <t>Total Nuisances 2021</t>
  </si>
  <si>
    <t>Cost Per Nuisance</t>
  </si>
  <si>
    <t>True Nuisances</t>
  </si>
  <si>
    <t>False Nuisances</t>
  </si>
  <si>
    <t>https://opengovpay.com/employer/ok/city-of-tulsa/2020?jobTitle=Neighborhood</t>
  </si>
  <si>
    <t>Total Cost</t>
  </si>
  <si>
    <t>Role</t>
  </si>
  <si>
    <t>Inspector</t>
  </si>
  <si>
    <t>Supervisor</t>
  </si>
  <si>
    <t>Totals</t>
  </si>
  <si>
    <t>https://opengovpay.com/employer/ma/city-of-boston/2020?jobTitle=Code+Enforce</t>
  </si>
  <si>
    <t>Function</t>
  </si>
  <si>
    <t>Code Enforcement Off(Srgt)</t>
  </si>
  <si>
    <t>Manages, oversees and evaluates the operations and activities of the Codes Enforcement Division, including housing code enforcement, rental inspections, mobile home ordinance, nuisance codes, weed lot maintenance, residential condemnations, residential demolitions, parking in yard enforcement, boarding and securing vacant and asbestos properties.</t>
  </si>
  <si>
    <t>To inspect single and multi-family residential structures, premises and vacant lots for compliance with all applicable policies, procedures, codes, ordinances and laws; issues citations for housing and nuisance code and ordinance and parking in the yard violations; to inspect the construction repair work of contractors utilized to rehabilitate homes in specific home rehabilitation programs, special projects, or city-owned properties within the City of Little Rock.</t>
  </si>
  <si>
    <t>Code Enforce Inspector(Isd)</t>
  </si>
  <si>
    <t>To inspect or supervise the inspection of single and multi-family residential structures, premises and vacant lots for compliance with all applicable policies, procedures, codes, ordinances and laws; issues citations for housing and nuisance code and ordinance and parking in the yard violations.</t>
  </si>
  <si>
    <t>Code Enforce Offc</t>
  </si>
  <si>
    <t>https://www.arkansasonline.com/right2know/lrsalaries/?appSession=2K018IAMG021NIO2AG9A88TE7JRDUXD74J515CO3044343LN3096M546665QGLOBEF3QRZ39GO6970K78517H957JLFC4316X2HL4WE78RCZ0U38DPB2N0X6IAKPKCG8</t>
  </si>
  <si>
    <t>Code Enforcement Manager</t>
  </si>
  <si>
    <t>CODE ENFORCEMENT OFFICER</t>
  </si>
  <si>
    <t xml:space="preserve">CODE ENFORCEMENT OFFICER-SR	</t>
  </si>
  <si>
    <t>https://dallascityhall.com/departments/budget/financialtransparency/AnnualBudget/2021-00-Adopted-Budget.pdf</t>
  </si>
  <si>
    <t>True Nuisances(Estimate)</t>
  </si>
  <si>
    <t>False Nuisances(Estimate)</t>
  </si>
  <si>
    <t xml:space="preserve">Source </t>
  </si>
  <si>
    <t>https://opengovpay.com/employer/va/city-of-virginia-beach/2020?jobTitle=Code</t>
  </si>
  <si>
    <t>Code Inspector II</t>
  </si>
  <si>
    <t>Code Inspector Supervisor</t>
  </si>
  <si>
    <t>Housing Code Administrator</t>
  </si>
  <si>
    <t>https://opengovpay.com/employer/wa/city-of-seattle/2020?jobTitle=Housing</t>
  </si>
  <si>
    <t>Housing/Zoning Inspector Supv</t>
  </si>
  <si>
    <t>Housing/Zoning Inspector</t>
  </si>
  <si>
    <t>Positions in this class inspect structures and premises for compliance with the regulations of the Housing Code, the Zoning, Litter and Weeds Ordinances and other related ordinances; enforce regulations; and prepare evidence or notice of violation.</t>
  </si>
  <si>
    <t>Housing/Zoning Inspector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</si>
</sst>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0"/>
    <numFmt numFmtId="165" formatCode="&quot;$&quot;#,##0.00"/>
    <numFmt numFmtId="166" formatCode="&quot;$&quot;#,##0"/>
    <numFmt numFmtId="167" formatCode="m-d-yyyy"/>
    <numFmt numFmtId="168" formatCode="m/d"/>
    <numFmt numFmtId="169" formatCode="m/d/yyyy"/>
    <numFmt numFmtId="170" formatCode="#,##0.0"/>
    <numFmt numFmtId="171" formatCode="_(&quot;$&quot;* #,##0.00_);_(&quot;$&quot;* \(#,##0.00\);_(&quot;$&quot;* &quot;-&quot;??_);_(@_)"/>
  </numFmts>
  <fonts count="32">
    <font>
      <sz val="10.0"/>
      <color rgb="FF000000"/>
      <name val="Arial"/>
      <scheme val="minor"/>
    </font>
    <font>
      <color theme="1"/>
      <name val="Arial"/>
      <scheme val="minor"/>
    </font>
    <font>
      <b/>
      <i/>
      <color theme="1"/>
      <name val="Arial"/>
      <scheme val="minor"/>
    </font>
    <font>
      <u/>
      <color rgb="FF0000FF"/>
    </font>
    <font>
      <b/>
      <color theme="1"/>
      <name val="Arial"/>
      <scheme val="minor"/>
    </font>
    <font>
      <u/>
      <color rgb="FF0000FF"/>
    </font>
    <font>
      <sz val="10.0"/>
      <color theme="1"/>
      <name val="Helvetica Neue"/>
    </font>
    <font>
      <sz val="10.0"/>
      <color rgb="FF202124"/>
      <name val="Helvetica Neue"/>
    </font>
    <font>
      <sz val="10.0"/>
      <color rgb="FF000000"/>
      <name val="Helvetica Neue"/>
    </font>
    <font>
      <sz val="10.0"/>
      <color rgb="FF222222"/>
      <name val="Helvetica Neue"/>
    </font>
    <font>
      <color rgb="FFFFFFFF"/>
      <name val="Inherit"/>
    </font>
    <font>
      <b/>
      <color rgb="FFFFFFFF"/>
      <name val="&quot;PT Sans Narrow&quot;"/>
    </font>
    <font>
      <color rgb="FFFFFFFF"/>
      <name val="Helvetica Neue"/>
    </font>
    <font>
      <color theme="1"/>
      <name val="Arial"/>
    </font>
    <font>
      <color theme="1"/>
      <name val="Igbr-Montserrat"/>
    </font>
    <font>
      <sz val="11.0"/>
      <color rgb="FF000000"/>
      <name val="Inconsolata"/>
    </font>
    <font>
      <b/>
      <sz val="10.0"/>
      <color rgb="FFFFFFFF"/>
      <name val="Helvetica Neue"/>
    </font>
    <font>
      <b/>
      <color rgb="FFFFFFFF"/>
      <name val="Arial"/>
      <scheme val="minor"/>
    </font>
    <font>
      <color rgb="FF000000"/>
      <name val="&quot;Google Sans&quot;"/>
    </font>
    <font>
      <b/>
      <color theme="0"/>
      <name val="Arial"/>
      <scheme val="minor"/>
    </font>
    <font>
      <color rgb="FF000000"/>
      <name val="Roboto"/>
    </font>
    <font>
      <b/>
      <color rgb="FF000000"/>
      <name val="Menlo"/>
    </font>
    <font>
      <u/>
      <color rgb="FF0000FF"/>
      <name val="Arial"/>
    </font>
    <font>
      <b/>
      <sz val="11.0"/>
      <color rgb="FF1D1C1D"/>
      <name val="Slack-Lato"/>
    </font>
    <font>
      <sz val="11.0"/>
      <color rgb="FF000000"/>
      <name val="Calibri"/>
    </font>
    <font>
      <sz val="11.0"/>
      <color rgb="FF000000"/>
      <name val="Arial"/>
      <scheme val="minor"/>
    </font>
    <font>
      <color rgb="FF000000"/>
      <name val="Arial"/>
      <scheme val="minor"/>
    </font>
    <font>
      <sz val="11.0"/>
      <color rgb="FF4E4C4A"/>
      <name val="Proxima-nova"/>
    </font>
    <font>
      <sz val="11.0"/>
      <color theme="1"/>
      <name val="Arial"/>
      <scheme val="minor"/>
    </font>
    <font>
      <color rgb="FF222222"/>
      <name val="Raleway"/>
    </font>
    <font>
      <sz val="12.0"/>
      <color rgb="FF333333"/>
      <name val="Lato"/>
    </font>
    <font>
      <b/>
      <sz val="11.0"/>
      <color rgb="FF58585B"/>
      <name val="&quot;Open Sans&quot;"/>
    </font>
  </fonts>
  <fills count="11">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6AA84F"/>
        <bgColor rgb="FF6AA84F"/>
      </patternFill>
    </fill>
    <fill>
      <patternFill patternType="solid">
        <fgColor rgb="FFFFFF00"/>
        <bgColor rgb="FFFFFF00"/>
      </patternFill>
    </fill>
    <fill>
      <patternFill patternType="solid">
        <fgColor rgb="FF980000"/>
        <bgColor rgb="FF980000"/>
      </patternFill>
    </fill>
    <fill>
      <patternFill patternType="solid">
        <fgColor theme="0"/>
        <bgColor theme="0"/>
      </patternFill>
    </fill>
    <fill>
      <patternFill patternType="solid">
        <fgColor rgb="FFFFD966"/>
        <bgColor rgb="FFFFD966"/>
      </patternFill>
    </fill>
    <fill>
      <patternFill patternType="solid">
        <fgColor rgb="FFF8F8F8"/>
        <bgColor rgb="FFF8F8F8"/>
      </patternFill>
    </fill>
    <fill>
      <patternFill patternType="solid">
        <fgColor rgb="FFF2F3F4"/>
        <bgColor rgb="FFF2F3F4"/>
      </patternFill>
    </fill>
  </fills>
  <borders count="2">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4" xfId="0" applyFont="1" applyNumberFormat="1"/>
    <xf borderId="0" fillId="0" fontId="1" numFmtId="4" xfId="0" applyFont="1" applyNumberFormat="1"/>
    <xf borderId="0" fillId="0" fontId="1" numFmtId="165" xfId="0" applyFont="1" applyNumberFormat="1"/>
    <xf borderId="0" fillId="0" fontId="1" numFmtId="10" xfId="0" applyFont="1" applyNumberFormat="1"/>
    <xf borderId="0" fillId="0" fontId="1" numFmtId="165" xfId="0" applyAlignment="1" applyFont="1" applyNumberFormat="1">
      <alignment readingOrder="0"/>
    </xf>
    <xf borderId="0" fillId="0" fontId="2" numFmtId="165" xfId="0" applyFont="1" applyNumberFormat="1"/>
    <xf borderId="0" fillId="0" fontId="3" numFmtId="0" xfId="0" applyAlignment="1" applyFont="1">
      <alignment readingOrder="0"/>
    </xf>
    <xf borderId="0" fillId="0" fontId="4" numFmtId="10" xfId="0" applyFont="1" applyNumberFormat="1"/>
    <xf borderId="0" fillId="0" fontId="1" numFmtId="4" xfId="0" applyAlignment="1" applyFont="1" applyNumberFormat="1">
      <alignment readingOrder="0"/>
    </xf>
    <xf borderId="0" fillId="0" fontId="1" numFmtId="0" xfId="0" applyFont="1"/>
    <xf borderId="0" fillId="0" fontId="5" numFmtId="0" xfId="0" applyAlignment="1" applyFont="1">
      <alignment readingOrder="0"/>
    </xf>
    <xf borderId="0" fillId="0" fontId="1" numFmtId="166" xfId="0" applyFont="1" applyNumberFormat="1"/>
    <xf borderId="0" fillId="0" fontId="6" numFmtId="0" xfId="0" applyAlignment="1" applyFont="1">
      <alignment horizontal="center" readingOrder="0"/>
    </xf>
    <xf borderId="0" fillId="0" fontId="6" numFmtId="165" xfId="0" applyAlignment="1" applyFont="1" applyNumberFormat="1">
      <alignment horizontal="center" readingOrder="0"/>
    </xf>
    <xf borderId="0" fillId="0" fontId="6" numFmtId="2" xfId="0" applyAlignment="1" applyFont="1" applyNumberFormat="1">
      <alignment horizontal="center" readingOrder="0"/>
    </xf>
    <xf borderId="0" fillId="0" fontId="6" numFmtId="165" xfId="0" applyAlignment="1" applyFont="1" applyNumberFormat="1">
      <alignment horizontal="center"/>
    </xf>
    <xf borderId="0" fillId="2" fontId="7" numFmtId="2" xfId="0" applyAlignment="1" applyFill="1" applyFont="1" applyNumberFormat="1">
      <alignment horizontal="center" readingOrder="0"/>
    </xf>
    <xf borderId="0" fillId="2" fontId="8" numFmtId="165" xfId="0" applyAlignment="1" applyFont="1" applyNumberFormat="1">
      <alignment horizontal="center" readingOrder="0"/>
    </xf>
    <xf borderId="0" fillId="2" fontId="9" numFmtId="165" xfId="0" applyAlignment="1" applyFont="1" applyNumberFormat="1">
      <alignment horizontal="center" readingOrder="0"/>
    </xf>
    <xf borderId="0" fillId="0" fontId="6" numFmtId="166" xfId="0" applyAlignment="1" applyFont="1" applyNumberFormat="1">
      <alignment horizontal="center" readingOrder="0"/>
    </xf>
    <xf borderId="0" fillId="0" fontId="6" numFmtId="0" xfId="0" applyAlignment="1" applyFont="1">
      <alignment horizontal="center"/>
    </xf>
    <xf borderId="0" fillId="0" fontId="4" numFmtId="0" xfId="0" applyAlignment="1" applyFont="1">
      <alignment readingOrder="0"/>
    </xf>
    <xf borderId="0" fillId="0" fontId="1" numFmtId="165" xfId="0" applyAlignment="1" applyFont="1" applyNumberFormat="1">
      <alignment readingOrder="0"/>
    </xf>
    <xf borderId="0" fillId="0" fontId="1" numFmtId="165" xfId="0" applyFont="1" applyNumberFormat="1"/>
    <xf borderId="0" fillId="3" fontId="10" numFmtId="0" xfId="0" applyAlignment="1" applyFill="1" applyFont="1">
      <alignment horizontal="left" readingOrder="0"/>
    </xf>
    <xf borderId="0" fillId="3" fontId="11" numFmtId="0" xfId="0" applyAlignment="1" applyFont="1">
      <alignment horizontal="left" readingOrder="0"/>
    </xf>
    <xf borderId="0" fillId="3" fontId="11" numFmtId="3" xfId="0" applyAlignment="1" applyFont="1" applyNumberFormat="1">
      <alignment horizontal="left" readingOrder="0"/>
    </xf>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vertical="bottom"/>
    </xf>
    <xf borderId="0" fillId="0" fontId="14" numFmtId="10" xfId="0" applyAlignment="1" applyFont="1" applyNumberFormat="1">
      <alignment readingOrder="0" vertical="bottom"/>
    </xf>
    <xf borderId="0" fillId="0" fontId="14" numFmtId="3" xfId="0" applyAlignment="1" applyFont="1" applyNumberFormat="1">
      <alignment readingOrder="0" vertical="bottom"/>
    </xf>
    <xf borderId="0" fillId="2" fontId="15" numFmtId="0" xfId="0" applyAlignment="1" applyFont="1">
      <alignment horizontal="left"/>
    </xf>
    <xf borderId="0" fillId="0" fontId="13" numFmtId="3" xfId="0" applyAlignment="1" applyFont="1" applyNumberFormat="1">
      <alignment readingOrder="0" vertical="bottom"/>
    </xf>
    <xf borderId="0" fillId="3" fontId="16" numFmtId="0" xfId="0" applyAlignment="1" applyFont="1">
      <alignment horizontal="center" readingOrder="0"/>
    </xf>
    <xf borderId="0" fillId="3" fontId="16" numFmtId="0" xfId="0" applyAlignment="1" applyFont="1">
      <alignment readingOrder="0"/>
    </xf>
    <xf borderId="0" fillId="3" fontId="17" numFmtId="0" xfId="0" applyAlignment="1" applyFont="1">
      <alignment readingOrder="0"/>
    </xf>
    <xf borderId="0" fillId="0" fontId="6" numFmtId="0" xfId="0" applyAlignment="1" applyFont="1">
      <alignment readingOrder="0"/>
    </xf>
    <xf borderId="0" fillId="0" fontId="6" numFmtId="167" xfId="0" applyAlignment="1" applyFont="1" applyNumberFormat="1">
      <alignment readingOrder="0"/>
    </xf>
    <xf borderId="0" fillId="4" fontId="6" numFmtId="0" xfId="0" applyAlignment="1" applyFill="1" applyFont="1">
      <alignment readingOrder="0"/>
    </xf>
    <xf borderId="0" fillId="4" fontId="6" numFmtId="167" xfId="0" applyAlignment="1" applyFont="1" applyNumberFormat="1">
      <alignment readingOrder="0"/>
    </xf>
    <xf borderId="0" fillId="4" fontId="1" numFmtId="0" xfId="0" applyFont="1"/>
    <xf borderId="0" fillId="4" fontId="1" numFmtId="0" xfId="0" applyAlignment="1" applyFont="1">
      <alignment readingOrder="0"/>
    </xf>
    <xf borderId="0" fillId="0" fontId="6" numFmtId="0" xfId="0" applyAlignment="1" applyFont="1">
      <alignment readingOrder="0" vertical="bottom"/>
    </xf>
    <xf borderId="0" fillId="5" fontId="1" numFmtId="0" xfId="0" applyAlignment="1" applyFill="1" applyFont="1">
      <alignment readingOrder="0"/>
    </xf>
    <xf borderId="0" fillId="5" fontId="14" numFmtId="0" xfId="0" applyAlignment="1" applyFont="1">
      <alignment readingOrder="0" vertical="bottom"/>
    </xf>
    <xf borderId="0" fillId="5" fontId="6" numFmtId="167" xfId="0" applyAlignment="1" applyFont="1" applyNumberFormat="1">
      <alignment readingOrder="0"/>
    </xf>
    <xf borderId="0" fillId="5" fontId="1" numFmtId="168" xfId="0" applyAlignment="1" applyFont="1" applyNumberFormat="1">
      <alignment readingOrder="0"/>
    </xf>
    <xf borderId="0" fillId="4" fontId="14" numFmtId="0" xfId="0" applyAlignment="1" applyFont="1">
      <alignment readingOrder="0" vertical="bottom"/>
    </xf>
    <xf borderId="0" fillId="4" fontId="13" numFmtId="0" xfId="0" applyAlignment="1" applyFont="1">
      <alignment readingOrder="0" vertical="bottom"/>
    </xf>
    <xf borderId="0" fillId="0" fontId="1" numFmtId="167" xfId="0" applyAlignment="1" applyFont="1" applyNumberFormat="1">
      <alignment readingOrder="0"/>
    </xf>
    <xf borderId="0" fillId="4" fontId="1" numFmtId="167" xfId="0" applyAlignment="1" applyFont="1" applyNumberFormat="1">
      <alignment readingOrder="0"/>
    </xf>
    <xf borderId="0" fillId="2" fontId="18" numFmtId="0" xfId="0" applyAlignment="1" applyFont="1">
      <alignment horizontal="left" readingOrder="0"/>
    </xf>
    <xf borderId="0" fillId="3" fontId="19" numFmtId="0" xfId="0" applyAlignment="1" applyFont="1">
      <alignment readingOrder="0"/>
    </xf>
    <xf borderId="0" fillId="0" fontId="1" numFmtId="169" xfId="0" applyAlignment="1" applyFont="1" applyNumberFormat="1">
      <alignment readingOrder="0"/>
    </xf>
    <xf borderId="0" fillId="5" fontId="1" numFmtId="0" xfId="0" applyFont="1"/>
    <xf borderId="0" fillId="5" fontId="1" numFmtId="169" xfId="0" applyAlignment="1" applyFont="1" applyNumberFormat="1">
      <alignment readingOrder="0"/>
    </xf>
    <xf borderId="0" fillId="6" fontId="1" numFmtId="0" xfId="0" applyAlignment="1" applyFill="1" applyFont="1">
      <alignment readingOrder="0"/>
    </xf>
    <xf borderId="0" fillId="6" fontId="1" numFmtId="0" xfId="0" applyFont="1"/>
    <xf borderId="0" fillId="6" fontId="1" numFmtId="169" xfId="0" applyAlignment="1" applyFont="1" applyNumberFormat="1">
      <alignment readingOrder="0"/>
    </xf>
    <xf borderId="0" fillId="7" fontId="1" numFmtId="0" xfId="0" applyAlignment="1" applyFill="1" applyFont="1">
      <alignment readingOrder="0"/>
    </xf>
    <xf borderId="0" fillId="7" fontId="1" numFmtId="0" xfId="0" applyFont="1"/>
    <xf borderId="0" fillId="2" fontId="20" numFmtId="0" xfId="0" applyAlignment="1" applyFont="1">
      <alignment horizontal="left" readingOrder="0"/>
    </xf>
    <xf borderId="0" fillId="8" fontId="1" numFmtId="0" xfId="0" applyAlignment="1" applyFill="1" applyFont="1">
      <alignment readingOrder="0"/>
    </xf>
    <xf borderId="0" fillId="8" fontId="1" numFmtId="0" xfId="0" applyFont="1"/>
    <xf borderId="0" fillId="8" fontId="1" numFmtId="169" xfId="0" applyAlignment="1" applyFont="1" applyNumberFormat="1">
      <alignment readingOrder="0"/>
    </xf>
    <xf borderId="0" fillId="7" fontId="1" numFmtId="169" xfId="0" applyAlignment="1" applyFont="1" applyNumberFormat="1">
      <alignment readingOrder="0"/>
    </xf>
    <xf borderId="0" fillId="0" fontId="21" numFmtId="0" xfId="0" applyAlignment="1" applyFont="1">
      <alignment horizontal="left"/>
    </xf>
    <xf borderId="0" fillId="0" fontId="1" numFmtId="166" xfId="0" applyAlignment="1" applyFont="1" applyNumberFormat="1">
      <alignment readingOrder="0"/>
    </xf>
    <xf borderId="0" fillId="0" fontId="1" numFmtId="170" xfId="0" applyAlignment="1" applyFont="1" applyNumberFormat="1">
      <alignment readingOrder="0"/>
    </xf>
    <xf borderId="0" fillId="0" fontId="1" numFmtId="3" xfId="0" applyAlignment="1" applyFont="1" applyNumberFormat="1">
      <alignment readingOrder="0"/>
    </xf>
    <xf borderId="0" fillId="0" fontId="22" numFmtId="0" xfId="0" applyAlignment="1" applyFont="1">
      <alignment readingOrder="0" vertical="bottom"/>
    </xf>
    <xf borderId="0" fillId="0" fontId="13" numFmtId="0" xfId="0" applyAlignment="1" applyFont="1">
      <alignment vertical="bottom"/>
    </xf>
    <xf borderId="0" fillId="0" fontId="13" numFmtId="0" xfId="0" applyAlignment="1" applyFont="1">
      <alignment vertical="bottom"/>
    </xf>
    <xf borderId="0" fillId="0" fontId="13" numFmtId="0" xfId="0" applyAlignment="1" applyFont="1">
      <alignment horizontal="right" vertical="bottom"/>
    </xf>
    <xf borderId="0" fillId="0" fontId="13" numFmtId="171" xfId="0" applyAlignment="1" applyFont="1" applyNumberFormat="1">
      <alignment horizontal="right" vertical="bottom"/>
    </xf>
    <xf borderId="0" fillId="9" fontId="23" numFmtId="166" xfId="0" applyAlignment="1" applyFill="1" applyFont="1" applyNumberFormat="1">
      <alignment horizontal="left" readingOrder="0"/>
    </xf>
    <xf borderId="0" fillId="0" fontId="24" numFmtId="0" xfId="0" applyAlignment="1" applyFont="1">
      <alignment readingOrder="0" shrinkToFit="0" vertical="bottom" wrapText="0"/>
    </xf>
    <xf borderId="0" fillId="0" fontId="24" numFmtId="4" xfId="0" applyAlignment="1" applyFont="1" applyNumberFormat="1">
      <alignment horizontal="right" readingOrder="0" shrinkToFit="0" vertical="bottom" wrapText="0"/>
    </xf>
    <xf borderId="0" fillId="2" fontId="25" numFmtId="0" xfId="0" applyAlignment="1" applyFont="1">
      <alignment readingOrder="0"/>
    </xf>
    <xf borderId="0" fillId="2" fontId="25" numFmtId="165" xfId="0" applyAlignment="1" applyFont="1" applyNumberFormat="1">
      <alignment readingOrder="0"/>
    </xf>
    <xf borderId="0" fillId="0" fontId="26" numFmtId="0" xfId="0" applyFont="1"/>
    <xf borderId="0" fillId="2" fontId="27" numFmtId="0" xfId="0" applyAlignment="1" applyFont="1">
      <alignment readingOrder="0"/>
    </xf>
    <xf borderId="0" fillId="0" fontId="24" numFmtId="165" xfId="0" applyAlignment="1" applyFont="1" applyNumberFormat="1">
      <alignment horizontal="right" readingOrder="0" shrinkToFit="0" vertical="bottom" wrapText="0"/>
    </xf>
    <xf borderId="0" fillId="0" fontId="4" numFmtId="165" xfId="0" applyFont="1" applyNumberFormat="1"/>
    <xf borderId="0" fillId="0" fontId="26" numFmtId="4" xfId="0" applyAlignment="1" applyFont="1" applyNumberFormat="1">
      <alignment readingOrder="0"/>
    </xf>
    <xf borderId="0" fillId="0" fontId="28" numFmtId="0" xfId="0" applyAlignment="1" applyFont="1">
      <alignment readingOrder="0"/>
    </xf>
    <xf borderId="1" fillId="0" fontId="29" numFmtId="4" xfId="0" applyAlignment="1" applyBorder="1" applyFont="1" applyNumberFormat="1">
      <alignment horizontal="right" readingOrder="0" vertical="top"/>
    </xf>
    <xf borderId="1" fillId="2" fontId="29" numFmtId="4" xfId="0" applyAlignment="1" applyBorder="1" applyFont="1" applyNumberFormat="1">
      <alignment horizontal="right" readingOrder="0" vertical="top"/>
    </xf>
    <xf borderId="0" fillId="0" fontId="29" numFmtId="0" xfId="0" applyAlignment="1" applyFont="1">
      <alignment horizontal="left" readingOrder="0"/>
    </xf>
    <xf borderId="0" fillId="0" fontId="30" numFmtId="0" xfId="0" applyFont="1"/>
    <xf borderId="0" fillId="10" fontId="31" numFmtId="166" xfId="0" applyAlignment="1" applyFill="1" applyFont="1" applyNumberFormat="1">
      <alignment horizontal="right" readingOrder="0"/>
    </xf>
    <xf borderId="0" fillId="0" fontId="13" numFmtId="165" xfId="0" applyAlignment="1" applyFont="1" applyNumberFormat="1">
      <alignment horizontal="right" vertical="bottom"/>
    </xf>
    <xf borderId="0" fillId="0" fontId="13" numFmtId="0" xfId="0" applyAlignment="1" applyFont="1">
      <alignment vertical="bottom"/>
    </xf>
    <xf borderId="0" fillId="0" fontId="13" numFmtId="4" xfId="0" applyAlignment="1" applyFont="1" applyNumberFormat="1">
      <alignment horizontal="right" vertical="bottom"/>
    </xf>
    <xf borderId="0" fillId="0" fontId="13" numFmtId="0" xfId="0" applyAlignment="1" applyFont="1">
      <alignment vertical="bottom"/>
    </xf>
    <xf borderId="0" fillId="2" fontId="27"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Nuisance Count vs. Lane Miles</a:t>
            </a:r>
          </a:p>
        </c:rich>
      </c:tx>
      <c:overlay val="0"/>
    </c:title>
    <c:plotArea>
      <c:layout/>
      <c:scatterChart>
        <c:scatterStyle val="lineMarker"/>
        <c:varyColors val="0"/>
        <c:ser>
          <c:idx val="0"/>
          <c:order val="0"/>
          <c:tx>
            <c:strRef>
              <c:f>Trends!$C$1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Trends!$B$2:$B$10</c:f>
            </c:numRef>
          </c:xVal>
          <c:yVal>
            <c:numRef>
              <c:f>Trends!$C$2:$C$10</c:f>
              <c:numCache/>
            </c:numRef>
          </c:yVal>
        </c:ser>
        <c:dLbls>
          <c:showLegendKey val="0"/>
          <c:showVal val="0"/>
          <c:showCatName val="0"/>
          <c:showSerName val="0"/>
          <c:showPercent val="0"/>
          <c:showBubbleSize val="0"/>
        </c:dLbls>
        <c:axId val="890025452"/>
        <c:axId val="2072914619"/>
      </c:scatterChart>
      <c:valAx>
        <c:axId val="8900254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Lane Miles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2914619"/>
      </c:valAx>
      <c:valAx>
        <c:axId val="2072914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Nuisance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90025452"/>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Potential Savings vs. Lane Miles</a:t>
            </a:r>
          </a:p>
        </c:rich>
      </c:tx>
      <c:overlay val="0"/>
    </c:title>
    <c:plotArea>
      <c:layout/>
      <c:scatterChart>
        <c:scatterStyle val="lineMarker"/>
        <c:varyColors val="0"/>
        <c:ser>
          <c:idx val="0"/>
          <c:order val="0"/>
          <c:tx>
            <c:strRef>
              <c:f>Trends!$H$1</c:f>
            </c:strRef>
          </c:tx>
          <c:spPr>
            <a:ln>
              <a:noFill/>
            </a:ln>
          </c:spPr>
          <c:marker>
            <c:symbol val="circle"/>
            <c:size val="7"/>
            <c:spPr>
              <a:solidFill>
                <a:schemeClr val="accent1"/>
              </a:solidFill>
              <a:ln cmpd="sng">
                <a:solidFill>
                  <a:schemeClr val="accent1"/>
                </a:solidFill>
              </a:ln>
            </c:spPr>
          </c:marker>
          <c:trendline>
            <c:name>Trendline for Potential Savings</c:name>
            <c:spPr>
              <a:ln w="19050">
                <a:solidFill>
                  <a:srgbClr val="000000"/>
                </a:solidFill>
              </a:ln>
            </c:spPr>
            <c:trendlineType val="linear"/>
            <c:dispRSqr val="0"/>
            <c:dispEq val="0"/>
          </c:trendline>
          <c:xVal>
            <c:numRef>
              <c:f>Trends!$B$2:$B$10</c:f>
            </c:numRef>
          </c:xVal>
          <c:yVal>
            <c:numRef>
              <c:f>Trends!$H$2:$H$10</c:f>
              <c:numCache/>
            </c:numRef>
          </c:yVal>
        </c:ser>
        <c:dLbls>
          <c:showLegendKey val="0"/>
          <c:showVal val="0"/>
          <c:showCatName val="0"/>
          <c:showSerName val="0"/>
          <c:showPercent val="0"/>
          <c:showBubbleSize val="0"/>
        </c:dLbls>
        <c:axId val="942371785"/>
        <c:axId val="495783022"/>
      </c:scatterChart>
      <c:valAx>
        <c:axId val="94237178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Lane Miles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5783022"/>
      </c:valAx>
      <c:valAx>
        <c:axId val="4957830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Potential Savings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237178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False Positve Rate vs. Lane Miles</a:t>
            </a:r>
          </a:p>
        </c:rich>
      </c:tx>
      <c:overlay val="0"/>
    </c:title>
    <c:plotArea>
      <c:layout/>
      <c:scatterChart>
        <c:scatterStyle val="lineMarker"/>
        <c:varyColors val="0"/>
        <c:ser>
          <c:idx val="0"/>
          <c:order val="0"/>
          <c:tx>
            <c:strRef>
              <c:f>Trends!$F$1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Trends!$B$2:$B$10</c:f>
            </c:numRef>
          </c:xVal>
          <c:yVal>
            <c:numRef>
              <c:f>Trends!$F$2:$F$10</c:f>
              <c:numCache/>
            </c:numRef>
          </c:yVal>
        </c:ser>
        <c:dLbls>
          <c:showLegendKey val="0"/>
          <c:showVal val="0"/>
          <c:showCatName val="0"/>
          <c:showSerName val="0"/>
          <c:showPercent val="0"/>
          <c:showBubbleSize val="0"/>
        </c:dLbls>
        <c:axId val="639672049"/>
        <c:axId val="1367923458"/>
      </c:scatterChart>
      <c:valAx>
        <c:axId val="63967204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Lane Miles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7923458"/>
      </c:valAx>
      <c:valAx>
        <c:axId val="13679234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False Positve 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3967204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Potential Savings w/ Road Analysis vs. Lane Miles</a:t>
            </a:r>
          </a:p>
        </c:rich>
      </c:tx>
      <c:overlay val="0"/>
    </c:title>
    <c:plotArea>
      <c:layout/>
      <c:scatterChart>
        <c:scatterStyle val="lineMarker"/>
        <c:varyColors val="0"/>
        <c:ser>
          <c:idx val="0"/>
          <c:order val="0"/>
          <c:tx>
            <c:strRef>
              <c:f>Trends!$I$1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Trends!$B$2:$B$10</c:f>
            </c:numRef>
          </c:xVal>
          <c:yVal>
            <c:numRef>
              <c:f>Trends!$I$2:$I$10</c:f>
              <c:numCache/>
            </c:numRef>
          </c:yVal>
        </c:ser>
        <c:dLbls>
          <c:showLegendKey val="0"/>
          <c:showVal val="0"/>
          <c:showCatName val="0"/>
          <c:showSerName val="0"/>
          <c:showPercent val="0"/>
          <c:showBubbleSize val="0"/>
        </c:dLbls>
        <c:axId val="68347964"/>
        <c:axId val="856471067"/>
      </c:scatterChart>
      <c:valAx>
        <c:axId val="683479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Lane Miles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6471067"/>
      </c:valAx>
      <c:valAx>
        <c:axId val="856471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Potential Savings w/ Road Analysis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8347964"/>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Real Value vs. Lane Miles</a:t>
            </a:r>
          </a:p>
        </c:rich>
      </c:tx>
      <c:overlay val="0"/>
    </c:title>
    <c:plotArea>
      <c:layout/>
      <c:scatterChart>
        <c:scatterStyle val="lineMarker"/>
        <c:varyColors val="0"/>
        <c:ser>
          <c:idx val="0"/>
          <c:order val="0"/>
          <c:tx>
            <c:strRef>
              <c:f>Trends!$L$1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Trends!$B$2:$B$10</c:f>
            </c:numRef>
          </c:xVal>
          <c:yVal>
            <c:numRef>
              <c:f>Trends!$L$2:$L$10</c:f>
              <c:numCache/>
            </c:numRef>
          </c:yVal>
        </c:ser>
        <c:dLbls>
          <c:showLegendKey val="0"/>
          <c:showVal val="0"/>
          <c:showCatName val="0"/>
          <c:showSerName val="0"/>
          <c:showPercent val="0"/>
          <c:showBubbleSize val="0"/>
        </c:dLbls>
        <c:axId val="1373660724"/>
        <c:axId val="1214817539"/>
      </c:scatterChart>
      <c:valAx>
        <c:axId val="137366072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Lane Miles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4817539"/>
      </c:valAx>
      <c:valAx>
        <c:axId val="12148175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Real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3660724"/>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Cost vs. Residential Miles</a:t>
            </a:r>
          </a:p>
        </c:rich>
      </c:tx>
      <c:overlay val="0"/>
    </c:title>
    <c:plotArea>
      <c:layout/>
      <c:scatterChart>
        <c:scatterStyle val="lineMarker"/>
        <c:varyColors val="0"/>
        <c:ser>
          <c:idx val="0"/>
          <c:order val="0"/>
          <c:tx>
            <c:strRef>
              <c:f>'Road Cost'!$C$1</c:f>
            </c:strRef>
          </c:tx>
          <c:spPr>
            <a:ln>
              <a:noFill/>
            </a:ln>
          </c:spPr>
          <c:marker>
            <c:symbol val="circle"/>
            <c:size val="7"/>
            <c:spPr>
              <a:solidFill>
                <a:schemeClr val="accent1"/>
              </a:solidFill>
              <a:ln cmpd="sng">
                <a:solidFill>
                  <a:schemeClr val="accent1"/>
                </a:solidFill>
              </a:ln>
            </c:spPr>
          </c:marker>
          <c:trendline>
            <c:name/>
            <c:spPr>
              <a:ln w="19050">
                <a:solidFill>
                  <a:srgbClr val="000000"/>
                </a:solidFill>
              </a:ln>
            </c:spPr>
            <c:trendlineType val="linear"/>
            <c:dispRSqr val="0"/>
            <c:dispEq val="0"/>
          </c:trendline>
          <c:xVal>
            <c:numRef>
              <c:f>'Road Cost'!$B$2:$B$7</c:f>
            </c:numRef>
          </c:xVal>
          <c:yVal>
            <c:numRef>
              <c:f>'Road Cost'!$C$2:$C$7</c:f>
              <c:numCache/>
            </c:numRef>
          </c:yVal>
        </c:ser>
        <c:dLbls>
          <c:showLegendKey val="0"/>
          <c:showVal val="0"/>
          <c:showCatName val="0"/>
          <c:showSerName val="0"/>
          <c:showPercent val="0"/>
          <c:showBubbleSize val="0"/>
        </c:dLbls>
        <c:axId val="1732059283"/>
        <c:axId val="1903242471"/>
      </c:scatterChart>
      <c:valAx>
        <c:axId val="173205928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Residential Miles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3242471"/>
      </c:valAx>
      <c:valAx>
        <c:axId val="19032424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Cost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205928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1123950</xdr:colOff>
      <xdr:row>25</xdr:row>
      <xdr:rowOff>9525</xdr:rowOff>
    </xdr:from>
    <xdr:ext cx="4200525" cy="2562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1123950</xdr:colOff>
      <xdr:row>10</xdr:row>
      <xdr:rowOff>123825</xdr:rowOff>
    </xdr:from>
    <xdr:ext cx="4200525" cy="25622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10</xdr:row>
      <xdr:rowOff>123825</xdr:rowOff>
    </xdr:from>
    <xdr:ext cx="3990975" cy="24860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781050</xdr:colOff>
      <xdr:row>10</xdr:row>
      <xdr:rowOff>123825</xdr:rowOff>
    </xdr:from>
    <xdr:ext cx="4133850" cy="25622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25</xdr:row>
      <xdr:rowOff>9525</xdr:rowOff>
    </xdr:from>
    <xdr:ext cx="3990975" cy="24860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952500</xdr:colOff>
      <xdr:row>0</xdr:row>
      <xdr:rowOff>0</xdr:rowOff>
    </xdr:from>
    <xdr:ext cx="4810125" cy="2971800"/>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nDOY-LrzBVSeHnV-fOeAy5069LhrjHWxqWnD3i3O_sA/edit" TargetMode="External"/><Relationship Id="rId2" Type="http://schemas.openxmlformats.org/officeDocument/2006/relationships/hyperlink" Target="https://docs.google.com/spreadsheets/d/1nDOY-LrzBVSeHnV-fOeAy5069LhrjHWxqWnD3i3O_sA/edit" TargetMode="External"/><Relationship Id="rId3" Type="http://schemas.openxmlformats.org/officeDocument/2006/relationships/hyperlink" Target="https://budget.kcmo.gov/" TargetMode="External"/><Relationship Id="rId4" Type="http://schemas.openxmlformats.org/officeDocument/2006/relationships/hyperlink" Target="https://docs.google.com/spreadsheets/d/1nDOY-LrzBVSeHnV-fOeAy5069LhrjHWxqWnD3i3O_sA/edit" TargetMode="External"/><Relationship Id="rId9" Type="http://schemas.openxmlformats.org/officeDocument/2006/relationships/drawing" Target="../drawings/drawing1.xml"/><Relationship Id="rId5" Type="http://schemas.openxmlformats.org/officeDocument/2006/relationships/hyperlink" Target="https://docs.google.com/spreadsheets/d/1nDOY-LrzBVSeHnV-fOeAy5069LhrjHWxqWnD3i3O_sA/edit" TargetMode="External"/><Relationship Id="rId6" Type="http://schemas.openxmlformats.org/officeDocument/2006/relationships/hyperlink" Target="https://docs.google.com/spreadsheets/d/1nDOY-LrzBVSeHnV-fOeAy5069LhrjHWxqWnD3i3O_sA/edit" TargetMode="External"/><Relationship Id="rId7" Type="http://schemas.openxmlformats.org/officeDocument/2006/relationships/hyperlink" Target="https://data.austintexas.gov/stories/s/8s4x-8vv2" TargetMode="External"/><Relationship Id="rId8" Type="http://schemas.openxmlformats.org/officeDocument/2006/relationships/hyperlink" Target="https://www.okc.gov/home/showpublisheddocument/23841/637611550192930000"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opengovpay.com/employer/ok/city-of-tulsa/2020?jobTitle=Neighborhood"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ata.austintexas.gov/stories/s/8s4x-8vv2"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opengovpay.com/employer/ma/city-of-boston/2020?jobTitle=Code+Enforce"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arkansasonline.com/right2know/lrsalaries/?appSession=2K018IAMG021NIO2AG9A88TE7JRDUXD74J515CO3044343LN3096M546665QGLOBEF3QRZ39GO6970K78517H957JLFC4316X2HL4WE78RCZ0U38DPB2N0X6IAKPKCG8"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allascityhall.com/departments/budget/financialtransparency/AnnualBudget/2021-00-Adopted-Budget.pdf"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budget.kcmo.gov/"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opengovpay.com/employer/va/city-of-virginia-beach/2020?jobTitle=Code"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opengovpay.com/employer/wa/city-of-seattle/2020?jobTitle=Housing" TargetMode="External"/><Relationship Id="rId2"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okc.gov/home/showpublisheddocument/23841/637611550192930000"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38"/>
    <col customWidth="1" min="4" max="4" width="19.13"/>
    <col customWidth="1" min="5" max="5" width="14.13"/>
    <col customWidth="1" min="6" max="6" width="15.63"/>
    <col customWidth="1" min="7" max="7" width="15.75"/>
    <col customWidth="1" min="8" max="8" width="14.5"/>
    <col customWidth="1" min="9" max="9" width="27.38"/>
    <col customWidth="1" min="10" max="10" width="18.25"/>
    <col customWidth="1" min="11" max="11" width="14.75"/>
    <col customWidth="1" min="13" max="13" width="28.0"/>
  </cols>
  <sheetData>
    <row r="1">
      <c r="A1" s="1" t="s">
        <v>0</v>
      </c>
      <c r="B1" s="2" t="s">
        <v>1</v>
      </c>
      <c r="C1" s="1" t="s">
        <v>2</v>
      </c>
      <c r="D1" s="1" t="s">
        <v>3</v>
      </c>
      <c r="E1" s="1" t="s">
        <v>4</v>
      </c>
      <c r="F1" s="1" t="s">
        <v>5</v>
      </c>
      <c r="G1" s="1" t="s">
        <v>6</v>
      </c>
      <c r="H1" s="1" t="s">
        <v>7</v>
      </c>
      <c r="I1" s="1" t="s">
        <v>8</v>
      </c>
      <c r="J1" s="1" t="s">
        <v>9</v>
      </c>
      <c r="K1" s="1" t="s">
        <v>10</v>
      </c>
      <c r="L1" s="1" t="s">
        <v>11</v>
      </c>
      <c r="M1" s="1" t="s">
        <v>12</v>
      </c>
      <c r="N1" s="1" t="s">
        <v>13</v>
      </c>
    </row>
    <row r="2">
      <c r="A2" s="1" t="s">
        <v>14</v>
      </c>
      <c r="B2" s="3">
        <f>'Little Rock'!G3</f>
        <v>869.9197</v>
      </c>
      <c r="C2" s="4">
        <f>'Little Rock'!B10</f>
        <v>12239</v>
      </c>
      <c r="D2" s="5">
        <f>'Little Rock'!D10</f>
        <v>17.5115614</v>
      </c>
      <c r="E2" s="5">
        <f>'Little Rock'!D6</f>
        <v>214324</v>
      </c>
      <c r="F2" s="6">
        <f>'False Positives'!B3</f>
        <v>0.57</v>
      </c>
      <c r="G2" s="5">
        <f t="shared" ref="G2:G10" si="1">B2*150</f>
        <v>130487.955</v>
      </c>
      <c r="H2" s="5">
        <f>'Little Rock'!D12</f>
        <v>60598.75823</v>
      </c>
      <c r="I2" s="7">
        <f t="shared" ref="I2:I10" si="2">sum(G2:H2)</f>
        <v>191086.7132</v>
      </c>
      <c r="J2" s="7">
        <v>150000.0</v>
      </c>
      <c r="K2" s="1">
        <v>1.0</v>
      </c>
      <c r="L2" s="8">
        <f t="shared" ref="L2:L10" si="3">I2-J2</f>
        <v>41086.71323</v>
      </c>
      <c r="M2" s="9" t="s">
        <v>15</v>
      </c>
      <c r="N2" s="1" t="s">
        <v>13</v>
      </c>
    </row>
    <row r="3">
      <c r="A3" s="1" t="s">
        <v>16</v>
      </c>
      <c r="B3" s="3">
        <f>Dallas!G3</f>
        <v>2800</v>
      </c>
      <c r="C3" s="4">
        <f>Dallas!B7</f>
        <v>88000</v>
      </c>
      <c r="D3" s="5">
        <f>Dallas!D7</f>
        <v>89.30021591</v>
      </c>
      <c r="E3" s="5">
        <f>Dallas!D3</f>
        <v>7858419</v>
      </c>
      <c r="F3" s="10">
        <f>'False Positives'!B5</f>
        <v>0.55</v>
      </c>
      <c r="G3" s="5">
        <f t="shared" si="1"/>
        <v>420000</v>
      </c>
      <c r="H3" s="5">
        <f>Dallas!D9</f>
        <v>2161065.225</v>
      </c>
      <c r="I3" s="7">
        <f t="shared" si="2"/>
        <v>2581065.225</v>
      </c>
      <c r="J3" s="7">
        <v>300000.0</v>
      </c>
      <c r="K3" s="1">
        <v>2.0</v>
      </c>
      <c r="L3" s="8">
        <f t="shared" si="3"/>
        <v>2281065.225</v>
      </c>
      <c r="M3" s="9" t="s">
        <v>17</v>
      </c>
      <c r="N3" s="1" t="s">
        <v>13</v>
      </c>
    </row>
    <row r="4">
      <c r="A4" s="1" t="s">
        <v>18</v>
      </c>
      <c r="B4" s="2">
        <f>'Kansas City'!G3</f>
        <v>2143.109</v>
      </c>
      <c r="C4" s="11">
        <f>'Kansas City'!B7</f>
        <v>30000</v>
      </c>
      <c r="D4" s="5">
        <f>'Kansas City'!D7</f>
        <v>39.0626</v>
      </c>
      <c r="E4" s="5">
        <f>'Kansas City'!D3</f>
        <v>1171878</v>
      </c>
      <c r="F4" s="10">
        <f>'False Positives'!B$5</f>
        <v>0.55</v>
      </c>
      <c r="G4" s="5">
        <f t="shared" si="1"/>
        <v>321466.35</v>
      </c>
      <c r="H4" s="5">
        <f>'Kansas City'!D9</f>
        <v>310547.67</v>
      </c>
      <c r="I4" s="7">
        <f t="shared" si="2"/>
        <v>632014.02</v>
      </c>
      <c r="J4" s="7">
        <v>300000.0</v>
      </c>
      <c r="K4" s="1">
        <v>2.0</v>
      </c>
      <c r="L4" s="8">
        <f t="shared" si="3"/>
        <v>332014.02</v>
      </c>
      <c r="M4" s="9" t="s">
        <v>19</v>
      </c>
      <c r="N4" s="1" t="s">
        <v>13</v>
      </c>
    </row>
    <row r="5">
      <c r="A5" s="1" t="s">
        <v>20</v>
      </c>
      <c r="B5" s="3">
        <f>'Virginia Beach'!G3</f>
        <v>1539.758</v>
      </c>
      <c r="C5" s="4">
        <f>'Virginia Beach'!B25</f>
        <v>20000</v>
      </c>
      <c r="D5" s="5">
        <f>'Virginia Beach'!D25</f>
        <v>70.17444</v>
      </c>
      <c r="E5" s="5">
        <f>'Virginia Beach'!D22</f>
        <v>1403488.8</v>
      </c>
      <c r="F5" s="10">
        <f>'False Positives'!B$5</f>
        <v>0.55</v>
      </c>
      <c r="G5" s="5">
        <f t="shared" si="1"/>
        <v>230963.7</v>
      </c>
      <c r="H5" s="5">
        <f>'Virginia Beach'!D27</f>
        <v>315784.98</v>
      </c>
      <c r="I5" s="7">
        <f t="shared" si="2"/>
        <v>546748.68</v>
      </c>
      <c r="J5" s="7">
        <v>200000.0</v>
      </c>
      <c r="K5" s="1">
        <v>1.0</v>
      </c>
      <c r="L5" s="8">
        <f t="shared" si="3"/>
        <v>346748.68</v>
      </c>
      <c r="M5" s="9" t="s">
        <v>21</v>
      </c>
      <c r="N5" s="1" t="s">
        <v>13</v>
      </c>
    </row>
    <row r="6">
      <c r="A6" s="1" t="s">
        <v>22</v>
      </c>
      <c r="B6" s="3">
        <f>Seattle!G3</f>
        <v>1214.781</v>
      </c>
      <c r="C6" s="4">
        <f>Seattle!B25</f>
        <v>5000</v>
      </c>
      <c r="D6" s="5">
        <f>Seattle!D25</f>
        <v>265.23328</v>
      </c>
      <c r="E6" s="5">
        <f>Seattle!D20</f>
        <v>1326166.4</v>
      </c>
      <c r="F6" s="10">
        <f>'False Positives'!B$5</f>
        <v>0.55</v>
      </c>
      <c r="G6" s="5">
        <f t="shared" si="1"/>
        <v>182217.15</v>
      </c>
      <c r="H6" s="5">
        <f>Seattle!D27</f>
        <v>364695.76</v>
      </c>
      <c r="I6" s="7">
        <f t="shared" si="2"/>
        <v>546912.91</v>
      </c>
      <c r="J6" s="7">
        <v>200000.0</v>
      </c>
      <c r="K6" s="1">
        <v>1.0</v>
      </c>
      <c r="L6" s="8">
        <f t="shared" si="3"/>
        <v>346912.91</v>
      </c>
      <c r="M6" s="9" t="s">
        <v>23</v>
      </c>
      <c r="N6" s="1" t="s">
        <v>13</v>
      </c>
    </row>
    <row r="7">
      <c r="A7" s="1" t="s">
        <v>24</v>
      </c>
      <c r="B7" s="3">
        <f>Boston!G3</f>
        <v>635.6627</v>
      </c>
      <c r="C7" s="4">
        <f>Boston!B24</f>
        <v>35000</v>
      </c>
      <c r="D7" s="5">
        <f>Boston!D24</f>
        <v>40.277306</v>
      </c>
      <c r="E7" s="5">
        <f>Boston!D20</f>
        <v>1409705.71</v>
      </c>
      <c r="F7" s="10">
        <f>'False Positives'!B$5</f>
        <v>0.55</v>
      </c>
      <c r="G7" s="5">
        <f t="shared" si="1"/>
        <v>95349.405</v>
      </c>
      <c r="H7" s="5">
        <f>Boston!D26</f>
        <v>373572.0132</v>
      </c>
      <c r="I7" s="7">
        <f t="shared" si="2"/>
        <v>468921.4182</v>
      </c>
      <c r="J7" s="7">
        <v>200000.0</v>
      </c>
      <c r="K7" s="1">
        <v>1.0</v>
      </c>
      <c r="L7" s="8">
        <f t="shared" si="3"/>
        <v>268921.4182</v>
      </c>
      <c r="M7" s="9" t="s">
        <v>25</v>
      </c>
      <c r="N7" s="1" t="s">
        <v>13</v>
      </c>
    </row>
    <row r="8">
      <c r="A8" s="1" t="s">
        <v>26</v>
      </c>
      <c r="B8" s="3">
        <f>Austin!G3</f>
        <v>2051.768</v>
      </c>
      <c r="C8" s="4">
        <f>Austin!B10</f>
        <v>38180</v>
      </c>
      <c r="D8" s="5">
        <f>Austin!D10</f>
        <v>298.0525406</v>
      </c>
      <c r="E8" s="5">
        <f>Austin!D3</f>
        <v>11379646</v>
      </c>
      <c r="F8" s="6">
        <f>'False Positives'!B2</f>
        <v>0.63</v>
      </c>
      <c r="G8" s="5">
        <f t="shared" si="1"/>
        <v>307765.2</v>
      </c>
      <c r="H8" s="5">
        <f>Austin!D12</f>
        <v>3561429.808</v>
      </c>
      <c r="I8" s="7">
        <f t="shared" si="2"/>
        <v>3869195.008</v>
      </c>
      <c r="J8" s="7">
        <v>300000.0</v>
      </c>
      <c r="K8" s="1">
        <v>2.0</v>
      </c>
      <c r="L8" s="8">
        <f t="shared" si="3"/>
        <v>3569195.008</v>
      </c>
      <c r="M8" s="9" t="s">
        <v>27</v>
      </c>
      <c r="N8" s="1" t="s">
        <v>13</v>
      </c>
    </row>
    <row r="9">
      <c r="A9" s="1" t="s">
        <v>28</v>
      </c>
      <c r="B9" s="3">
        <f>Tulsa!G3</f>
        <v>1591.630008</v>
      </c>
      <c r="C9" s="4">
        <f>10000</f>
        <v>10000</v>
      </c>
      <c r="D9" s="12">
        <f>Tulsa!D37</f>
        <v>110.10816</v>
      </c>
      <c r="E9" s="5">
        <f>Tulsa!D24</f>
        <v>1101081.6</v>
      </c>
      <c r="F9" s="6">
        <f>'False Positives'!B1</f>
        <v>0.4</v>
      </c>
      <c r="G9" s="5">
        <f t="shared" si="1"/>
        <v>238744.5012</v>
      </c>
      <c r="H9" s="12">
        <f>Tulsa!D39</f>
        <v>220216.32</v>
      </c>
      <c r="I9" s="7">
        <f t="shared" si="2"/>
        <v>458960.8212</v>
      </c>
      <c r="J9" s="7">
        <v>200000.0</v>
      </c>
      <c r="K9" s="1">
        <v>1.0</v>
      </c>
      <c r="L9" s="8">
        <f t="shared" si="3"/>
        <v>258960.8212</v>
      </c>
      <c r="M9" s="13" t="s">
        <v>29</v>
      </c>
      <c r="N9" s="1" t="s">
        <v>13</v>
      </c>
    </row>
    <row r="10">
      <c r="A10" s="1" t="s">
        <v>30</v>
      </c>
      <c r="B10" s="3">
        <f>OKC!G3</f>
        <v>2894.968</v>
      </c>
      <c r="C10" s="4">
        <f>OKC!B10</f>
        <v>8291</v>
      </c>
      <c r="D10" s="14">
        <f>OKC!D10</f>
        <v>422.5520444</v>
      </c>
      <c r="E10" s="5">
        <f>OKC!D3</f>
        <v>3503379</v>
      </c>
      <c r="F10" s="6">
        <f>'False Positives'!B4</f>
        <v>0.6</v>
      </c>
      <c r="G10" s="5">
        <f t="shared" si="1"/>
        <v>434245.2</v>
      </c>
      <c r="H10" s="14">
        <f>OKC!D12</f>
        <v>1051013.7</v>
      </c>
      <c r="I10" s="7">
        <f t="shared" si="2"/>
        <v>1485258.9</v>
      </c>
      <c r="J10" s="7">
        <v>300000.0</v>
      </c>
      <c r="K10" s="1">
        <v>2.0</v>
      </c>
      <c r="L10" s="8">
        <f t="shared" si="3"/>
        <v>1185258.9</v>
      </c>
      <c r="M10" s="9" t="s">
        <v>31</v>
      </c>
      <c r="N10" s="1" t="s">
        <v>13</v>
      </c>
    </row>
    <row r="11">
      <c r="B11" s="3"/>
    </row>
    <row r="12">
      <c r="B12" s="3"/>
    </row>
    <row r="13">
      <c r="B13" s="3"/>
    </row>
    <row r="14">
      <c r="B14" s="3"/>
    </row>
    <row r="15">
      <c r="B15" s="3"/>
    </row>
    <row r="16">
      <c r="B16" s="3"/>
    </row>
    <row r="17">
      <c r="B17" s="3"/>
    </row>
    <row r="18">
      <c r="B18" s="3"/>
    </row>
    <row r="19">
      <c r="B19" s="3"/>
    </row>
    <row r="20">
      <c r="B20" s="3"/>
    </row>
    <row r="21">
      <c r="B21" s="3"/>
    </row>
    <row r="22">
      <c r="B22" s="3"/>
    </row>
    <row r="23">
      <c r="B23" s="3"/>
    </row>
    <row r="24">
      <c r="B24" s="3"/>
    </row>
    <row r="25">
      <c r="B25" s="3"/>
    </row>
    <row r="26">
      <c r="B26" s="3"/>
    </row>
    <row r="27">
      <c r="B27" s="3"/>
    </row>
    <row r="28">
      <c r="B28" s="3"/>
    </row>
    <row r="29">
      <c r="B29" s="3"/>
    </row>
    <row r="30">
      <c r="B30" s="3"/>
    </row>
    <row r="31">
      <c r="B31" s="3"/>
    </row>
    <row r="32">
      <c r="B32" s="3"/>
    </row>
    <row r="33">
      <c r="B33" s="3"/>
    </row>
    <row r="34">
      <c r="B34" s="3"/>
    </row>
    <row r="35">
      <c r="B35" s="3"/>
    </row>
    <row r="36">
      <c r="B36" s="3"/>
      <c r="L36" s="1"/>
      <c r="M36" s="1"/>
    </row>
    <row r="37">
      <c r="B37" s="3"/>
    </row>
    <row r="38">
      <c r="B38" s="3"/>
    </row>
    <row r="39">
      <c r="B39" s="3"/>
    </row>
    <row r="40">
      <c r="B40" s="3"/>
    </row>
    <row r="41">
      <c r="B41" s="3"/>
    </row>
    <row r="42">
      <c r="B42" s="3"/>
    </row>
    <row r="43">
      <c r="B43" s="3"/>
    </row>
    <row r="44">
      <c r="B44" s="3"/>
    </row>
    <row r="45">
      <c r="B45" s="3"/>
    </row>
    <row r="46">
      <c r="B46" s="3"/>
    </row>
    <row r="47">
      <c r="B47" s="3"/>
    </row>
    <row r="48">
      <c r="B48" s="3"/>
    </row>
    <row r="49">
      <c r="B49" s="3"/>
    </row>
    <row r="50">
      <c r="B50" s="3"/>
    </row>
    <row r="51">
      <c r="B51" s="3"/>
    </row>
    <row r="52">
      <c r="B52" s="3"/>
    </row>
    <row r="53">
      <c r="B53" s="3"/>
    </row>
    <row r="54">
      <c r="B54" s="3"/>
    </row>
    <row r="55">
      <c r="B55" s="3"/>
    </row>
    <row r="56">
      <c r="B56" s="3"/>
    </row>
    <row r="57">
      <c r="B57" s="3"/>
    </row>
    <row r="58">
      <c r="B58" s="3"/>
    </row>
    <row r="59">
      <c r="B59" s="3"/>
    </row>
    <row r="60">
      <c r="B60" s="3"/>
    </row>
    <row r="61">
      <c r="B61" s="3"/>
    </row>
    <row r="62">
      <c r="B62" s="3"/>
    </row>
    <row r="63">
      <c r="B63" s="3"/>
    </row>
    <row r="64">
      <c r="B64" s="3"/>
    </row>
    <row r="65">
      <c r="B65" s="3"/>
    </row>
    <row r="66">
      <c r="B66" s="3"/>
    </row>
    <row r="67">
      <c r="B67" s="3"/>
    </row>
    <row r="68">
      <c r="B68" s="3"/>
    </row>
    <row r="69">
      <c r="B69" s="3"/>
    </row>
    <row r="70">
      <c r="B70" s="3"/>
    </row>
    <row r="71">
      <c r="B71" s="3"/>
    </row>
    <row r="72">
      <c r="B72" s="3"/>
    </row>
    <row r="73">
      <c r="B73" s="3"/>
    </row>
    <row r="74">
      <c r="B74" s="3"/>
    </row>
    <row r="75">
      <c r="B75" s="3"/>
    </row>
    <row r="76">
      <c r="B76" s="3"/>
    </row>
    <row r="77">
      <c r="B77" s="3"/>
    </row>
    <row r="78">
      <c r="B78" s="3"/>
    </row>
    <row r="79">
      <c r="B79" s="3"/>
    </row>
    <row r="80">
      <c r="B80" s="3"/>
    </row>
    <row r="81">
      <c r="B81" s="3"/>
    </row>
    <row r="82">
      <c r="B82" s="3"/>
    </row>
    <row r="83">
      <c r="B83" s="3"/>
    </row>
    <row r="84">
      <c r="B84" s="3"/>
    </row>
    <row r="85">
      <c r="B85" s="3"/>
    </row>
    <row r="86">
      <c r="B86" s="3"/>
    </row>
    <row r="87">
      <c r="B87" s="3"/>
    </row>
    <row r="88">
      <c r="B88" s="3"/>
    </row>
    <row r="89">
      <c r="B89" s="3"/>
    </row>
    <row r="90">
      <c r="B90" s="3"/>
    </row>
    <row r="91">
      <c r="B91" s="3"/>
    </row>
    <row r="92">
      <c r="B92" s="3"/>
    </row>
    <row r="93">
      <c r="B93" s="3"/>
    </row>
    <row r="94">
      <c r="B94" s="3"/>
    </row>
    <row r="95">
      <c r="B95" s="3"/>
    </row>
    <row r="96">
      <c r="B96" s="3"/>
    </row>
    <row r="97">
      <c r="B97" s="3"/>
    </row>
    <row r="98">
      <c r="B98" s="3"/>
    </row>
    <row r="99">
      <c r="B99" s="3"/>
    </row>
    <row r="100">
      <c r="B100" s="3"/>
    </row>
    <row r="101">
      <c r="B101" s="3"/>
    </row>
    <row r="102">
      <c r="B102" s="3"/>
    </row>
    <row r="103">
      <c r="B103" s="3"/>
    </row>
    <row r="104">
      <c r="B104" s="3"/>
    </row>
    <row r="105">
      <c r="B105" s="3"/>
    </row>
    <row r="106">
      <c r="B106" s="3"/>
    </row>
    <row r="107">
      <c r="B107" s="3"/>
    </row>
    <row r="108">
      <c r="B108" s="3"/>
    </row>
    <row r="109">
      <c r="B109" s="3"/>
    </row>
    <row r="110">
      <c r="B110" s="3"/>
    </row>
    <row r="111">
      <c r="B111" s="3"/>
    </row>
    <row r="112">
      <c r="B112" s="3"/>
    </row>
    <row r="113">
      <c r="B113" s="3"/>
    </row>
    <row r="114">
      <c r="B114" s="3"/>
    </row>
    <row r="115">
      <c r="B115" s="3"/>
    </row>
    <row r="116">
      <c r="B116" s="3"/>
    </row>
    <row r="117">
      <c r="B117" s="3"/>
    </row>
    <row r="118">
      <c r="B118" s="3"/>
    </row>
    <row r="119">
      <c r="B119" s="3"/>
    </row>
    <row r="120">
      <c r="B120" s="3"/>
    </row>
    <row r="121">
      <c r="B121" s="3"/>
    </row>
    <row r="122">
      <c r="B122" s="3"/>
    </row>
    <row r="123">
      <c r="B123" s="3"/>
    </row>
    <row r="124">
      <c r="B124" s="3"/>
    </row>
    <row r="125">
      <c r="B125" s="3"/>
    </row>
    <row r="126">
      <c r="B126" s="3"/>
    </row>
    <row r="127">
      <c r="B127" s="3"/>
    </row>
    <row r="128">
      <c r="B128" s="3"/>
    </row>
    <row r="129">
      <c r="B129" s="3"/>
    </row>
    <row r="130">
      <c r="B130" s="3"/>
    </row>
    <row r="131">
      <c r="B131" s="3"/>
    </row>
    <row r="132">
      <c r="B132" s="3"/>
    </row>
    <row r="133">
      <c r="B133" s="3"/>
    </row>
    <row r="134">
      <c r="B134" s="3"/>
    </row>
    <row r="135">
      <c r="B135" s="3"/>
    </row>
    <row r="136">
      <c r="B136" s="3"/>
    </row>
    <row r="137">
      <c r="B137" s="3"/>
    </row>
    <row r="138">
      <c r="B138" s="3"/>
    </row>
    <row r="139">
      <c r="B139" s="3"/>
    </row>
    <row r="140">
      <c r="B140" s="3"/>
    </row>
    <row r="141">
      <c r="B141" s="3"/>
    </row>
    <row r="142">
      <c r="B142" s="3"/>
    </row>
    <row r="143">
      <c r="B143" s="3"/>
    </row>
    <row r="144">
      <c r="B144" s="3"/>
    </row>
    <row r="145">
      <c r="B145" s="3"/>
    </row>
    <row r="146">
      <c r="B146" s="3"/>
    </row>
    <row r="147">
      <c r="B147" s="3"/>
    </row>
    <row r="148">
      <c r="B148" s="3"/>
    </row>
    <row r="149">
      <c r="B149" s="3"/>
    </row>
    <row r="150">
      <c r="B150" s="3"/>
    </row>
    <row r="151">
      <c r="B151" s="3"/>
    </row>
    <row r="152">
      <c r="B152" s="3"/>
    </row>
    <row r="153">
      <c r="B153" s="3"/>
    </row>
    <row r="154">
      <c r="B154" s="3"/>
    </row>
    <row r="155">
      <c r="B155" s="3"/>
    </row>
    <row r="156">
      <c r="B156" s="3"/>
    </row>
    <row r="157">
      <c r="B157" s="3"/>
    </row>
    <row r="158">
      <c r="B158" s="3"/>
    </row>
    <row r="159">
      <c r="B159" s="3"/>
    </row>
    <row r="160">
      <c r="B160" s="3"/>
    </row>
    <row r="161">
      <c r="B161" s="3"/>
    </row>
    <row r="162">
      <c r="B162" s="3"/>
    </row>
    <row r="163">
      <c r="B163" s="3"/>
    </row>
    <row r="164">
      <c r="B164" s="3"/>
    </row>
    <row r="165">
      <c r="B165" s="3"/>
    </row>
    <row r="166">
      <c r="B166" s="3"/>
    </row>
    <row r="167">
      <c r="B167" s="3"/>
    </row>
    <row r="168">
      <c r="B168" s="3"/>
    </row>
    <row r="169">
      <c r="B169" s="3"/>
    </row>
    <row r="170">
      <c r="B170" s="3"/>
    </row>
    <row r="171">
      <c r="B171" s="3"/>
    </row>
    <row r="172">
      <c r="B172" s="3"/>
    </row>
    <row r="173">
      <c r="B173" s="3"/>
    </row>
    <row r="174">
      <c r="B174" s="3"/>
    </row>
    <row r="175">
      <c r="B175" s="3"/>
    </row>
    <row r="176">
      <c r="B176" s="3"/>
    </row>
    <row r="177">
      <c r="B177" s="3"/>
    </row>
    <row r="178">
      <c r="B178" s="3"/>
    </row>
    <row r="179">
      <c r="B179" s="3"/>
    </row>
    <row r="180">
      <c r="B180" s="3"/>
    </row>
    <row r="181">
      <c r="B181" s="3"/>
    </row>
    <row r="182">
      <c r="B182" s="3"/>
    </row>
    <row r="183">
      <c r="B183" s="3"/>
    </row>
    <row r="184">
      <c r="B184" s="3"/>
    </row>
    <row r="185">
      <c r="B185" s="3"/>
    </row>
    <row r="186">
      <c r="B186" s="3"/>
    </row>
    <row r="187">
      <c r="B187" s="3"/>
    </row>
    <row r="188">
      <c r="B188" s="3"/>
    </row>
    <row r="189">
      <c r="B189" s="3"/>
    </row>
    <row r="190">
      <c r="B190" s="3"/>
    </row>
    <row r="191">
      <c r="B191" s="3"/>
    </row>
    <row r="192">
      <c r="B192" s="3"/>
    </row>
    <row r="193">
      <c r="B193" s="3"/>
    </row>
    <row r="194">
      <c r="B194" s="3"/>
    </row>
    <row r="195">
      <c r="B195" s="3"/>
    </row>
    <row r="196">
      <c r="B196" s="3"/>
    </row>
    <row r="197">
      <c r="B197" s="3"/>
    </row>
    <row r="198">
      <c r="B198" s="3"/>
    </row>
    <row r="199">
      <c r="B199" s="3"/>
    </row>
    <row r="200">
      <c r="B200" s="3"/>
    </row>
    <row r="201">
      <c r="B201" s="3"/>
    </row>
    <row r="202">
      <c r="B202" s="3"/>
    </row>
    <row r="203">
      <c r="B203" s="3"/>
    </row>
    <row r="204">
      <c r="B204" s="3"/>
    </row>
    <row r="205">
      <c r="B205" s="3"/>
    </row>
    <row r="206">
      <c r="B206" s="3"/>
    </row>
    <row r="207">
      <c r="B207" s="3"/>
    </row>
    <row r="208">
      <c r="B208" s="3"/>
    </row>
    <row r="209">
      <c r="B209" s="3"/>
    </row>
    <row r="210">
      <c r="B210" s="3"/>
    </row>
    <row r="211">
      <c r="B211" s="3"/>
    </row>
    <row r="212">
      <c r="B212" s="3"/>
    </row>
    <row r="213">
      <c r="B213" s="3"/>
    </row>
    <row r="214">
      <c r="B214" s="3"/>
    </row>
    <row r="215">
      <c r="B215" s="3"/>
    </row>
    <row r="216">
      <c r="B216" s="3"/>
    </row>
    <row r="217">
      <c r="B217" s="3"/>
    </row>
    <row r="218">
      <c r="B218" s="3"/>
    </row>
    <row r="219">
      <c r="B219" s="3"/>
    </row>
    <row r="220">
      <c r="B220" s="3"/>
    </row>
    <row r="221">
      <c r="B221" s="3"/>
    </row>
    <row r="222">
      <c r="B222" s="3"/>
    </row>
    <row r="223">
      <c r="B223" s="3"/>
    </row>
    <row r="224">
      <c r="B224" s="3"/>
    </row>
    <row r="225">
      <c r="B225" s="3"/>
    </row>
    <row r="226">
      <c r="B226" s="3"/>
    </row>
    <row r="227">
      <c r="B227" s="3"/>
    </row>
    <row r="228">
      <c r="B228" s="3"/>
    </row>
    <row r="229">
      <c r="B229" s="3"/>
    </row>
    <row r="230">
      <c r="B230" s="3"/>
    </row>
    <row r="231">
      <c r="B231" s="3"/>
    </row>
    <row r="232">
      <c r="B232" s="3"/>
    </row>
    <row r="233">
      <c r="B233" s="3"/>
    </row>
    <row r="234">
      <c r="B234" s="3"/>
    </row>
    <row r="235">
      <c r="B235" s="3"/>
    </row>
    <row r="236">
      <c r="B236" s="3"/>
    </row>
    <row r="237">
      <c r="B237" s="3"/>
    </row>
    <row r="238">
      <c r="B238" s="3"/>
    </row>
    <row r="239">
      <c r="B239" s="3"/>
    </row>
    <row r="240">
      <c r="B240" s="3"/>
    </row>
    <row r="241">
      <c r="B241" s="3"/>
    </row>
    <row r="242">
      <c r="B242" s="3"/>
    </row>
    <row r="243">
      <c r="B243" s="3"/>
    </row>
    <row r="244">
      <c r="B244" s="3"/>
    </row>
    <row r="245">
      <c r="B245" s="3"/>
    </row>
    <row r="246">
      <c r="B246" s="3"/>
    </row>
    <row r="247">
      <c r="B247" s="3"/>
    </row>
    <row r="248">
      <c r="B248" s="3"/>
    </row>
    <row r="249">
      <c r="B249" s="3"/>
    </row>
    <row r="250">
      <c r="B250" s="3"/>
    </row>
    <row r="251">
      <c r="B251" s="3"/>
    </row>
    <row r="252">
      <c r="B252" s="3"/>
    </row>
    <row r="253">
      <c r="B253" s="3"/>
    </row>
    <row r="254">
      <c r="B254" s="3"/>
    </row>
    <row r="255">
      <c r="B255" s="3"/>
    </row>
    <row r="256">
      <c r="B256" s="3"/>
    </row>
    <row r="257">
      <c r="B257" s="3"/>
    </row>
    <row r="258">
      <c r="B258" s="3"/>
    </row>
    <row r="259">
      <c r="B259" s="3"/>
    </row>
    <row r="260">
      <c r="B260" s="3"/>
    </row>
    <row r="261">
      <c r="B261" s="3"/>
    </row>
    <row r="262">
      <c r="B262" s="3"/>
    </row>
    <row r="263">
      <c r="B263" s="3"/>
    </row>
    <row r="264">
      <c r="B264" s="3"/>
    </row>
    <row r="265">
      <c r="B265" s="3"/>
    </row>
    <row r="266">
      <c r="B266" s="3"/>
    </row>
    <row r="267">
      <c r="B267" s="3"/>
    </row>
    <row r="268">
      <c r="B268" s="3"/>
    </row>
    <row r="269">
      <c r="B269" s="3"/>
    </row>
    <row r="270">
      <c r="B270" s="3"/>
    </row>
    <row r="271">
      <c r="B271" s="3"/>
    </row>
    <row r="272">
      <c r="B272" s="3"/>
    </row>
    <row r="273">
      <c r="B273" s="3"/>
    </row>
    <row r="274">
      <c r="B274" s="3"/>
    </row>
    <row r="275">
      <c r="B275" s="3"/>
    </row>
    <row r="276">
      <c r="B276" s="3"/>
    </row>
    <row r="277">
      <c r="B277" s="3"/>
    </row>
    <row r="278">
      <c r="B278" s="3"/>
    </row>
    <row r="279">
      <c r="B279" s="3"/>
    </row>
    <row r="280">
      <c r="B280" s="3"/>
    </row>
    <row r="281">
      <c r="B281" s="3"/>
    </row>
    <row r="282">
      <c r="B282" s="3"/>
    </row>
    <row r="283">
      <c r="B283" s="3"/>
    </row>
    <row r="284">
      <c r="B284" s="3"/>
    </row>
    <row r="285">
      <c r="B285" s="3"/>
    </row>
    <row r="286">
      <c r="B286" s="3"/>
    </row>
    <row r="287">
      <c r="B287" s="3"/>
    </row>
    <row r="288">
      <c r="B288" s="3"/>
    </row>
    <row r="289">
      <c r="B289" s="3"/>
    </row>
    <row r="290">
      <c r="B290" s="3"/>
    </row>
    <row r="291">
      <c r="B291" s="3"/>
    </row>
    <row r="292">
      <c r="B292" s="3"/>
    </row>
    <row r="293">
      <c r="B293" s="3"/>
    </row>
    <row r="294">
      <c r="B294" s="3"/>
    </row>
    <row r="295">
      <c r="B295" s="3"/>
    </row>
    <row r="296">
      <c r="B296" s="3"/>
    </row>
    <row r="297">
      <c r="B297" s="3"/>
    </row>
    <row r="298">
      <c r="B298" s="3"/>
    </row>
    <row r="299">
      <c r="B299" s="3"/>
    </row>
    <row r="300">
      <c r="B300" s="3"/>
    </row>
    <row r="301">
      <c r="B301" s="3"/>
    </row>
    <row r="302">
      <c r="B302" s="3"/>
    </row>
    <row r="303">
      <c r="B303" s="3"/>
    </row>
    <row r="304">
      <c r="B304" s="3"/>
    </row>
    <row r="305">
      <c r="B305" s="3"/>
    </row>
    <row r="306">
      <c r="B306" s="3"/>
    </row>
    <row r="307">
      <c r="B307" s="3"/>
    </row>
    <row r="308">
      <c r="B308" s="3"/>
    </row>
    <row r="309">
      <c r="B309" s="3"/>
    </row>
    <row r="310">
      <c r="B310" s="3"/>
    </row>
    <row r="311">
      <c r="B311" s="3"/>
    </row>
    <row r="312">
      <c r="B312" s="3"/>
    </row>
    <row r="313">
      <c r="B313" s="3"/>
    </row>
    <row r="314">
      <c r="B314" s="3"/>
    </row>
    <row r="315">
      <c r="B315" s="3"/>
    </row>
    <row r="316">
      <c r="B316" s="3"/>
    </row>
    <row r="317">
      <c r="B317" s="3"/>
    </row>
    <row r="318">
      <c r="B318" s="3"/>
    </row>
    <row r="319">
      <c r="B319" s="3"/>
    </row>
    <row r="320">
      <c r="B320" s="3"/>
    </row>
    <row r="321">
      <c r="B321" s="3"/>
    </row>
    <row r="322">
      <c r="B322" s="3"/>
    </row>
    <row r="323">
      <c r="B323" s="3"/>
    </row>
    <row r="324">
      <c r="B324" s="3"/>
    </row>
    <row r="325">
      <c r="B325" s="3"/>
    </row>
    <row r="326">
      <c r="B326" s="3"/>
    </row>
    <row r="327">
      <c r="B327" s="3"/>
    </row>
    <row r="328">
      <c r="B328" s="3"/>
    </row>
    <row r="329">
      <c r="B329" s="3"/>
    </row>
    <row r="330">
      <c r="B330" s="3"/>
    </row>
    <row r="331">
      <c r="B331" s="3"/>
    </row>
    <row r="332">
      <c r="B332" s="3"/>
    </row>
    <row r="333">
      <c r="B333" s="3"/>
    </row>
    <row r="334">
      <c r="B334" s="3"/>
    </row>
    <row r="335">
      <c r="B335" s="3"/>
    </row>
    <row r="336">
      <c r="B336" s="3"/>
    </row>
    <row r="337">
      <c r="B337" s="3"/>
    </row>
    <row r="338">
      <c r="B338" s="3"/>
    </row>
    <row r="339">
      <c r="B339" s="3"/>
    </row>
    <row r="340">
      <c r="B340" s="3"/>
    </row>
    <row r="341">
      <c r="B341" s="3"/>
    </row>
    <row r="342">
      <c r="B342" s="3"/>
    </row>
    <row r="343">
      <c r="B343" s="3"/>
    </row>
    <row r="344">
      <c r="B344" s="3"/>
    </row>
    <row r="345">
      <c r="B345" s="3"/>
    </row>
    <row r="346">
      <c r="B346" s="3"/>
    </row>
    <row r="347">
      <c r="B347" s="3"/>
    </row>
    <row r="348">
      <c r="B348" s="3"/>
    </row>
    <row r="349">
      <c r="B349" s="3"/>
    </row>
    <row r="350">
      <c r="B350" s="3"/>
    </row>
    <row r="351">
      <c r="B351" s="3"/>
    </row>
    <row r="352">
      <c r="B352" s="3"/>
    </row>
    <row r="353">
      <c r="B353" s="3"/>
    </row>
    <row r="354">
      <c r="B354" s="3"/>
    </row>
    <row r="355">
      <c r="B355" s="3"/>
    </row>
    <row r="356">
      <c r="B356" s="3"/>
    </row>
    <row r="357">
      <c r="B357" s="3"/>
    </row>
    <row r="358">
      <c r="B358" s="3"/>
    </row>
    <row r="359">
      <c r="B359" s="3"/>
    </row>
    <row r="360">
      <c r="B360" s="3"/>
    </row>
    <row r="361">
      <c r="B361" s="3"/>
    </row>
    <row r="362">
      <c r="B362" s="3"/>
    </row>
    <row r="363">
      <c r="B363" s="3"/>
    </row>
    <row r="364">
      <c r="B364" s="3"/>
    </row>
    <row r="365">
      <c r="B365" s="3"/>
    </row>
    <row r="366">
      <c r="B366" s="3"/>
    </row>
    <row r="367">
      <c r="B367" s="3"/>
    </row>
    <row r="368">
      <c r="B368" s="3"/>
    </row>
    <row r="369">
      <c r="B369" s="3"/>
    </row>
    <row r="370">
      <c r="B370" s="3"/>
    </row>
    <row r="371">
      <c r="B371" s="3"/>
    </row>
    <row r="372">
      <c r="B372" s="3"/>
    </row>
    <row r="373">
      <c r="B373" s="3"/>
    </row>
    <row r="374">
      <c r="B374" s="3"/>
    </row>
    <row r="375">
      <c r="B375" s="3"/>
    </row>
    <row r="376">
      <c r="B376" s="3"/>
    </row>
    <row r="377">
      <c r="B377" s="3"/>
    </row>
    <row r="378">
      <c r="B378" s="3"/>
    </row>
    <row r="379">
      <c r="B379" s="3"/>
    </row>
    <row r="380">
      <c r="B380" s="3"/>
    </row>
    <row r="381">
      <c r="B381" s="3"/>
    </row>
    <row r="382">
      <c r="B382" s="3"/>
    </row>
    <row r="383">
      <c r="B383" s="3"/>
    </row>
    <row r="384">
      <c r="B384" s="3"/>
    </row>
    <row r="385">
      <c r="B385" s="3"/>
    </row>
    <row r="386">
      <c r="B386" s="3"/>
    </row>
    <row r="387">
      <c r="B387" s="3"/>
    </row>
    <row r="388">
      <c r="B388" s="3"/>
    </row>
    <row r="389">
      <c r="B389" s="3"/>
    </row>
    <row r="390">
      <c r="B390" s="3"/>
    </row>
    <row r="391">
      <c r="B391" s="3"/>
    </row>
    <row r="392">
      <c r="B392" s="3"/>
    </row>
    <row r="393">
      <c r="B393" s="3"/>
    </row>
    <row r="394">
      <c r="B394" s="3"/>
    </row>
    <row r="395">
      <c r="B395" s="3"/>
    </row>
    <row r="396">
      <c r="B396" s="3"/>
    </row>
    <row r="397">
      <c r="B397" s="3"/>
    </row>
    <row r="398">
      <c r="B398" s="3"/>
    </row>
    <row r="399">
      <c r="B399" s="3"/>
    </row>
    <row r="400">
      <c r="B400" s="3"/>
    </row>
    <row r="401">
      <c r="B401" s="3"/>
    </row>
    <row r="402">
      <c r="B402" s="3"/>
    </row>
    <row r="403">
      <c r="B403" s="3"/>
    </row>
    <row r="404">
      <c r="B404" s="3"/>
    </row>
    <row r="405">
      <c r="B405" s="3"/>
    </row>
    <row r="406">
      <c r="B406" s="3"/>
    </row>
    <row r="407">
      <c r="B407" s="3"/>
    </row>
    <row r="408">
      <c r="B408" s="3"/>
    </row>
    <row r="409">
      <c r="B409" s="3"/>
    </row>
    <row r="410">
      <c r="B410" s="3"/>
    </row>
    <row r="411">
      <c r="B411" s="3"/>
    </row>
    <row r="412">
      <c r="B412" s="3"/>
    </row>
    <row r="413">
      <c r="B413" s="3"/>
    </row>
    <row r="414">
      <c r="B414" s="3"/>
    </row>
    <row r="415">
      <c r="B415" s="3"/>
    </row>
    <row r="416">
      <c r="B416" s="3"/>
    </row>
    <row r="417">
      <c r="B417" s="3"/>
    </row>
    <row r="418">
      <c r="B418" s="3"/>
    </row>
    <row r="419">
      <c r="B419" s="3"/>
    </row>
    <row r="420">
      <c r="B420" s="3"/>
    </row>
    <row r="421">
      <c r="B421" s="3"/>
    </row>
    <row r="422">
      <c r="B422" s="3"/>
    </row>
    <row r="423">
      <c r="B423" s="3"/>
    </row>
    <row r="424">
      <c r="B424" s="3"/>
    </row>
    <row r="425">
      <c r="B425" s="3"/>
    </row>
    <row r="426">
      <c r="B426" s="3"/>
    </row>
    <row r="427">
      <c r="B427" s="3"/>
    </row>
    <row r="428">
      <c r="B428" s="3"/>
    </row>
    <row r="429">
      <c r="B429" s="3"/>
    </row>
    <row r="430">
      <c r="B430" s="3"/>
    </row>
    <row r="431">
      <c r="B431" s="3"/>
    </row>
    <row r="432">
      <c r="B432" s="3"/>
    </row>
    <row r="433">
      <c r="B433" s="3"/>
    </row>
    <row r="434">
      <c r="B434" s="3"/>
    </row>
    <row r="435">
      <c r="B435" s="3"/>
    </row>
    <row r="436">
      <c r="B436" s="3"/>
    </row>
    <row r="437">
      <c r="B437" s="3"/>
    </row>
    <row r="438">
      <c r="B438" s="3"/>
    </row>
    <row r="439">
      <c r="B439" s="3"/>
    </row>
    <row r="440">
      <c r="B440" s="3"/>
    </row>
    <row r="441">
      <c r="B441" s="3"/>
    </row>
    <row r="442">
      <c r="B442" s="3"/>
    </row>
    <row r="443">
      <c r="B443" s="3"/>
    </row>
    <row r="444">
      <c r="B444" s="3"/>
    </row>
    <row r="445">
      <c r="B445" s="3"/>
    </row>
    <row r="446">
      <c r="B446" s="3"/>
    </row>
    <row r="447">
      <c r="B447" s="3"/>
    </row>
    <row r="448">
      <c r="B448" s="3"/>
    </row>
    <row r="449">
      <c r="B449" s="3"/>
    </row>
    <row r="450">
      <c r="B450" s="3"/>
    </row>
    <row r="451">
      <c r="B451" s="3"/>
    </row>
    <row r="452">
      <c r="B452" s="3"/>
    </row>
    <row r="453">
      <c r="B453" s="3"/>
    </row>
    <row r="454">
      <c r="B454" s="3"/>
    </row>
    <row r="455">
      <c r="B455" s="3"/>
    </row>
    <row r="456">
      <c r="B456" s="3"/>
    </row>
    <row r="457">
      <c r="B457" s="3"/>
    </row>
    <row r="458">
      <c r="B458" s="3"/>
    </row>
    <row r="459">
      <c r="B459" s="3"/>
    </row>
    <row r="460">
      <c r="B460" s="3"/>
    </row>
    <row r="461">
      <c r="B461" s="3"/>
    </row>
    <row r="462">
      <c r="B462" s="3"/>
    </row>
    <row r="463">
      <c r="B463" s="3"/>
    </row>
    <row r="464">
      <c r="B464" s="3"/>
    </row>
    <row r="465">
      <c r="B465" s="3"/>
    </row>
    <row r="466">
      <c r="B466" s="3"/>
    </row>
    <row r="467">
      <c r="B467" s="3"/>
    </row>
    <row r="468">
      <c r="B468" s="3"/>
    </row>
    <row r="469">
      <c r="B469" s="3"/>
    </row>
    <row r="470">
      <c r="B470" s="3"/>
    </row>
    <row r="471">
      <c r="B471" s="3"/>
    </row>
    <row r="472">
      <c r="B472" s="3"/>
    </row>
    <row r="473">
      <c r="B473" s="3"/>
    </row>
    <row r="474">
      <c r="B474" s="3"/>
    </row>
    <row r="475">
      <c r="B475" s="3"/>
    </row>
    <row r="476">
      <c r="B476" s="3"/>
    </row>
    <row r="477">
      <c r="B477" s="3"/>
    </row>
    <row r="478">
      <c r="B478" s="3"/>
    </row>
    <row r="479">
      <c r="B479" s="3"/>
    </row>
    <row r="480">
      <c r="B480" s="3"/>
    </row>
    <row r="481">
      <c r="B481" s="3"/>
    </row>
    <row r="482">
      <c r="B482" s="3"/>
    </row>
    <row r="483">
      <c r="B483" s="3"/>
    </row>
    <row r="484">
      <c r="B484" s="3"/>
    </row>
    <row r="485">
      <c r="B485" s="3"/>
    </row>
    <row r="486">
      <c r="B486" s="3"/>
    </row>
    <row r="487">
      <c r="B487" s="3"/>
    </row>
    <row r="488">
      <c r="B488" s="3"/>
    </row>
    <row r="489">
      <c r="B489" s="3"/>
    </row>
    <row r="490">
      <c r="B490" s="3"/>
    </row>
    <row r="491">
      <c r="B491" s="3"/>
    </row>
    <row r="492">
      <c r="B492" s="3"/>
    </row>
    <row r="493">
      <c r="B493" s="3"/>
    </row>
    <row r="494">
      <c r="B494" s="3"/>
    </row>
    <row r="495">
      <c r="B495" s="3"/>
    </row>
    <row r="496">
      <c r="B496" s="3"/>
    </row>
    <row r="497">
      <c r="B497" s="3"/>
    </row>
    <row r="498">
      <c r="B498" s="3"/>
    </row>
    <row r="499">
      <c r="B499" s="3"/>
    </row>
    <row r="500">
      <c r="B500" s="3"/>
    </row>
    <row r="501">
      <c r="B501" s="3"/>
    </row>
    <row r="502">
      <c r="B502" s="3"/>
    </row>
    <row r="503">
      <c r="B503" s="3"/>
    </row>
    <row r="504">
      <c r="B504" s="3"/>
    </row>
    <row r="505">
      <c r="B505" s="3"/>
    </row>
    <row r="506">
      <c r="B506" s="3"/>
    </row>
    <row r="507">
      <c r="B507" s="3"/>
    </row>
    <row r="508">
      <c r="B508" s="3"/>
    </row>
    <row r="509">
      <c r="B509" s="3"/>
    </row>
    <row r="510">
      <c r="B510" s="3"/>
    </row>
    <row r="511">
      <c r="B511" s="3"/>
    </row>
    <row r="512">
      <c r="B512" s="3"/>
    </row>
    <row r="513">
      <c r="B513" s="3"/>
    </row>
    <row r="514">
      <c r="B514" s="3"/>
    </row>
    <row r="515">
      <c r="B515" s="3"/>
    </row>
    <row r="516">
      <c r="B516" s="3"/>
    </row>
    <row r="517">
      <c r="B517" s="3"/>
    </row>
    <row r="518">
      <c r="B518" s="3"/>
    </row>
    <row r="519">
      <c r="B519" s="3"/>
    </row>
    <row r="520">
      <c r="B520" s="3"/>
    </row>
    <row r="521">
      <c r="B521" s="3"/>
    </row>
    <row r="522">
      <c r="B522" s="3"/>
    </row>
    <row r="523">
      <c r="B523" s="3"/>
    </row>
    <row r="524">
      <c r="B524" s="3"/>
    </row>
    <row r="525">
      <c r="B525" s="3"/>
    </row>
    <row r="526">
      <c r="B526" s="3"/>
    </row>
    <row r="527">
      <c r="B527" s="3"/>
    </row>
    <row r="528">
      <c r="B528" s="3"/>
    </row>
    <row r="529">
      <c r="B529" s="3"/>
    </row>
    <row r="530">
      <c r="B530" s="3"/>
    </row>
    <row r="531">
      <c r="B531" s="3"/>
    </row>
    <row r="532">
      <c r="B532" s="3"/>
    </row>
    <row r="533">
      <c r="B533" s="3"/>
    </row>
    <row r="534">
      <c r="B534" s="3"/>
    </row>
    <row r="535">
      <c r="B535" s="3"/>
    </row>
    <row r="536">
      <c r="B536" s="3"/>
    </row>
    <row r="537">
      <c r="B537" s="3"/>
    </row>
    <row r="538">
      <c r="B538" s="3"/>
    </row>
    <row r="539">
      <c r="B539" s="3"/>
    </row>
    <row r="540">
      <c r="B540" s="3"/>
    </row>
    <row r="541">
      <c r="B541" s="3"/>
    </row>
    <row r="542">
      <c r="B542" s="3"/>
    </row>
    <row r="543">
      <c r="B543" s="3"/>
    </row>
    <row r="544">
      <c r="B544" s="3"/>
    </row>
    <row r="545">
      <c r="B545" s="3"/>
    </row>
    <row r="546">
      <c r="B546" s="3"/>
    </row>
    <row r="547">
      <c r="B547" s="3"/>
    </row>
    <row r="548">
      <c r="B548" s="3"/>
    </row>
    <row r="549">
      <c r="B549" s="3"/>
    </row>
    <row r="550">
      <c r="B550" s="3"/>
    </row>
    <row r="551">
      <c r="B551" s="3"/>
    </row>
    <row r="552">
      <c r="B552" s="3"/>
    </row>
    <row r="553">
      <c r="B553" s="3"/>
    </row>
    <row r="554">
      <c r="B554" s="3"/>
    </row>
    <row r="555">
      <c r="B555" s="3"/>
    </row>
    <row r="556">
      <c r="B556" s="3"/>
    </row>
    <row r="557">
      <c r="B557" s="3"/>
    </row>
    <row r="558">
      <c r="B558" s="3"/>
    </row>
    <row r="559">
      <c r="B559" s="3"/>
    </row>
    <row r="560">
      <c r="B560" s="3"/>
    </row>
    <row r="561">
      <c r="B561" s="3"/>
    </row>
    <row r="562">
      <c r="B562" s="3"/>
    </row>
    <row r="563">
      <c r="B563" s="3"/>
    </row>
    <row r="564">
      <c r="B564" s="3"/>
    </row>
    <row r="565">
      <c r="B565" s="3"/>
    </row>
    <row r="566">
      <c r="B566" s="3"/>
    </row>
    <row r="567">
      <c r="B567" s="3"/>
    </row>
    <row r="568">
      <c r="B568" s="3"/>
    </row>
    <row r="569">
      <c r="B569" s="3"/>
    </row>
    <row r="570">
      <c r="B570" s="3"/>
    </row>
    <row r="571">
      <c r="B571" s="3"/>
    </row>
    <row r="572">
      <c r="B572" s="3"/>
    </row>
    <row r="573">
      <c r="B573" s="3"/>
    </row>
    <row r="574">
      <c r="B574" s="3"/>
    </row>
    <row r="575">
      <c r="B575" s="3"/>
    </row>
    <row r="576">
      <c r="B576" s="3"/>
    </row>
    <row r="577">
      <c r="B577" s="3"/>
    </row>
    <row r="578">
      <c r="B578" s="3"/>
    </row>
    <row r="579">
      <c r="B579" s="3"/>
    </row>
    <row r="580">
      <c r="B580" s="3"/>
    </row>
    <row r="581">
      <c r="B581" s="3"/>
    </row>
    <row r="582">
      <c r="B582" s="3"/>
    </row>
    <row r="583">
      <c r="B583" s="3"/>
    </row>
    <row r="584">
      <c r="B584" s="3"/>
    </row>
    <row r="585">
      <c r="B585" s="3"/>
    </row>
    <row r="586">
      <c r="B586" s="3"/>
    </row>
    <row r="587">
      <c r="B587" s="3"/>
    </row>
    <row r="588">
      <c r="B588" s="3"/>
    </row>
    <row r="589">
      <c r="B589" s="3"/>
    </row>
    <row r="590">
      <c r="B590" s="3"/>
    </row>
    <row r="591">
      <c r="B591" s="3"/>
    </row>
    <row r="592">
      <c r="B592" s="3"/>
    </row>
    <row r="593">
      <c r="B593" s="3"/>
    </row>
    <row r="594">
      <c r="B594" s="3"/>
    </row>
    <row r="595">
      <c r="B595" s="3"/>
    </row>
    <row r="596">
      <c r="B596" s="3"/>
    </row>
    <row r="597">
      <c r="B597" s="3"/>
    </row>
    <row r="598">
      <c r="B598" s="3"/>
    </row>
    <row r="599">
      <c r="B599" s="3"/>
    </row>
    <row r="600">
      <c r="B600" s="3"/>
    </row>
    <row r="601">
      <c r="B601" s="3"/>
    </row>
    <row r="602">
      <c r="B602" s="3"/>
    </row>
    <row r="603">
      <c r="B603" s="3"/>
    </row>
    <row r="604">
      <c r="B604" s="3"/>
    </row>
    <row r="605">
      <c r="B605" s="3"/>
    </row>
    <row r="606">
      <c r="B606" s="3"/>
    </row>
    <row r="607">
      <c r="B607" s="3"/>
    </row>
    <row r="608">
      <c r="B608" s="3"/>
    </row>
    <row r="609">
      <c r="B609" s="3"/>
    </row>
    <row r="610">
      <c r="B610" s="3"/>
    </row>
    <row r="611">
      <c r="B611" s="3"/>
    </row>
    <row r="612">
      <c r="B612" s="3"/>
    </row>
    <row r="613">
      <c r="B613" s="3"/>
    </row>
    <row r="614">
      <c r="B614" s="3"/>
    </row>
    <row r="615">
      <c r="B615" s="3"/>
    </row>
    <row r="616">
      <c r="B616" s="3"/>
    </row>
    <row r="617">
      <c r="B617" s="3"/>
    </row>
    <row r="618">
      <c r="B618" s="3"/>
    </row>
    <row r="619">
      <c r="B619" s="3"/>
    </row>
    <row r="620">
      <c r="B620" s="3"/>
    </row>
    <row r="621">
      <c r="B621" s="3"/>
    </row>
    <row r="622">
      <c r="B622" s="3"/>
    </row>
    <row r="623">
      <c r="B623" s="3"/>
    </row>
    <row r="624">
      <c r="B624" s="3"/>
    </row>
    <row r="625">
      <c r="B625" s="3"/>
    </row>
    <row r="626">
      <c r="B626" s="3"/>
    </row>
    <row r="627">
      <c r="B627" s="3"/>
    </row>
    <row r="628">
      <c r="B628" s="3"/>
    </row>
    <row r="629">
      <c r="B629" s="3"/>
    </row>
    <row r="630">
      <c r="B630" s="3"/>
    </row>
    <row r="631">
      <c r="B631" s="3"/>
    </row>
    <row r="632">
      <c r="B632" s="3"/>
    </row>
    <row r="633">
      <c r="B633" s="3"/>
    </row>
    <row r="634">
      <c r="B634" s="3"/>
    </row>
    <row r="635">
      <c r="B635" s="3"/>
    </row>
    <row r="636">
      <c r="B636" s="3"/>
    </row>
    <row r="637">
      <c r="B637" s="3"/>
    </row>
    <row r="638">
      <c r="B638" s="3"/>
    </row>
    <row r="639">
      <c r="B639" s="3"/>
    </row>
    <row r="640">
      <c r="B640" s="3"/>
    </row>
    <row r="641">
      <c r="B641" s="3"/>
    </row>
    <row r="642">
      <c r="B642" s="3"/>
    </row>
    <row r="643">
      <c r="B643" s="3"/>
    </row>
    <row r="644">
      <c r="B644" s="3"/>
    </row>
    <row r="645">
      <c r="B645" s="3"/>
    </row>
    <row r="646">
      <c r="B646" s="3"/>
    </row>
    <row r="647">
      <c r="B647" s="3"/>
    </row>
    <row r="648">
      <c r="B648" s="3"/>
    </row>
    <row r="649">
      <c r="B649" s="3"/>
    </row>
    <row r="650">
      <c r="B650" s="3"/>
    </row>
    <row r="651">
      <c r="B651" s="3"/>
    </row>
    <row r="652">
      <c r="B652" s="3"/>
    </row>
    <row r="653">
      <c r="B653" s="3"/>
    </row>
    <row r="654">
      <c r="B654" s="3"/>
    </row>
    <row r="655">
      <c r="B655" s="3"/>
    </row>
    <row r="656">
      <c r="B656" s="3"/>
    </row>
    <row r="657">
      <c r="B657" s="3"/>
    </row>
    <row r="658">
      <c r="B658" s="3"/>
    </row>
    <row r="659">
      <c r="B659" s="3"/>
    </row>
    <row r="660">
      <c r="B660" s="3"/>
    </row>
    <row r="661">
      <c r="B661" s="3"/>
    </row>
    <row r="662">
      <c r="B662" s="3"/>
    </row>
    <row r="663">
      <c r="B663" s="3"/>
    </row>
    <row r="664">
      <c r="B664" s="3"/>
    </row>
    <row r="665">
      <c r="B665" s="3"/>
    </row>
    <row r="666">
      <c r="B666" s="3"/>
    </row>
    <row r="667">
      <c r="B667" s="3"/>
    </row>
    <row r="668">
      <c r="B668" s="3"/>
    </row>
    <row r="669">
      <c r="B669" s="3"/>
    </row>
    <row r="670">
      <c r="B670" s="3"/>
    </row>
    <row r="671">
      <c r="B671" s="3"/>
    </row>
    <row r="672">
      <c r="B672" s="3"/>
    </row>
    <row r="673">
      <c r="B673" s="3"/>
    </row>
    <row r="674">
      <c r="B674" s="3"/>
    </row>
    <row r="675">
      <c r="B675" s="3"/>
    </row>
    <row r="676">
      <c r="B676" s="3"/>
    </row>
    <row r="677">
      <c r="B677" s="3"/>
    </row>
    <row r="678">
      <c r="B678" s="3"/>
    </row>
    <row r="679">
      <c r="B679" s="3"/>
    </row>
    <row r="680">
      <c r="B680" s="3"/>
    </row>
    <row r="681">
      <c r="B681" s="3"/>
    </row>
    <row r="682">
      <c r="B682" s="3"/>
    </row>
    <row r="683">
      <c r="B683" s="3"/>
    </row>
    <row r="684">
      <c r="B684" s="3"/>
    </row>
    <row r="685">
      <c r="B685" s="3"/>
    </row>
    <row r="686">
      <c r="B686" s="3"/>
    </row>
    <row r="687">
      <c r="B687" s="3"/>
    </row>
    <row r="688">
      <c r="B688" s="3"/>
    </row>
    <row r="689">
      <c r="B689" s="3"/>
    </row>
    <row r="690">
      <c r="B690" s="3"/>
    </row>
    <row r="691">
      <c r="B691" s="3"/>
    </row>
    <row r="692">
      <c r="B692" s="3"/>
    </row>
    <row r="693">
      <c r="B693" s="3"/>
    </row>
    <row r="694">
      <c r="B694" s="3"/>
    </row>
    <row r="695">
      <c r="B695" s="3"/>
    </row>
    <row r="696">
      <c r="B696" s="3"/>
    </row>
    <row r="697">
      <c r="B697" s="3"/>
    </row>
    <row r="698">
      <c r="B698" s="3"/>
    </row>
    <row r="699">
      <c r="B699" s="3"/>
    </row>
    <row r="700">
      <c r="B700" s="3"/>
    </row>
    <row r="701">
      <c r="B701" s="3"/>
    </row>
    <row r="702">
      <c r="B702" s="3"/>
    </row>
    <row r="703">
      <c r="B703" s="3"/>
    </row>
    <row r="704">
      <c r="B704" s="3"/>
    </row>
    <row r="705">
      <c r="B705" s="3"/>
    </row>
    <row r="706">
      <c r="B706" s="3"/>
    </row>
    <row r="707">
      <c r="B707" s="3"/>
    </row>
    <row r="708">
      <c r="B708" s="3"/>
    </row>
    <row r="709">
      <c r="B709" s="3"/>
    </row>
    <row r="710">
      <c r="B710" s="3"/>
    </row>
    <row r="711">
      <c r="B711" s="3"/>
    </row>
    <row r="712">
      <c r="B712" s="3"/>
    </row>
    <row r="713">
      <c r="B713" s="3"/>
    </row>
    <row r="714">
      <c r="B714" s="3"/>
    </row>
    <row r="715">
      <c r="B715" s="3"/>
    </row>
    <row r="716">
      <c r="B716" s="3"/>
    </row>
    <row r="717">
      <c r="B717" s="3"/>
    </row>
    <row r="718">
      <c r="B718" s="3"/>
    </row>
    <row r="719">
      <c r="B719" s="3"/>
    </row>
    <row r="720">
      <c r="B720" s="3"/>
    </row>
    <row r="721">
      <c r="B721" s="3"/>
    </row>
    <row r="722">
      <c r="B722" s="3"/>
    </row>
    <row r="723">
      <c r="B723" s="3"/>
    </row>
    <row r="724">
      <c r="B724" s="3"/>
    </row>
    <row r="725">
      <c r="B725" s="3"/>
    </row>
    <row r="726">
      <c r="B726" s="3"/>
    </row>
    <row r="727">
      <c r="B727" s="3"/>
    </row>
    <row r="728">
      <c r="B728" s="3"/>
    </row>
    <row r="729">
      <c r="B729" s="3"/>
    </row>
    <row r="730">
      <c r="B730" s="3"/>
    </row>
    <row r="731">
      <c r="B731" s="3"/>
    </row>
    <row r="732">
      <c r="B732" s="3"/>
    </row>
    <row r="733">
      <c r="B733" s="3"/>
    </row>
    <row r="734">
      <c r="B734" s="3"/>
    </row>
    <row r="735">
      <c r="B735" s="3"/>
    </row>
    <row r="736">
      <c r="B736" s="3"/>
    </row>
    <row r="737">
      <c r="B737" s="3"/>
    </row>
    <row r="738">
      <c r="B738" s="3"/>
    </row>
    <row r="739">
      <c r="B739" s="3"/>
    </row>
    <row r="740">
      <c r="B740" s="3"/>
    </row>
    <row r="741">
      <c r="B741" s="3"/>
    </row>
    <row r="742">
      <c r="B742" s="3"/>
    </row>
    <row r="743">
      <c r="B743" s="3"/>
    </row>
    <row r="744">
      <c r="B744" s="3"/>
    </row>
    <row r="745">
      <c r="B745" s="3"/>
    </row>
    <row r="746">
      <c r="B746" s="3"/>
    </row>
    <row r="747">
      <c r="B747" s="3"/>
    </row>
    <row r="748">
      <c r="B748" s="3"/>
    </row>
    <row r="749">
      <c r="B749" s="3"/>
    </row>
    <row r="750">
      <c r="B750" s="3"/>
    </row>
    <row r="751">
      <c r="B751" s="3"/>
    </row>
    <row r="752">
      <c r="B752" s="3"/>
    </row>
    <row r="753">
      <c r="B753" s="3"/>
    </row>
    <row r="754">
      <c r="B754" s="3"/>
    </row>
    <row r="755">
      <c r="B755" s="3"/>
    </row>
    <row r="756">
      <c r="B756" s="3"/>
    </row>
    <row r="757">
      <c r="B757" s="3"/>
    </row>
    <row r="758">
      <c r="B758" s="3"/>
    </row>
    <row r="759">
      <c r="B759" s="3"/>
    </row>
    <row r="760">
      <c r="B760" s="3"/>
    </row>
    <row r="761">
      <c r="B761" s="3"/>
    </row>
    <row r="762">
      <c r="B762" s="3"/>
    </row>
    <row r="763">
      <c r="B763" s="3"/>
    </row>
    <row r="764">
      <c r="B764" s="3"/>
    </row>
    <row r="765">
      <c r="B765" s="3"/>
    </row>
    <row r="766">
      <c r="B766" s="3"/>
    </row>
    <row r="767">
      <c r="B767" s="3"/>
    </row>
    <row r="768">
      <c r="B768" s="3"/>
    </row>
    <row r="769">
      <c r="B769" s="3"/>
    </row>
    <row r="770">
      <c r="B770" s="3"/>
    </row>
    <row r="771">
      <c r="B771" s="3"/>
    </row>
    <row r="772">
      <c r="B772" s="3"/>
    </row>
    <row r="773">
      <c r="B773" s="3"/>
    </row>
    <row r="774">
      <c r="B774" s="3"/>
    </row>
    <row r="775">
      <c r="B775" s="3"/>
    </row>
    <row r="776">
      <c r="B776" s="3"/>
    </row>
    <row r="777">
      <c r="B777" s="3"/>
    </row>
    <row r="778">
      <c r="B778" s="3"/>
    </row>
    <row r="779">
      <c r="B779" s="3"/>
    </row>
    <row r="780">
      <c r="B780" s="3"/>
    </row>
    <row r="781">
      <c r="B781" s="3"/>
    </row>
    <row r="782">
      <c r="B782" s="3"/>
    </row>
    <row r="783">
      <c r="B783" s="3"/>
    </row>
    <row r="784">
      <c r="B784" s="3"/>
    </row>
    <row r="785">
      <c r="B785" s="3"/>
    </row>
    <row r="786">
      <c r="B786" s="3"/>
    </row>
    <row r="787">
      <c r="B787" s="3"/>
    </row>
    <row r="788">
      <c r="B788" s="3"/>
    </row>
    <row r="789">
      <c r="B789" s="3"/>
    </row>
    <row r="790">
      <c r="B790" s="3"/>
    </row>
    <row r="791">
      <c r="B791" s="3"/>
    </row>
    <row r="792">
      <c r="B792" s="3"/>
    </row>
    <row r="793">
      <c r="B793" s="3"/>
    </row>
    <row r="794">
      <c r="B794" s="3"/>
    </row>
    <row r="795">
      <c r="B795" s="3"/>
    </row>
    <row r="796">
      <c r="B796" s="3"/>
    </row>
    <row r="797">
      <c r="B797" s="3"/>
    </row>
    <row r="798">
      <c r="B798" s="3"/>
    </row>
    <row r="799">
      <c r="B799" s="3"/>
    </row>
    <row r="800">
      <c r="B800" s="3"/>
    </row>
    <row r="801">
      <c r="B801" s="3"/>
    </row>
    <row r="802">
      <c r="B802" s="3"/>
    </row>
    <row r="803">
      <c r="B803" s="3"/>
    </row>
    <row r="804">
      <c r="B804" s="3"/>
    </row>
    <row r="805">
      <c r="B805" s="3"/>
    </row>
    <row r="806">
      <c r="B806" s="3"/>
    </row>
    <row r="807">
      <c r="B807" s="3"/>
    </row>
    <row r="808">
      <c r="B808" s="3"/>
    </row>
    <row r="809">
      <c r="B809" s="3"/>
    </row>
    <row r="810">
      <c r="B810" s="3"/>
    </row>
    <row r="811">
      <c r="B811" s="3"/>
    </row>
    <row r="812">
      <c r="B812" s="3"/>
    </row>
    <row r="813">
      <c r="B813" s="3"/>
    </row>
    <row r="814">
      <c r="B814" s="3"/>
    </row>
    <row r="815">
      <c r="B815" s="3"/>
    </row>
    <row r="816">
      <c r="B816" s="3"/>
    </row>
    <row r="817">
      <c r="B817" s="3"/>
    </row>
    <row r="818">
      <c r="B818" s="3"/>
    </row>
    <row r="819">
      <c r="B819" s="3"/>
    </row>
    <row r="820">
      <c r="B820" s="3"/>
    </row>
    <row r="821">
      <c r="B821" s="3"/>
    </row>
    <row r="822">
      <c r="B822" s="3"/>
    </row>
    <row r="823">
      <c r="B823" s="3"/>
    </row>
    <row r="824">
      <c r="B824" s="3"/>
    </row>
    <row r="825">
      <c r="B825" s="3"/>
    </row>
    <row r="826">
      <c r="B826" s="3"/>
    </row>
    <row r="827">
      <c r="B827" s="3"/>
    </row>
    <row r="828">
      <c r="B828" s="3"/>
    </row>
    <row r="829">
      <c r="B829" s="3"/>
    </row>
    <row r="830">
      <c r="B830" s="3"/>
    </row>
    <row r="831">
      <c r="B831" s="3"/>
    </row>
    <row r="832">
      <c r="B832" s="3"/>
    </row>
    <row r="833">
      <c r="B833" s="3"/>
    </row>
    <row r="834">
      <c r="B834" s="3"/>
    </row>
    <row r="835">
      <c r="B835" s="3"/>
    </row>
    <row r="836">
      <c r="B836" s="3"/>
    </row>
    <row r="837">
      <c r="B837" s="3"/>
    </row>
    <row r="838">
      <c r="B838" s="3"/>
    </row>
    <row r="839">
      <c r="B839" s="3"/>
    </row>
    <row r="840">
      <c r="B840" s="3"/>
    </row>
    <row r="841">
      <c r="B841" s="3"/>
    </row>
    <row r="842">
      <c r="B842" s="3"/>
    </row>
    <row r="843">
      <c r="B843" s="3"/>
    </row>
    <row r="844">
      <c r="B844" s="3"/>
    </row>
    <row r="845">
      <c r="B845" s="3"/>
    </row>
    <row r="846">
      <c r="B846" s="3"/>
    </row>
    <row r="847">
      <c r="B847" s="3"/>
    </row>
    <row r="848">
      <c r="B848" s="3"/>
    </row>
    <row r="849">
      <c r="B849" s="3"/>
    </row>
    <row r="850">
      <c r="B850" s="3"/>
    </row>
    <row r="851">
      <c r="B851" s="3"/>
    </row>
    <row r="852">
      <c r="B852" s="3"/>
    </row>
    <row r="853">
      <c r="B853" s="3"/>
    </row>
    <row r="854">
      <c r="B854" s="3"/>
    </row>
    <row r="855">
      <c r="B855" s="3"/>
    </row>
    <row r="856">
      <c r="B856" s="3"/>
    </row>
    <row r="857">
      <c r="B857" s="3"/>
    </row>
    <row r="858">
      <c r="B858" s="3"/>
    </row>
    <row r="859">
      <c r="B859" s="3"/>
    </row>
    <row r="860">
      <c r="B860" s="3"/>
    </row>
    <row r="861">
      <c r="B861" s="3"/>
    </row>
    <row r="862">
      <c r="B862" s="3"/>
    </row>
    <row r="863">
      <c r="B863" s="3"/>
    </row>
    <row r="864">
      <c r="B864" s="3"/>
    </row>
    <row r="865">
      <c r="B865" s="3"/>
    </row>
    <row r="866">
      <c r="B866" s="3"/>
    </row>
    <row r="867">
      <c r="B867" s="3"/>
    </row>
    <row r="868">
      <c r="B868" s="3"/>
    </row>
    <row r="869">
      <c r="B869" s="3"/>
    </row>
    <row r="870">
      <c r="B870" s="3"/>
    </row>
    <row r="871">
      <c r="B871" s="3"/>
    </row>
    <row r="872">
      <c r="B872" s="3"/>
    </row>
    <row r="873">
      <c r="B873" s="3"/>
    </row>
    <row r="874">
      <c r="B874" s="3"/>
    </row>
    <row r="875">
      <c r="B875" s="3"/>
    </row>
    <row r="876">
      <c r="B876" s="3"/>
    </row>
    <row r="877">
      <c r="B877" s="3"/>
    </row>
    <row r="878">
      <c r="B878" s="3"/>
    </row>
    <row r="879">
      <c r="B879" s="3"/>
    </row>
    <row r="880">
      <c r="B880" s="3"/>
    </row>
    <row r="881">
      <c r="B881" s="3"/>
    </row>
    <row r="882">
      <c r="B882" s="3"/>
    </row>
    <row r="883">
      <c r="B883" s="3"/>
    </row>
    <row r="884">
      <c r="B884" s="3"/>
    </row>
    <row r="885">
      <c r="B885" s="3"/>
    </row>
    <row r="886">
      <c r="B886" s="3"/>
    </row>
    <row r="887">
      <c r="B887" s="3"/>
    </row>
    <row r="888">
      <c r="B888" s="3"/>
    </row>
    <row r="889">
      <c r="B889" s="3"/>
    </row>
    <row r="890">
      <c r="B890" s="3"/>
    </row>
    <row r="891">
      <c r="B891" s="3"/>
    </row>
    <row r="892">
      <c r="B892" s="3"/>
    </row>
    <row r="893">
      <c r="B893" s="3"/>
    </row>
    <row r="894">
      <c r="B894" s="3"/>
    </row>
    <row r="895">
      <c r="B895" s="3"/>
    </row>
    <row r="896">
      <c r="B896" s="3"/>
    </row>
    <row r="897">
      <c r="B897" s="3"/>
    </row>
    <row r="898">
      <c r="B898" s="3"/>
    </row>
    <row r="899">
      <c r="B899" s="3"/>
    </row>
    <row r="900">
      <c r="B900" s="3"/>
    </row>
    <row r="901">
      <c r="B901" s="3"/>
    </row>
    <row r="902">
      <c r="B902" s="3"/>
    </row>
    <row r="903">
      <c r="B903" s="3"/>
    </row>
    <row r="904">
      <c r="B904" s="3"/>
    </row>
    <row r="905">
      <c r="B905" s="3"/>
    </row>
    <row r="906">
      <c r="B906" s="3"/>
    </row>
    <row r="907">
      <c r="B907" s="3"/>
    </row>
    <row r="908">
      <c r="B908" s="3"/>
    </row>
    <row r="909">
      <c r="B909" s="3"/>
    </row>
    <row r="910">
      <c r="B910" s="3"/>
    </row>
    <row r="911">
      <c r="B911" s="3"/>
    </row>
    <row r="912">
      <c r="B912" s="3"/>
    </row>
    <row r="913">
      <c r="B913" s="3"/>
    </row>
    <row r="914">
      <c r="B914" s="3"/>
    </row>
    <row r="915">
      <c r="B915" s="3"/>
    </row>
    <row r="916">
      <c r="B916" s="3"/>
    </row>
    <row r="917">
      <c r="B917" s="3"/>
    </row>
    <row r="918">
      <c r="B918" s="3"/>
    </row>
    <row r="919">
      <c r="B919" s="3"/>
    </row>
    <row r="920">
      <c r="B920" s="3"/>
    </row>
    <row r="921">
      <c r="B921" s="3"/>
    </row>
    <row r="922">
      <c r="B922" s="3"/>
    </row>
    <row r="923">
      <c r="B923" s="3"/>
    </row>
    <row r="924">
      <c r="B924" s="3"/>
    </row>
    <row r="925">
      <c r="B925" s="3"/>
    </row>
    <row r="926">
      <c r="B926" s="3"/>
    </row>
    <row r="927">
      <c r="B927" s="3"/>
    </row>
    <row r="928">
      <c r="B928" s="3"/>
    </row>
    <row r="929">
      <c r="B929" s="3"/>
    </row>
    <row r="930">
      <c r="B930" s="3"/>
    </row>
    <row r="931">
      <c r="B931" s="3"/>
    </row>
    <row r="932">
      <c r="B932" s="3"/>
    </row>
    <row r="933">
      <c r="B933" s="3"/>
    </row>
    <row r="934">
      <c r="B934" s="3"/>
    </row>
    <row r="935">
      <c r="B935" s="3"/>
    </row>
    <row r="936">
      <c r="B936" s="3"/>
    </row>
    <row r="937">
      <c r="B937" s="3"/>
    </row>
    <row r="938">
      <c r="B938" s="3"/>
    </row>
    <row r="939">
      <c r="B939" s="3"/>
    </row>
    <row r="940">
      <c r="B940" s="3"/>
    </row>
    <row r="941">
      <c r="B941" s="3"/>
    </row>
    <row r="942">
      <c r="B942" s="3"/>
    </row>
    <row r="943">
      <c r="B943" s="3"/>
    </row>
    <row r="944">
      <c r="B944" s="3"/>
    </row>
    <row r="945">
      <c r="B945" s="3"/>
    </row>
    <row r="946">
      <c r="B946" s="3"/>
    </row>
    <row r="947">
      <c r="B947" s="3"/>
    </row>
    <row r="948">
      <c r="B948" s="3"/>
    </row>
    <row r="949">
      <c r="B949" s="3"/>
    </row>
    <row r="950">
      <c r="B950" s="3"/>
    </row>
    <row r="951">
      <c r="B951" s="3"/>
    </row>
    <row r="952">
      <c r="B952" s="3"/>
    </row>
    <row r="953">
      <c r="B953" s="3"/>
    </row>
    <row r="954">
      <c r="B954" s="3"/>
    </row>
    <row r="955">
      <c r="B955" s="3"/>
    </row>
    <row r="956">
      <c r="B956" s="3"/>
    </row>
    <row r="957">
      <c r="B957" s="3"/>
    </row>
    <row r="958">
      <c r="B958" s="3"/>
    </row>
    <row r="959">
      <c r="B959" s="3"/>
    </row>
    <row r="960">
      <c r="B960" s="3"/>
    </row>
    <row r="961">
      <c r="B961" s="3"/>
    </row>
    <row r="962">
      <c r="B962" s="3"/>
    </row>
    <row r="963">
      <c r="B963" s="3"/>
    </row>
    <row r="964">
      <c r="B964" s="3"/>
    </row>
    <row r="965">
      <c r="B965" s="3"/>
    </row>
    <row r="966">
      <c r="B966" s="3"/>
    </row>
    <row r="967">
      <c r="B967" s="3"/>
    </row>
    <row r="968">
      <c r="B968" s="3"/>
    </row>
    <row r="969">
      <c r="B969" s="3"/>
    </row>
    <row r="970">
      <c r="B970" s="3"/>
    </row>
    <row r="971">
      <c r="B971" s="3"/>
    </row>
    <row r="972">
      <c r="B972" s="3"/>
    </row>
    <row r="973">
      <c r="B973" s="3"/>
    </row>
    <row r="974">
      <c r="B974" s="3"/>
    </row>
    <row r="975">
      <c r="B975" s="3"/>
    </row>
    <row r="976">
      <c r="B976" s="3"/>
    </row>
    <row r="977">
      <c r="B977" s="3"/>
    </row>
    <row r="978">
      <c r="B978" s="3"/>
    </row>
    <row r="979">
      <c r="B979" s="3"/>
    </row>
    <row r="980">
      <c r="B980" s="3"/>
    </row>
    <row r="981">
      <c r="B981" s="3"/>
    </row>
    <row r="982">
      <c r="B982" s="3"/>
    </row>
    <row r="983">
      <c r="B983" s="3"/>
    </row>
    <row r="984">
      <c r="B984" s="3"/>
    </row>
    <row r="985">
      <c r="B985" s="3"/>
    </row>
    <row r="986">
      <c r="B986" s="3"/>
    </row>
    <row r="987">
      <c r="B987" s="3"/>
    </row>
    <row r="988">
      <c r="B988" s="3"/>
    </row>
    <row r="989">
      <c r="B989" s="3"/>
    </row>
    <row r="990">
      <c r="B990" s="3"/>
    </row>
    <row r="991">
      <c r="B991" s="3"/>
    </row>
    <row r="992">
      <c r="B992" s="3"/>
    </row>
    <row r="993">
      <c r="B993" s="3"/>
    </row>
    <row r="994">
      <c r="B994" s="3"/>
    </row>
    <row r="995">
      <c r="B995" s="3"/>
    </row>
    <row r="996">
      <c r="B996" s="3"/>
    </row>
    <row r="997">
      <c r="B997" s="3"/>
    </row>
    <row r="998">
      <c r="B998" s="3"/>
    </row>
    <row r="999">
      <c r="B999" s="3"/>
    </row>
    <row r="1000">
      <c r="B1000" s="3"/>
    </row>
  </sheetData>
  <hyperlinks>
    <hyperlink r:id="rId1" location="gid=0" ref="M2"/>
    <hyperlink r:id="rId2" location="gid=1876805553" ref="M3"/>
    <hyperlink r:id="rId3" location="!/year/2022/operating/0/activity/Nuisance+Code+Abatement/0/goal?vis=barChart" ref="M4"/>
    <hyperlink r:id="rId4" location="gid=2119666489" ref="M5"/>
    <hyperlink r:id="rId5" location="gid=1372784074" ref="M6"/>
    <hyperlink r:id="rId6" location="gid=1738637864" ref="M7"/>
    <hyperlink r:id="rId7" ref="M8"/>
    <hyperlink display="https://docs.google.com/spreadsheets/d/1nDOY-LrzBVSeHnV-fOeAy5069LhrjHWxqWnD3i3O_sA/edit#gid=855975349" location="Tulsa!A1" ref="M9"/>
    <hyperlink r:id="rId8" ref="M10"/>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63"/>
  </cols>
  <sheetData>
    <row r="1">
      <c r="A1" s="31" t="s">
        <v>300</v>
      </c>
      <c r="B1" s="74" t="s">
        <v>311</v>
      </c>
      <c r="C1" s="75"/>
      <c r="D1" s="75"/>
      <c r="E1" s="76"/>
      <c r="G1" s="1"/>
    </row>
    <row r="2">
      <c r="A2" s="31" t="s">
        <v>301</v>
      </c>
      <c r="B2" s="75" t="s">
        <v>302</v>
      </c>
      <c r="C2" s="75" t="s">
        <v>303</v>
      </c>
      <c r="D2" s="75" t="s">
        <v>312</v>
      </c>
      <c r="E2" s="76" t="s">
        <v>313</v>
      </c>
      <c r="G2" s="1" t="s">
        <v>305</v>
      </c>
    </row>
    <row r="3">
      <c r="A3" s="77">
        <v>1.0</v>
      </c>
      <c r="B3" s="78">
        <v>38251.0</v>
      </c>
      <c r="C3" s="78">
        <f t="shared" ref="C3:C23" si="1">B3*0.2</f>
        <v>7650.2</v>
      </c>
      <c r="D3" s="78">
        <f t="shared" ref="D3:D23" si="2">B3+C3</f>
        <v>45901.2</v>
      </c>
      <c r="E3" s="76" t="s">
        <v>314</v>
      </c>
      <c r="G3" s="1">
        <v>1591.6300082518</v>
      </c>
    </row>
    <row r="4">
      <c r="A4" s="77">
        <v>2.0</v>
      </c>
      <c r="B4" s="78">
        <v>52333.0</v>
      </c>
      <c r="C4" s="78">
        <f t="shared" si="1"/>
        <v>10466.6</v>
      </c>
      <c r="D4" s="78">
        <f t="shared" si="2"/>
        <v>62799.6</v>
      </c>
      <c r="E4" s="76" t="s">
        <v>314</v>
      </c>
    </row>
    <row r="5">
      <c r="A5" s="77">
        <v>3.0</v>
      </c>
      <c r="B5" s="78">
        <v>47403.0</v>
      </c>
      <c r="C5" s="78">
        <f t="shared" si="1"/>
        <v>9480.6</v>
      </c>
      <c r="D5" s="78">
        <f t="shared" si="2"/>
        <v>56883.6</v>
      </c>
      <c r="E5" s="76" t="s">
        <v>314</v>
      </c>
    </row>
    <row r="6">
      <c r="A6" s="77">
        <v>4.0</v>
      </c>
      <c r="B6" s="78">
        <v>56347.0</v>
      </c>
      <c r="C6" s="78">
        <f t="shared" si="1"/>
        <v>11269.4</v>
      </c>
      <c r="D6" s="78">
        <f t="shared" si="2"/>
        <v>67616.4</v>
      </c>
      <c r="E6" s="76" t="s">
        <v>314</v>
      </c>
    </row>
    <row r="7">
      <c r="A7" s="77">
        <v>5.0</v>
      </c>
      <c r="B7" s="78">
        <v>43285.0</v>
      </c>
      <c r="C7" s="78">
        <f t="shared" si="1"/>
        <v>8657</v>
      </c>
      <c r="D7" s="78">
        <f t="shared" si="2"/>
        <v>51942</v>
      </c>
      <c r="E7" s="76" t="s">
        <v>314</v>
      </c>
    </row>
    <row r="8">
      <c r="A8" s="77">
        <v>6.0</v>
      </c>
      <c r="B8" s="78">
        <v>56347.0</v>
      </c>
      <c r="C8" s="78">
        <f t="shared" si="1"/>
        <v>11269.4</v>
      </c>
      <c r="D8" s="78">
        <f t="shared" si="2"/>
        <v>67616.4</v>
      </c>
      <c r="E8" s="76" t="s">
        <v>314</v>
      </c>
    </row>
    <row r="9">
      <c r="A9" s="77">
        <v>7.0</v>
      </c>
      <c r="B9" s="78">
        <v>38563.0</v>
      </c>
      <c r="C9" s="78">
        <f t="shared" si="1"/>
        <v>7712.6</v>
      </c>
      <c r="D9" s="78">
        <f t="shared" si="2"/>
        <v>46275.6</v>
      </c>
      <c r="E9" s="76" t="s">
        <v>314</v>
      </c>
    </row>
    <row r="10">
      <c r="A10" s="77">
        <v>8.0</v>
      </c>
      <c r="B10" s="78">
        <v>34944.0</v>
      </c>
      <c r="C10" s="78">
        <f t="shared" si="1"/>
        <v>6988.8</v>
      </c>
      <c r="D10" s="78">
        <f t="shared" si="2"/>
        <v>41932.8</v>
      </c>
      <c r="E10" s="76" t="s">
        <v>314</v>
      </c>
    </row>
    <row r="11">
      <c r="A11" s="77">
        <v>9.0</v>
      </c>
      <c r="B11" s="78">
        <v>35818.0</v>
      </c>
      <c r="C11" s="78">
        <f t="shared" si="1"/>
        <v>7163.6</v>
      </c>
      <c r="D11" s="78">
        <f t="shared" si="2"/>
        <v>42981.6</v>
      </c>
      <c r="E11" s="76" t="s">
        <v>314</v>
      </c>
    </row>
    <row r="12">
      <c r="A12" s="77">
        <v>10.0</v>
      </c>
      <c r="B12" s="78">
        <v>34944.0</v>
      </c>
      <c r="C12" s="78">
        <f t="shared" si="1"/>
        <v>6988.8</v>
      </c>
      <c r="D12" s="78">
        <f t="shared" si="2"/>
        <v>41932.8</v>
      </c>
      <c r="E12" s="76" t="s">
        <v>314</v>
      </c>
    </row>
    <row r="13">
      <c r="A13" s="77">
        <v>11.0</v>
      </c>
      <c r="B13" s="78">
        <v>38563.0</v>
      </c>
      <c r="C13" s="78">
        <f t="shared" si="1"/>
        <v>7712.6</v>
      </c>
      <c r="D13" s="78">
        <f t="shared" si="2"/>
        <v>46275.6</v>
      </c>
      <c r="E13" s="76" t="s">
        <v>314</v>
      </c>
    </row>
    <row r="14">
      <c r="A14" s="77">
        <v>12.0</v>
      </c>
      <c r="B14" s="78">
        <v>35818.0</v>
      </c>
      <c r="C14" s="78">
        <f t="shared" si="1"/>
        <v>7163.6</v>
      </c>
      <c r="D14" s="78">
        <f t="shared" si="2"/>
        <v>42981.6</v>
      </c>
      <c r="E14" s="76" t="s">
        <v>314</v>
      </c>
    </row>
    <row r="15">
      <c r="A15" s="77">
        <v>13.0</v>
      </c>
      <c r="B15" s="78">
        <v>35818.0</v>
      </c>
      <c r="C15" s="78">
        <f t="shared" si="1"/>
        <v>7163.6</v>
      </c>
      <c r="D15" s="78">
        <f t="shared" si="2"/>
        <v>42981.6</v>
      </c>
      <c r="E15" s="76" t="s">
        <v>314</v>
      </c>
    </row>
    <row r="16">
      <c r="A16" s="77">
        <v>14.0</v>
      </c>
      <c r="B16" s="78">
        <v>37627.0</v>
      </c>
      <c r="C16" s="78">
        <f t="shared" si="1"/>
        <v>7525.4</v>
      </c>
      <c r="D16" s="78">
        <f t="shared" si="2"/>
        <v>45152.4</v>
      </c>
      <c r="E16" s="76" t="s">
        <v>314</v>
      </c>
    </row>
    <row r="17">
      <c r="A17" s="77">
        <v>15.0</v>
      </c>
      <c r="B17" s="78">
        <v>34944.0</v>
      </c>
      <c r="C17" s="78">
        <f t="shared" si="1"/>
        <v>6988.8</v>
      </c>
      <c r="D17" s="78">
        <f t="shared" si="2"/>
        <v>41932.8</v>
      </c>
      <c r="E17" s="76" t="s">
        <v>314</v>
      </c>
    </row>
    <row r="18">
      <c r="A18" s="77">
        <v>16.0</v>
      </c>
      <c r="B18" s="78">
        <v>44907.0</v>
      </c>
      <c r="C18" s="78">
        <f t="shared" si="1"/>
        <v>8981.4</v>
      </c>
      <c r="D18" s="78">
        <f t="shared" si="2"/>
        <v>53888.4</v>
      </c>
      <c r="E18" s="76" t="s">
        <v>314</v>
      </c>
    </row>
    <row r="19">
      <c r="A19" s="77">
        <v>17.0</v>
      </c>
      <c r="B19" s="78">
        <v>36712.0</v>
      </c>
      <c r="C19" s="78">
        <f t="shared" si="1"/>
        <v>7342.4</v>
      </c>
      <c r="D19" s="78">
        <f t="shared" si="2"/>
        <v>44054.4</v>
      </c>
      <c r="E19" s="76" t="s">
        <v>314</v>
      </c>
    </row>
    <row r="20">
      <c r="A20" s="77">
        <v>18.0</v>
      </c>
      <c r="B20" s="78">
        <v>36712.0</v>
      </c>
      <c r="C20" s="78">
        <f t="shared" si="1"/>
        <v>7342.4</v>
      </c>
      <c r="D20" s="78">
        <f t="shared" si="2"/>
        <v>44054.4</v>
      </c>
      <c r="E20" s="76" t="s">
        <v>314</v>
      </c>
    </row>
    <row r="21">
      <c r="A21" s="77">
        <v>19.0</v>
      </c>
      <c r="B21" s="78">
        <v>35818.0</v>
      </c>
      <c r="C21" s="78">
        <f t="shared" si="1"/>
        <v>7163.6</v>
      </c>
      <c r="D21" s="78">
        <f t="shared" si="2"/>
        <v>42981.6</v>
      </c>
      <c r="E21" s="76" t="s">
        <v>314</v>
      </c>
    </row>
    <row r="22">
      <c r="A22" s="77">
        <v>20.0</v>
      </c>
      <c r="B22" s="78">
        <v>66157.0</v>
      </c>
      <c r="C22" s="78">
        <f t="shared" si="1"/>
        <v>13231.4</v>
      </c>
      <c r="D22" s="78">
        <f t="shared" si="2"/>
        <v>79388.4</v>
      </c>
      <c r="E22" s="76" t="s">
        <v>315</v>
      </c>
    </row>
    <row r="23">
      <c r="A23" s="77">
        <v>21.0</v>
      </c>
      <c r="B23" s="78">
        <v>76257.0</v>
      </c>
      <c r="C23" s="78">
        <f t="shared" si="1"/>
        <v>15251.4</v>
      </c>
      <c r="D23" s="78">
        <f t="shared" si="2"/>
        <v>91508.4</v>
      </c>
      <c r="E23" s="76" t="s">
        <v>315</v>
      </c>
    </row>
    <row r="24">
      <c r="A24" s="76" t="s">
        <v>316</v>
      </c>
      <c r="B24" s="78">
        <f t="shared" ref="B24:C24" si="3">SUM(B3:B21)</f>
        <v>775154</v>
      </c>
      <c r="C24" s="78">
        <f t="shared" si="3"/>
        <v>155030.8</v>
      </c>
      <c r="D24" s="78">
        <f>SUM(D3:D23)</f>
        <v>1101081.6</v>
      </c>
      <c r="E24" s="76"/>
    </row>
    <row r="35">
      <c r="B35" s="1" t="s">
        <v>141</v>
      </c>
    </row>
    <row r="36">
      <c r="A36" s="1" t="s">
        <v>306</v>
      </c>
      <c r="B36" s="72">
        <v>0.5</v>
      </c>
      <c r="C36" s="1"/>
    </row>
    <row r="37">
      <c r="A37" s="1" t="s">
        <v>307</v>
      </c>
      <c r="B37" s="1">
        <v>10000.0</v>
      </c>
      <c r="C37" s="1" t="s">
        <v>308</v>
      </c>
      <c r="D37" s="12">
        <f>D24/B37</f>
        <v>110.10816</v>
      </c>
    </row>
    <row r="38">
      <c r="A38" s="1" t="s">
        <v>309</v>
      </c>
      <c r="B38" s="1">
        <f>B37*0.6</f>
        <v>6000</v>
      </c>
      <c r="C38" s="1" t="s">
        <v>33</v>
      </c>
      <c r="D38" s="12">
        <f>D37*B38</f>
        <v>660648.96</v>
      </c>
    </row>
    <row r="39">
      <c r="A39" s="1" t="s">
        <v>310</v>
      </c>
      <c r="B39" s="1">
        <f>B37-B38</f>
        <v>4000</v>
      </c>
      <c r="C39" s="1" t="s">
        <v>33</v>
      </c>
      <c r="D39" s="12">
        <f>D37*B39*B36</f>
        <v>220216.32</v>
      </c>
    </row>
  </sheetData>
  <hyperlinks>
    <hyperlink r:id="rId1" ref="B1"/>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3" max="3" width="16.75"/>
  </cols>
  <sheetData>
    <row r="1">
      <c r="A1" s="1" t="s">
        <v>300</v>
      </c>
      <c r="B1" s="9" t="s">
        <v>27</v>
      </c>
      <c r="C1" s="1"/>
      <c r="D1" s="1"/>
      <c r="G1" s="1"/>
    </row>
    <row r="2">
      <c r="A2" s="1" t="s">
        <v>301</v>
      </c>
      <c r="B2" s="1" t="s">
        <v>302</v>
      </c>
      <c r="C2" s="1" t="s">
        <v>303</v>
      </c>
      <c r="D2" s="1" t="s">
        <v>304</v>
      </c>
      <c r="G2" s="1" t="s">
        <v>305</v>
      </c>
    </row>
    <row r="3">
      <c r="D3" s="79">
        <f>11379646</f>
        <v>11379646</v>
      </c>
      <c r="G3" s="1">
        <v>2051.768</v>
      </c>
    </row>
    <row r="8">
      <c r="B8" s="1" t="s">
        <v>141</v>
      </c>
    </row>
    <row r="9">
      <c r="A9" s="1" t="s">
        <v>306</v>
      </c>
      <c r="B9" s="72">
        <v>0.5</v>
      </c>
      <c r="C9" s="1"/>
    </row>
    <row r="10">
      <c r="A10" s="1" t="s">
        <v>307</v>
      </c>
      <c r="B10" s="1">
        <v>38180.0</v>
      </c>
      <c r="C10" s="1" t="s">
        <v>308</v>
      </c>
      <c r="D10" s="14">
        <f>D3/B10</f>
        <v>298.0525406</v>
      </c>
    </row>
    <row r="11">
      <c r="A11" s="1" t="s">
        <v>309</v>
      </c>
      <c r="B11" s="1">
        <v>14282.0</v>
      </c>
      <c r="C11" s="1" t="s">
        <v>33</v>
      </c>
      <c r="D11" s="14">
        <f>D10*B11</f>
        <v>4256786.385</v>
      </c>
    </row>
    <row r="12">
      <c r="A12" s="1" t="s">
        <v>310</v>
      </c>
      <c r="B12" s="1">
        <f>B10-B11</f>
        <v>23898</v>
      </c>
      <c r="C12" s="1" t="s">
        <v>33</v>
      </c>
      <c r="D12" s="14">
        <f>D10*B12*B9</f>
        <v>3561429.808</v>
      </c>
    </row>
    <row r="13">
      <c r="B13" s="12">
        <f>B12/B10</f>
        <v>0.6259298062</v>
      </c>
    </row>
  </sheetData>
  <hyperlinks>
    <hyperlink r:id="rId1" ref="B1"/>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5"/>
    <col customWidth="1" min="6" max="6" width="16.38"/>
    <col customWidth="1" min="7" max="7" width="23.5"/>
  </cols>
  <sheetData>
    <row r="1">
      <c r="A1" s="1" t="s">
        <v>300</v>
      </c>
      <c r="B1" s="9" t="s">
        <v>317</v>
      </c>
      <c r="C1" s="1"/>
      <c r="D1" s="1"/>
      <c r="E1" s="1"/>
      <c r="G1" s="1"/>
    </row>
    <row r="2">
      <c r="A2" s="1" t="s">
        <v>301</v>
      </c>
      <c r="B2" s="1" t="s">
        <v>302</v>
      </c>
      <c r="C2" s="1" t="s">
        <v>303</v>
      </c>
      <c r="D2" s="1" t="s">
        <v>304</v>
      </c>
      <c r="E2" s="1" t="s">
        <v>318</v>
      </c>
      <c r="G2" s="1" t="s">
        <v>305</v>
      </c>
    </row>
    <row r="3">
      <c r="A3" s="80" t="s">
        <v>319</v>
      </c>
      <c r="B3" s="81">
        <v>99077.85</v>
      </c>
      <c r="C3" s="82">
        <v>15000.0</v>
      </c>
      <c r="D3" s="83">
        <f t="shared" ref="D3:D19" si="1">B3+C3</f>
        <v>114077.85</v>
      </c>
      <c r="E3" s="82" t="s">
        <v>320</v>
      </c>
      <c r="F3" s="84"/>
      <c r="G3" s="1">
        <v>635.6627</v>
      </c>
    </row>
    <row r="4">
      <c r="A4" s="80" t="s">
        <v>319</v>
      </c>
      <c r="B4" s="81">
        <v>93876.51</v>
      </c>
      <c r="C4" s="82">
        <v>15000.0</v>
      </c>
      <c r="D4" s="83">
        <f t="shared" si="1"/>
        <v>108876.51</v>
      </c>
      <c r="E4" s="85" t="s">
        <v>321</v>
      </c>
    </row>
    <row r="5">
      <c r="A5" s="80" t="s">
        <v>322</v>
      </c>
      <c r="B5" s="81">
        <v>87770.28</v>
      </c>
      <c r="C5" s="82">
        <v>15000.0</v>
      </c>
      <c r="D5" s="83">
        <f t="shared" si="1"/>
        <v>102770.28</v>
      </c>
      <c r="E5" s="85" t="s">
        <v>323</v>
      </c>
    </row>
    <row r="6">
      <c r="A6" s="80" t="s">
        <v>324</v>
      </c>
      <c r="B6" s="81">
        <v>72613.32</v>
      </c>
      <c r="C6" s="82">
        <v>15000.0</v>
      </c>
      <c r="D6" s="83">
        <f t="shared" si="1"/>
        <v>87613.32</v>
      </c>
    </row>
    <row r="7">
      <c r="A7" s="80" t="s">
        <v>324</v>
      </c>
      <c r="B7" s="86">
        <v>71943.13</v>
      </c>
      <c r="C7" s="82">
        <v>15000.0</v>
      </c>
      <c r="D7" s="83">
        <f t="shared" si="1"/>
        <v>86943.13</v>
      </c>
    </row>
    <row r="8">
      <c r="A8" s="80" t="s">
        <v>324</v>
      </c>
      <c r="B8" s="86">
        <v>67303.83</v>
      </c>
      <c r="C8" s="82">
        <v>15000.0</v>
      </c>
      <c r="D8" s="83">
        <f t="shared" si="1"/>
        <v>82303.83</v>
      </c>
    </row>
    <row r="9">
      <c r="A9" s="80" t="s">
        <v>324</v>
      </c>
      <c r="B9" s="86">
        <v>66605.05</v>
      </c>
      <c r="C9" s="82">
        <v>15000.0</v>
      </c>
      <c r="D9" s="83">
        <f t="shared" si="1"/>
        <v>81605.05</v>
      </c>
    </row>
    <row r="10">
      <c r="A10" s="80" t="s">
        <v>324</v>
      </c>
      <c r="B10" s="86">
        <v>6131.97</v>
      </c>
      <c r="C10" s="82">
        <v>15000.0</v>
      </c>
      <c r="D10" s="83">
        <f t="shared" si="1"/>
        <v>21131.97</v>
      </c>
    </row>
    <row r="11">
      <c r="A11" s="80" t="s">
        <v>324</v>
      </c>
      <c r="B11" s="86">
        <v>57937.06</v>
      </c>
      <c r="C11" s="82">
        <v>15000.0</v>
      </c>
      <c r="D11" s="83">
        <f t="shared" si="1"/>
        <v>72937.06</v>
      </c>
    </row>
    <row r="12">
      <c r="A12" s="80" t="s">
        <v>324</v>
      </c>
      <c r="B12" s="86">
        <v>56576.97</v>
      </c>
      <c r="C12" s="82">
        <v>15000.0</v>
      </c>
      <c r="D12" s="83">
        <f t="shared" si="1"/>
        <v>71576.97</v>
      </c>
    </row>
    <row r="13">
      <c r="A13" s="80" t="s">
        <v>324</v>
      </c>
      <c r="B13" s="86">
        <v>56381.34</v>
      </c>
      <c r="C13" s="82">
        <v>15000.0</v>
      </c>
      <c r="D13" s="83">
        <f t="shared" si="1"/>
        <v>71381.34</v>
      </c>
    </row>
    <row r="14">
      <c r="A14" s="80" t="s">
        <v>324</v>
      </c>
      <c r="B14" s="86">
        <v>55043.42</v>
      </c>
      <c r="C14" s="82">
        <v>15000.0</v>
      </c>
      <c r="D14" s="83">
        <f t="shared" si="1"/>
        <v>70043.42</v>
      </c>
    </row>
    <row r="15">
      <c r="A15" s="80" t="s">
        <v>324</v>
      </c>
      <c r="B15" s="86">
        <v>53155.36</v>
      </c>
      <c r="C15" s="82">
        <v>15000.0</v>
      </c>
      <c r="D15" s="83">
        <f t="shared" si="1"/>
        <v>68155.36</v>
      </c>
    </row>
    <row r="16">
      <c r="A16" s="80" t="s">
        <v>324</v>
      </c>
      <c r="B16" s="86">
        <v>52671.42</v>
      </c>
      <c r="C16" s="82">
        <v>15000.0</v>
      </c>
      <c r="D16" s="83">
        <f t="shared" si="1"/>
        <v>67671.42</v>
      </c>
    </row>
    <row r="17">
      <c r="A17" s="80" t="s">
        <v>324</v>
      </c>
      <c r="B17" s="86">
        <v>52425.29</v>
      </c>
      <c r="C17" s="82">
        <v>15000.0</v>
      </c>
      <c r="D17" s="83">
        <f t="shared" si="1"/>
        <v>67425.29</v>
      </c>
    </row>
    <row r="18">
      <c r="A18" s="80" t="s">
        <v>322</v>
      </c>
      <c r="B18" s="86">
        <v>103283.51</v>
      </c>
      <c r="C18" s="82">
        <v>15000.0</v>
      </c>
      <c r="D18" s="83">
        <f t="shared" si="1"/>
        <v>118283.51</v>
      </c>
    </row>
    <row r="19">
      <c r="A19" s="80" t="s">
        <v>319</v>
      </c>
      <c r="B19" s="86">
        <v>101909.4</v>
      </c>
      <c r="C19" s="82">
        <v>15000.0</v>
      </c>
      <c r="D19" s="83">
        <f t="shared" si="1"/>
        <v>116909.4</v>
      </c>
    </row>
    <row r="20">
      <c r="B20" s="1"/>
      <c r="C20" s="1" t="s">
        <v>304</v>
      </c>
      <c r="D20" s="87">
        <f>SUM(D3:D19)</f>
        <v>1409705.71</v>
      </c>
    </row>
    <row r="21">
      <c r="B21" s="1"/>
    </row>
    <row r="22">
      <c r="B22" s="1" t="s">
        <v>141</v>
      </c>
    </row>
    <row r="23">
      <c r="A23" s="1" t="s">
        <v>306</v>
      </c>
      <c r="B23" s="72">
        <v>0.5</v>
      </c>
      <c r="C23" s="1"/>
    </row>
    <row r="24">
      <c r="A24" s="1" t="s">
        <v>307</v>
      </c>
      <c r="B24" s="1">
        <v>35000.0</v>
      </c>
      <c r="C24" s="1" t="s">
        <v>308</v>
      </c>
      <c r="D24" s="5">
        <f>D20/B24</f>
        <v>40.277306</v>
      </c>
    </row>
    <row r="25">
      <c r="A25" s="1" t="s">
        <v>309</v>
      </c>
      <c r="B25" s="1">
        <f>B24*0.47</f>
        <v>16450</v>
      </c>
      <c r="C25" s="1" t="s">
        <v>33</v>
      </c>
      <c r="D25" s="5">
        <f>D24*B25</f>
        <v>662561.6837</v>
      </c>
    </row>
    <row r="26">
      <c r="A26" s="1" t="s">
        <v>310</v>
      </c>
      <c r="B26" s="1">
        <f>B24-B25</f>
        <v>18550</v>
      </c>
      <c r="C26" s="1" t="s">
        <v>33</v>
      </c>
      <c r="D26" s="5">
        <f>D24*B26*B23</f>
        <v>373572.0132</v>
      </c>
    </row>
  </sheetData>
  <hyperlinks>
    <hyperlink r:id="rId1" ref="B1"/>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3" max="3" width="20.38"/>
  </cols>
  <sheetData>
    <row r="1">
      <c r="A1" s="1" t="s">
        <v>300</v>
      </c>
      <c r="B1" s="9" t="s">
        <v>325</v>
      </c>
      <c r="C1" s="1"/>
      <c r="D1" s="1"/>
      <c r="E1" s="1"/>
      <c r="G1" s="1"/>
    </row>
    <row r="2">
      <c r="A2" s="1" t="s">
        <v>301</v>
      </c>
      <c r="B2" s="1" t="s">
        <v>302</v>
      </c>
      <c r="C2" s="1" t="s">
        <v>303</v>
      </c>
      <c r="D2" s="1" t="s">
        <v>304</v>
      </c>
      <c r="E2" s="1" t="s">
        <v>318</v>
      </c>
      <c r="G2" s="1" t="s">
        <v>305</v>
      </c>
    </row>
    <row r="3">
      <c r="A3" s="82" t="s">
        <v>326</v>
      </c>
      <c r="B3" s="88">
        <v>79655.0</v>
      </c>
      <c r="C3" s="82">
        <v>15000.0</v>
      </c>
      <c r="D3" s="83">
        <f t="shared" ref="D3:D5" si="1">B3+C3</f>
        <v>94655</v>
      </c>
      <c r="E3" s="82" t="s">
        <v>320</v>
      </c>
      <c r="F3" s="84"/>
      <c r="G3" s="1">
        <v>869.9197</v>
      </c>
      <c r="H3" s="84"/>
      <c r="I3" s="84"/>
      <c r="J3" s="84"/>
      <c r="K3" s="84"/>
      <c r="L3" s="84"/>
      <c r="M3" s="84"/>
      <c r="N3" s="84"/>
      <c r="O3" s="84"/>
      <c r="P3" s="84"/>
      <c r="Q3" s="84"/>
      <c r="R3" s="84"/>
      <c r="S3" s="84"/>
      <c r="T3" s="84"/>
      <c r="U3" s="84"/>
      <c r="V3" s="84"/>
      <c r="W3" s="84"/>
      <c r="X3" s="84"/>
      <c r="Y3" s="84"/>
      <c r="Z3" s="84"/>
      <c r="AA3" s="84"/>
      <c r="AB3" s="84"/>
    </row>
    <row r="4">
      <c r="A4" s="89" t="s">
        <v>327</v>
      </c>
      <c r="B4" s="90">
        <v>44928.0</v>
      </c>
      <c r="C4" s="82">
        <v>15000.0</v>
      </c>
      <c r="D4" s="83">
        <f t="shared" si="1"/>
        <v>59928</v>
      </c>
      <c r="E4" s="85" t="s">
        <v>321</v>
      </c>
    </row>
    <row r="5">
      <c r="A5" s="89" t="s">
        <v>328</v>
      </c>
      <c r="B5" s="91">
        <v>44741.0</v>
      </c>
      <c r="C5" s="82">
        <v>15000.0</v>
      </c>
      <c r="D5" s="83">
        <f t="shared" si="1"/>
        <v>59741</v>
      </c>
      <c r="E5" s="85" t="s">
        <v>323</v>
      </c>
    </row>
    <row r="6">
      <c r="A6" s="92"/>
      <c r="B6" s="90"/>
      <c r="C6" s="1" t="s">
        <v>304</v>
      </c>
      <c r="D6" s="87">
        <f>SUM(D3:D5)</f>
        <v>214324</v>
      </c>
    </row>
    <row r="7">
      <c r="B7" s="93"/>
    </row>
    <row r="8">
      <c r="B8" s="1" t="s">
        <v>141</v>
      </c>
    </row>
    <row r="9">
      <c r="A9" s="1" t="s">
        <v>306</v>
      </c>
      <c r="B9" s="72">
        <v>0.5</v>
      </c>
      <c r="C9" s="1"/>
    </row>
    <row r="10">
      <c r="A10" s="1" t="s">
        <v>307</v>
      </c>
      <c r="B10" s="1">
        <v>12239.0</v>
      </c>
      <c r="C10" s="1" t="s">
        <v>308</v>
      </c>
      <c r="D10" s="5">
        <f>D6/B10</f>
        <v>17.5115614</v>
      </c>
    </row>
    <row r="11">
      <c r="A11" s="1" t="s">
        <v>309</v>
      </c>
      <c r="B11" s="1">
        <v>5318.0</v>
      </c>
      <c r="C11" s="1" t="s">
        <v>33</v>
      </c>
      <c r="D11" s="5">
        <f>D10*B11</f>
        <v>93126.48354</v>
      </c>
    </row>
    <row r="12">
      <c r="A12" s="1" t="s">
        <v>310</v>
      </c>
      <c r="B12" s="1">
        <v>6921.0</v>
      </c>
      <c r="C12" s="1" t="s">
        <v>33</v>
      </c>
      <c r="D12" s="5">
        <f>D10*B12*B9</f>
        <v>60598.75823</v>
      </c>
    </row>
  </sheetData>
  <hyperlinks>
    <hyperlink r:id="rId1" ref="B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3" max="3" width="17.25"/>
    <col customWidth="1" min="7" max="7" width="14.13"/>
  </cols>
  <sheetData>
    <row r="1">
      <c r="A1" s="1" t="s">
        <v>300</v>
      </c>
      <c r="B1" s="9" t="s">
        <v>329</v>
      </c>
      <c r="C1" s="1"/>
      <c r="D1" s="1"/>
      <c r="E1" s="1"/>
      <c r="G1" s="1"/>
    </row>
    <row r="2">
      <c r="A2" s="1" t="s">
        <v>301</v>
      </c>
      <c r="B2" s="1" t="s">
        <v>302</v>
      </c>
      <c r="C2" s="1" t="s">
        <v>303</v>
      </c>
      <c r="D2" s="1" t="s">
        <v>304</v>
      </c>
      <c r="E2" s="1" t="s">
        <v>318</v>
      </c>
      <c r="G2" s="1" t="s">
        <v>305</v>
      </c>
    </row>
    <row r="3">
      <c r="C3" s="1" t="s">
        <v>304</v>
      </c>
      <c r="D3" s="7">
        <v>7858419.0</v>
      </c>
      <c r="G3" s="1">
        <v>2800.0</v>
      </c>
    </row>
    <row r="6">
      <c r="A6" s="1" t="s">
        <v>306</v>
      </c>
      <c r="B6" s="72">
        <v>0.5</v>
      </c>
      <c r="C6" s="1"/>
    </row>
    <row r="7">
      <c r="A7" s="1" t="s">
        <v>307</v>
      </c>
      <c r="B7" s="1">
        <v>88000.0</v>
      </c>
      <c r="C7" s="1" t="s">
        <v>308</v>
      </c>
      <c r="D7" s="5">
        <f>D3/B7</f>
        <v>89.30021591</v>
      </c>
    </row>
    <row r="8">
      <c r="A8" s="1" t="s">
        <v>330</v>
      </c>
      <c r="B8" s="1">
        <f>B7*(1-'False Positives'!B5)</f>
        <v>39600</v>
      </c>
      <c r="C8" s="1" t="s">
        <v>33</v>
      </c>
      <c r="D8" s="5">
        <f>D7*B8</f>
        <v>3536288.55</v>
      </c>
    </row>
    <row r="9">
      <c r="A9" s="1" t="s">
        <v>331</v>
      </c>
      <c r="B9" s="1">
        <f>B7-B8</f>
        <v>48400</v>
      </c>
      <c r="C9" s="1" t="s">
        <v>33</v>
      </c>
      <c r="D9" s="5">
        <f>D7*B9*0.5</f>
        <v>2161065.225</v>
      </c>
    </row>
  </sheetData>
  <hyperlinks>
    <hyperlink r:id="rId1" ref="B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88"/>
  </cols>
  <sheetData>
    <row r="1">
      <c r="A1" s="1" t="s">
        <v>332</v>
      </c>
      <c r="B1" s="9" t="s">
        <v>19</v>
      </c>
      <c r="G1" s="1"/>
    </row>
    <row r="2">
      <c r="A2" s="1" t="s">
        <v>307</v>
      </c>
      <c r="G2" s="1" t="s">
        <v>305</v>
      </c>
    </row>
    <row r="3">
      <c r="A3" s="76"/>
      <c r="B3" s="76"/>
      <c r="C3" s="76" t="s">
        <v>304</v>
      </c>
      <c r="D3" s="94">
        <v>1171878.0</v>
      </c>
      <c r="G3" s="1">
        <v>2143.109</v>
      </c>
    </row>
    <row r="4">
      <c r="A4" s="76"/>
      <c r="B4" s="76"/>
      <c r="C4" s="76"/>
      <c r="D4" s="76"/>
    </row>
    <row r="5">
      <c r="A5" s="76"/>
      <c r="B5" s="76" t="s">
        <v>141</v>
      </c>
      <c r="C5" s="76"/>
      <c r="D5" s="76"/>
    </row>
    <row r="6">
      <c r="A6" s="1" t="s">
        <v>306</v>
      </c>
      <c r="B6" s="72">
        <v>0.5</v>
      </c>
      <c r="C6" s="76"/>
      <c r="D6" s="95"/>
    </row>
    <row r="7">
      <c r="A7" s="76" t="s">
        <v>307</v>
      </c>
      <c r="B7" s="1">
        <v>30000.0</v>
      </c>
      <c r="C7" s="76" t="s">
        <v>308</v>
      </c>
      <c r="D7" s="95">
        <f>D3/B7</f>
        <v>39.0626</v>
      </c>
    </row>
    <row r="8">
      <c r="A8" s="76" t="s">
        <v>309</v>
      </c>
      <c r="B8" s="77">
        <f>B7*0.47</f>
        <v>14100</v>
      </c>
      <c r="C8" s="76" t="s">
        <v>33</v>
      </c>
      <c r="D8" s="95">
        <f>D7*B8</f>
        <v>550782.66</v>
      </c>
    </row>
    <row r="9">
      <c r="A9" s="76" t="s">
        <v>310</v>
      </c>
      <c r="B9" s="77">
        <f>B7-B8</f>
        <v>15900</v>
      </c>
      <c r="C9" s="76" t="s">
        <v>33</v>
      </c>
      <c r="D9" s="95">
        <f>D7*B9*B6</f>
        <v>310547.67</v>
      </c>
    </row>
    <row r="12">
      <c r="A12" s="76"/>
      <c r="B12" s="76"/>
      <c r="C12" s="76"/>
      <c r="D12" s="71"/>
    </row>
    <row r="13">
      <c r="A13" s="76"/>
      <c r="B13" s="76"/>
      <c r="C13" s="76"/>
      <c r="D13" s="76"/>
    </row>
    <row r="14">
      <c r="A14" s="76"/>
      <c r="B14" s="76"/>
      <c r="C14" s="76"/>
      <c r="D14" s="76"/>
    </row>
    <row r="15">
      <c r="A15" s="76"/>
      <c r="C15" s="76"/>
      <c r="D15" s="95"/>
    </row>
    <row r="16">
      <c r="A16" s="76"/>
      <c r="B16" s="77"/>
      <c r="C16" s="76"/>
      <c r="D16" s="95"/>
    </row>
    <row r="17">
      <c r="A17" s="76"/>
      <c r="B17" s="77"/>
      <c r="C17" s="76"/>
      <c r="D17" s="95"/>
    </row>
    <row r="18">
      <c r="A18" s="76"/>
      <c r="B18" s="76"/>
      <c r="C18" s="76"/>
      <c r="D18" s="76"/>
    </row>
  </sheetData>
  <hyperlinks>
    <hyperlink r:id="rId1" location="!/year/2022/operating/0/activity/Nuisance+Code+Abatement/0/goal?vis=barChart" ref="B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38"/>
  </cols>
  <sheetData>
    <row r="1">
      <c r="A1" s="1" t="s">
        <v>332</v>
      </c>
      <c r="B1" s="9" t="s">
        <v>333</v>
      </c>
      <c r="C1" s="1"/>
      <c r="D1" s="1"/>
      <c r="E1" s="1"/>
      <c r="G1" s="1"/>
    </row>
    <row r="2">
      <c r="A2" s="1" t="s">
        <v>301</v>
      </c>
      <c r="B2" s="1" t="s">
        <v>302</v>
      </c>
      <c r="C2" s="1" t="s">
        <v>303</v>
      </c>
      <c r="D2" s="1" t="s">
        <v>304</v>
      </c>
      <c r="E2" s="1" t="s">
        <v>318</v>
      </c>
      <c r="G2" s="1" t="s">
        <v>305</v>
      </c>
    </row>
    <row r="3">
      <c r="A3" s="96" t="s">
        <v>334</v>
      </c>
      <c r="B3" s="97">
        <v>64334.4</v>
      </c>
      <c r="C3" s="82">
        <v>15000.0</v>
      </c>
      <c r="D3" s="83">
        <f t="shared" ref="D3:D21" si="1">B3+C3</f>
        <v>79334.4</v>
      </c>
      <c r="E3" s="82"/>
      <c r="F3" s="84"/>
      <c r="G3" s="1">
        <v>1539.758</v>
      </c>
    </row>
    <row r="4">
      <c r="A4" s="96" t="s">
        <v>334</v>
      </c>
      <c r="B4" s="97">
        <v>46571.2</v>
      </c>
      <c r="C4" s="82">
        <v>15000.0</v>
      </c>
      <c r="D4" s="83">
        <f t="shared" si="1"/>
        <v>61571.2</v>
      </c>
      <c r="E4" s="85"/>
    </row>
    <row r="5">
      <c r="A5" s="96" t="s">
        <v>334</v>
      </c>
      <c r="B5" s="97">
        <v>46072.0</v>
      </c>
      <c r="C5" s="82">
        <v>15000.0</v>
      </c>
      <c r="D5" s="83">
        <f t="shared" si="1"/>
        <v>61072</v>
      </c>
      <c r="E5" s="85"/>
    </row>
    <row r="6">
      <c r="A6" s="96" t="s">
        <v>335</v>
      </c>
      <c r="B6" s="97">
        <v>71364.8</v>
      </c>
      <c r="C6" s="82">
        <v>15000.0</v>
      </c>
      <c r="D6" s="83">
        <f t="shared" si="1"/>
        <v>86364.8</v>
      </c>
    </row>
    <row r="7">
      <c r="A7" s="98" t="s">
        <v>334</v>
      </c>
      <c r="B7" s="97">
        <v>64334.4</v>
      </c>
      <c r="C7" s="82">
        <v>15000.0</v>
      </c>
      <c r="D7" s="83">
        <f t="shared" si="1"/>
        <v>79334.4</v>
      </c>
    </row>
    <row r="8">
      <c r="A8" s="98" t="s">
        <v>334</v>
      </c>
      <c r="B8" s="97">
        <v>53622.4</v>
      </c>
      <c r="C8" s="82">
        <v>15000.0</v>
      </c>
      <c r="D8" s="83">
        <f t="shared" si="1"/>
        <v>68622.4</v>
      </c>
    </row>
    <row r="9">
      <c r="A9" s="98" t="s">
        <v>336</v>
      </c>
      <c r="B9" s="97">
        <v>97988.8</v>
      </c>
      <c r="C9" s="82">
        <v>15000.0</v>
      </c>
      <c r="D9" s="83">
        <f t="shared" si="1"/>
        <v>112988.8</v>
      </c>
    </row>
    <row r="10">
      <c r="A10" s="98" t="s">
        <v>334</v>
      </c>
      <c r="B10" s="97">
        <v>60923.2</v>
      </c>
      <c r="C10" s="82">
        <v>15000.0</v>
      </c>
      <c r="D10" s="83">
        <f t="shared" si="1"/>
        <v>75923.2</v>
      </c>
    </row>
    <row r="11">
      <c r="A11" s="98" t="s">
        <v>334</v>
      </c>
      <c r="B11" s="97">
        <v>62171.2</v>
      </c>
      <c r="C11" s="82">
        <v>15000.0</v>
      </c>
      <c r="D11" s="83">
        <f t="shared" si="1"/>
        <v>77171.2</v>
      </c>
    </row>
    <row r="12">
      <c r="A12" s="98" t="s">
        <v>335</v>
      </c>
      <c r="B12" s="97">
        <v>66352.0</v>
      </c>
      <c r="C12" s="82">
        <v>15000.0</v>
      </c>
      <c r="D12" s="83">
        <f t="shared" si="1"/>
        <v>81352</v>
      </c>
    </row>
    <row r="13">
      <c r="A13" s="98" t="s">
        <v>334</v>
      </c>
      <c r="B13" s="97">
        <v>48713.6</v>
      </c>
      <c r="C13" s="82">
        <v>15000.0</v>
      </c>
      <c r="D13" s="83">
        <f t="shared" si="1"/>
        <v>63713.6</v>
      </c>
    </row>
    <row r="14">
      <c r="A14" s="98" t="s">
        <v>334</v>
      </c>
      <c r="B14" s="97">
        <v>64334.4</v>
      </c>
      <c r="C14" s="82">
        <v>15000.0</v>
      </c>
      <c r="D14" s="83">
        <f t="shared" si="1"/>
        <v>79334.4</v>
      </c>
    </row>
    <row r="15">
      <c r="A15" s="98" t="s">
        <v>335</v>
      </c>
      <c r="B15" s="97">
        <v>65655.2</v>
      </c>
      <c r="C15" s="82">
        <v>15000.0</v>
      </c>
      <c r="D15" s="83">
        <f t="shared" si="1"/>
        <v>80655.2</v>
      </c>
    </row>
    <row r="16">
      <c r="A16" s="98" t="s">
        <v>334</v>
      </c>
      <c r="B16" s="97">
        <v>51500.8</v>
      </c>
      <c r="C16" s="82">
        <v>15000.0</v>
      </c>
      <c r="D16" s="83">
        <f t="shared" si="1"/>
        <v>66500.8</v>
      </c>
    </row>
    <row r="17">
      <c r="A17" s="98" t="s">
        <v>334</v>
      </c>
      <c r="B17" s="97">
        <v>48505.6</v>
      </c>
      <c r="C17" s="82">
        <v>15000.0</v>
      </c>
      <c r="D17" s="83">
        <f t="shared" si="1"/>
        <v>63505.6</v>
      </c>
    </row>
    <row r="18">
      <c r="A18" s="98" t="s">
        <v>334</v>
      </c>
      <c r="B18" s="97">
        <v>46072.0</v>
      </c>
      <c r="C18" s="82">
        <v>15000.0</v>
      </c>
      <c r="D18" s="83">
        <f t="shared" si="1"/>
        <v>61072</v>
      </c>
    </row>
    <row r="19">
      <c r="A19" s="98" t="s">
        <v>334</v>
      </c>
      <c r="B19" s="97">
        <v>44844.8</v>
      </c>
      <c r="C19" s="82">
        <v>15000.0</v>
      </c>
      <c r="D19" s="83">
        <f t="shared" si="1"/>
        <v>59844.8</v>
      </c>
    </row>
    <row r="20">
      <c r="A20" s="98" t="s">
        <v>334</v>
      </c>
      <c r="B20" s="97">
        <v>60923.2</v>
      </c>
      <c r="C20" s="82">
        <v>15000.0</v>
      </c>
      <c r="D20" s="83">
        <f t="shared" si="1"/>
        <v>75923.2</v>
      </c>
    </row>
    <row r="21">
      <c r="A21" s="98" t="s">
        <v>334</v>
      </c>
      <c r="B21" s="97">
        <v>54204.8</v>
      </c>
      <c r="C21" s="82">
        <v>15000.0</v>
      </c>
      <c r="D21" s="83">
        <f t="shared" si="1"/>
        <v>69204.8</v>
      </c>
    </row>
    <row r="22">
      <c r="C22" s="1" t="s">
        <v>304</v>
      </c>
      <c r="D22" s="87">
        <f>SUM(D3:D21)</f>
        <v>1403488.8</v>
      </c>
    </row>
    <row r="24">
      <c r="A24" s="1" t="s">
        <v>306</v>
      </c>
      <c r="B24" s="72">
        <v>0.5</v>
      </c>
      <c r="C24" s="1"/>
    </row>
    <row r="25">
      <c r="A25" s="1" t="s">
        <v>307</v>
      </c>
      <c r="B25" s="1">
        <v>20000.0</v>
      </c>
      <c r="C25" s="1" t="s">
        <v>308</v>
      </c>
      <c r="D25" s="5">
        <f>D22/B25</f>
        <v>70.17444</v>
      </c>
    </row>
    <row r="26">
      <c r="A26" s="1" t="s">
        <v>309</v>
      </c>
      <c r="B26" s="1">
        <f>B25*'False Positives'!B5</f>
        <v>11000</v>
      </c>
      <c r="C26" s="1" t="s">
        <v>33</v>
      </c>
      <c r="D26" s="5">
        <f>D25*B26</f>
        <v>771918.84</v>
      </c>
    </row>
    <row r="27">
      <c r="A27" s="1" t="s">
        <v>310</v>
      </c>
      <c r="B27" s="1">
        <f>B25-B26</f>
        <v>9000</v>
      </c>
      <c r="C27" s="1" t="s">
        <v>33</v>
      </c>
      <c r="D27" s="5">
        <f>D25*B27*B24</f>
        <v>315784.98</v>
      </c>
    </row>
  </sheetData>
  <hyperlinks>
    <hyperlink r:id="rId1" ref="B1"/>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25"/>
    <col customWidth="1" min="5" max="5" width="23.63"/>
  </cols>
  <sheetData>
    <row r="1">
      <c r="A1" s="1" t="s">
        <v>300</v>
      </c>
      <c r="B1" s="9" t="s">
        <v>337</v>
      </c>
      <c r="C1" s="1"/>
      <c r="D1" s="1"/>
      <c r="E1" s="1"/>
      <c r="G1" s="1"/>
    </row>
    <row r="2">
      <c r="A2" s="1" t="s">
        <v>301</v>
      </c>
      <c r="B2" s="1" t="s">
        <v>302</v>
      </c>
      <c r="C2" s="1" t="s">
        <v>303</v>
      </c>
      <c r="D2" s="1" t="s">
        <v>304</v>
      </c>
      <c r="E2" s="1" t="s">
        <v>318</v>
      </c>
      <c r="G2" s="1" t="s">
        <v>305</v>
      </c>
    </row>
    <row r="3">
      <c r="A3" s="98" t="s">
        <v>338</v>
      </c>
      <c r="B3" s="1">
        <v>98488.0</v>
      </c>
      <c r="C3" s="1">
        <v>15000.0</v>
      </c>
      <c r="D3" s="1">
        <v>0.0</v>
      </c>
      <c r="G3" s="1">
        <v>1214.781</v>
      </c>
    </row>
    <row r="4">
      <c r="A4" s="98" t="s">
        <v>339</v>
      </c>
      <c r="B4" s="1">
        <v>81328.0</v>
      </c>
      <c r="C4" s="1">
        <v>15000.0</v>
      </c>
      <c r="D4" s="12">
        <f>sum(B4:C4)</f>
        <v>96328</v>
      </c>
      <c r="E4" s="99" t="s">
        <v>340</v>
      </c>
    </row>
    <row r="5">
      <c r="A5" s="98" t="s">
        <v>338</v>
      </c>
      <c r="B5" s="1">
        <v>106392.0</v>
      </c>
      <c r="C5" s="1">
        <v>15000.0</v>
      </c>
      <c r="D5" s="1">
        <v>0.0</v>
      </c>
    </row>
    <row r="6">
      <c r="A6" s="98" t="s">
        <v>339</v>
      </c>
      <c r="B6" s="1">
        <v>91353.6</v>
      </c>
      <c r="C6" s="1">
        <v>15000.0</v>
      </c>
      <c r="D6" s="12">
        <f t="shared" ref="D6:D7" si="1">sum(B6:C6)</f>
        <v>106353.6</v>
      </c>
    </row>
    <row r="7">
      <c r="A7" s="98" t="s">
        <v>339</v>
      </c>
      <c r="B7" s="1">
        <v>84552.0</v>
      </c>
      <c r="C7" s="1">
        <v>15000.0</v>
      </c>
      <c r="D7" s="12">
        <f t="shared" si="1"/>
        <v>99552</v>
      </c>
    </row>
    <row r="8">
      <c r="A8" s="98" t="s">
        <v>338</v>
      </c>
      <c r="B8" s="1">
        <v>106392.0</v>
      </c>
      <c r="C8" s="1">
        <v>15000.0</v>
      </c>
      <c r="D8" s="1">
        <v>0.0</v>
      </c>
    </row>
    <row r="9">
      <c r="A9" s="98" t="s">
        <v>339</v>
      </c>
      <c r="B9" s="1">
        <v>91353.6</v>
      </c>
      <c r="C9" s="1">
        <v>15000.0</v>
      </c>
      <c r="D9" s="12">
        <f t="shared" ref="D9:D18" si="2">sum(B9:C9)</f>
        <v>106353.6</v>
      </c>
    </row>
    <row r="10">
      <c r="A10" s="98" t="s">
        <v>339</v>
      </c>
      <c r="B10" s="1">
        <v>88108.8</v>
      </c>
      <c r="C10" s="1">
        <v>15000.0</v>
      </c>
      <c r="D10" s="12">
        <f t="shared" si="2"/>
        <v>103108.8</v>
      </c>
    </row>
    <row r="11">
      <c r="A11" s="98" t="s">
        <v>339</v>
      </c>
      <c r="B11" s="1">
        <v>91353.6</v>
      </c>
      <c r="C11" s="1">
        <v>15000.0</v>
      </c>
      <c r="D11" s="12">
        <f t="shared" si="2"/>
        <v>106353.6</v>
      </c>
    </row>
    <row r="12">
      <c r="A12" s="98" t="s">
        <v>339</v>
      </c>
      <c r="B12" s="1">
        <v>91353.6</v>
      </c>
      <c r="C12" s="1">
        <v>15000.0</v>
      </c>
      <c r="D12" s="12">
        <f t="shared" si="2"/>
        <v>106353.6</v>
      </c>
    </row>
    <row r="13">
      <c r="A13" s="98" t="s">
        <v>339</v>
      </c>
      <c r="B13" s="1">
        <v>88108.8</v>
      </c>
      <c r="C13" s="1">
        <v>15000.0</v>
      </c>
      <c r="D13" s="12">
        <f t="shared" si="2"/>
        <v>103108.8</v>
      </c>
    </row>
    <row r="14">
      <c r="A14" s="98" t="s">
        <v>341</v>
      </c>
      <c r="B14" s="1">
        <v>78312.0</v>
      </c>
      <c r="C14" s="1">
        <v>15000.0</v>
      </c>
      <c r="D14" s="12">
        <f t="shared" si="2"/>
        <v>93312</v>
      </c>
    </row>
    <row r="15">
      <c r="A15" s="98" t="s">
        <v>339</v>
      </c>
      <c r="B15" s="1">
        <v>81328.0</v>
      </c>
      <c r="C15" s="1">
        <v>15000.0</v>
      </c>
      <c r="D15" s="12">
        <f t="shared" si="2"/>
        <v>96328</v>
      </c>
    </row>
    <row r="16">
      <c r="A16" s="98" t="s">
        <v>339</v>
      </c>
      <c r="B16" s="1">
        <v>84552.0</v>
      </c>
      <c r="C16" s="1">
        <v>15000.0</v>
      </c>
      <c r="D16" s="12">
        <f t="shared" si="2"/>
        <v>99552</v>
      </c>
    </row>
    <row r="17">
      <c r="A17" s="98" t="s">
        <v>339</v>
      </c>
      <c r="B17" s="1">
        <v>91353.6</v>
      </c>
      <c r="C17" s="1">
        <v>15000.0</v>
      </c>
      <c r="D17" s="12">
        <f t="shared" si="2"/>
        <v>106353.6</v>
      </c>
    </row>
    <row r="18">
      <c r="A18" s="98" t="s">
        <v>339</v>
      </c>
      <c r="B18" s="1">
        <v>88108.8</v>
      </c>
      <c r="C18" s="1">
        <v>15000.0</v>
      </c>
      <c r="D18" s="12">
        <f t="shared" si="2"/>
        <v>103108.8</v>
      </c>
    </row>
    <row r="19">
      <c r="A19" s="98" t="s">
        <v>338</v>
      </c>
      <c r="B19" s="1">
        <v>106392.0</v>
      </c>
      <c r="C19" s="1">
        <v>15000.0</v>
      </c>
      <c r="D19" s="1">
        <v>0.0</v>
      </c>
    </row>
    <row r="20">
      <c r="C20" s="1" t="s">
        <v>304</v>
      </c>
      <c r="D20" s="12">
        <f>sum(D3:D19)</f>
        <v>1326166.4</v>
      </c>
    </row>
    <row r="24">
      <c r="A24" s="1" t="s">
        <v>306</v>
      </c>
      <c r="B24" s="72">
        <v>0.5</v>
      </c>
      <c r="C24" s="1"/>
    </row>
    <row r="25">
      <c r="A25" s="1" t="s">
        <v>307</v>
      </c>
      <c r="B25" s="1">
        <v>5000.0</v>
      </c>
      <c r="C25" s="1" t="s">
        <v>308</v>
      </c>
      <c r="D25" s="12">
        <f>D20/B25</f>
        <v>265.23328</v>
      </c>
    </row>
    <row r="26">
      <c r="A26" s="1" t="s">
        <v>309</v>
      </c>
      <c r="B26" s="1">
        <f>B25*(1-'False Positives'!B5)</f>
        <v>2250</v>
      </c>
      <c r="C26" s="1" t="s">
        <v>33</v>
      </c>
      <c r="D26" s="12">
        <f>D25*B26</f>
        <v>596774.88</v>
      </c>
    </row>
    <row r="27">
      <c r="A27" s="1" t="s">
        <v>310</v>
      </c>
      <c r="B27" s="1">
        <f>B25-B26</f>
        <v>2750</v>
      </c>
      <c r="C27" s="1" t="s">
        <v>33</v>
      </c>
      <c r="D27" s="12">
        <f>D25*B27*B24</f>
        <v>364695.76</v>
      </c>
    </row>
  </sheetData>
  <hyperlinks>
    <hyperlink r:id="rId1" ref="B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28</v>
      </c>
      <c r="B1" s="1">
        <v>0.4</v>
      </c>
    </row>
    <row r="2">
      <c r="A2" s="1" t="s">
        <v>26</v>
      </c>
      <c r="B2" s="1">
        <v>0.63</v>
      </c>
    </row>
    <row r="3">
      <c r="A3" s="1" t="s">
        <v>14</v>
      </c>
      <c r="B3" s="1">
        <v>0.57</v>
      </c>
    </row>
    <row r="4">
      <c r="A4" s="1" t="s">
        <v>30</v>
      </c>
      <c r="B4" s="1">
        <v>0.6</v>
      </c>
      <c r="E4" s="1">
        <v>38180.0</v>
      </c>
    </row>
    <row r="5">
      <c r="A5" s="1" t="s">
        <v>32</v>
      </c>
      <c r="B5" s="12">
        <f>AVERAGE(B1:B4)</f>
        <v>0.55</v>
      </c>
      <c r="E5" s="1">
        <v>14282.0</v>
      </c>
    </row>
    <row r="6">
      <c r="E6" s="12">
        <f>E4-E5</f>
        <v>23898</v>
      </c>
      <c r="F6" s="12">
        <f>E6/E4</f>
        <v>0.6259298062</v>
      </c>
    </row>
    <row r="7">
      <c r="E7" s="12">
        <f>E6*0.5</f>
        <v>11949</v>
      </c>
    </row>
    <row r="8">
      <c r="E8" s="12">
        <f>E7/E4</f>
        <v>0.3129649031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20.38"/>
    <col customWidth="1" min="3" max="3" width="17.25"/>
  </cols>
  <sheetData>
    <row r="1">
      <c r="A1" s="15" t="s">
        <v>0</v>
      </c>
      <c r="B1" s="15" t="s">
        <v>1</v>
      </c>
      <c r="C1" s="16" t="s">
        <v>33</v>
      </c>
      <c r="D1" s="16" t="s">
        <v>34</v>
      </c>
    </row>
    <row r="2">
      <c r="A2" s="15" t="s">
        <v>35</v>
      </c>
      <c r="B2" s="17">
        <v>310.686</v>
      </c>
      <c r="C2" s="16">
        <v>139000.0</v>
      </c>
      <c r="D2" s="18">
        <f t="shared" ref="D2:D6" si="1">C2/B2</f>
        <v>447.3970504</v>
      </c>
    </row>
    <row r="3">
      <c r="A3" s="15" t="s">
        <v>36</v>
      </c>
      <c r="B3" s="17">
        <v>762.15712738</v>
      </c>
      <c r="C3" s="16">
        <v>699000.0</v>
      </c>
      <c r="D3" s="18">
        <f t="shared" si="1"/>
        <v>917.1337181</v>
      </c>
    </row>
    <row r="4">
      <c r="A4" s="15" t="s">
        <v>37</v>
      </c>
      <c r="B4" s="19">
        <v>1745.0</v>
      </c>
      <c r="C4" s="20">
        <v>134544.0</v>
      </c>
      <c r="D4" s="18">
        <f t="shared" si="1"/>
        <v>77.1025788</v>
      </c>
    </row>
    <row r="5">
      <c r="A5" s="15" t="s">
        <v>38</v>
      </c>
      <c r="B5" s="17">
        <v>218.723</v>
      </c>
      <c r="C5" s="16">
        <v>24990.0</v>
      </c>
      <c r="D5" s="18">
        <f t="shared" si="1"/>
        <v>114.2541022</v>
      </c>
    </row>
    <row r="6">
      <c r="A6" s="15" t="s">
        <v>39</v>
      </c>
      <c r="B6" s="15">
        <v>1263.869</v>
      </c>
      <c r="C6" s="21">
        <v>292199.0</v>
      </c>
      <c r="D6" s="18">
        <f t="shared" si="1"/>
        <v>231.1940557</v>
      </c>
    </row>
    <row r="7">
      <c r="A7" s="15" t="s">
        <v>40</v>
      </c>
      <c r="B7" s="15">
        <v>2279.8972749</v>
      </c>
      <c r="C7" s="18">
        <f>D7*B7</f>
        <v>661170.2097</v>
      </c>
      <c r="D7" s="22">
        <v>290.0</v>
      </c>
    </row>
    <row r="8">
      <c r="A8" s="23"/>
      <c r="B8" s="23"/>
      <c r="C8" s="18"/>
      <c r="D8" s="23"/>
    </row>
    <row r="9">
      <c r="A9" s="23"/>
      <c r="B9" s="23"/>
      <c r="C9" s="18"/>
      <c r="D9" s="23"/>
    </row>
    <row r="10">
      <c r="A10" s="23"/>
      <c r="B10" s="23"/>
      <c r="C10" s="18"/>
      <c r="D10" s="23"/>
    </row>
    <row r="11">
      <c r="A11" s="23"/>
      <c r="B11" s="23"/>
      <c r="C11" s="18"/>
      <c r="D11" s="23"/>
    </row>
    <row r="12">
      <c r="A12" s="23"/>
      <c r="B12" s="23"/>
      <c r="C12" s="18"/>
      <c r="D12" s="23"/>
    </row>
    <row r="13">
      <c r="A13" s="23"/>
      <c r="B13" s="23"/>
      <c r="C13" s="18"/>
      <c r="D13" s="23"/>
    </row>
    <row r="14">
      <c r="A14" s="23"/>
      <c r="B14" s="23"/>
      <c r="C14" s="18"/>
      <c r="D14" s="23"/>
    </row>
    <row r="15">
      <c r="A15" s="23"/>
      <c r="B15" s="23"/>
      <c r="C15" s="16" t="s">
        <v>41</v>
      </c>
      <c r="D15" s="18">
        <f>AVERAGE(D2:D7)</f>
        <v>346.1802509</v>
      </c>
    </row>
    <row r="16">
      <c r="C16" s="5"/>
    </row>
    <row r="17">
      <c r="C17" s="5"/>
    </row>
    <row r="18">
      <c r="C18" s="5"/>
    </row>
    <row r="19">
      <c r="C19" s="5"/>
    </row>
    <row r="20">
      <c r="C20" s="5"/>
    </row>
    <row r="21">
      <c r="C21" s="5"/>
    </row>
    <row r="22">
      <c r="C22" s="5"/>
    </row>
    <row r="23">
      <c r="C23" s="5"/>
    </row>
    <row r="24">
      <c r="C24" s="5"/>
    </row>
    <row r="25">
      <c r="C25" s="5"/>
    </row>
    <row r="26">
      <c r="C26" s="5"/>
    </row>
    <row r="27">
      <c r="C27" s="5"/>
    </row>
    <row r="28">
      <c r="C28" s="5"/>
    </row>
    <row r="29">
      <c r="C29" s="5"/>
    </row>
    <row r="30">
      <c r="C30" s="5"/>
    </row>
    <row r="31">
      <c r="C31" s="5"/>
    </row>
    <row r="32">
      <c r="C32" s="5"/>
    </row>
    <row r="33">
      <c r="C33" s="5"/>
    </row>
    <row r="34">
      <c r="C34" s="5"/>
    </row>
    <row r="35">
      <c r="C35" s="5"/>
    </row>
    <row r="36">
      <c r="C36" s="5"/>
    </row>
    <row r="37">
      <c r="C37" s="5"/>
    </row>
    <row r="38">
      <c r="C38" s="5"/>
    </row>
    <row r="39">
      <c r="C39" s="5"/>
    </row>
    <row r="40">
      <c r="C40" s="5"/>
    </row>
    <row r="41">
      <c r="C41" s="5"/>
    </row>
    <row r="42">
      <c r="C42" s="5"/>
    </row>
    <row r="43">
      <c r="C43" s="5"/>
    </row>
    <row r="44">
      <c r="C44" s="5"/>
    </row>
    <row r="45">
      <c r="C45" s="5"/>
    </row>
    <row r="46">
      <c r="C46" s="5"/>
    </row>
    <row r="47">
      <c r="C47" s="5"/>
    </row>
    <row r="48">
      <c r="C48" s="5"/>
    </row>
    <row r="49">
      <c r="C49" s="5"/>
    </row>
    <row r="50">
      <c r="C50" s="5"/>
    </row>
    <row r="51">
      <c r="C51" s="5"/>
    </row>
    <row r="52">
      <c r="C52" s="5"/>
    </row>
    <row r="53">
      <c r="C53" s="5"/>
    </row>
    <row r="54">
      <c r="C54" s="5"/>
    </row>
    <row r="55">
      <c r="C55" s="5"/>
    </row>
    <row r="56">
      <c r="C56" s="5"/>
    </row>
    <row r="57">
      <c r="C57" s="5"/>
    </row>
    <row r="58">
      <c r="C58" s="5"/>
    </row>
    <row r="59">
      <c r="C59" s="5"/>
    </row>
    <row r="60">
      <c r="C60" s="5"/>
    </row>
    <row r="61">
      <c r="C61" s="5"/>
    </row>
    <row r="62">
      <c r="C62" s="5"/>
    </row>
    <row r="63">
      <c r="C63" s="5"/>
    </row>
    <row r="64">
      <c r="C64" s="5"/>
    </row>
    <row r="65">
      <c r="C65" s="5"/>
    </row>
    <row r="66">
      <c r="C66" s="5"/>
    </row>
    <row r="67">
      <c r="C67" s="5"/>
    </row>
    <row r="68">
      <c r="C68" s="5"/>
    </row>
    <row r="69">
      <c r="C69" s="5"/>
    </row>
    <row r="70">
      <c r="C70" s="5"/>
    </row>
    <row r="71">
      <c r="C71" s="5"/>
    </row>
    <row r="72">
      <c r="C72" s="5"/>
    </row>
    <row r="73">
      <c r="C73" s="5"/>
    </row>
    <row r="74">
      <c r="C74" s="5"/>
    </row>
    <row r="75">
      <c r="C75" s="5"/>
    </row>
    <row r="76">
      <c r="C76" s="5"/>
    </row>
    <row r="77">
      <c r="C77" s="5"/>
    </row>
    <row r="78">
      <c r="C78" s="5"/>
    </row>
    <row r="79">
      <c r="C79" s="5"/>
    </row>
    <row r="80">
      <c r="C80" s="5"/>
    </row>
    <row r="81">
      <c r="C81" s="5"/>
    </row>
    <row r="82">
      <c r="C82" s="5"/>
    </row>
    <row r="83">
      <c r="C83" s="5"/>
    </row>
    <row r="84">
      <c r="C84" s="5"/>
    </row>
    <row r="85">
      <c r="C85" s="5"/>
    </row>
    <row r="86">
      <c r="C86" s="5"/>
    </row>
    <row r="87">
      <c r="C87" s="5"/>
    </row>
    <row r="88">
      <c r="C88" s="5"/>
    </row>
    <row r="89">
      <c r="C89" s="5"/>
    </row>
    <row r="90">
      <c r="C90" s="5"/>
    </row>
    <row r="91">
      <c r="C91" s="5"/>
    </row>
    <row r="92">
      <c r="C92" s="5"/>
    </row>
    <row r="93">
      <c r="C93" s="5"/>
    </row>
    <row r="94">
      <c r="C94" s="5"/>
    </row>
    <row r="95">
      <c r="C95" s="5"/>
    </row>
    <row r="96">
      <c r="C96" s="5"/>
    </row>
    <row r="97">
      <c r="C97" s="5"/>
    </row>
    <row r="98">
      <c r="C98" s="5"/>
    </row>
    <row r="99">
      <c r="C99" s="5"/>
    </row>
    <row r="100">
      <c r="C100" s="5"/>
    </row>
    <row r="101">
      <c r="C101" s="5"/>
    </row>
    <row r="102">
      <c r="C102" s="5"/>
    </row>
    <row r="103">
      <c r="C103" s="5"/>
    </row>
    <row r="104">
      <c r="C104" s="5"/>
    </row>
    <row r="105">
      <c r="C105" s="5"/>
    </row>
    <row r="106">
      <c r="C106" s="5"/>
    </row>
    <row r="107">
      <c r="C107" s="5"/>
    </row>
    <row r="108">
      <c r="C108" s="5"/>
    </row>
    <row r="109">
      <c r="C109" s="5"/>
    </row>
    <row r="110">
      <c r="C110" s="5"/>
    </row>
    <row r="111">
      <c r="C111" s="5"/>
    </row>
    <row r="112">
      <c r="C112" s="5"/>
    </row>
    <row r="113">
      <c r="C113" s="5"/>
    </row>
    <row r="114">
      <c r="C114" s="5"/>
    </row>
    <row r="115">
      <c r="C115" s="5"/>
    </row>
    <row r="116">
      <c r="C116" s="5"/>
    </row>
    <row r="117">
      <c r="C117" s="5"/>
    </row>
    <row r="118">
      <c r="C118" s="5"/>
    </row>
    <row r="119">
      <c r="C119" s="5"/>
    </row>
    <row r="120">
      <c r="C120" s="5"/>
    </row>
    <row r="121">
      <c r="C121" s="5"/>
    </row>
    <row r="122">
      <c r="C122" s="5"/>
    </row>
    <row r="123">
      <c r="C123" s="5"/>
    </row>
    <row r="124">
      <c r="C124" s="5"/>
    </row>
    <row r="125">
      <c r="C125" s="5"/>
    </row>
    <row r="126">
      <c r="C126" s="5"/>
    </row>
    <row r="127">
      <c r="C127" s="5"/>
    </row>
    <row r="128">
      <c r="C128" s="5"/>
    </row>
    <row r="129">
      <c r="C129" s="5"/>
    </row>
    <row r="130">
      <c r="C130" s="5"/>
    </row>
    <row r="131">
      <c r="C131" s="5"/>
    </row>
    <row r="132">
      <c r="C132" s="5"/>
    </row>
    <row r="133">
      <c r="C133" s="5"/>
    </row>
    <row r="134">
      <c r="C134" s="5"/>
    </row>
    <row r="135">
      <c r="C135" s="5"/>
    </row>
    <row r="136">
      <c r="C136" s="5"/>
    </row>
    <row r="137">
      <c r="C137" s="5"/>
    </row>
    <row r="138">
      <c r="C138" s="5"/>
    </row>
    <row r="139">
      <c r="C139" s="5"/>
    </row>
    <row r="140">
      <c r="C140" s="5"/>
    </row>
    <row r="141">
      <c r="C141" s="5"/>
    </row>
    <row r="142">
      <c r="C142" s="5"/>
    </row>
    <row r="143">
      <c r="C143" s="5"/>
    </row>
    <row r="144">
      <c r="C144" s="5"/>
    </row>
    <row r="145">
      <c r="C145" s="5"/>
    </row>
    <row r="146">
      <c r="C146" s="5"/>
    </row>
    <row r="147">
      <c r="C147" s="5"/>
    </row>
    <row r="148">
      <c r="C148" s="5"/>
    </row>
    <row r="149">
      <c r="C149" s="5"/>
    </row>
    <row r="150">
      <c r="C150" s="5"/>
    </row>
    <row r="151">
      <c r="C151" s="5"/>
    </row>
    <row r="152">
      <c r="C152" s="5"/>
    </row>
    <row r="153">
      <c r="C153" s="5"/>
    </row>
    <row r="154">
      <c r="C154" s="5"/>
    </row>
    <row r="155">
      <c r="C155" s="5"/>
    </row>
    <row r="156">
      <c r="C156" s="5"/>
    </row>
    <row r="157">
      <c r="C157" s="5"/>
    </row>
    <row r="158">
      <c r="C158" s="5"/>
    </row>
    <row r="159">
      <c r="C159" s="5"/>
    </row>
    <row r="160">
      <c r="C160" s="5"/>
    </row>
    <row r="161">
      <c r="C161" s="5"/>
    </row>
    <row r="162">
      <c r="C162" s="5"/>
    </row>
    <row r="163">
      <c r="C163" s="5"/>
    </row>
    <row r="164">
      <c r="C164" s="5"/>
    </row>
    <row r="165">
      <c r="C165" s="5"/>
    </row>
    <row r="166">
      <c r="C166" s="5"/>
    </row>
    <row r="167">
      <c r="C167" s="5"/>
    </row>
    <row r="168">
      <c r="C168" s="5"/>
    </row>
    <row r="169">
      <c r="C169" s="5"/>
    </row>
    <row r="170">
      <c r="C170" s="5"/>
    </row>
    <row r="171">
      <c r="C171" s="5"/>
    </row>
    <row r="172">
      <c r="C172" s="5"/>
    </row>
    <row r="173">
      <c r="C173" s="5"/>
    </row>
    <row r="174">
      <c r="C174" s="5"/>
    </row>
    <row r="175">
      <c r="C175" s="5"/>
    </row>
    <row r="176">
      <c r="C176" s="5"/>
    </row>
    <row r="177">
      <c r="C177" s="5"/>
    </row>
    <row r="178">
      <c r="C178" s="5"/>
    </row>
    <row r="179">
      <c r="C179" s="5"/>
    </row>
    <row r="180">
      <c r="C180" s="5"/>
    </row>
    <row r="181">
      <c r="C181" s="5"/>
    </row>
    <row r="182">
      <c r="C182" s="5"/>
    </row>
    <row r="183">
      <c r="C183" s="5"/>
    </row>
    <row r="184">
      <c r="C184" s="5"/>
    </row>
    <row r="185">
      <c r="C185" s="5"/>
    </row>
    <row r="186">
      <c r="C186" s="5"/>
    </row>
    <row r="187">
      <c r="C187" s="5"/>
    </row>
    <row r="188">
      <c r="C188" s="5"/>
    </row>
    <row r="189">
      <c r="C189" s="5"/>
    </row>
    <row r="190">
      <c r="C190" s="5"/>
    </row>
    <row r="191">
      <c r="C191" s="5"/>
    </row>
    <row r="192">
      <c r="C192" s="5"/>
    </row>
    <row r="193">
      <c r="C193" s="5"/>
    </row>
    <row r="194">
      <c r="C194" s="5"/>
    </row>
    <row r="195">
      <c r="C195" s="5"/>
    </row>
    <row r="196">
      <c r="C196" s="5"/>
    </row>
    <row r="197">
      <c r="C197" s="5"/>
    </row>
    <row r="198">
      <c r="C198" s="5"/>
    </row>
    <row r="199">
      <c r="C199" s="5"/>
    </row>
    <row r="200">
      <c r="C200" s="5"/>
    </row>
    <row r="201">
      <c r="C201" s="5"/>
    </row>
    <row r="202">
      <c r="C202" s="5"/>
    </row>
    <row r="203">
      <c r="C203" s="5"/>
    </row>
    <row r="204">
      <c r="C204" s="5"/>
    </row>
    <row r="205">
      <c r="C205" s="5"/>
    </row>
    <row r="206">
      <c r="C206" s="5"/>
    </row>
    <row r="207">
      <c r="C207" s="5"/>
    </row>
    <row r="208">
      <c r="C208" s="5"/>
    </row>
    <row r="209">
      <c r="C209" s="5"/>
    </row>
    <row r="210">
      <c r="C210" s="5"/>
    </row>
    <row r="211">
      <c r="C211" s="5"/>
    </row>
    <row r="212">
      <c r="C212" s="5"/>
    </row>
    <row r="213">
      <c r="C213" s="5"/>
    </row>
    <row r="214">
      <c r="C214" s="5"/>
    </row>
    <row r="215">
      <c r="C215" s="5"/>
    </row>
    <row r="216">
      <c r="C216" s="5"/>
    </row>
    <row r="217">
      <c r="C217" s="5"/>
    </row>
    <row r="218">
      <c r="C218" s="5"/>
    </row>
    <row r="219">
      <c r="C219" s="5"/>
    </row>
    <row r="220">
      <c r="C220" s="5"/>
    </row>
    <row r="221">
      <c r="C221" s="5"/>
    </row>
    <row r="222">
      <c r="C222" s="5"/>
    </row>
    <row r="223">
      <c r="C223" s="5"/>
    </row>
    <row r="224">
      <c r="C224" s="5"/>
    </row>
    <row r="225">
      <c r="C225" s="5"/>
    </row>
    <row r="226">
      <c r="C226" s="5"/>
    </row>
    <row r="227">
      <c r="C227" s="5"/>
    </row>
    <row r="228">
      <c r="C228" s="5"/>
    </row>
    <row r="229">
      <c r="C229" s="5"/>
    </row>
    <row r="230">
      <c r="C230" s="5"/>
    </row>
    <row r="231">
      <c r="C231" s="5"/>
    </row>
    <row r="232">
      <c r="C232" s="5"/>
    </row>
    <row r="233">
      <c r="C233" s="5"/>
    </row>
    <row r="234">
      <c r="C234" s="5"/>
    </row>
    <row r="235">
      <c r="C235" s="5"/>
    </row>
    <row r="236">
      <c r="C236" s="5"/>
    </row>
    <row r="237">
      <c r="C237" s="5"/>
    </row>
    <row r="238">
      <c r="C238" s="5"/>
    </row>
    <row r="239">
      <c r="C239" s="5"/>
    </row>
    <row r="240">
      <c r="C240" s="5"/>
    </row>
    <row r="241">
      <c r="C241" s="5"/>
    </row>
    <row r="242">
      <c r="C242" s="5"/>
    </row>
    <row r="243">
      <c r="C243" s="5"/>
    </row>
    <row r="244">
      <c r="C244" s="5"/>
    </row>
    <row r="245">
      <c r="C245" s="5"/>
    </row>
    <row r="246">
      <c r="C246" s="5"/>
    </row>
    <row r="247">
      <c r="C247" s="5"/>
    </row>
    <row r="248">
      <c r="C248" s="5"/>
    </row>
    <row r="249">
      <c r="C249" s="5"/>
    </row>
    <row r="250">
      <c r="C250" s="5"/>
    </row>
    <row r="251">
      <c r="C251" s="5"/>
    </row>
    <row r="252">
      <c r="C252" s="5"/>
    </row>
    <row r="253">
      <c r="C253" s="5"/>
    </row>
    <row r="254">
      <c r="C254" s="5"/>
    </row>
    <row r="255">
      <c r="C255" s="5"/>
    </row>
    <row r="256">
      <c r="C256" s="5"/>
    </row>
    <row r="257">
      <c r="C257" s="5"/>
    </row>
    <row r="258">
      <c r="C258" s="5"/>
    </row>
    <row r="259">
      <c r="C259" s="5"/>
    </row>
    <row r="260">
      <c r="C260" s="5"/>
    </row>
    <row r="261">
      <c r="C261" s="5"/>
    </row>
    <row r="262">
      <c r="C262" s="5"/>
    </row>
    <row r="263">
      <c r="C263" s="5"/>
    </row>
    <row r="264">
      <c r="C264" s="5"/>
    </row>
    <row r="265">
      <c r="C265" s="5"/>
    </row>
    <row r="266">
      <c r="C266" s="5"/>
    </row>
    <row r="267">
      <c r="C267" s="5"/>
    </row>
    <row r="268">
      <c r="C268" s="5"/>
    </row>
    <row r="269">
      <c r="C269" s="5"/>
    </row>
    <row r="270">
      <c r="C270" s="5"/>
    </row>
    <row r="271">
      <c r="C271" s="5"/>
    </row>
    <row r="272">
      <c r="C272" s="5"/>
    </row>
    <row r="273">
      <c r="C273" s="5"/>
    </row>
    <row r="274">
      <c r="C274" s="5"/>
    </row>
    <row r="275">
      <c r="C275" s="5"/>
    </row>
    <row r="276">
      <c r="C276" s="5"/>
    </row>
    <row r="277">
      <c r="C277" s="5"/>
    </row>
    <row r="278">
      <c r="C278" s="5"/>
    </row>
    <row r="279">
      <c r="C279" s="5"/>
    </row>
    <row r="280">
      <c r="C280" s="5"/>
    </row>
    <row r="281">
      <c r="C281" s="5"/>
    </row>
    <row r="282">
      <c r="C282" s="5"/>
    </row>
    <row r="283">
      <c r="C283" s="5"/>
    </row>
    <row r="284">
      <c r="C284" s="5"/>
    </row>
    <row r="285">
      <c r="C285" s="5"/>
    </row>
    <row r="286">
      <c r="C286" s="5"/>
    </row>
    <row r="287">
      <c r="C287" s="5"/>
    </row>
    <row r="288">
      <c r="C288" s="5"/>
    </row>
    <row r="289">
      <c r="C289" s="5"/>
    </row>
    <row r="290">
      <c r="C290" s="5"/>
    </row>
    <row r="291">
      <c r="C291" s="5"/>
    </row>
    <row r="292">
      <c r="C292" s="5"/>
    </row>
    <row r="293">
      <c r="C293" s="5"/>
    </row>
    <row r="294">
      <c r="C294" s="5"/>
    </row>
    <row r="295">
      <c r="C295" s="5"/>
    </row>
    <row r="296">
      <c r="C296" s="5"/>
    </row>
    <row r="297">
      <c r="C297" s="5"/>
    </row>
    <row r="298">
      <c r="C298" s="5"/>
    </row>
    <row r="299">
      <c r="C299" s="5"/>
    </row>
    <row r="300">
      <c r="C300" s="5"/>
    </row>
    <row r="301">
      <c r="C301" s="5"/>
    </row>
    <row r="302">
      <c r="C302" s="5"/>
    </row>
    <row r="303">
      <c r="C303" s="5"/>
    </row>
    <row r="304">
      <c r="C304" s="5"/>
    </row>
    <row r="305">
      <c r="C305" s="5"/>
    </row>
    <row r="306">
      <c r="C306" s="5"/>
    </row>
    <row r="307">
      <c r="C307" s="5"/>
    </row>
    <row r="308">
      <c r="C308" s="5"/>
    </row>
    <row r="309">
      <c r="C309" s="5"/>
    </row>
    <row r="310">
      <c r="C310" s="5"/>
    </row>
    <row r="311">
      <c r="C311" s="5"/>
    </row>
    <row r="312">
      <c r="C312" s="5"/>
    </row>
    <row r="313">
      <c r="C313" s="5"/>
    </row>
    <row r="314">
      <c r="C314" s="5"/>
    </row>
    <row r="315">
      <c r="C315" s="5"/>
    </row>
    <row r="316">
      <c r="C316" s="5"/>
    </row>
    <row r="317">
      <c r="C317" s="5"/>
    </row>
    <row r="318">
      <c r="C318" s="5"/>
    </row>
    <row r="319">
      <c r="C319" s="5"/>
    </row>
    <row r="320">
      <c r="C320" s="5"/>
    </row>
    <row r="321">
      <c r="C321" s="5"/>
    </row>
    <row r="322">
      <c r="C322" s="5"/>
    </row>
    <row r="323">
      <c r="C323" s="5"/>
    </row>
    <row r="324">
      <c r="C324" s="5"/>
    </row>
    <row r="325">
      <c r="C325" s="5"/>
    </row>
    <row r="326">
      <c r="C326" s="5"/>
    </row>
    <row r="327">
      <c r="C327" s="5"/>
    </row>
    <row r="328">
      <c r="C328" s="5"/>
    </row>
    <row r="329">
      <c r="C329" s="5"/>
    </row>
    <row r="330">
      <c r="C330" s="5"/>
    </row>
    <row r="331">
      <c r="C331" s="5"/>
    </row>
    <row r="332">
      <c r="C332" s="5"/>
    </row>
    <row r="333">
      <c r="C333" s="5"/>
    </row>
    <row r="334">
      <c r="C334" s="5"/>
    </row>
    <row r="335">
      <c r="C335" s="5"/>
    </row>
    <row r="336">
      <c r="C336" s="5"/>
    </row>
    <row r="337">
      <c r="C337" s="5"/>
    </row>
    <row r="338">
      <c r="C338" s="5"/>
    </row>
    <row r="339">
      <c r="C339" s="5"/>
    </row>
    <row r="340">
      <c r="C340" s="5"/>
    </row>
    <row r="341">
      <c r="C341" s="5"/>
    </row>
    <row r="342">
      <c r="C342" s="5"/>
    </row>
    <row r="343">
      <c r="C343" s="5"/>
    </row>
    <row r="344">
      <c r="C344" s="5"/>
    </row>
    <row r="345">
      <c r="C345" s="5"/>
    </row>
    <row r="346">
      <c r="C346" s="5"/>
    </row>
    <row r="347">
      <c r="C347" s="5"/>
    </row>
    <row r="348">
      <c r="C348" s="5"/>
    </row>
    <row r="349">
      <c r="C349" s="5"/>
    </row>
    <row r="350">
      <c r="C350" s="5"/>
    </row>
    <row r="351">
      <c r="C351" s="5"/>
    </row>
    <row r="352">
      <c r="C352" s="5"/>
    </row>
    <row r="353">
      <c r="C353" s="5"/>
    </row>
    <row r="354">
      <c r="C354" s="5"/>
    </row>
    <row r="355">
      <c r="C355" s="5"/>
    </row>
    <row r="356">
      <c r="C356" s="5"/>
    </row>
    <row r="357">
      <c r="C357" s="5"/>
    </row>
    <row r="358">
      <c r="C358" s="5"/>
    </row>
    <row r="359">
      <c r="C359" s="5"/>
    </row>
    <row r="360">
      <c r="C360" s="5"/>
    </row>
    <row r="361">
      <c r="C361" s="5"/>
    </row>
    <row r="362">
      <c r="C362" s="5"/>
    </row>
    <row r="363">
      <c r="C363" s="5"/>
    </row>
    <row r="364">
      <c r="C364" s="5"/>
    </row>
    <row r="365">
      <c r="C365" s="5"/>
    </row>
    <row r="366">
      <c r="C366" s="5"/>
    </row>
    <row r="367">
      <c r="C367" s="5"/>
    </row>
    <row r="368">
      <c r="C368" s="5"/>
    </row>
    <row r="369">
      <c r="C369" s="5"/>
    </row>
    <row r="370">
      <c r="C370" s="5"/>
    </row>
    <row r="371">
      <c r="C371" s="5"/>
    </row>
    <row r="372">
      <c r="C372" s="5"/>
    </row>
    <row r="373">
      <c r="C373" s="5"/>
    </row>
    <row r="374">
      <c r="C374" s="5"/>
    </row>
    <row r="375">
      <c r="C375" s="5"/>
    </row>
    <row r="376">
      <c r="C376" s="5"/>
    </row>
    <row r="377">
      <c r="C377" s="5"/>
    </row>
    <row r="378">
      <c r="C378" s="5"/>
    </row>
    <row r="379">
      <c r="C379" s="5"/>
    </row>
    <row r="380">
      <c r="C380" s="5"/>
    </row>
    <row r="381">
      <c r="C381" s="5"/>
    </row>
    <row r="382">
      <c r="C382" s="5"/>
    </row>
    <row r="383">
      <c r="C383" s="5"/>
    </row>
    <row r="384">
      <c r="C384" s="5"/>
    </row>
    <row r="385">
      <c r="C385" s="5"/>
    </row>
    <row r="386">
      <c r="C386" s="5"/>
    </row>
    <row r="387">
      <c r="C387" s="5"/>
    </row>
    <row r="388">
      <c r="C388" s="5"/>
    </row>
    <row r="389">
      <c r="C389" s="5"/>
    </row>
    <row r="390">
      <c r="C390" s="5"/>
    </row>
    <row r="391">
      <c r="C391" s="5"/>
    </row>
    <row r="392">
      <c r="C392" s="5"/>
    </row>
    <row r="393">
      <c r="C393" s="5"/>
    </row>
    <row r="394">
      <c r="C394" s="5"/>
    </row>
    <row r="395">
      <c r="C395" s="5"/>
    </row>
    <row r="396">
      <c r="C396" s="5"/>
    </row>
    <row r="397">
      <c r="C397" s="5"/>
    </row>
    <row r="398">
      <c r="C398" s="5"/>
    </row>
    <row r="399">
      <c r="C399" s="5"/>
    </row>
    <row r="400">
      <c r="C400" s="5"/>
    </row>
    <row r="401">
      <c r="C401" s="5"/>
    </row>
    <row r="402">
      <c r="C402" s="5"/>
    </row>
    <row r="403">
      <c r="C403" s="5"/>
    </row>
    <row r="404">
      <c r="C404" s="5"/>
    </row>
    <row r="405">
      <c r="C405" s="5"/>
    </row>
    <row r="406">
      <c r="C406" s="5"/>
    </row>
    <row r="407">
      <c r="C407" s="5"/>
    </row>
    <row r="408">
      <c r="C408" s="5"/>
    </row>
    <row r="409">
      <c r="C409" s="5"/>
    </row>
    <row r="410">
      <c r="C410" s="5"/>
    </row>
    <row r="411">
      <c r="C411" s="5"/>
    </row>
    <row r="412">
      <c r="C412" s="5"/>
    </row>
    <row r="413">
      <c r="C413" s="5"/>
    </row>
    <row r="414">
      <c r="C414" s="5"/>
    </row>
    <row r="415">
      <c r="C415" s="5"/>
    </row>
    <row r="416">
      <c r="C416" s="5"/>
    </row>
    <row r="417">
      <c r="C417" s="5"/>
    </row>
    <row r="418">
      <c r="C418" s="5"/>
    </row>
    <row r="419">
      <c r="C419" s="5"/>
    </row>
    <row r="420">
      <c r="C420" s="5"/>
    </row>
    <row r="421">
      <c r="C421" s="5"/>
    </row>
    <row r="422">
      <c r="C422" s="5"/>
    </row>
    <row r="423">
      <c r="C423" s="5"/>
    </row>
    <row r="424">
      <c r="C424" s="5"/>
    </row>
    <row r="425">
      <c r="C425" s="5"/>
    </row>
    <row r="426">
      <c r="C426" s="5"/>
    </row>
    <row r="427">
      <c r="C427" s="5"/>
    </row>
    <row r="428">
      <c r="C428" s="5"/>
    </row>
    <row r="429">
      <c r="C429" s="5"/>
    </row>
    <row r="430">
      <c r="C430" s="5"/>
    </row>
    <row r="431">
      <c r="C431" s="5"/>
    </row>
    <row r="432">
      <c r="C432" s="5"/>
    </row>
    <row r="433">
      <c r="C433" s="5"/>
    </row>
    <row r="434">
      <c r="C434" s="5"/>
    </row>
    <row r="435">
      <c r="C435" s="5"/>
    </row>
    <row r="436">
      <c r="C436" s="5"/>
    </row>
    <row r="437">
      <c r="C437" s="5"/>
    </row>
    <row r="438">
      <c r="C438" s="5"/>
    </row>
    <row r="439">
      <c r="C439" s="5"/>
    </row>
    <row r="440">
      <c r="C440" s="5"/>
    </row>
    <row r="441">
      <c r="C441" s="5"/>
    </row>
    <row r="442">
      <c r="C442" s="5"/>
    </row>
    <row r="443">
      <c r="C443" s="5"/>
    </row>
    <row r="444">
      <c r="C444" s="5"/>
    </row>
    <row r="445">
      <c r="C445" s="5"/>
    </row>
    <row r="446">
      <c r="C446" s="5"/>
    </row>
    <row r="447">
      <c r="C447" s="5"/>
    </row>
    <row r="448">
      <c r="C448" s="5"/>
    </row>
    <row r="449">
      <c r="C449" s="5"/>
    </row>
    <row r="450">
      <c r="C450" s="5"/>
    </row>
    <row r="451">
      <c r="C451" s="5"/>
    </row>
    <row r="452">
      <c r="C452" s="5"/>
    </row>
    <row r="453">
      <c r="C453" s="5"/>
    </row>
    <row r="454">
      <c r="C454" s="5"/>
    </row>
    <row r="455">
      <c r="C455" s="5"/>
    </row>
    <row r="456">
      <c r="C456" s="5"/>
    </row>
    <row r="457">
      <c r="C457" s="5"/>
    </row>
    <row r="458">
      <c r="C458" s="5"/>
    </row>
    <row r="459">
      <c r="C459" s="5"/>
    </row>
    <row r="460">
      <c r="C460" s="5"/>
    </row>
    <row r="461">
      <c r="C461" s="5"/>
    </row>
    <row r="462">
      <c r="C462" s="5"/>
    </row>
    <row r="463">
      <c r="C463" s="5"/>
    </row>
    <row r="464">
      <c r="C464" s="5"/>
    </row>
    <row r="465">
      <c r="C465" s="5"/>
    </row>
    <row r="466">
      <c r="C466" s="5"/>
    </row>
    <row r="467">
      <c r="C467" s="5"/>
    </row>
    <row r="468">
      <c r="C468" s="5"/>
    </row>
    <row r="469">
      <c r="C469" s="5"/>
    </row>
    <row r="470">
      <c r="C470" s="5"/>
    </row>
    <row r="471">
      <c r="C471" s="5"/>
    </row>
    <row r="472">
      <c r="C472" s="5"/>
    </row>
    <row r="473">
      <c r="C473" s="5"/>
    </row>
    <row r="474">
      <c r="C474" s="5"/>
    </row>
    <row r="475">
      <c r="C475" s="5"/>
    </row>
    <row r="476">
      <c r="C476" s="5"/>
    </row>
    <row r="477">
      <c r="C477" s="5"/>
    </row>
    <row r="478">
      <c r="C478" s="5"/>
    </row>
    <row r="479">
      <c r="C479" s="5"/>
    </row>
    <row r="480">
      <c r="C480" s="5"/>
    </row>
    <row r="481">
      <c r="C481" s="5"/>
    </row>
    <row r="482">
      <c r="C482" s="5"/>
    </row>
    <row r="483">
      <c r="C483" s="5"/>
    </row>
    <row r="484">
      <c r="C484" s="5"/>
    </row>
    <row r="485">
      <c r="C485" s="5"/>
    </row>
    <row r="486">
      <c r="C486" s="5"/>
    </row>
    <row r="487">
      <c r="C487" s="5"/>
    </row>
    <row r="488">
      <c r="C488" s="5"/>
    </row>
    <row r="489">
      <c r="C489" s="5"/>
    </row>
    <row r="490">
      <c r="C490" s="5"/>
    </row>
    <row r="491">
      <c r="C491" s="5"/>
    </row>
    <row r="492">
      <c r="C492" s="5"/>
    </row>
    <row r="493">
      <c r="C493" s="5"/>
    </row>
    <row r="494">
      <c r="C494" s="5"/>
    </row>
    <row r="495">
      <c r="C495" s="5"/>
    </row>
    <row r="496">
      <c r="C496" s="5"/>
    </row>
    <row r="497">
      <c r="C497" s="5"/>
    </row>
    <row r="498">
      <c r="C498" s="5"/>
    </row>
    <row r="499">
      <c r="C499" s="5"/>
    </row>
    <row r="500">
      <c r="C500" s="5"/>
    </row>
    <row r="501">
      <c r="C501" s="5"/>
    </row>
    <row r="502">
      <c r="C502" s="5"/>
    </row>
    <row r="503">
      <c r="C503" s="5"/>
    </row>
    <row r="504">
      <c r="C504" s="5"/>
    </row>
    <row r="505">
      <c r="C505" s="5"/>
    </row>
    <row r="506">
      <c r="C506" s="5"/>
    </row>
    <row r="507">
      <c r="C507" s="5"/>
    </row>
    <row r="508">
      <c r="C508" s="5"/>
    </row>
    <row r="509">
      <c r="C509" s="5"/>
    </row>
    <row r="510">
      <c r="C510" s="5"/>
    </row>
    <row r="511">
      <c r="C511" s="5"/>
    </row>
    <row r="512">
      <c r="C512" s="5"/>
    </row>
    <row r="513">
      <c r="C513" s="5"/>
    </row>
    <row r="514">
      <c r="C514" s="5"/>
    </row>
    <row r="515">
      <c r="C515" s="5"/>
    </row>
    <row r="516">
      <c r="C516" s="5"/>
    </row>
    <row r="517">
      <c r="C517" s="5"/>
    </row>
    <row r="518">
      <c r="C518" s="5"/>
    </row>
    <row r="519">
      <c r="C519" s="5"/>
    </row>
    <row r="520">
      <c r="C520" s="5"/>
    </row>
    <row r="521">
      <c r="C521" s="5"/>
    </row>
    <row r="522">
      <c r="C522" s="5"/>
    </row>
    <row r="523">
      <c r="C523" s="5"/>
    </row>
    <row r="524">
      <c r="C524" s="5"/>
    </row>
    <row r="525">
      <c r="C525" s="5"/>
    </row>
    <row r="526">
      <c r="C526" s="5"/>
    </row>
    <row r="527">
      <c r="C527" s="5"/>
    </row>
    <row r="528">
      <c r="C528" s="5"/>
    </row>
    <row r="529">
      <c r="C529" s="5"/>
    </row>
    <row r="530">
      <c r="C530" s="5"/>
    </row>
    <row r="531">
      <c r="C531" s="5"/>
    </row>
    <row r="532">
      <c r="C532" s="5"/>
    </row>
    <row r="533">
      <c r="C533" s="5"/>
    </row>
    <row r="534">
      <c r="C534" s="5"/>
    </row>
    <row r="535">
      <c r="C535" s="5"/>
    </row>
    <row r="536">
      <c r="C536" s="5"/>
    </row>
    <row r="537">
      <c r="C537" s="5"/>
    </row>
    <row r="538">
      <c r="C538" s="5"/>
    </row>
    <row r="539">
      <c r="C539" s="5"/>
    </row>
    <row r="540">
      <c r="C540" s="5"/>
    </row>
    <row r="541">
      <c r="C541" s="5"/>
    </row>
    <row r="542">
      <c r="C542" s="5"/>
    </row>
    <row r="543">
      <c r="C543" s="5"/>
    </row>
    <row r="544">
      <c r="C544" s="5"/>
    </row>
    <row r="545">
      <c r="C545" s="5"/>
    </row>
    <row r="546">
      <c r="C546" s="5"/>
    </row>
    <row r="547">
      <c r="C547" s="5"/>
    </row>
    <row r="548">
      <c r="C548" s="5"/>
    </row>
    <row r="549">
      <c r="C549" s="5"/>
    </row>
    <row r="550">
      <c r="C550" s="5"/>
    </row>
    <row r="551">
      <c r="C551" s="5"/>
    </row>
    <row r="552">
      <c r="C552" s="5"/>
    </row>
    <row r="553">
      <c r="C553" s="5"/>
    </row>
    <row r="554">
      <c r="C554" s="5"/>
    </row>
    <row r="555">
      <c r="C555" s="5"/>
    </row>
    <row r="556">
      <c r="C556" s="5"/>
    </row>
    <row r="557">
      <c r="C557" s="5"/>
    </row>
    <row r="558">
      <c r="C558" s="5"/>
    </row>
    <row r="559">
      <c r="C559" s="5"/>
    </row>
    <row r="560">
      <c r="C560" s="5"/>
    </row>
    <row r="561">
      <c r="C561" s="5"/>
    </row>
    <row r="562">
      <c r="C562" s="5"/>
    </row>
    <row r="563">
      <c r="C563" s="5"/>
    </row>
    <row r="564">
      <c r="C564" s="5"/>
    </row>
    <row r="565">
      <c r="C565" s="5"/>
    </row>
    <row r="566">
      <c r="C566" s="5"/>
    </row>
    <row r="567">
      <c r="C567" s="5"/>
    </row>
    <row r="568">
      <c r="C568" s="5"/>
    </row>
    <row r="569">
      <c r="C569" s="5"/>
    </row>
    <row r="570">
      <c r="C570" s="5"/>
    </row>
    <row r="571">
      <c r="C571" s="5"/>
    </row>
    <row r="572">
      <c r="C572" s="5"/>
    </row>
    <row r="573">
      <c r="C573" s="5"/>
    </row>
    <row r="574">
      <c r="C574" s="5"/>
    </row>
    <row r="575">
      <c r="C575" s="5"/>
    </row>
    <row r="576">
      <c r="C576" s="5"/>
    </row>
    <row r="577">
      <c r="C577" s="5"/>
    </row>
    <row r="578">
      <c r="C578" s="5"/>
    </row>
    <row r="579">
      <c r="C579" s="5"/>
    </row>
    <row r="580">
      <c r="C580" s="5"/>
    </row>
    <row r="581">
      <c r="C581" s="5"/>
    </row>
    <row r="582">
      <c r="C582" s="5"/>
    </row>
    <row r="583">
      <c r="C583" s="5"/>
    </row>
    <row r="584">
      <c r="C584" s="5"/>
    </row>
    <row r="585">
      <c r="C585" s="5"/>
    </row>
    <row r="586">
      <c r="C586" s="5"/>
    </row>
    <row r="587">
      <c r="C587" s="5"/>
    </row>
    <row r="588">
      <c r="C588" s="5"/>
    </row>
    <row r="589">
      <c r="C589" s="5"/>
    </row>
    <row r="590">
      <c r="C590" s="5"/>
    </row>
    <row r="591">
      <c r="C591" s="5"/>
    </row>
    <row r="592">
      <c r="C592" s="5"/>
    </row>
    <row r="593">
      <c r="C593" s="5"/>
    </row>
    <row r="594">
      <c r="C594" s="5"/>
    </row>
    <row r="595">
      <c r="C595" s="5"/>
    </row>
    <row r="596">
      <c r="C596" s="5"/>
    </row>
    <row r="597">
      <c r="C597" s="5"/>
    </row>
    <row r="598">
      <c r="C598" s="5"/>
    </row>
    <row r="599">
      <c r="C599" s="5"/>
    </row>
    <row r="600">
      <c r="C600" s="5"/>
    </row>
    <row r="601">
      <c r="C601" s="5"/>
    </row>
    <row r="602">
      <c r="C602" s="5"/>
    </row>
    <row r="603">
      <c r="C603" s="5"/>
    </row>
    <row r="604">
      <c r="C604" s="5"/>
    </row>
    <row r="605">
      <c r="C605" s="5"/>
    </row>
    <row r="606">
      <c r="C606" s="5"/>
    </row>
    <row r="607">
      <c r="C607" s="5"/>
    </row>
    <row r="608">
      <c r="C608" s="5"/>
    </row>
    <row r="609">
      <c r="C609" s="5"/>
    </row>
    <row r="610">
      <c r="C610" s="5"/>
    </row>
    <row r="611">
      <c r="C611" s="5"/>
    </row>
    <row r="612">
      <c r="C612" s="5"/>
    </row>
    <row r="613">
      <c r="C613" s="5"/>
    </row>
    <row r="614">
      <c r="C614" s="5"/>
    </row>
    <row r="615">
      <c r="C615" s="5"/>
    </row>
    <row r="616">
      <c r="C616" s="5"/>
    </row>
    <row r="617">
      <c r="C617" s="5"/>
    </row>
    <row r="618">
      <c r="C618" s="5"/>
    </row>
    <row r="619">
      <c r="C619" s="5"/>
    </row>
    <row r="620">
      <c r="C620" s="5"/>
    </row>
    <row r="621">
      <c r="C621" s="5"/>
    </row>
    <row r="622">
      <c r="C622" s="5"/>
    </row>
    <row r="623">
      <c r="C623" s="5"/>
    </row>
    <row r="624">
      <c r="C624" s="5"/>
    </row>
    <row r="625">
      <c r="C625" s="5"/>
    </row>
    <row r="626">
      <c r="C626" s="5"/>
    </row>
    <row r="627">
      <c r="C627" s="5"/>
    </row>
    <row r="628">
      <c r="C628" s="5"/>
    </row>
    <row r="629">
      <c r="C629" s="5"/>
    </row>
    <row r="630">
      <c r="C630" s="5"/>
    </row>
    <row r="631">
      <c r="C631" s="5"/>
    </row>
    <row r="632">
      <c r="C632" s="5"/>
    </row>
    <row r="633">
      <c r="C633" s="5"/>
    </row>
    <row r="634">
      <c r="C634" s="5"/>
    </row>
    <row r="635">
      <c r="C635" s="5"/>
    </row>
    <row r="636">
      <c r="C636" s="5"/>
    </row>
    <row r="637">
      <c r="C637" s="5"/>
    </row>
    <row r="638">
      <c r="C638" s="5"/>
    </row>
    <row r="639">
      <c r="C639" s="5"/>
    </row>
    <row r="640">
      <c r="C640" s="5"/>
    </row>
    <row r="641">
      <c r="C641" s="5"/>
    </row>
    <row r="642">
      <c r="C642" s="5"/>
    </row>
    <row r="643">
      <c r="C643" s="5"/>
    </row>
    <row r="644">
      <c r="C644" s="5"/>
    </row>
    <row r="645">
      <c r="C645" s="5"/>
    </row>
    <row r="646">
      <c r="C646" s="5"/>
    </row>
    <row r="647">
      <c r="C647" s="5"/>
    </row>
    <row r="648">
      <c r="C648" s="5"/>
    </row>
    <row r="649">
      <c r="C649" s="5"/>
    </row>
    <row r="650">
      <c r="C650" s="5"/>
    </row>
    <row r="651">
      <c r="C651" s="5"/>
    </row>
    <row r="652">
      <c r="C652" s="5"/>
    </row>
    <row r="653">
      <c r="C653" s="5"/>
    </row>
    <row r="654">
      <c r="C654" s="5"/>
    </row>
    <row r="655">
      <c r="C655" s="5"/>
    </row>
    <row r="656">
      <c r="C656" s="5"/>
    </row>
    <row r="657">
      <c r="C657" s="5"/>
    </row>
    <row r="658">
      <c r="C658" s="5"/>
    </row>
    <row r="659">
      <c r="C659" s="5"/>
    </row>
    <row r="660">
      <c r="C660" s="5"/>
    </row>
    <row r="661">
      <c r="C661" s="5"/>
    </row>
    <row r="662">
      <c r="C662" s="5"/>
    </row>
    <row r="663">
      <c r="C663" s="5"/>
    </row>
    <row r="664">
      <c r="C664" s="5"/>
    </row>
    <row r="665">
      <c r="C665" s="5"/>
    </row>
    <row r="666">
      <c r="C666" s="5"/>
    </row>
    <row r="667">
      <c r="C667" s="5"/>
    </row>
    <row r="668">
      <c r="C668" s="5"/>
    </row>
    <row r="669">
      <c r="C669" s="5"/>
    </row>
    <row r="670">
      <c r="C670" s="5"/>
    </row>
    <row r="671">
      <c r="C671" s="5"/>
    </row>
    <row r="672">
      <c r="C672" s="5"/>
    </row>
    <row r="673">
      <c r="C673" s="5"/>
    </row>
    <row r="674">
      <c r="C674" s="5"/>
    </row>
    <row r="675">
      <c r="C675" s="5"/>
    </row>
    <row r="676">
      <c r="C676" s="5"/>
    </row>
    <row r="677">
      <c r="C677" s="5"/>
    </row>
    <row r="678">
      <c r="C678" s="5"/>
    </row>
    <row r="679">
      <c r="C679" s="5"/>
    </row>
    <row r="680">
      <c r="C680" s="5"/>
    </row>
    <row r="681">
      <c r="C681" s="5"/>
    </row>
    <row r="682">
      <c r="C682" s="5"/>
    </row>
    <row r="683">
      <c r="C683" s="5"/>
    </row>
    <row r="684">
      <c r="C684" s="5"/>
    </row>
    <row r="685">
      <c r="C685" s="5"/>
    </row>
    <row r="686">
      <c r="C686" s="5"/>
    </row>
    <row r="687">
      <c r="C687" s="5"/>
    </row>
    <row r="688">
      <c r="C688" s="5"/>
    </row>
    <row r="689">
      <c r="C689" s="5"/>
    </row>
    <row r="690">
      <c r="C690" s="5"/>
    </row>
    <row r="691">
      <c r="C691" s="5"/>
    </row>
    <row r="692">
      <c r="C692" s="5"/>
    </row>
    <row r="693">
      <c r="C693" s="5"/>
    </row>
    <row r="694">
      <c r="C694" s="5"/>
    </row>
    <row r="695">
      <c r="C695" s="5"/>
    </row>
    <row r="696">
      <c r="C696" s="5"/>
    </row>
    <row r="697">
      <c r="C697" s="5"/>
    </row>
    <row r="698">
      <c r="C698" s="5"/>
    </row>
    <row r="699">
      <c r="C699" s="5"/>
    </row>
    <row r="700">
      <c r="C700" s="5"/>
    </row>
    <row r="701">
      <c r="C701" s="5"/>
    </row>
    <row r="702">
      <c r="C702" s="5"/>
    </row>
    <row r="703">
      <c r="C703" s="5"/>
    </row>
    <row r="704">
      <c r="C704" s="5"/>
    </row>
    <row r="705">
      <c r="C705" s="5"/>
    </row>
    <row r="706">
      <c r="C706" s="5"/>
    </row>
    <row r="707">
      <c r="C707" s="5"/>
    </row>
    <row r="708">
      <c r="C708" s="5"/>
    </row>
    <row r="709">
      <c r="C709" s="5"/>
    </row>
    <row r="710">
      <c r="C710" s="5"/>
    </row>
    <row r="711">
      <c r="C711" s="5"/>
    </row>
    <row r="712">
      <c r="C712" s="5"/>
    </row>
    <row r="713">
      <c r="C713" s="5"/>
    </row>
    <row r="714">
      <c r="C714" s="5"/>
    </row>
    <row r="715">
      <c r="C715" s="5"/>
    </row>
    <row r="716">
      <c r="C716" s="5"/>
    </row>
    <row r="717">
      <c r="C717" s="5"/>
    </row>
    <row r="718">
      <c r="C718" s="5"/>
    </row>
    <row r="719">
      <c r="C719" s="5"/>
    </row>
    <row r="720">
      <c r="C720" s="5"/>
    </row>
    <row r="721">
      <c r="C721" s="5"/>
    </row>
    <row r="722">
      <c r="C722" s="5"/>
    </row>
    <row r="723">
      <c r="C723" s="5"/>
    </row>
    <row r="724">
      <c r="C724" s="5"/>
    </row>
    <row r="725">
      <c r="C725" s="5"/>
    </row>
    <row r="726">
      <c r="C726" s="5"/>
    </row>
    <row r="727">
      <c r="C727" s="5"/>
    </row>
    <row r="728">
      <c r="C728" s="5"/>
    </row>
    <row r="729">
      <c r="C729" s="5"/>
    </row>
    <row r="730">
      <c r="C730" s="5"/>
    </row>
    <row r="731">
      <c r="C731" s="5"/>
    </row>
    <row r="732">
      <c r="C732" s="5"/>
    </row>
    <row r="733">
      <c r="C733" s="5"/>
    </row>
    <row r="734">
      <c r="C734" s="5"/>
    </row>
    <row r="735">
      <c r="C735" s="5"/>
    </row>
    <row r="736">
      <c r="C736" s="5"/>
    </row>
    <row r="737">
      <c r="C737" s="5"/>
    </row>
    <row r="738">
      <c r="C738" s="5"/>
    </row>
    <row r="739">
      <c r="C739" s="5"/>
    </row>
    <row r="740">
      <c r="C740" s="5"/>
    </row>
    <row r="741">
      <c r="C741" s="5"/>
    </row>
    <row r="742">
      <c r="C742" s="5"/>
    </row>
    <row r="743">
      <c r="C743" s="5"/>
    </row>
    <row r="744">
      <c r="C744" s="5"/>
    </row>
    <row r="745">
      <c r="C745" s="5"/>
    </row>
    <row r="746">
      <c r="C746" s="5"/>
    </row>
    <row r="747">
      <c r="C747" s="5"/>
    </row>
    <row r="748">
      <c r="C748" s="5"/>
    </row>
    <row r="749">
      <c r="C749" s="5"/>
    </row>
    <row r="750">
      <c r="C750" s="5"/>
    </row>
    <row r="751">
      <c r="C751" s="5"/>
    </row>
    <row r="752">
      <c r="C752" s="5"/>
    </row>
    <row r="753">
      <c r="C753" s="5"/>
    </row>
    <row r="754">
      <c r="C754" s="5"/>
    </row>
    <row r="755">
      <c r="C755" s="5"/>
    </row>
    <row r="756">
      <c r="C756" s="5"/>
    </row>
    <row r="757">
      <c r="C757" s="5"/>
    </row>
    <row r="758">
      <c r="C758" s="5"/>
    </row>
    <row r="759">
      <c r="C759" s="5"/>
    </row>
    <row r="760">
      <c r="C760" s="5"/>
    </row>
    <row r="761">
      <c r="C761" s="5"/>
    </row>
    <row r="762">
      <c r="C762" s="5"/>
    </row>
    <row r="763">
      <c r="C763" s="5"/>
    </row>
    <row r="764">
      <c r="C764" s="5"/>
    </row>
    <row r="765">
      <c r="C765" s="5"/>
    </row>
    <row r="766">
      <c r="C766" s="5"/>
    </row>
    <row r="767">
      <c r="C767" s="5"/>
    </row>
    <row r="768">
      <c r="C768" s="5"/>
    </row>
    <row r="769">
      <c r="C769" s="5"/>
    </row>
    <row r="770">
      <c r="C770" s="5"/>
    </row>
    <row r="771">
      <c r="C771" s="5"/>
    </row>
    <row r="772">
      <c r="C772" s="5"/>
    </row>
    <row r="773">
      <c r="C773" s="5"/>
    </row>
    <row r="774">
      <c r="C774" s="5"/>
    </row>
    <row r="775">
      <c r="C775" s="5"/>
    </row>
    <row r="776">
      <c r="C776" s="5"/>
    </row>
    <row r="777">
      <c r="C777" s="5"/>
    </row>
    <row r="778">
      <c r="C778" s="5"/>
    </row>
    <row r="779">
      <c r="C779" s="5"/>
    </row>
    <row r="780">
      <c r="C780" s="5"/>
    </row>
    <row r="781">
      <c r="C781" s="5"/>
    </row>
    <row r="782">
      <c r="C782" s="5"/>
    </row>
    <row r="783">
      <c r="C783" s="5"/>
    </row>
    <row r="784">
      <c r="C784" s="5"/>
    </row>
    <row r="785">
      <c r="C785" s="5"/>
    </row>
    <row r="786">
      <c r="C786" s="5"/>
    </row>
    <row r="787">
      <c r="C787" s="5"/>
    </row>
    <row r="788">
      <c r="C788" s="5"/>
    </row>
    <row r="789">
      <c r="C789" s="5"/>
    </row>
    <row r="790">
      <c r="C790" s="5"/>
    </row>
    <row r="791">
      <c r="C791" s="5"/>
    </row>
    <row r="792">
      <c r="C792" s="5"/>
    </row>
    <row r="793">
      <c r="C793" s="5"/>
    </row>
    <row r="794">
      <c r="C794" s="5"/>
    </row>
    <row r="795">
      <c r="C795" s="5"/>
    </row>
    <row r="796">
      <c r="C796" s="5"/>
    </row>
    <row r="797">
      <c r="C797" s="5"/>
    </row>
    <row r="798">
      <c r="C798" s="5"/>
    </row>
    <row r="799">
      <c r="C799" s="5"/>
    </row>
    <row r="800">
      <c r="C800" s="5"/>
    </row>
    <row r="801">
      <c r="C801" s="5"/>
    </row>
    <row r="802">
      <c r="C802" s="5"/>
    </row>
    <row r="803">
      <c r="C803" s="5"/>
    </row>
    <row r="804">
      <c r="C804" s="5"/>
    </row>
    <row r="805">
      <c r="C805" s="5"/>
    </row>
    <row r="806">
      <c r="C806" s="5"/>
    </row>
    <row r="807">
      <c r="C807" s="5"/>
    </row>
    <row r="808">
      <c r="C808" s="5"/>
    </row>
    <row r="809">
      <c r="C809" s="5"/>
    </row>
    <row r="810">
      <c r="C810" s="5"/>
    </row>
    <row r="811">
      <c r="C811" s="5"/>
    </row>
    <row r="812">
      <c r="C812" s="5"/>
    </row>
    <row r="813">
      <c r="C813" s="5"/>
    </row>
    <row r="814">
      <c r="C814" s="5"/>
    </row>
    <row r="815">
      <c r="C815" s="5"/>
    </row>
    <row r="816">
      <c r="C816" s="5"/>
    </row>
    <row r="817">
      <c r="C817" s="5"/>
    </row>
    <row r="818">
      <c r="C818" s="5"/>
    </row>
    <row r="819">
      <c r="C819" s="5"/>
    </row>
    <row r="820">
      <c r="C820" s="5"/>
    </row>
    <row r="821">
      <c r="C821" s="5"/>
    </row>
    <row r="822">
      <c r="C822" s="5"/>
    </row>
    <row r="823">
      <c r="C823" s="5"/>
    </row>
    <row r="824">
      <c r="C824" s="5"/>
    </row>
    <row r="825">
      <c r="C825" s="5"/>
    </row>
    <row r="826">
      <c r="C826" s="5"/>
    </row>
    <row r="827">
      <c r="C827" s="5"/>
    </row>
    <row r="828">
      <c r="C828" s="5"/>
    </row>
    <row r="829">
      <c r="C829" s="5"/>
    </row>
    <row r="830">
      <c r="C830" s="5"/>
    </row>
    <row r="831">
      <c r="C831" s="5"/>
    </row>
    <row r="832">
      <c r="C832" s="5"/>
    </row>
    <row r="833">
      <c r="C833" s="5"/>
    </row>
    <row r="834">
      <c r="C834" s="5"/>
    </row>
    <row r="835">
      <c r="C835" s="5"/>
    </row>
    <row r="836">
      <c r="C836" s="5"/>
    </row>
    <row r="837">
      <c r="C837" s="5"/>
    </row>
    <row r="838">
      <c r="C838" s="5"/>
    </row>
    <row r="839">
      <c r="C839" s="5"/>
    </row>
    <row r="840">
      <c r="C840" s="5"/>
    </row>
    <row r="841">
      <c r="C841" s="5"/>
    </row>
    <row r="842">
      <c r="C842" s="5"/>
    </row>
    <row r="843">
      <c r="C843" s="5"/>
    </row>
    <row r="844">
      <c r="C844" s="5"/>
    </row>
    <row r="845">
      <c r="C845" s="5"/>
    </row>
    <row r="846">
      <c r="C846" s="5"/>
    </row>
    <row r="847">
      <c r="C847" s="5"/>
    </row>
    <row r="848">
      <c r="C848" s="5"/>
    </row>
    <row r="849">
      <c r="C849" s="5"/>
    </row>
    <row r="850">
      <c r="C850" s="5"/>
    </row>
    <row r="851">
      <c r="C851" s="5"/>
    </row>
    <row r="852">
      <c r="C852" s="5"/>
    </row>
    <row r="853">
      <c r="C853" s="5"/>
    </row>
    <row r="854">
      <c r="C854" s="5"/>
    </row>
    <row r="855">
      <c r="C855" s="5"/>
    </row>
    <row r="856">
      <c r="C856" s="5"/>
    </row>
    <row r="857">
      <c r="C857" s="5"/>
    </row>
    <row r="858">
      <c r="C858" s="5"/>
    </row>
    <row r="859">
      <c r="C859" s="5"/>
    </row>
    <row r="860">
      <c r="C860" s="5"/>
    </row>
    <row r="861">
      <c r="C861" s="5"/>
    </row>
    <row r="862">
      <c r="C862" s="5"/>
    </row>
    <row r="863">
      <c r="C863" s="5"/>
    </row>
    <row r="864">
      <c r="C864" s="5"/>
    </row>
    <row r="865">
      <c r="C865" s="5"/>
    </row>
    <row r="866">
      <c r="C866" s="5"/>
    </row>
    <row r="867">
      <c r="C867" s="5"/>
    </row>
    <row r="868">
      <c r="C868" s="5"/>
    </row>
    <row r="869">
      <c r="C869" s="5"/>
    </row>
    <row r="870">
      <c r="C870" s="5"/>
    </row>
    <row r="871">
      <c r="C871" s="5"/>
    </row>
    <row r="872">
      <c r="C872" s="5"/>
    </row>
    <row r="873">
      <c r="C873" s="5"/>
    </row>
    <row r="874">
      <c r="C874" s="5"/>
    </row>
    <row r="875">
      <c r="C875" s="5"/>
    </row>
    <row r="876">
      <c r="C876" s="5"/>
    </row>
    <row r="877">
      <c r="C877" s="5"/>
    </row>
    <row r="878">
      <c r="C878" s="5"/>
    </row>
    <row r="879">
      <c r="C879" s="5"/>
    </row>
    <row r="880">
      <c r="C880" s="5"/>
    </row>
    <row r="881">
      <c r="C881" s="5"/>
    </row>
    <row r="882">
      <c r="C882" s="5"/>
    </row>
    <row r="883">
      <c r="C883" s="5"/>
    </row>
    <row r="884">
      <c r="C884" s="5"/>
    </row>
    <row r="885">
      <c r="C885" s="5"/>
    </row>
    <row r="886">
      <c r="C886" s="5"/>
    </row>
    <row r="887">
      <c r="C887" s="5"/>
    </row>
    <row r="888">
      <c r="C888" s="5"/>
    </row>
    <row r="889">
      <c r="C889" s="5"/>
    </row>
    <row r="890">
      <c r="C890" s="5"/>
    </row>
    <row r="891">
      <c r="C891" s="5"/>
    </row>
    <row r="892">
      <c r="C892" s="5"/>
    </row>
    <row r="893">
      <c r="C893" s="5"/>
    </row>
    <row r="894">
      <c r="C894" s="5"/>
    </row>
    <row r="895">
      <c r="C895" s="5"/>
    </row>
    <row r="896">
      <c r="C896" s="5"/>
    </row>
    <row r="897">
      <c r="C897" s="5"/>
    </row>
    <row r="898">
      <c r="C898" s="5"/>
    </row>
    <row r="899">
      <c r="C899" s="5"/>
    </row>
    <row r="900">
      <c r="C900" s="5"/>
    </row>
    <row r="901">
      <c r="C901" s="5"/>
    </row>
    <row r="902">
      <c r="C902" s="5"/>
    </row>
    <row r="903">
      <c r="C903" s="5"/>
    </row>
    <row r="904">
      <c r="C904" s="5"/>
    </row>
    <row r="905">
      <c r="C905" s="5"/>
    </row>
    <row r="906">
      <c r="C906" s="5"/>
    </row>
    <row r="907">
      <c r="C907" s="5"/>
    </row>
    <row r="908">
      <c r="C908" s="5"/>
    </row>
    <row r="909">
      <c r="C909" s="5"/>
    </row>
    <row r="910">
      <c r="C910" s="5"/>
    </row>
    <row r="911">
      <c r="C911" s="5"/>
    </row>
    <row r="912">
      <c r="C912" s="5"/>
    </row>
    <row r="913">
      <c r="C913" s="5"/>
    </row>
    <row r="914">
      <c r="C914" s="5"/>
    </row>
    <row r="915">
      <c r="C915" s="5"/>
    </row>
    <row r="916">
      <c r="C916" s="5"/>
    </row>
    <row r="917">
      <c r="C917" s="5"/>
    </row>
    <row r="918">
      <c r="C918" s="5"/>
    </row>
    <row r="919">
      <c r="C919" s="5"/>
    </row>
    <row r="920">
      <c r="C920" s="5"/>
    </row>
    <row r="921">
      <c r="C921" s="5"/>
    </row>
    <row r="922">
      <c r="C922" s="5"/>
    </row>
    <row r="923">
      <c r="C923" s="5"/>
    </row>
    <row r="924">
      <c r="C924" s="5"/>
    </row>
    <row r="925">
      <c r="C925" s="5"/>
    </row>
    <row r="926">
      <c r="C926" s="5"/>
    </row>
    <row r="927">
      <c r="C927" s="5"/>
    </row>
    <row r="928">
      <c r="C928" s="5"/>
    </row>
    <row r="929">
      <c r="C929" s="5"/>
    </row>
    <row r="930">
      <c r="C930" s="5"/>
    </row>
    <row r="931">
      <c r="C931" s="5"/>
    </row>
    <row r="932">
      <c r="C932" s="5"/>
    </row>
    <row r="933">
      <c r="C933" s="5"/>
    </row>
    <row r="934">
      <c r="C934" s="5"/>
    </row>
    <row r="935">
      <c r="C935" s="5"/>
    </row>
    <row r="936">
      <c r="C936" s="5"/>
    </row>
    <row r="937">
      <c r="C937" s="5"/>
    </row>
    <row r="938">
      <c r="C938" s="5"/>
    </row>
    <row r="939">
      <c r="C939" s="5"/>
    </row>
    <row r="940">
      <c r="C940" s="5"/>
    </row>
    <row r="941">
      <c r="C941" s="5"/>
    </row>
    <row r="942">
      <c r="C942" s="5"/>
    </row>
    <row r="943">
      <c r="C943" s="5"/>
    </row>
    <row r="944">
      <c r="C944" s="5"/>
    </row>
    <row r="945">
      <c r="C945" s="5"/>
    </row>
    <row r="946">
      <c r="C946" s="5"/>
    </row>
    <row r="947">
      <c r="C947" s="5"/>
    </row>
    <row r="948">
      <c r="C948" s="5"/>
    </row>
    <row r="949">
      <c r="C949" s="5"/>
    </row>
    <row r="950">
      <c r="C950" s="5"/>
    </row>
    <row r="951">
      <c r="C951" s="5"/>
    </row>
    <row r="952">
      <c r="C952" s="5"/>
    </row>
    <row r="953">
      <c r="C953" s="5"/>
    </row>
    <row r="954">
      <c r="C954" s="5"/>
    </row>
    <row r="955">
      <c r="C955" s="5"/>
    </row>
    <row r="956">
      <c r="C956" s="5"/>
    </row>
    <row r="957">
      <c r="C957" s="5"/>
    </row>
    <row r="958">
      <c r="C958" s="5"/>
    </row>
    <row r="959">
      <c r="C959" s="5"/>
    </row>
    <row r="960">
      <c r="C960" s="5"/>
    </row>
    <row r="961">
      <c r="C961" s="5"/>
    </row>
    <row r="962">
      <c r="C962" s="5"/>
    </row>
    <row r="963">
      <c r="C963" s="5"/>
    </row>
    <row r="964">
      <c r="C964" s="5"/>
    </row>
    <row r="965">
      <c r="C965" s="5"/>
    </row>
    <row r="966">
      <c r="C966" s="5"/>
    </row>
    <row r="967">
      <c r="C967" s="5"/>
    </row>
    <row r="968">
      <c r="C968" s="5"/>
    </row>
    <row r="969">
      <c r="C969" s="5"/>
    </row>
    <row r="970">
      <c r="C970" s="5"/>
    </row>
    <row r="971">
      <c r="C971" s="5"/>
    </row>
    <row r="972">
      <c r="C972" s="5"/>
    </row>
    <row r="973">
      <c r="C973" s="5"/>
    </row>
    <row r="974">
      <c r="C974" s="5"/>
    </row>
    <row r="975">
      <c r="C975" s="5"/>
    </row>
    <row r="976">
      <c r="C976" s="5"/>
    </row>
    <row r="977">
      <c r="C977" s="5"/>
    </row>
    <row r="978">
      <c r="C978" s="5"/>
    </row>
    <row r="979">
      <c r="C979" s="5"/>
    </row>
    <row r="980">
      <c r="C980" s="5"/>
    </row>
    <row r="981">
      <c r="C981" s="5"/>
    </row>
    <row r="982">
      <c r="C982" s="5"/>
    </row>
    <row r="983">
      <c r="C983" s="5"/>
    </row>
    <row r="984">
      <c r="C984" s="5"/>
    </row>
    <row r="985">
      <c r="C985" s="5"/>
    </row>
    <row r="986">
      <c r="C986" s="5"/>
    </row>
    <row r="987">
      <c r="C987" s="5"/>
    </row>
    <row r="988">
      <c r="C988" s="5"/>
    </row>
    <row r="989">
      <c r="C989" s="5"/>
    </row>
    <row r="990">
      <c r="C990" s="5"/>
    </row>
    <row r="991">
      <c r="C991" s="5"/>
    </row>
    <row r="992">
      <c r="C992" s="5"/>
    </row>
    <row r="993">
      <c r="C993" s="5"/>
    </row>
    <row r="994">
      <c r="C994" s="5"/>
    </row>
    <row r="995">
      <c r="C995" s="5"/>
    </row>
    <row r="996">
      <c r="C996" s="5"/>
    </row>
    <row r="997">
      <c r="C997" s="5"/>
    </row>
    <row r="998">
      <c r="C998" s="5"/>
    </row>
    <row r="999">
      <c r="C999" s="5"/>
    </row>
    <row r="1000">
      <c r="C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4.75"/>
    <col customWidth="1" min="7" max="7" width="20.13"/>
  </cols>
  <sheetData>
    <row r="1">
      <c r="A1" s="24" t="s">
        <v>0</v>
      </c>
      <c r="B1" s="2" t="s">
        <v>1</v>
      </c>
      <c r="C1" s="24" t="s">
        <v>33</v>
      </c>
      <c r="D1" s="1" t="s">
        <v>42</v>
      </c>
      <c r="E1" s="1" t="s">
        <v>43</v>
      </c>
      <c r="F1" s="1" t="s">
        <v>44</v>
      </c>
      <c r="G1" s="1" t="s">
        <v>45</v>
      </c>
    </row>
    <row r="2">
      <c r="A2" s="1" t="s">
        <v>14</v>
      </c>
      <c r="B2" s="3">
        <f>'Little Rock'!G3</f>
        <v>869.9197</v>
      </c>
      <c r="C2" s="7">
        <v>200000.0</v>
      </c>
      <c r="D2" s="25">
        <v>103309.47</v>
      </c>
      <c r="E2" s="12">
        <f t="shared" ref="E2:E10" si="1">D2/C2</f>
        <v>0.51654735</v>
      </c>
      <c r="F2" s="5">
        <f t="shared" ref="F2:F10" si="2">(C2-D2)/B2</f>
        <v>111.1487991</v>
      </c>
      <c r="G2" s="5">
        <f t="shared" ref="G2:G10" si="3">C2/B2</f>
        <v>229.9062776</v>
      </c>
    </row>
    <row r="3">
      <c r="A3" s="1" t="s">
        <v>16</v>
      </c>
      <c r="B3" s="3">
        <f>Dallas!G3</f>
        <v>2800</v>
      </c>
      <c r="C3" s="7">
        <v>300000.0</v>
      </c>
      <c r="D3" s="25">
        <v>153628.89</v>
      </c>
      <c r="E3" s="12">
        <f t="shared" si="1"/>
        <v>0.5120963</v>
      </c>
      <c r="F3" s="5">
        <f t="shared" si="2"/>
        <v>52.27539643</v>
      </c>
      <c r="G3" s="5">
        <f t="shared" si="3"/>
        <v>107.1428571</v>
      </c>
    </row>
    <row r="4">
      <c r="A4" s="1" t="s">
        <v>18</v>
      </c>
      <c r="B4" s="2">
        <f>'Kansas City'!G3</f>
        <v>2143.109</v>
      </c>
      <c r="C4" s="7">
        <v>300000.0</v>
      </c>
      <c r="D4" s="25">
        <v>153628.89</v>
      </c>
      <c r="E4" s="12">
        <f t="shared" si="1"/>
        <v>0.5120963</v>
      </c>
      <c r="F4" s="5">
        <f t="shared" si="2"/>
        <v>68.29849065</v>
      </c>
      <c r="G4" s="5">
        <f t="shared" si="3"/>
        <v>139.9835473</v>
      </c>
    </row>
    <row r="5">
      <c r="A5" s="1" t="s">
        <v>20</v>
      </c>
      <c r="B5" s="3">
        <f>'Virginia Beach'!G3</f>
        <v>1539.758</v>
      </c>
      <c r="C5" s="7">
        <v>200000.0</v>
      </c>
      <c r="D5" s="25">
        <v>83873.81</v>
      </c>
      <c r="E5" s="12">
        <f t="shared" si="1"/>
        <v>0.41936905</v>
      </c>
      <c r="F5" s="5">
        <f t="shared" si="2"/>
        <v>75.41846836</v>
      </c>
      <c r="G5" s="5">
        <f t="shared" si="3"/>
        <v>129.8905412</v>
      </c>
    </row>
    <row r="6">
      <c r="A6" s="1" t="s">
        <v>22</v>
      </c>
      <c r="B6" s="3">
        <f>Seattle!G3</f>
        <v>1214.781</v>
      </c>
      <c r="C6" s="7">
        <v>200000.0</v>
      </c>
      <c r="D6" s="25">
        <v>83873.81</v>
      </c>
      <c r="E6" s="12">
        <f t="shared" si="1"/>
        <v>0.41936905</v>
      </c>
      <c r="F6" s="5">
        <f t="shared" si="2"/>
        <v>95.5943417</v>
      </c>
      <c r="G6" s="5">
        <f t="shared" si="3"/>
        <v>164.6387291</v>
      </c>
    </row>
    <row r="7">
      <c r="A7" s="1" t="s">
        <v>24</v>
      </c>
      <c r="B7" s="3">
        <f>Boston!G3</f>
        <v>635.6627</v>
      </c>
      <c r="C7" s="7">
        <v>200000.0</v>
      </c>
      <c r="D7" s="25">
        <v>103309.47</v>
      </c>
      <c r="E7" s="12">
        <f t="shared" si="1"/>
        <v>0.51654735</v>
      </c>
      <c r="F7" s="5">
        <f t="shared" si="2"/>
        <v>152.109806</v>
      </c>
      <c r="G7" s="5">
        <f t="shared" si="3"/>
        <v>314.6322727</v>
      </c>
    </row>
    <row r="8">
      <c r="A8" s="1" t="s">
        <v>26</v>
      </c>
      <c r="B8" s="3">
        <f>Austin!G3</f>
        <v>2051.768</v>
      </c>
      <c r="C8" s="7">
        <v>300000.0</v>
      </c>
      <c r="D8" s="25">
        <v>153628.89</v>
      </c>
      <c r="E8" s="12">
        <f t="shared" si="1"/>
        <v>0.5120963</v>
      </c>
      <c r="F8" s="5">
        <f t="shared" si="2"/>
        <v>71.33901591</v>
      </c>
      <c r="G8" s="5">
        <f t="shared" si="3"/>
        <v>146.2153616</v>
      </c>
    </row>
    <row r="9">
      <c r="A9" s="1" t="s">
        <v>28</v>
      </c>
      <c r="B9" s="3">
        <f>Tulsa!G3</f>
        <v>1591.630008</v>
      </c>
      <c r="C9" s="7">
        <v>200000.0</v>
      </c>
      <c r="D9" s="25">
        <v>83873.81</v>
      </c>
      <c r="E9" s="12">
        <f t="shared" si="1"/>
        <v>0.41936905</v>
      </c>
      <c r="F9" s="5">
        <f t="shared" si="2"/>
        <v>72.96054322</v>
      </c>
      <c r="G9" s="5">
        <f t="shared" si="3"/>
        <v>125.6573443</v>
      </c>
    </row>
    <row r="10">
      <c r="A10" s="1" t="s">
        <v>30</v>
      </c>
      <c r="B10" s="3">
        <f>OKC!G3</f>
        <v>2894.968</v>
      </c>
      <c r="C10" s="7">
        <v>300000.0</v>
      </c>
      <c r="D10" s="25">
        <v>153628.89</v>
      </c>
      <c r="E10" s="12">
        <f t="shared" si="1"/>
        <v>0.5120963</v>
      </c>
      <c r="F10" s="5">
        <f t="shared" si="2"/>
        <v>50.56052778</v>
      </c>
      <c r="G10" s="5">
        <f t="shared" si="3"/>
        <v>103.6280885</v>
      </c>
    </row>
    <row r="11">
      <c r="A11" s="1" t="s">
        <v>46</v>
      </c>
      <c r="C11" s="5">
        <f t="shared" ref="C11:D11" si="4">SUM(C2:C10)</f>
        <v>2200000</v>
      </c>
      <c r="D11" s="26">
        <f t="shared" si="4"/>
        <v>1072755.93</v>
      </c>
      <c r="E11" s="12">
        <f t="shared" ref="E11:G11" si="5">AVERAGEA(E2:E10)</f>
        <v>0.4821763389</v>
      </c>
      <c r="F11" s="5">
        <f t="shared" si="5"/>
        <v>83.3005988</v>
      </c>
      <c r="G11" s="5">
        <f t="shared" si="5"/>
        <v>162.4105577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13"/>
    <col customWidth="1" min="7" max="7" width="20.88"/>
  </cols>
  <sheetData>
    <row r="1">
      <c r="A1" s="27" t="s">
        <v>47</v>
      </c>
      <c r="B1" s="28" t="s">
        <v>0</v>
      </c>
      <c r="C1" s="28" t="s">
        <v>48</v>
      </c>
      <c r="D1" s="28" t="s">
        <v>49</v>
      </c>
      <c r="E1" s="29" t="s">
        <v>50</v>
      </c>
      <c r="F1" s="29" t="s">
        <v>51</v>
      </c>
      <c r="G1" s="28" t="s">
        <v>52</v>
      </c>
      <c r="H1" s="30" t="s">
        <v>53</v>
      </c>
      <c r="I1" s="30" t="s">
        <v>54</v>
      </c>
    </row>
    <row r="2">
      <c r="A2" s="31">
        <v>1.0</v>
      </c>
      <c r="B2" s="32" t="s">
        <v>55</v>
      </c>
      <c r="C2" s="32" t="s">
        <v>56</v>
      </c>
      <c r="D2" s="33">
        <v>0.0861</v>
      </c>
      <c r="E2" s="34">
        <v>398860.0</v>
      </c>
      <c r="F2" s="34">
        <v>367185.0</v>
      </c>
      <c r="G2" s="32">
        <v>95.9</v>
      </c>
      <c r="H2" s="35"/>
    </row>
    <row r="3">
      <c r="A3" s="31">
        <v>2.0</v>
      </c>
      <c r="B3" s="32" t="s">
        <v>57</v>
      </c>
      <c r="C3" s="32" t="s">
        <v>58</v>
      </c>
      <c r="D3" s="33">
        <v>0.1288</v>
      </c>
      <c r="E3" s="34">
        <v>902073.0</v>
      </c>
      <c r="F3" s="34">
        <v>789939.0</v>
      </c>
      <c r="G3" s="32">
        <v>220.0</v>
      </c>
    </row>
    <row r="4">
      <c r="A4" s="31">
        <v>3.0</v>
      </c>
      <c r="B4" s="32" t="s">
        <v>16</v>
      </c>
      <c r="C4" s="32" t="s">
        <v>56</v>
      </c>
      <c r="D4" s="33">
        <v>0.1236</v>
      </c>
      <c r="E4" s="34">
        <v>1343565.0</v>
      </c>
      <c r="F4" s="34">
        <v>1202797.0</v>
      </c>
      <c r="G4" s="32">
        <v>339.6</v>
      </c>
    </row>
    <row r="5">
      <c r="A5" s="31">
        <v>4.0</v>
      </c>
      <c r="B5" s="32" t="s">
        <v>59</v>
      </c>
      <c r="C5" s="32" t="s">
        <v>60</v>
      </c>
      <c r="D5" s="33">
        <v>0.1793</v>
      </c>
      <c r="E5" s="34">
        <v>506804.0</v>
      </c>
      <c r="F5" s="34">
        <v>422338.0</v>
      </c>
      <c r="G5" s="32">
        <v>135.3</v>
      </c>
    </row>
    <row r="6">
      <c r="A6" s="31">
        <v>5.0</v>
      </c>
      <c r="B6" s="32" t="s">
        <v>61</v>
      </c>
      <c r="C6" s="32" t="s">
        <v>62</v>
      </c>
      <c r="D6" s="33">
        <v>0.1584</v>
      </c>
      <c r="E6" s="34">
        <v>517981.0</v>
      </c>
      <c r="F6" s="34">
        <v>440248.0</v>
      </c>
      <c r="G6" s="32">
        <v>138.7</v>
      </c>
    </row>
    <row r="7">
      <c r="A7" s="31">
        <v>6.0</v>
      </c>
      <c r="B7" s="32" t="s">
        <v>63</v>
      </c>
      <c r="C7" s="32" t="s">
        <v>56</v>
      </c>
      <c r="D7" s="33">
        <v>0.0298</v>
      </c>
      <c r="E7" s="34">
        <v>2316797.0</v>
      </c>
      <c r="F7" s="34">
        <v>2107208.0</v>
      </c>
      <c r="G7" s="32">
        <v>640.5</v>
      </c>
    </row>
    <row r="8">
      <c r="A8" s="31">
        <v>7.0</v>
      </c>
      <c r="B8" s="32" t="s">
        <v>64</v>
      </c>
      <c r="C8" s="32" t="s">
        <v>65</v>
      </c>
      <c r="D8" s="33">
        <v>0.1817</v>
      </c>
      <c r="E8" s="34">
        <v>399690.0</v>
      </c>
      <c r="F8" s="34">
        <v>336945.0</v>
      </c>
      <c r="G8" s="32">
        <v>114.0</v>
      </c>
    </row>
    <row r="9">
      <c r="A9" s="31">
        <v>8.0</v>
      </c>
      <c r="B9" s="32" t="s">
        <v>66</v>
      </c>
      <c r="C9" s="32" t="s">
        <v>67</v>
      </c>
      <c r="D9" s="33">
        <v>0.0463</v>
      </c>
      <c r="E9" s="34">
        <v>478203.0</v>
      </c>
      <c r="F9" s="34">
        <v>410269.0</v>
      </c>
      <c r="G9" s="32">
        <v>141.6</v>
      </c>
    </row>
    <row r="10">
      <c r="A10" s="31">
        <v>9.0</v>
      </c>
      <c r="B10" s="32" t="s">
        <v>68</v>
      </c>
      <c r="C10" s="32" t="s">
        <v>62</v>
      </c>
      <c r="D10" s="33">
        <v>0.1571</v>
      </c>
      <c r="E10" s="34">
        <v>1680988.0</v>
      </c>
      <c r="F10" s="34">
        <v>1449481.0</v>
      </c>
      <c r="G10" s="32">
        <v>518.0</v>
      </c>
    </row>
    <row r="11">
      <c r="A11" s="31">
        <v>10.0</v>
      </c>
      <c r="B11" s="32" t="s">
        <v>69</v>
      </c>
      <c r="C11" s="32" t="s">
        <v>70</v>
      </c>
      <c r="D11" s="33">
        <v>0.1347</v>
      </c>
      <c r="E11" s="34">
        <v>474708.0</v>
      </c>
      <c r="F11" s="34">
        <v>406609.0</v>
      </c>
      <c r="G11" s="32">
        <v>147.1</v>
      </c>
    </row>
    <row r="12">
      <c r="A12" s="31">
        <v>11.0</v>
      </c>
      <c r="B12" s="32" t="s">
        <v>71</v>
      </c>
      <c r="C12" s="32" t="s">
        <v>56</v>
      </c>
      <c r="D12" s="33">
        <v>0.0726</v>
      </c>
      <c r="E12" s="34">
        <v>1547250.0</v>
      </c>
      <c r="F12" s="34">
        <v>1334359.0</v>
      </c>
      <c r="G12" s="32">
        <v>498.9</v>
      </c>
    </row>
    <row r="13">
      <c r="A13" s="31">
        <v>12.0</v>
      </c>
      <c r="B13" s="32" t="s">
        <v>26</v>
      </c>
      <c r="C13" s="32" t="s">
        <v>56</v>
      </c>
      <c r="D13" s="33">
        <v>0.1464</v>
      </c>
      <c r="E13" s="34">
        <v>979263.0</v>
      </c>
      <c r="F13" s="34">
        <v>795518.0</v>
      </c>
      <c r="G13" s="32">
        <v>319.9</v>
      </c>
    </row>
    <row r="14">
      <c r="A14" s="31">
        <v>13.0</v>
      </c>
      <c r="B14" s="32" t="s">
        <v>72</v>
      </c>
      <c r="C14" s="32" t="s">
        <v>73</v>
      </c>
      <c r="D14" s="33">
        <v>0.0269</v>
      </c>
      <c r="E14" s="34">
        <v>560504.0</v>
      </c>
      <c r="F14" s="34">
        <v>547585.0</v>
      </c>
      <c r="G14" s="32">
        <v>187.3</v>
      </c>
    </row>
    <row r="15">
      <c r="A15" s="31">
        <v>14.0</v>
      </c>
      <c r="B15" s="32" t="s">
        <v>74</v>
      </c>
      <c r="C15" s="32" t="s">
        <v>70</v>
      </c>
      <c r="D15" s="33">
        <v>0.1641</v>
      </c>
      <c r="E15" s="34">
        <v>885707.0</v>
      </c>
      <c r="F15" s="34">
        <v>734418.0</v>
      </c>
      <c r="G15" s="32">
        <v>308.3</v>
      </c>
    </row>
    <row r="16">
      <c r="A16" s="31">
        <v>15.0</v>
      </c>
      <c r="B16" s="32" t="s">
        <v>75</v>
      </c>
      <c r="C16" s="32" t="s">
        <v>56</v>
      </c>
      <c r="D16" s="33">
        <v>0.0337</v>
      </c>
      <c r="E16" s="34">
        <v>681729.0</v>
      </c>
      <c r="F16" s="34">
        <v>652113.0</v>
      </c>
      <c r="G16" s="32">
        <v>258.4</v>
      </c>
    </row>
    <row r="17">
      <c r="A17" s="31">
        <v>16.0</v>
      </c>
      <c r="B17" s="32" t="s">
        <v>76</v>
      </c>
      <c r="C17" s="32" t="s">
        <v>56</v>
      </c>
      <c r="D17" s="33">
        <v>0.2018</v>
      </c>
      <c r="E17" s="34">
        <v>913656.0</v>
      </c>
      <c r="F17" s="34">
        <v>744114.0</v>
      </c>
      <c r="G17" s="32">
        <v>347.3</v>
      </c>
    </row>
    <row r="18">
      <c r="A18" s="31">
        <v>17.0</v>
      </c>
      <c r="B18" s="32" t="s">
        <v>77</v>
      </c>
      <c r="C18" s="32" t="s">
        <v>78</v>
      </c>
      <c r="D18" s="33">
        <v>0.0459</v>
      </c>
      <c r="E18" s="34">
        <v>384159.0</v>
      </c>
      <c r="F18" s="34">
        <v>348582.0</v>
      </c>
      <c r="G18" s="32">
        <v>149.8</v>
      </c>
    </row>
    <row r="19">
      <c r="A19" s="31">
        <v>18.0</v>
      </c>
      <c r="B19" s="32" t="s">
        <v>79</v>
      </c>
      <c r="C19" s="32" t="s">
        <v>80</v>
      </c>
      <c r="D19" s="33">
        <v>0.1315</v>
      </c>
      <c r="E19" s="36">
        <v>478215.0</v>
      </c>
      <c r="F19" s="34">
        <v>419586.0</v>
      </c>
      <c r="G19" s="32">
        <v>195.4</v>
      </c>
    </row>
    <row r="20">
      <c r="A20" s="31">
        <v>19.0</v>
      </c>
      <c r="B20" s="32" t="s">
        <v>81</v>
      </c>
      <c r="C20" s="32" t="s">
        <v>82</v>
      </c>
      <c r="D20" s="33">
        <v>0.0561</v>
      </c>
      <c r="E20" s="34">
        <v>870340.0</v>
      </c>
      <c r="F20" s="34">
        <v>824199.0</v>
      </c>
      <c r="G20" s="32">
        <v>361.6</v>
      </c>
    </row>
    <row r="21">
      <c r="A21" s="31">
        <v>20.0</v>
      </c>
      <c r="B21" s="32" t="s">
        <v>83</v>
      </c>
      <c r="C21" s="32" t="s">
        <v>80</v>
      </c>
      <c r="D21" s="33">
        <v>0.1172</v>
      </c>
      <c r="E21" s="34">
        <v>379312.0</v>
      </c>
      <c r="F21" s="34">
        <v>326719.0</v>
      </c>
      <c r="G21" s="32">
        <v>160.1</v>
      </c>
    </row>
    <row r="22">
      <c r="A22" s="31">
        <v>21.0</v>
      </c>
      <c r="B22" s="32" t="s">
        <v>84</v>
      </c>
      <c r="C22" s="32" t="s">
        <v>85</v>
      </c>
      <c r="D22" s="33">
        <v>0.1216</v>
      </c>
      <c r="E22" s="34">
        <v>390144.0</v>
      </c>
      <c r="F22" s="34">
        <v>347858.0</v>
      </c>
      <c r="G22" s="32">
        <v>169.5</v>
      </c>
    </row>
    <row r="23">
      <c r="A23" s="31">
        <v>22.0</v>
      </c>
      <c r="B23" s="32" t="s">
        <v>86</v>
      </c>
      <c r="C23" s="32" t="s">
        <v>62</v>
      </c>
      <c r="D23" s="33">
        <v>-0.0115</v>
      </c>
      <c r="E23" s="34">
        <v>548082.0</v>
      </c>
      <c r="F23" s="34">
        <v>521132.0</v>
      </c>
      <c r="G23" s="32">
        <v>241.0</v>
      </c>
    </row>
    <row r="24">
      <c r="A24" s="31">
        <v>23.0</v>
      </c>
      <c r="B24" s="32" t="s">
        <v>87</v>
      </c>
      <c r="C24" s="32" t="s">
        <v>88</v>
      </c>
      <c r="D24" s="33">
        <v>0.065</v>
      </c>
      <c r="E24" s="34">
        <v>651088.0</v>
      </c>
      <c r="F24" s="34">
        <v>647870.0</v>
      </c>
      <c r="G24" s="32">
        <v>297.0</v>
      </c>
    </row>
    <row r="25">
      <c r="A25" s="31">
        <v>24.0</v>
      </c>
      <c r="B25" s="32" t="s">
        <v>28</v>
      </c>
      <c r="C25" s="32" t="s">
        <v>89</v>
      </c>
      <c r="D25" s="33">
        <v>0.0167</v>
      </c>
      <c r="E25" s="34">
        <v>401760.0</v>
      </c>
      <c r="F25" s="34">
        <v>393577.0</v>
      </c>
      <c r="G25" s="32">
        <v>197.5</v>
      </c>
    </row>
    <row r="26">
      <c r="A26" s="31">
        <v>25.0</v>
      </c>
      <c r="B26" s="32" t="s">
        <v>20</v>
      </c>
      <c r="C26" s="32" t="s">
        <v>90</v>
      </c>
      <c r="D26" s="33">
        <v>0.0245</v>
      </c>
      <c r="E26" s="34">
        <v>449974.0</v>
      </c>
      <c r="F26" s="34">
        <v>439172.0</v>
      </c>
      <c r="G26" s="32">
        <v>244.7</v>
      </c>
    </row>
    <row r="27">
      <c r="A27" s="31">
        <v>26.0</v>
      </c>
      <c r="B27" s="32" t="s">
        <v>18</v>
      </c>
      <c r="C27" s="32" t="s">
        <v>91</v>
      </c>
      <c r="D27" s="33">
        <v>0.0754</v>
      </c>
      <c r="E27" s="34">
        <v>495278.0</v>
      </c>
      <c r="F27" s="34">
        <v>460665.0</v>
      </c>
      <c r="G27" s="32">
        <v>314.7</v>
      </c>
    </row>
    <row r="28">
      <c r="A28" s="31">
        <v>27.0</v>
      </c>
      <c r="B28" s="32" t="s">
        <v>92</v>
      </c>
      <c r="C28" s="32" t="s">
        <v>88</v>
      </c>
      <c r="D28" s="33">
        <v>0.1077</v>
      </c>
      <c r="E28" s="34">
        <v>668580.0</v>
      </c>
      <c r="F28" s="34">
        <v>602618.0</v>
      </c>
      <c r="G28" s="32">
        <v>475.6</v>
      </c>
    </row>
    <row r="29">
      <c r="A29" s="31">
        <v>28.0</v>
      </c>
      <c r="B29" s="32" t="s">
        <v>93</v>
      </c>
      <c r="C29" s="32" t="s">
        <v>65</v>
      </c>
      <c r="D29" s="33">
        <v>0.1075</v>
      </c>
      <c r="E29" s="34">
        <v>911528.0</v>
      </c>
      <c r="F29" s="34">
        <v>823316.0</v>
      </c>
      <c r="G29" s="32">
        <v>747.3</v>
      </c>
    </row>
    <row r="30">
      <c r="A30" s="31">
        <v>29.0</v>
      </c>
      <c r="B30" s="32" t="s">
        <v>94</v>
      </c>
      <c r="C30" s="32" t="s">
        <v>89</v>
      </c>
      <c r="D30" s="33">
        <v>0.1253</v>
      </c>
      <c r="E30" s="34">
        <v>655158.0</v>
      </c>
      <c r="F30" s="34">
        <v>582278.0</v>
      </c>
      <c r="G30" s="32">
        <v>606.5</v>
      </c>
    </row>
    <row r="31">
      <c r="A31" s="31">
        <v>30.0</v>
      </c>
      <c r="B31" s="32" t="s">
        <v>95</v>
      </c>
      <c r="C31" s="32" t="s">
        <v>56</v>
      </c>
      <c r="D31" s="32" t="s">
        <v>96</v>
      </c>
      <c r="E31" s="34">
        <v>197365.0</v>
      </c>
      <c r="F31" s="34">
        <v>194161.0</v>
      </c>
      <c r="G31" s="32">
        <v>102.3</v>
      </c>
    </row>
    <row r="32">
      <c r="A32" s="31">
        <v>31.0</v>
      </c>
      <c r="B32" s="32" t="s">
        <v>97</v>
      </c>
      <c r="C32" s="32" t="s">
        <v>56</v>
      </c>
      <c r="D32" s="33">
        <v>0.0195</v>
      </c>
      <c r="E32" s="34">
        <v>258870.0</v>
      </c>
      <c r="F32" s="34">
        <v>230734.0</v>
      </c>
      <c r="G32" s="32">
        <v>134.6</v>
      </c>
    </row>
    <row r="33">
      <c r="A33" s="31">
        <v>32.0</v>
      </c>
      <c r="B33" s="32" t="s">
        <v>98</v>
      </c>
      <c r="C33" s="32" t="s">
        <v>88</v>
      </c>
      <c r="D33" s="33">
        <v>0.043</v>
      </c>
      <c r="E33" s="34">
        <v>187610.0</v>
      </c>
      <c r="F33" s="34">
        <v>179226.0</v>
      </c>
      <c r="G33" s="32">
        <v>98.7</v>
      </c>
    </row>
    <row r="34">
      <c r="A34" s="31">
        <v>33.0</v>
      </c>
      <c r="B34" s="32" t="s">
        <v>99</v>
      </c>
      <c r="C34" s="32" t="s">
        <v>70</v>
      </c>
      <c r="D34" s="33">
        <v>0.0766</v>
      </c>
      <c r="E34" s="34">
        <v>247951.0</v>
      </c>
      <c r="F34" s="34">
        <v>230044.0</v>
      </c>
      <c r="G34" s="32">
        <v>132.7</v>
      </c>
    </row>
    <row r="35">
      <c r="A35" s="31">
        <v>34.0</v>
      </c>
      <c r="B35" s="32" t="s">
        <v>100</v>
      </c>
      <c r="C35" s="32" t="s">
        <v>65</v>
      </c>
      <c r="D35" s="33">
        <v>0.255</v>
      </c>
      <c r="E35" s="34">
        <v>194504.0</v>
      </c>
      <c r="F35" s="34">
        <v>154668.0</v>
      </c>
      <c r="G35" s="32">
        <v>106.0</v>
      </c>
    </row>
    <row r="36">
      <c r="A36" s="31">
        <v>35.0</v>
      </c>
      <c r="B36" s="32" t="s">
        <v>101</v>
      </c>
      <c r="C36" s="32" t="s">
        <v>102</v>
      </c>
      <c r="D36" s="33">
        <v>0.0757</v>
      </c>
      <c r="E36" s="34">
        <v>200546.0</v>
      </c>
      <c r="F36" s="34">
        <v>187215.0</v>
      </c>
      <c r="G36" s="32">
        <v>110.3</v>
      </c>
    </row>
    <row r="37">
      <c r="A37" s="31">
        <v>36.0</v>
      </c>
      <c r="B37" s="32" t="s">
        <v>103</v>
      </c>
      <c r="C37" s="32" t="s">
        <v>85</v>
      </c>
      <c r="D37" s="33">
        <v>-0.0829</v>
      </c>
      <c r="E37" s="34">
        <v>186815.0</v>
      </c>
      <c r="F37" s="34">
        <v>198934.0</v>
      </c>
      <c r="G37" s="32">
        <v>107.8</v>
      </c>
    </row>
    <row r="38">
      <c r="A38" s="31">
        <v>37.0</v>
      </c>
      <c r="B38" s="32" t="s">
        <v>104</v>
      </c>
      <c r="C38" s="32" t="s">
        <v>65</v>
      </c>
      <c r="D38" s="33">
        <v>0.1677</v>
      </c>
      <c r="E38" s="34">
        <v>201858.0</v>
      </c>
      <c r="F38" s="34">
        <v>165153.0</v>
      </c>
      <c r="G38" s="32">
        <v>119.2</v>
      </c>
    </row>
    <row r="39">
      <c r="A39" s="31">
        <v>38.0</v>
      </c>
      <c r="B39" s="32" t="s">
        <v>105</v>
      </c>
      <c r="C39" s="32" t="s">
        <v>78</v>
      </c>
      <c r="D39" s="33">
        <v>0.005</v>
      </c>
      <c r="E39" s="34">
        <v>157604.0</v>
      </c>
      <c r="F39" s="34">
        <v>156786.0</v>
      </c>
      <c r="G39" s="32">
        <v>94.3</v>
      </c>
    </row>
    <row r="40">
      <c r="A40" s="31">
        <v>39.0</v>
      </c>
      <c r="B40" s="32" t="s">
        <v>14</v>
      </c>
      <c r="C40" s="32" t="s">
        <v>106</v>
      </c>
      <c r="D40" s="33">
        <v>0.0046</v>
      </c>
      <c r="E40" s="34">
        <v>197318.0</v>
      </c>
      <c r="F40" s="34">
        <v>193973.0</v>
      </c>
      <c r="G40" s="32">
        <v>120.0</v>
      </c>
    </row>
    <row r="41">
      <c r="A41" s="31">
        <v>40.0</v>
      </c>
      <c r="B41" s="32" t="s">
        <v>107</v>
      </c>
      <c r="C41" s="32" t="s">
        <v>88</v>
      </c>
      <c r="D41" s="33">
        <v>0.1617</v>
      </c>
      <c r="E41" s="34">
        <v>158152.0</v>
      </c>
      <c r="F41" s="34">
        <v>133669.0</v>
      </c>
      <c r="G41" s="32">
        <v>99.2</v>
      </c>
    </row>
    <row r="42">
      <c r="A42" s="31">
        <v>41.0</v>
      </c>
      <c r="B42" s="32" t="s">
        <v>108</v>
      </c>
      <c r="C42" s="32" t="s">
        <v>78</v>
      </c>
      <c r="D42" s="33">
        <v>0.0128</v>
      </c>
      <c r="E42" s="34">
        <v>155065.0</v>
      </c>
      <c r="F42" s="34">
        <v>152944.0</v>
      </c>
      <c r="G42" s="32">
        <v>106.1</v>
      </c>
    </row>
    <row r="43">
      <c r="A43" s="31">
        <v>42.0</v>
      </c>
      <c r="B43" s="32" t="s">
        <v>109</v>
      </c>
      <c r="C43" s="32" t="s">
        <v>110</v>
      </c>
      <c r="D43" s="33">
        <v>-0.0061</v>
      </c>
      <c r="E43" s="34">
        <v>210080.0</v>
      </c>
      <c r="F43" s="34">
        <v>211670.0</v>
      </c>
      <c r="G43" s="32">
        <v>145.7</v>
      </c>
    </row>
    <row r="44">
      <c r="A44" s="31">
        <v>43.0</v>
      </c>
      <c r="B44" s="32" t="s">
        <v>111</v>
      </c>
      <c r="C44" s="32" t="s">
        <v>112</v>
      </c>
      <c r="D44" s="33">
        <v>-0.0789</v>
      </c>
      <c r="E44" s="34">
        <v>160532.0</v>
      </c>
      <c r="F44" s="34">
        <v>173315.0</v>
      </c>
      <c r="G44" s="32">
        <v>111.7</v>
      </c>
    </row>
    <row r="45">
      <c r="A45" s="31">
        <v>44.0</v>
      </c>
      <c r="B45" s="32" t="s">
        <v>113</v>
      </c>
      <c r="C45" s="32" t="s">
        <v>70</v>
      </c>
      <c r="D45" s="33">
        <v>0.0349</v>
      </c>
      <c r="E45" s="34">
        <v>211674.0</v>
      </c>
      <c r="F45" s="34">
        <v>201077.0</v>
      </c>
      <c r="G45" s="32">
        <v>148.3</v>
      </c>
    </row>
    <row r="46">
      <c r="A46" s="31">
        <v>45.0</v>
      </c>
      <c r="B46" s="32" t="s">
        <v>114</v>
      </c>
      <c r="C46" s="32" t="s">
        <v>62</v>
      </c>
      <c r="D46" s="33">
        <v>0.1832</v>
      </c>
      <c r="E46" s="34">
        <v>258064.0</v>
      </c>
      <c r="F46" s="34">
        <v>217977.0</v>
      </c>
      <c r="G46" s="32">
        <v>184.0</v>
      </c>
    </row>
    <row r="47">
      <c r="A47" s="31">
        <v>46.0</v>
      </c>
      <c r="B47" s="32" t="s">
        <v>115</v>
      </c>
      <c r="C47" s="32" t="s">
        <v>56</v>
      </c>
      <c r="D47" s="33">
        <v>0.0483</v>
      </c>
      <c r="E47" s="34">
        <v>182781.0</v>
      </c>
      <c r="F47" s="34">
        <v>175831.0</v>
      </c>
      <c r="G47" s="32">
        <v>131.5</v>
      </c>
    </row>
    <row r="48">
      <c r="A48" s="31">
        <v>47.0</v>
      </c>
      <c r="B48" s="32" t="s">
        <v>116</v>
      </c>
      <c r="C48" s="32" t="s">
        <v>110</v>
      </c>
      <c r="D48" s="33">
        <v>-0.035</v>
      </c>
      <c r="E48" s="34">
        <v>188710.0</v>
      </c>
      <c r="F48" s="34">
        <v>195249.0</v>
      </c>
      <c r="G48" s="32">
        <v>139.5</v>
      </c>
    </row>
    <row r="49">
      <c r="A49" s="31">
        <v>48.0</v>
      </c>
      <c r="B49" s="32" t="s">
        <v>117</v>
      </c>
      <c r="C49" s="32" t="s">
        <v>88</v>
      </c>
      <c r="D49" s="33">
        <v>0.0428</v>
      </c>
      <c r="E49" s="34">
        <v>182803.0</v>
      </c>
      <c r="F49" s="34">
        <v>168075.0</v>
      </c>
      <c r="G49" s="32">
        <v>143.0</v>
      </c>
    </row>
    <row r="50">
      <c r="A50" s="31">
        <v>49.0</v>
      </c>
      <c r="B50" s="32" t="s">
        <v>118</v>
      </c>
      <c r="C50" s="32" t="s">
        <v>110</v>
      </c>
      <c r="D50" s="33">
        <v>-0.043</v>
      </c>
      <c r="E50" s="34">
        <v>198525.0</v>
      </c>
      <c r="F50" s="34">
        <v>206655.0</v>
      </c>
      <c r="G50" s="32">
        <v>159.8</v>
      </c>
    </row>
    <row r="51">
      <c r="A51" s="31">
        <v>50.0</v>
      </c>
      <c r="B51" s="32" t="s">
        <v>119</v>
      </c>
      <c r="C51" s="32" t="s">
        <v>62</v>
      </c>
      <c r="D51" s="33">
        <v>0.1307</v>
      </c>
      <c r="E51" s="34">
        <v>175960.0</v>
      </c>
      <c r="F51" s="34">
        <v>154475.0</v>
      </c>
      <c r="G51" s="32">
        <v>176.1</v>
      </c>
    </row>
    <row r="52">
      <c r="A52" s="31">
        <v>51.0</v>
      </c>
      <c r="B52" s="32" t="s">
        <v>120</v>
      </c>
      <c r="C52" s="32" t="s">
        <v>110</v>
      </c>
      <c r="D52" s="33">
        <v>0.0668</v>
      </c>
      <c r="E52" s="34">
        <v>201594.0</v>
      </c>
      <c r="F52" s="34">
        <v>181126.0</v>
      </c>
      <c r="G52" s="32">
        <v>218.1</v>
      </c>
    </row>
    <row r="53">
      <c r="A53" s="31">
        <v>52.0</v>
      </c>
      <c r="B53" s="32" t="s">
        <v>57</v>
      </c>
      <c r="C53" s="32" t="s">
        <v>60</v>
      </c>
      <c r="D53" s="33">
        <v>0.0281</v>
      </c>
      <c r="E53" s="34">
        <v>195769.0</v>
      </c>
      <c r="F53" s="34">
        <v>190417.0</v>
      </c>
      <c r="G53" s="32">
        <v>216.5</v>
      </c>
    </row>
    <row r="54">
      <c r="A54" s="31">
        <v>53.0</v>
      </c>
      <c r="B54" s="32" t="s">
        <v>121</v>
      </c>
      <c r="C54" s="32" t="s">
        <v>90</v>
      </c>
      <c r="D54" s="33">
        <v>0.0979</v>
      </c>
      <c r="E54" s="34">
        <v>244835.0</v>
      </c>
      <c r="F54" s="34">
        <v>222986.0</v>
      </c>
      <c r="G54" s="32">
        <v>338.5</v>
      </c>
    </row>
    <row r="55">
      <c r="A55" s="31">
        <v>54.0</v>
      </c>
      <c r="B55" s="32" t="s">
        <v>122</v>
      </c>
      <c r="C55" s="32" t="s">
        <v>60</v>
      </c>
      <c r="D55" s="32" t="s">
        <v>96</v>
      </c>
      <c r="E55" s="34">
        <v>197325.0</v>
      </c>
      <c r="F55" s="34">
        <v>196386.0</v>
      </c>
      <c r="G55" s="32">
        <v>302.3</v>
      </c>
    </row>
    <row r="56">
      <c r="A56" s="31">
        <v>55.0</v>
      </c>
      <c r="B56" s="32" t="s">
        <v>123</v>
      </c>
      <c r="C56" s="32" t="s">
        <v>124</v>
      </c>
      <c r="D56" s="33">
        <v>-0.0179</v>
      </c>
      <c r="E56" s="34">
        <v>288000.0</v>
      </c>
      <c r="F56" s="34">
        <v>293227.0</v>
      </c>
      <c r="G56" s="34">
        <v>1706.0</v>
      </c>
    </row>
    <row r="57">
      <c r="A57" s="1">
        <v>56.0</v>
      </c>
      <c r="B57" s="1" t="s">
        <v>22</v>
      </c>
      <c r="C57" s="1" t="s">
        <v>125</v>
      </c>
    </row>
    <row r="58">
      <c r="A58" s="1">
        <v>57.0</v>
      </c>
      <c r="B58" s="1" t="s">
        <v>24</v>
      </c>
      <c r="C58" s="1" t="s">
        <v>126</v>
      </c>
    </row>
    <row r="59">
      <c r="A59" s="1">
        <v>58.0</v>
      </c>
      <c r="B59" s="1" t="s">
        <v>127</v>
      </c>
      <c r="C59" s="1" t="s">
        <v>128</v>
      </c>
    </row>
    <row r="60">
      <c r="A60" s="1">
        <v>59.0</v>
      </c>
      <c r="B60" s="1" t="s">
        <v>129</v>
      </c>
      <c r="C60" s="1" t="s">
        <v>78</v>
      </c>
    </row>
    <row r="61">
      <c r="A61" s="1">
        <v>60.0</v>
      </c>
      <c r="B61" s="1" t="s">
        <v>130</v>
      </c>
      <c r="C61" s="1" t="s">
        <v>131</v>
      </c>
    </row>
    <row r="62">
      <c r="A62" s="1">
        <v>61.0</v>
      </c>
      <c r="B62" s="1" t="s">
        <v>132</v>
      </c>
      <c r="C62" s="1" t="s">
        <v>85</v>
      </c>
    </row>
    <row r="63">
      <c r="A63" s="1">
        <v>62.0</v>
      </c>
      <c r="B63" s="1" t="s">
        <v>133</v>
      </c>
      <c r="C63" s="1" t="s">
        <v>65</v>
      </c>
    </row>
    <row r="64">
      <c r="A64" s="1">
        <v>63.0</v>
      </c>
      <c r="B64" s="1" t="s">
        <v>134</v>
      </c>
      <c r="C64" s="1" t="s">
        <v>60</v>
      </c>
    </row>
    <row r="65">
      <c r="A65" s="1">
        <v>64.0</v>
      </c>
      <c r="B65" s="1" t="s">
        <v>135</v>
      </c>
      <c r="C65" s="1" t="s">
        <v>136</v>
      </c>
    </row>
    <row r="66">
      <c r="A66" s="1">
        <v>65.0</v>
      </c>
      <c r="B66" s="1" t="s">
        <v>137</v>
      </c>
      <c r="C66" s="1" t="s">
        <v>138</v>
      </c>
    </row>
    <row r="67">
      <c r="A67" s="1">
        <v>66.0</v>
      </c>
      <c r="B67" s="1" t="s">
        <v>139</v>
      </c>
      <c r="C67" s="1" t="s">
        <v>140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8"/>
    <col customWidth="1" min="2" max="2" width="18.25"/>
    <col customWidth="1" min="3" max="3" width="8.5"/>
    <col customWidth="1" min="5" max="5" width="8.75"/>
    <col customWidth="1" min="6" max="6" width="15.38"/>
    <col customWidth="1" min="7" max="7" width="62.38"/>
    <col customWidth="1" min="8" max="8" width="23.13"/>
    <col customWidth="1" min="9" max="9" width="21.75"/>
    <col customWidth="1" min="10" max="10" width="48.88"/>
  </cols>
  <sheetData>
    <row r="1">
      <c r="A1" s="37" t="s">
        <v>141</v>
      </c>
      <c r="B1" s="37" t="s">
        <v>0</v>
      </c>
      <c r="C1" s="37" t="s">
        <v>48</v>
      </c>
      <c r="D1" s="37" t="s">
        <v>53</v>
      </c>
      <c r="E1" s="37" t="s">
        <v>54</v>
      </c>
      <c r="F1" s="38" t="s">
        <v>142</v>
      </c>
      <c r="G1" s="39" t="s">
        <v>143</v>
      </c>
      <c r="H1" s="39" t="s">
        <v>144</v>
      </c>
      <c r="I1" s="1" t="s">
        <v>54</v>
      </c>
      <c r="J1" s="1" t="s">
        <v>145</v>
      </c>
      <c r="K1" s="1" t="s">
        <v>146</v>
      </c>
      <c r="L1" s="1" t="s">
        <v>147</v>
      </c>
    </row>
    <row r="2">
      <c r="A2" s="40">
        <v>1.0</v>
      </c>
      <c r="B2" s="40" t="s">
        <v>22</v>
      </c>
      <c r="C2" s="40" t="s">
        <v>125</v>
      </c>
      <c r="D2" s="40" t="s">
        <v>148</v>
      </c>
      <c r="E2" s="41">
        <v>44471.0</v>
      </c>
      <c r="F2" s="41">
        <v>44476.0</v>
      </c>
      <c r="K2" s="1">
        <v>1.0</v>
      </c>
      <c r="L2" s="1" t="s">
        <v>149</v>
      </c>
    </row>
    <row r="3">
      <c r="A3" s="42">
        <v>2.0</v>
      </c>
      <c r="B3" s="42" t="s">
        <v>24</v>
      </c>
      <c r="C3" s="42" t="s">
        <v>126</v>
      </c>
      <c r="D3" s="42" t="s">
        <v>150</v>
      </c>
      <c r="E3" s="43">
        <v>44471.0</v>
      </c>
      <c r="F3" s="43">
        <v>44476.0</v>
      </c>
      <c r="G3" s="44"/>
      <c r="H3" s="44"/>
      <c r="K3" s="1">
        <v>2.0</v>
      </c>
      <c r="L3" s="1" t="s">
        <v>151</v>
      </c>
    </row>
    <row r="4">
      <c r="A4" s="40">
        <v>3.0</v>
      </c>
      <c r="B4" s="40" t="s">
        <v>127</v>
      </c>
      <c r="C4" s="40" t="s">
        <v>128</v>
      </c>
      <c r="D4" s="40" t="s">
        <v>152</v>
      </c>
      <c r="E4" s="41">
        <v>44471.0</v>
      </c>
      <c r="F4" s="41">
        <v>44476.0</v>
      </c>
      <c r="G4" s="1" t="s">
        <v>153</v>
      </c>
      <c r="K4" s="1">
        <v>3.0</v>
      </c>
      <c r="L4" s="1" t="s">
        <v>154</v>
      </c>
    </row>
    <row r="5">
      <c r="A5" s="42">
        <v>4.0</v>
      </c>
      <c r="B5" s="42" t="s">
        <v>129</v>
      </c>
      <c r="C5" s="42" t="s">
        <v>78</v>
      </c>
      <c r="D5" s="42" t="s">
        <v>155</v>
      </c>
      <c r="E5" s="43">
        <v>44471.0</v>
      </c>
      <c r="F5" s="43">
        <v>44476.0</v>
      </c>
      <c r="G5" s="45" t="s">
        <v>156</v>
      </c>
      <c r="H5" s="45" t="s">
        <v>157</v>
      </c>
      <c r="K5" s="1">
        <v>4.0</v>
      </c>
      <c r="L5" s="1" t="s">
        <v>158</v>
      </c>
    </row>
    <row r="6">
      <c r="A6" s="40">
        <v>5.0</v>
      </c>
      <c r="B6" s="40" t="s">
        <v>130</v>
      </c>
      <c r="C6" s="40" t="s">
        <v>131</v>
      </c>
      <c r="D6" s="40" t="s">
        <v>152</v>
      </c>
      <c r="E6" s="41">
        <v>44471.0</v>
      </c>
      <c r="F6" s="41">
        <v>44476.0</v>
      </c>
      <c r="G6" s="1" t="s">
        <v>159</v>
      </c>
      <c r="H6" s="1" t="s">
        <v>160</v>
      </c>
      <c r="K6" s="1">
        <v>5.0</v>
      </c>
      <c r="L6" s="1" t="s">
        <v>161</v>
      </c>
    </row>
    <row r="7">
      <c r="A7" s="40">
        <v>6.0</v>
      </c>
      <c r="B7" s="40" t="s">
        <v>132</v>
      </c>
      <c r="C7" s="40" t="s">
        <v>85</v>
      </c>
      <c r="D7" s="40" t="s">
        <v>150</v>
      </c>
      <c r="E7" s="41">
        <v>44471.0</v>
      </c>
      <c r="F7" s="41">
        <v>44476.0</v>
      </c>
      <c r="K7" s="1">
        <v>6.0</v>
      </c>
      <c r="L7" s="1" t="s">
        <v>162</v>
      </c>
    </row>
    <row r="8">
      <c r="A8" s="40">
        <v>7.0</v>
      </c>
      <c r="B8" s="40" t="s">
        <v>133</v>
      </c>
      <c r="C8" s="40" t="s">
        <v>65</v>
      </c>
      <c r="D8" s="40" t="s">
        <v>163</v>
      </c>
      <c r="E8" s="41">
        <v>44471.0</v>
      </c>
      <c r="F8" s="41">
        <v>44476.0</v>
      </c>
      <c r="K8" s="1">
        <v>7.0</v>
      </c>
      <c r="L8" s="1" t="s">
        <v>164</v>
      </c>
    </row>
    <row r="9">
      <c r="A9" s="40">
        <v>8.0</v>
      </c>
      <c r="B9" s="40" t="s">
        <v>134</v>
      </c>
      <c r="C9" s="40" t="s">
        <v>60</v>
      </c>
      <c r="D9" s="40" t="s">
        <v>155</v>
      </c>
      <c r="E9" s="41">
        <v>44471.0</v>
      </c>
      <c r="F9" s="41">
        <v>44476.0</v>
      </c>
      <c r="G9" s="1" t="s">
        <v>153</v>
      </c>
      <c r="H9" s="1" t="s">
        <v>165</v>
      </c>
      <c r="K9" s="1">
        <v>8.0</v>
      </c>
      <c r="L9" s="1" t="s">
        <v>166</v>
      </c>
    </row>
    <row r="10">
      <c r="A10" s="40">
        <v>9.0</v>
      </c>
      <c r="B10" s="40" t="s">
        <v>135</v>
      </c>
      <c r="C10" s="40" t="s">
        <v>136</v>
      </c>
      <c r="D10" s="40" t="s">
        <v>152</v>
      </c>
      <c r="E10" s="41">
        <v>44471.0</v>
      </c>
      <c r="F10" s="41">
        <v>44476.0</v>
      </c>
      <c r="G10" s="1" t="s">
        <v>167</v>
      </c>
      <c r="K10" s="1">
        <v>9.0</v>
      </c>
      <c r="L10" s="1" t="s">
        <v>168</v>
      </c>
    </row>
    <row r="11">
      <c r="A11" s="40">
        <v>10.0</v>
      </c>
      <c r="B11" s="40" t="s">
        <v>137</v>
      </c>
      <c r="C11" s="40" t="s">
        <v>138</v>
      </c>
      <c r="D11" s="40" t="s">
        <v>163</v>
      </c>
      <c r="E11" s="41">
        <v>44471.0</v>
      </c>
      <c r="F11" s="41">
        <v>44476.0</v>
      </c>
    </row>
    <row r="12">
      <c r="A12" s="40">
        <v>11.0</v>
      </c>
      <c r="B12" s="40" t="s">
        <v>139</v>
      </c>
      <c r="C12" s="40" t="s">
        <v>140</v>
      </c>
      <c r="D12" s="40" t="s">
        <v>152</v>
      </c>
      <c r="E12" s="41">
        <v>44471.0</v>
      </c>
      <c r="F12" s="41">
        <v>44476.0</v>
      </c>
      <c r="G12" s="1" t="s">
        <v>153</v>
      </c>
    </row>
    <row r="13">
      <c r="A13" s="40">
        <v>12.0</v>
      </c>
      <c r="B13" s="46" t="s">
        <v>16</v>
      </c>
      <c r="C13" s="46" t="s">
        <v>56</v>
      </c>
      <c r="D13" s="40" t="s">
        <v>150</v>
      </c>
      <c r="E13" s="41">
        <v>44471.0</v>
      </c>
      <c r="F13" s="41">
        <v>44476.0</v>
      </c>
    </row>
    <row r="14">
      <c r="A14" s="40">
        <v>13.0</v>
      </c>
      <c r="B14" s="46" t="s">
        <v>18</v>
      </c>
      <c r="C14" s="46" t="s">
        <v>91</v>
      </c>
      <c r="D14" s="40" t="s">
        <v>163</v>
      </c>
      <c r="E14" s="41">
        <v>44471.0</v>
      </c>
      <c r="F14" s="41">
        <v>44476.0</v>
      </c>
    </row>
    <row r="15">
      <c r="A15" s="40">
        <v>14.0</v>
      </c>
      <c r="B15" s="40" t="s">
        <v>14</v>
      </c>
      <c r="C15" s="40" t="s">
        <v>106</v>
      </c>
      <c r="D15" s="40" t="s">
        <v>155</v>
      </c>
      <c r="E15" s="41">
        <v>44471.0</v>
      </c>
      <c r="F15" s="41">
        <v>44476.0</v>
      </c>
      <c r="G15" s="1" t="s">
        <v>153</v>
      </c>
      <c r="H15" s="1" t="s">
        <v>165</v>
      </c>
    </row>
    <row r="16">
      <c r="A16" s="40">
        <v>15.0</v>
      </c>
      <c r="B16" s="40" t="s">
        <v>135</v>
      </c>
      <c r="C16" s="40" t="s">
        <v>136</v>
      </c>
      <c r="D16" s="40" t="s">
        <v>148</v>
      </c>
      <c r="E16" s="41">
        <v>44471.0</v>
      </c>
      <c r="F16" s="41">
        <v>44476.0</v>
      </c>
    </row>
    <row r="17">
      <c r="A17" s="40">
        <v>16.0</v>
      </c>
      <c r="B17" s="46" t="s">
        <v>87</v>
      </c>
      <c r="C17" s="46" t="s">
        <v>88</v>
      </c>
      <c r="D17" s="40" t="s">
        <v>150</v>
      </c>
      <c r="E17" s="41">
        <v>44471.0</v>
      </c>
      <c r="F17" s="41">
        <v>44476.0</v>
      </c>
    </row>
    <row r="18">
      <c r="A18" s="40">
        <v>17.0</v>
      </c>
      <c r="B18" s="46" t="s">
        <v>84</v>
      </c>
      <c r="C18" s="46" t="s">
        <v>85</v>
      </c>
      <c r="D18" s="40" t="s">
        <v>155</v>
      </c>
      <c r="E18" s="41">
        <v>44471.0</v>
      </c>
      <c r="F18" s="41">
        <v>44476.0</v>
      </c>
      <c r="G18" s="1" t="s">
        <v>153</v>
      </c>
      <c r="H18" s="1" t="s">
        <v>157</v>
      </c>
    </row>
    <row r="19">
      <c r="A19" s="40">
        <v>18.0</v>
      </c>
      <c r="B19" s="46" t="s">
        <v>20</v>
      </c>
      <c r="C19" s="46" t="s">
        <v>90</v>
      </c>
      <c r="D19" s="40" t="s">
        <v>148</v>
      </c>
      <c r="E19" s="41">
        <v>44471.0</v>
      </c>
      <c r="F19" s="41">
        <v>44476.0</v>
      </c>
    </row>
    <row r="20">
      <c r="A20" s="40">
        <v>19.0</v>
      </c>
      <c r="B20" s="46" t="s">
        <v>74</v>
      </c>
      <c r="C20" s="46" t="s">
        <v>70</v>
      </c>
      <c r="D20" s="40" t="s">
        <v>163</v>
      </c>
      <c r="E20" s="41">
        <v>44471.0</v>
      </c>
      <c r="F20" s="41">
        <v>44476.0</v>
      </c>
    </row>
    <row r="21">
      <c r="A21" s="40">
        <v>20.0</v>
      </c>
      <c r="B21" s="46" t="s">
        <v>81</v>
      </c>
      <c r="C21" s="46" t="s">
        <v>82</v>
      </c>
      <c r="D21" s="40" t="s">
        <v>148</v>
      </c>
      <c r="E21" s="41">
        <v>44471.0</v>
      </c>
      <c r="F21" s="41">
        <v>44476.0</v>
      </c>
    </row>
    <row r="22">
      <c r="A22" s="1">
        <v>21.0</v>
      </c>
      <c r="B22" s="32" t="s">
        <v>64</v>
      </c>
      <c r="C22" s="32" t="s">
        <v>65</v>
      </c>
      <c r="D22" s="1" t="s">
        <v>155</v>
      </c>
      <c r="E22" s="41">
        <v>44471.0</v>
      </c>
      <c r="F22" s="41">
        <v>44483.0</v>
      </c>
      <c r="G22" s="1" t="s">
        <v>153</v>
      </c>
      <c r="H22" s="1" t="s">
        <v>157</v>
      </c>
    </row>
    <row r="23">
      <c r="A23" s="1">
        <v>22.0</v>
      </c>
      <c r="B23" s="32" t="s">
        <v>113</v>
      </c>
      <c r="C23" s="32" t="s">
        <v>70</v>
      </c>
      <c r="D23" s="1" t="s">
        <v>155</v>
      </c>
      <c r="E23" s="41">
        <v>44471.0</v>
      </c>
      <c r="F23" s="41">
        <v>44483.0</v>
      </c>
      <c r="G23" s="1" t="s">
        <v>153</v>
      </c>
      <c r="H23" s="1" t="s">
        <v>165</v>
      </c>
    </row>
    <row r="24">
      <c r="A24" s="1">
        <v>23.0</v>
      </c>
      <c r="B24" s="32" t="s">
        <v>86</v>
      </c>
      <c r="C24" s="32" t="s">
        <v>62</v>
      </c>
      <c r="D24" s="1" t="s">
        <v>155</v>
      </c>
      <c r="E24" s="41">
        <v>44471.0</v>
      </c>
      <c r="F24" s="41">
        <v>44483.0</v>
      </c>
      <c r="G24" s="1" t="s">
        <v>153</v>
      </c>
      <c r="H24" s="1" t="s">
        <v>165</v>
      </c>
    </row>
    <row r="25">
      <c r="A25" s="47">
        <v>24.0</v>
      </c>
      <c r="B25" s="48" t="s">
        <v>77</v>
      </c>
      <c r="C25" s="48" t="s">
        <v>78</v>
      </c>
      <c r="D25" s="47" t="s">
        <v>155</v>
      </c>
      <c r="E25" s="49">
        <v>44471.0</v>
      </c>
      <c r="F25" s="49">
        <v>44483.0</v>
      </c>
      <c r="G25" s="47" t="s">
        <v>169</v>
      </c>
      <c r="H25" s="47" t="s">
        <v>165</v>
      </c>
      <c r="I25" s="50">
        <v>44495.0</v>
      </c>
      <c r="J25" s="47" t="s">
        <v>170</v>
      </c>
    </row>
    <row r="26">
      <c r="A26" s="45">
        <v>25.0</v>
      </c>
      <c r="B26" s="51" t="s">
        <v>68</v>
      </c>
      <c r="C26" s="51" t="s">
        <v>62</v>
      </c>
      <c r="D26" s="45" t="s">
        <v>155</v>
      </c>
      <c r="E26" s="43">
        <v>44471.0</v>
      </c>
      <c r="F26" s="43">
        <v>44483.0</v>
      </c>
      <c r="G26" s="45" t="s">
        <v>171</v>
      </c>
      <c r="H26" s="45" t="s">
        <v>165</v>
      </c>
    </row>
    <row r="27">
      <c r="A27" s="45">
        <v>26.0</v>
      </c>
      <c r="B27" s="51" t="s">
        <v>92</v>
      </c>
      <c r="C27" s="51" t="s">
        <v>88</v>
      </c>
      <c r="D27" s="45" t="s">
        <v>155</v>
      </c>
      <c r="E27" s="43">
        <v>44471.0</v>
      </c>
      <c r="F27" s="43">
        <v>44483.0</v>
      </c>
      <c r="G27" s="45" t="s">
        <v>156</v>
      </c>
      <c r="H27" s="45" t="s">
        <v>157</v>
      </c>
    </row>
    <row r="28">
      <c r="A28" s="1">
        <v>27.0</v>
      </c>
      <c r="B28" s="32" t="s">
        <v>66</v>
      </c>
      <c r="C28" s="32" t="s">
        <v>67</v>
      </c>
      <c r="D28" s="1" t="s">
        <v>155</v>
      </c>
      <c r="E28" s="41">
        <v>44471.0</v>
      </c>
      <c r="F28" s="41">
        <v>44483.0</v>
      </c>
      <c r="G28" s="1" t="s">
        <v>172</v>
      </c>
      <c r="H28" s="1" t="s">
        <v>157</v>
      </c>
    </row>
    <row r="29">
      <c r="A29" s="1">
        <v>28.0</v>
      </c>
      <c r="B29" s="32" t="s">
        <v>59</v>
      </c>
      <c r="C29" s="32" t="s">
        <v>60</v>
      </c>
      <c r="D29" s="1" t="s">
        <v>155</v>
      </c>
      <c r="E29" s="41">
        <v>44471.0</v>
      </c>
      <c r="F29" s="41">
        <v>44483.0</v>
      </c>
      <c r="G29" s="1" t="s">
        <v>153</v>
      </c>
      <c r="H29" s="1" t="s">
        <v>157</v>
      </c>
    </row>
    <row r="30">
      <c r="A30" s="45">
        <v>29.0</v>
      </c>
      <c r="B30" s="51" t="s">
        <v>79</v>
      </c>
      <c r="C30" s="51" t="s">
        <v>80</v>
      </c>
      <c r="D30" s="45" t="s">
        <v>155</v>
      </c>
      <c r="E30" s="43">
        <v>44471.0</v>
      </c>
      <c r="F30" s="43">
        <v>44483.0</v>
      </c>
      <c r="G30" s="45" t="s">
        <v>153</v>
      </c>
      <c r="H30" s="45" t="s">
        <v>157</v>
      </c>
    </row>
    <row r="31">
      <c r="A31" s="1">
        <v>30.0</v>
      </c>
      <c r="B31" s="32" t="s">
        <v>118</v>
      </c>
      <c r="C31" s="32" t="s">
        <v>110</v>
      </c>
      <c r="D31" s="1" t="s">
        <v>155</v>
      </c>
      <c r="E31" s="41">
        <v>44471.0</v>
      </c>
      <c r="F31" s="41">
        <v>44483.0</v>
      </c>
      <c r="G31" s="1" t="s">
        <v>153</v>
      </c>
      <c r="H31" s="1" t="s">
        <v>157</v>
      </c>
    </row>
    <row r="32">
      <c r="A32" s="1">
        <v>31.0</v>
      </c>
      <c r="B32" s="1" t="s">
        <v>173</v>
      </c>
      <c r="C32" s="1" t="s">
        <v>65</v>
      </c>
      <c r="D32" s="1" t="s">
        <v>155</v>
      </c>
      <c r="E32" s="41">
        <v>44471.0</v>
      </c>
      <c r="F32" s="41">
        <v>44483.0</v>
      </c>
      <c r="G32" s="1" t="s">
        <v>153</v>
      </c>
    </row>
    <row r="33">
      <c r="A33" s="1">
        <v>32.0</v>
      </c>
      <c r="B33" s="32" t="s">
        <v>57</v>
      </c>
      <c r="C33" s="32" t="s">
        <v>58</v>
      </c>
      <c r="D33" s="1" t="s">
        <v>155</v>
      </c>
      <c r="E33" s="41">
        <v>44471.0</v>
      </c>
      <c r="F33" s="41">
        <v>44483.0</v>
      </c>
      <c r="G33" s="1" t="s">
        <v>174</v>
      </c>
    </row>
    <row r="34">
      <c r="A34" s="1">
        <v>33.0</v>
      </c>
      <c r="B34" s="1" t="s">
        <v>175</v>
      </c>
      <c r="C34" s="1" t="s">
        <v>176</v>
      </c>
      <c r="D34" s="1" t="s">
        <v>155</v>
      </c>
      <c r="E34" s="41">
        <v>44471.0</v>
      </c>
      <c r="F34" s="41">
        <v>44483.0</v>
      </c>
      <c r="G34" s="1" t="s">
        <v>177</v>
      </c>
      <c r="H34" s="1" t="s">
        <v>157</v>
      </c>
    </row>
    <row r="35">
      <c r="A35" s="1">
        <v>34.0</v>
      </c>
      <c r="B35" s="31" t="s">
        <v>108</v>
      </c>
      <c r="C35" s="32" t="s">
        <v>78</v>
      </c>
      <c r="D35" s="1" t="s">
        <v>155</v>
      </c>
      <c r="E35" s="41">
        <v>44471.0</v>
      </c>
      <c r="F35" s="41">
        <v>44483.0</v>
      </c>
      <c r="G35" s="1" t="s">
        <v>153</v>
      </c>
      <c r="H35" s="1" t="s">
        <v>157</v>
      </c>
    </row>
    <row r="36">
      <c r="A36" s="45">
        <v>35.0</v>
      </c>
      <c r="B36" s="52" t="s">
        <v>72</v>
      </c>
      <c r="C36" s="51" t="s">
        <v>73</v>
      </c>
      <c r="D36" s="45" t="s">
        <v>155</v>
      </c>
      <c r="E36" s="43">
        <v>44471.0</v>
      </c>
      <c r="F36" s="43">
        <v>44483.0</v>
      </c>
      <c r="G36" s="45" t="s">
        <v>178</v>
      </c>
      <c r="H36" s="45" t="s">
        <v>157</v>
      </c>
    </row>
    <row r="37">
      <c r="A37" s="1">
        <v>36.0</v>
      </c>
      <c r="B37" s="31" t="s">
        <v>98</v>
      </c>
      <c r="C37" s="32" t="s">
        <v>88</v>
      </c>
      <c r="D37" s="1" t="s">
        <v>155</v>
      </c>
      <c r="E37" s="41">
        <v>44471.0</v>
      </c>
      <c r="F37" s="41">
        <v>44483.0</v>
      </c>
      <c r="G37" s="1" t="s">
        <v>179</v>
      </c>
      <c r="H37" s="1" t="s">
        <v>157</v>
      </c>
    </row>
    <row r="38">
      <c r="A38" s="45">
        <v>37.0</v>
      </c>
      <c r="B38" s="51" t="s">
        <v>26</v>
      </c>
      <c r="C38" s="51" t="s">
        <v>56</v>
      </c>
      <c r="D38" s="45" t="s">
        <v>155</v>
      </c>
      <c r="E38" s="43">
        <v>44471.0</v>
      </c>
      <c r="F38" s="43">
        <v>44483.0</v>
      </c>
      <c r="G38" s="45" t="s">
        <v>180</v>
      </c>
      <c r="H38" s="45" t="s">
        <v>157</v>
      </c>
    </row>
    <row r="39">
      <c r="A39" s="1">
        <v>38.0</v>
      </c>
      <c r="B39" s="31" t="s">
        <v>101</v>
      </c>
      <c r="C39" s="32" t="s">
        <v>102</v>
      </c>
      <c r="D39" s="1" t="s">
        <v>155</v>
      </c>
      <c r="E39" s="41">
        <v>44471.0</v>
      </c>
      <c r="F39" s="41">
        <v>44483.0</v>
      </c>
      <c r="G39" s="1" t="s">
        <v>181</v>
      </c>
      <c r="H39" s="1" t="s">
        <v>157</v>
      </c>
    </row>
    <row r="40">
      <c r="A40" s="1">
        <v>39.0</v>
      </c>
      <c r="B40" s="1" t="s">
        <v>182</v>
      </c>
      <c r="C40" s="1" t="s">
        <v>80</v>
      </c>
      <c r="D40" s="1" t="s">
        <v>155</v>
      </c>
      <c r="E40" s="41">
        <v>44471.0</v>
      </c>
      <c r="F40" s="41">
        <v>44483.0</v>
      </c>
      <c r="G40" s="1" t="s">
        <v>181</v>
      </c>
      <c r="H40" s="1" t="s">
        <v>157</v>
      </c>
    </row>
    <row r="41">
      <c r="A41" s="1">
        <v>40.0</v>
      </c>
      <c r="B41" s="32" t="s">
        <v>121</v>
      </c>
      <c r="C41" s="32" t="s">
        <v>90</v>
      </c>
      <c r="D41" s="1" t="s">
        <v>155</v>
      </c>
      <c r="E41" s="41">
        <v>44471.0</v>
      </c>
      <c r="F41" s="41">
        <v>44483.0</v>
      </c>
      <c r="G41" s="1" t="s">
        <v>183</v>
      </c>
      <c r="H41" s="1" t="s">
        <v>157</v>
      </c>
    </row>
    <row r="42">
      <c r="A42" s="1">
        <v>41.0</v>
      </c>
      <c r="B42" s="31" t="s">
        <v>69</v>
      </c>
      <c r="C42" s="32" t="s">
        <v>70</v>
      </c>
      <c r="D42" s="1" t="s">
        <v>155</v>
      </c>
      <c r="E42" s="53">
        <v>44471.0</v>
      </c>
      <c r="F42" s="41">
        <v>44483.0</v>
      </c>
      <c r="G42" s="1" t="s">
        <v>184</v>
      </c>
      <c r="H42" s="1" t="s">
        <v>165</v>
      </c>
    </row>
    <row r="43">
      <c r="A43" s="1">
        <v>42.0</v>
      </c>
      <c r="B43" s="32" t="s">
        <v>75</v>
      </c>
      <c r="C43" s="32" t="s">
        <v>56</v>
      </c>
      <c r="D43" s="1" t="s">
        <v>155</v>
      </c>
      <c r="E43" s="53">
        <v>44471.0</v>
      </c>
      <c r="F43" s="41">
        <v>44483.0</v>
      </c>
      <c r="G43" s="1" t="s">
        <v>185</v>
      </c>
      <c r="H43" s="1" t="s">
        <v>165</v>
      </c>
    </row>
    <row r="44">
      <c r="A44" s="1">
        <v>43.0</v>
      </c>
      <c r="B44" s="32" t="s">
        <v>63</v>
      </c>
      <c r="C44" s="32" t="s">
        <v>56</v>
      </c>
      <c r="D44" s="1" t="s">
        <v>155</v>
      </c>
      <c r="E44" s="53">
        <v>44471.0</v>
      </c>
      <c r="F44" s="41">
        <v>44483.0</v>
      </c>
      <c r="G44" s="1" t="s">
        <v>186</v>
      </c>
      <c r="H44" s="1" t="s">
        <v>157</v>
      </c>
    </row>
    <row r="45">
      <c r="A45" s="1">
        <v>44.0</v>
      </c>
      <c r="B45" s="32" t="s">
        <v>100</v>
      </c>
      <c r="C45" s="32" t="s">
        <v>65</v>
      </c>
      <c r="D45" s="1" t="s">
        <v>155</v>
      </c>
      <c r="E45" s="53">
        <v>44471.0</v>
      </c>
      <c r="F45" s="41">
        <v>44483.0</v>
      </c>
      <c r="G45" s="1" t="s">
        <v>185</v>
      </c>
      <c r="H45" s="1" t="s">
        <v>165</v>
      </c>
    </row>
    <row r="46">
      <c r="A46" s="1">
        <v>45.0</v>
      </c>
      <c r="B46" s="32" t="s">
        <v>120</v>
      </c>
      <c r="C46" s="32" t="s">
        <v>110</v>
      </c>
      <c r="D46" s="1" t="s">
        <v>155</v>
      </c>
      <c r="E46" s="53">
        <v>44471.0</v>
      </c>
      <c r="F46" s="41">
        <v>44483.0</v>
      </c>
      <c r="G46" s="1" t="s">
        <v>187</v>
      </c>
    </row>
    <row r="47">
      <c r="A47" s="1">
        <v>46.0</v>
      </c>
      <c r="B47" s="32" t="s">
        <v>83</v>
      </c>
      <c r="C47" s="32" t="s">
        <v>80</v>
      </c>
      <c r="D47" s="1" t="s">
        <v>155</v>
      </c>
      <c r="E47" s="53">
        <v>44471.0</v>
      </c>
      <c r="F47" s="41">
        <v>44483.0</v>
      </c>
      <c r="G47" s="1" t="s">
        <v>188</v>
      </c>
    </row>
    <row r="48">
      <c r="A48" s="1">
        <v>47.0</v>
      </c>
      <c r="B48" s="31" t="s">
        <v>103</v>
      </c>
      <c r="C48" s="32" t="s">
        <v>85</v>
      </c>
      <c r="D48" s="1" t="s">
        <v>155</v>
      </c>
      <c r="E48" s="53">
        <v>44471.0</v>
      </c>
      <c r="F48" s="41">
        <v>44483.0</v>
      </c>
      <c r="G48" s="1" t="s">
        <v>189</v>
      </c>
    </row>
    <row r="49">
      <c r="A49" s="1">
        <v>48.0</v>
      </c>
      <c r="B49" s="31" t="s">
        <v>95</v>
      </c>
      <c r="C49" s="32" t="s">
        <v>56</v>
      </c>
      <c r="D49" s="1" t="s">
        <v>155</v>
      </c>
      <c r="E49" s="53">
        <v>44471.0</v>
      </c>
      <c r="F49" s="41">
        <v>44483.0</v>
      </c>
      <c r="G49" s="1" t="s">
        <v>189</v>
      </c>
    </row>
    <row r="50">
      <c r="A50" s="45">
        <v>49.0</v>
      </c>
      <c r="B50" s="52" t="s">
        <v>115</v>
      </c>
      <c r="C50" s="51" t="s">
        <v>56</v>
      </c>
      <c r="D50" s="45" t="s">
        <v>155</v>
      </c>
      <c r="E50" s="54">
        <v>44471.0</v>
      </c>
      <c r="F50" s="43">
        <v>44483.0</v>
      </c>
      <c r="G50" s="45" t="s">
        <v>189</v>
      </c>
      <c r="H50" s="44"/>
    </row>
    <row r="51">
      <c r="A51" s="1">
        <v>50.0</v>
      </c>
      <c r="B51" s="1" t="s">
        <v>190</v>
      </c>
      <c r="C51" s="1" t="s">
        <v>191</v>
      </c>
      <c r="D51" s="1" t="s">
        <v>155</v>
      </c>
      <c r="E51" s="53">
        <v>44471.0</v>
      </c>
      <c r="F51" s="41">
        <v>44483.0</v>
      </c>
      <c r="G51" s="1" t="s">
        <v>189</v>
      </c>
    </row>
    <row r="52">
      <c r="A52" s="1">
        <v>51.0</v>
      </c>
      <c r="B52" s="55" t="s">
        <v>192</v>
      </c>
      <c r="C52" s="1" t="s">
        <v>58</v>
      </c>
      <c r="D52" s="1" t="s">
        <v>155</v>
      </c>
      <c r="E52" s="53">
        <v>44471.0</v>
      </c>
      <c r="F52" s="41">
        <v>44483.0</v>
      </c>
      <c r="G52" s="1" t="s">
        <v>189</v>
      </c>
    </row>
    <row r="53">
      <c r="A53" s="1">
        <v>52.0</v>
      </c>
      <c r="B53" s="1" t="s">
        <v>193</v>
      </c>
      <c r="C53" s="1" t="s">
        <v>91</v>
      </c>
      <c r="D53" s="1" t="s">
        <v>155</v>
      </c>
      <c r="E53" s="53">
        <v>44471.0</v>
      </c>
      <c r="F53" s="41">
        <v>44483.0</v>
      </c>
      <c r="G53" s="1" t="s">
        <v>194</v>
      </c>
    </row>
    <row r="54">
      <c r="A54" s="45">
        <v>53.0</v>
      </c>
      <c r="B54" s="45" t="s">
        <v>195</v>
      </c>
      <c r="C54" s="45" t="s">
        <v>91</v>
      </c>
      <c r="D54" s="45" t="s">
        <v>155</v>
      </c>
      <c r="E54" s="54">
        <v>44471.0</v>
      </c>
      <c r="F54" s="43">
        <v>44483.0</v>
      </c>
      <c r="G54" s="45" t="s">
        <v>196</v>
      </c>
      <c r="H54" s="44"/>
    </row>
    <row r="55">
      <c r="A55" s="1">
        <v>54.0</v>
      </c>
      <c r="B55" s="1" t="s">
        <v>197</v>
      </c>
      <c r="C55" s="1" t="s">
        <v>80</v>
      </c>
      <c r="D55" s="1" t="s">
        <v>152</v>
      </c>
      <c r="E55" s="53">
        <v>44482.0</v>
      </c>
      <c r="G55" s="1" t="s">
        <v>198</v>
      </c>
    </row>
    <row r="56">
      <c r="A56" s="1">
        <v>55.0</v>
      </c>
      <c r="B56" s="1" t="s">
        <v>199</v>
      </c>
      <c r="C56" s="1" t="s">
        <v>80</v>
      </c>
      <c r="D56" s="1" t="s">
        <v>152</v>
      </c>
      <c r="E56" s="53">
        <v>44482.0</v>
      </c>
      <c r="G56" s="1" t="s">
        <v>198</v>
      </c>
    </row>
    <row r="57">
      <c r="A57" s="1">
        <v>56.0</v>
      </c>
      <c r="B57" s="1" t="s">
        <v>200</v>
      </c>
      <c r="C57" s="1" t="s">
        <v>80</v>
      </c>
      <c r="D57" s="1" t="s">
        <v>152</v>
      </c>
      <c r="E57" s="53">
        <v>44482.0</v>
      </c>
      <c r="G57" s="1" t="s">
        <v>201</v>
      </c>
    </row>
    <row r="58">
      <c r="B58" s="1" t="s">
        <v>202</v>
      </c>
      <c r="C58" s="1" t="s">
        <v>203</v>
      </c>
      <c r="D58" s="1" t="s">
        <v>152</v>
      </c>
      <c r="E58" s="53">
        <v>44482.0</v>
      </c>
      <c r="G58" s="1" t="s">
        <v>204</v>
      </c>
    </row>
    <row r="59">
      <c r="B59" s="1" t="s">
        <v>205</v>
      </c>
      <c r="C59" s="1" t="s">
        <v>206</v>
      </c>
      <c r="D59" s="1" t="s">
        <v>152</v>
      </c>
      <c r="E59" s="53">
        <v>44482.0</v>
      </c>
      <c r="G59" s="1" t="s">
        <v>207</v>
      </c>
    </row>
    <row r="60">
      <c r="B60" s="1" t="s">
        <v>208</v>
      </c>
      <c r="C60" s="1" t="s">
        <v>67</v>
      </c>
      <c r="D60" s="1" t="s">
        <v>152</v>
      </c>
      <c r="E60" s="53">
        <v>44483.0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3.13"/>
    <col customWidth="1" min="8" max="8" width="14.25"/>
  </cols>
  <sheetData>
    <row r="1">
      <c r="A1" s="37" t="s">
        <v>141</v>
      </c>
      <c r="B1" s="37" t="s">
        <v>0</v>
      </c>
      <c r="C1" s="37" t="s">
        <v>48</v>
      </c>
      <c r="D1" s="37" t="s">
        <v>53</v>
      </c>
      <c r="E1" s="37" t="s">
        <v>54</v>
      </c>
      <c r="F1" s="38" t="s">
        <v>142</v>
      </c>
      <c r="G1" s="39" t="s">
        <v>143</v>
      </c>
      <c r="H1" s="39" t="s">
        <v>144</v>
      </c>
      <c r="I1" s="56" t="s">
        <v>54</v>
      </c>
      <c r="J1" s="56" t="s">
        <v>145</v>
      </c>
    </row>
    <row r="2">
      <c r="A2" s="1">
        <v>1.0</v>
      </c>
      <c r="B2" s="1" t="s">
        <v>209</v>
      </c>
      <c r="C2" s="1" t="s">
        <v>89</v>
      </c>
      <c r="E2" s="57">
        <v>44515.0</v>
      </c>
      <c r="G2" s="1" t="s">
        <v>189</v>
      </c>
    </row>
    <row r="3">
      <c r="A3" s="1">
        <v>2.0</v>
      </c>
      <c r="B3" s="1" t="s">
        <v>210</v>
      </c>
      <c r="C3" s="1" t="s">
        <v>89</v>
      </c>
      <c r="E3" s="57">
        <v>44515.0</v>
      </c>
      <c r="G3" s="1" t="s">
        <v>189</v>
      </c>
    </row>
    <row r="4">
      <c r="A4" s="47">
        <v>3.0</v>
      </c>
      <c r="B4" s="47" t="s">
        <v>211</v>
      </c>
      <c r="C4" s="47" t="s">
        <v>89</v>
      </c>
      <c r="D4" s="58"/>
      <c r="E4" s="59">
        <v>44515.0</v>
      </c>
      <c r="F4" s="58"/>
      <c r="G4" s="47" t="s">
        <v>189</v>
      </c>
      <c r="H4" s="58"/>
      <c r="I4" s="58"/>
      <c r="J4" s="58"/>
    </row>
    <row r="5">
      <c r="A5" s="1">
        <v>4.0</v>
      </c>
      <c r="B5" s="1" t="s">
        <v>212</v>
      </c>
      <c r="C5" s="1" t="s">
        <v>89</v>
      </c>
      <c r="E5" s="57">
        <v>44515.0</v>
      </c>
      <c r="G5" s="1" t="s">
        <v>189</v>
      </c>
    </row>
    <row r="6">
      <c r="A6" s="1">
        <v>5.0</v>
      </c>
      <c r="B6" s="1" t="s">
        <v>213</v>
      </c>
      <c r="C6" s="1" t="s">
        <v>89</v>
      </c>
      <c r="E6" s="57">
        <v>44515.0</v>
      </c>
      <c r="G6" s="1" t="s">
        <v>189</v>
      </c>
    </row>
    <row r="7">
      <c r="A7" s="1">
        <v>6.0</v>
      </c>
      <c r="B7" s="1" t="s">
        <v>214</v>
      </c>
      <c r="C7" s="1" t="s">
        <v>89</v>
      </c>
      <c r="E7" s="57">
        <v>44515.0</v>
      </c>
      <c r="G7" s="1" t="s">
        <v>189</v>
      </c>
    </row>
    <row r="8">
      <c r="A8" s="1">
        <v>7.0</v>
      </c>
      <c r="B8" s="1" t="s">
        <v>215</v>
      </c>
      <c r="C8" s="1" t="s">
        <v>89</v>
      </c>
      <c r="E8" s="57">
        <v>44515.0</v>
      </c>
      <c r="G8" s="1" t="s">
        <v>189</v>
      </c>
    </row>
    <row r="9">
      <c r="A9" s="1">
        <v>8.0</v>
      </c>
      <c r="B9" s="1" t="s">
        <v>216</v>
      </c>
      <c r="C9" s="1" t="s">
        <v>89</v>
      </c>
      <c r="E9" s="57">
        <v>44515.0</v>
      </c>
      <c r="G9" s="1" t="s">
        <v>189</v>
      </c>
      <c r="H9" s="1" t="s">
        <v>217</v>
      </c>
    </row>
    <row r="10">
      <c r="A10" s="47">
        <v>9.0</v>
      </c>
      <c r="B10" s="47" t="s">
        <v>218</v>
      </c>
      <c r="C10" s="47" t="s">
        <v>89</v>
      </c>
      <c r="D10" s="58"/>
      <c r="E10" s="59">
        <v>44515.0</v>
      </c>
      <c r="F10" s="58"/>
      <c r="G10" s="47" t="s">
        <v>189</v>
      </c>
      <c r="H10" s="47" t="s">
        <v>219</v>
      </c>
      <c r="I10" s="58"/>
      <c r="J10" s="58"/>
    </row>
    <row r="11">
      <c r="A11" s="1">
        <v>10.0</v>
      </c>
      <c r="B11" s="1" t="s">
        <v>220</v>
      </c>
      <c r="C11" s="1" t="s">
        <v>89</v>
      </c>
      <c r="E11" s="57">
        <v>44515.0</v>
      </c>
      <c r="G11" s="1" t="s">
        <v>221</v>
      </c>
    </row>
    <row r="12">
      <c r="A12" s="1">
        <v>11.0</v>
      </c>
      <c r="B12" s="1" t="s">
        <v>222</v>
      </c>
      <c r="C12" s="1" t="s">
        <v>89</v>
      </c>
      <c r="E12" s="57">
        <v>44515.0</v>
      </c>
      <c r="G12" s="1" t="s">
        <v>189</v>
      </c>
    </row>
    <row r="13">
      <c r="A13" s="47">
        <v>12.0</v>
      </c>
      <c r="B13" s="47" t="s">
        <v>223</v>
      </c>
      <c r="C13" s="47" t="s">
        <v>89</v>
      </c>
      <c r="D13" s="58"/>
      <c r="E13" s="59">
        <v>44515.0</v>
      </c>
      <c r="F13" s="58"/>
      <c r="G13" s="47" t="s">
        <v>224</v>
      </c>
      <c r="H13" s="58"/>
      <c r="I13" s="58"/>
      <c r="J13" s="58"/>
    </row>
    <row r="14">
      <c r="A14" s="1">
        <v>13.0</v>
      </c>
      <c r="B14" s="1" t="s">
        <v>225</v>
      </c>
      <c r="C14" s="1" t="s">
        <v>89</v>
      </c>
      <c r="E14" s="57">
        <v>44515.0</v>
      </c>
      <c r="G14" s="1" t="s">
        <v>189</v>
      </c>
    </row>
    <row r="15">
      <c r="A15" s="1">
        <v>14.0</v>
      </c>
      <c r="B15" s="1" t="s">
        <v>226</v>
      </c>
      <c r="C15" s="1" t="s">
        <v>89</v>
      </c>
      <c r="E15" s="57">
        <v>44515.0</v>
      </c>
      <c r="G15" s="1" t="s">
        <v>227</v>
      </c>
    </row>
    <row r="16">
      <c r="A16" s="1">
        <v>15.0</v>
      </c>
      <c r="B16" s="1" t="s">
        <v>228</v>
      </c>
      <c r="C16" s="1" t="s">
        <v>89</v>
      </c>
      <c r="E16" s="57">
        <v>44516.0</v>
      </c>
      <c r="G16" s="1" t="s">
        <v>189</v>
      </c>
    </row>
    <row r="17">
      <c r="A17" s="1">
        <v>16.0</v>
      </c>
      <c r="B17" s="1" t="s">
        <v>229</v>
      </c>
      <c r="C17" s="1" t="s">
        <v>106</v>
      </c>
      <c r="E17" s="57">
        <v>44516.0</v>
      </c>
      <c r="G17" s="1" t="s">
        <v>230</v>
      </c>
    </row>
    <row r="18">
      <c r="A18" s="1">
        <v>17.0</v>
      </c>
      <c r="B18" s="1" t="s">
        <v>231</v>
      </c>
      <c r="C18" s="1" t="s">
        <v>106</v>
      </c>
      <c r="E18" s="57">
        <v>44516.0</v>
      </c>
      <c r="G18" s="1" t="s">
        <v>232</v>
      </c>
    </row>
    <row r="19">
      <c r="A19" s="1">
        <v>18.0</v>
      </c>
      <c r="B19" s="1" t="s">
        <v>233</v>
      </c>
      <c r="C19" s="1" t="s">
        <v>112</v>
      </c>
      <c r="E19" s="57">
        <v>44516.0</v>
      </c>
      <c r="G19" s="1" t="s">
        <v>189</v>
      </c>
    </row>
    <row r="20">
      <c r="A20" s="1">
        <v>19.0</v>
      </c>
      <c r="B20" s="1" t="s">
        <v>234</v>
      </c>
      <c r="C20" s="1" t="s">
        <v>106</v>
      </c>
      <c r="E20" s="57">
        <v>44516.0</v>
      </c>
      <c r="G20" s="1" t="s">
        <v>189</v>
      </c>
    </row>
    <row r="21">
      <c r="A21" s="1">
        <v>20.0</v>
      </c>
      <c r="B21" s="1" t="s">
        <v>235</v>
      </c>
      <c r="C21" s="1" t="s">
        <v>106</v>
      </c>
      <c r="E21" s="57">
        <v>44516.0</v>
      </c>
      <c r="G21" s="1" t="s">
        <v>236</v>
      </c>
    </row>
    <row r="22">
      <c r="A22" s="1">
        <v>21.0</v>
      </c>
      <c r="B22" s="1" t="s">
        <v>182</v>
      </c>
      <c r="C22" s="1" t="s">
        <v>80</v>
      </c>
      <c r="E22" s="57">
        <v>44516.0</v>
      </c>
      <c r="G22" s="1" t="s">
        <v>189</v>
      </c>
    </row>
    <row r="23">
      <c r="A23" s="1">
        <v>22.0</v>
      </c>
      <c r="B23" s="1" t="s">
        <v>197</v>
      </c>
      <c r="C23" s="1" t="s">
        <v>80</v>
      </c>
      <c r="E23" s="57">
        <v>44516.0</v>
      </c>
      <c r="G23" s="1" t="s">
        <v>189</v>
      </c>
    </row>
    <row r="24">
      <c r="A24" s="1">
        <v>23.0</v>
      </c>
      <c r="B24" s="1" t="s">
        <v>237</v>
      </c>
      <c r="C24" s="1" t="s">
        <v>238</v>
      </c>
      <c r="E24" s="57">
        <v>44516.0</v>
      </c>
      <c r="G24" s="1" t="s">
        <v>189</v>
      </c>
    </row>
    <row r="25">
      <c r="A25" s="1">
        <v>24.0</v>
      </c>
      <c r="B25" s="1" t="s">
        <v>239</v>
      </c>
      <c r="C25" s="1" t="s">
        <v>58</v>
      </c>
      <c r="E25" s="57">
        <v>44516.0</v>
      </c>
      <c r="G25" s="1" t="s">
        <v>189</v>
      </c>
    </row>
    <row r="26">
      <c r="A26" s="1">
        <v>25.0</v>
      </c>
      <c r="B26" s="1" t="s">
        <v>240</v>
      </c>
      <c r="C26" s="1" t="s">
        <v>80</v>
      </c>
      <c r="E26" s="57">
        <v>44516.0</v>
      </c>
      <c r="G26" s="1" t="s">
        <v>189</v>
      </c>
    </row>
    <row r="27">
      <c r="A27" s="1">
        <v>26.0</v>
      </c>
      <c r="B27" s="1" t="s">
        <v>200</v>
      </c>
      <c r="C27" s="1" t="s">
        <v>80</v>
      </c>
      <c r="E27" s="57">
        <v>44516.0</v>
      </c>
      <c r="G27" s="1" t="s">
        <v>189</v>
      </c>
    </row>
    <row r="28">
      <c r="A28" s="47">
        <v>27.0</v>
      </c>
      <c r="B28" s="47" t="s">
        <v>83</v>
      </c>
      <c r="C28" s="47" t="s">
        <v>80</v>
      </c>
      <c r="D28" s="58"/>
      <c r="E28" s="59">
        <v>44516.0</v>
      </c>
      <c r="F28" s="58"/>
      <c r="G28" s="47" t="s">
        <v>189</v>
      </c>
      <c r="H28" s="47" t="s">
        <v>241</v>
      </c>
      <c r="I28" s="58"/>
      <c r="J28" s="58"/>
    </row>
    <row r="29">
      <c r="A29" s="60">
        <v>28.0</v>
      </c>
      <c r="B29" s="60" t="s">
        <v>16</v>
      </c>
      <c r="C29" s="60" t="s">
        <v>56</v>
      </c>
      <c r="D29" s="61"/>
      <c r="E29" s="62">
        <v>44517.0</v>
      </c>
      <c r="F29" s="61"/>
      <c r="G29" s="60" t="s">
        <v>189</v>
      </c>
      <c r="H29" s="60" t="s">
        <v>242</v>
      </c>
      <c r="I29" s="61"/>
      <c r="J29" s="61"/>
    </row>
    <row r="30">
      <c r="A30" s="63">
        <v>29.0</v>
      </c>
      <c r="B30" s="63" t="s">
        <v>243</v>
      </c>
      <c r="C30" s="63" t="s">
        <v>56</v>
      </c>
      <c r="D30" s="64"/>
      <c r="E30" s="57">
        <v>44517.0</v>
      </c>
      <c r="F30" s="64"/>
      <c r="G30" s="63" t="s">
        <v>189</v>
      </c>
      <c r="H30" s="64"/>
      <c r="I30" s="64"/>
      <c r="J30" s="64"/>
    </row>
    <row r="31">
      <c r="A31" s="1">
        <v>30.0</v>
      </c>
      <c r="B31" s="1" t="s">
        <v>22</v>
      </c>
      <c r="C31" s="1" t="s">
        <v>125</v>
      </c>
      <c r="E31" s="57">
        <v>44517.0</v>
      </c>
      <c r="G31" s="1" t="s">
        <v>244</v>
      </c>
    </row>
    <row r="32">
      <c r="A32" s="1">
        <v>31.0</v>
      </c>
      <c r="B32" s="1" t="s">
        <v>245</v>
      </c>
      <c r="C32" s="1" t="s">
        <v>78</v>
      </c>
      <c r="E32" s="57">
        <v>44517.0</v>
      </c>
      <c r="G32" s="1" t="s">
        <v>246</v>
      </c>
    </row>
    <row r="33">
      <c r="A33" s="1">
        <v>32.0</v>
      </c>
      <c r="B33" s="1" t="s">
        <v>247</v>
      </c>
      <c r="C33" s="1" t="s">
        <v>78</v>
      </c>
      <c r="E33" s="57">
        <v>44517.0</v>
      </c>
      <c r="G33" s="1" t="s">
        <v>189</v>
      </c>
    </row>
    <row r="34">
      <c r="A34" s="1">
        <v>33.0</v>
      </c>
      <c r="B34" s="1" t="s">
        <v>248</v>
      </c>
      <c r="C34" s="1" t="s">
        <v>78</v>
      </c>
      <c r="E34" s="57">
        <v>44517.0</v>
      </c>
      <c r="G34" s="1" t="s">
        <v>189</v>
      </c>
    </row>
    <row r="35">
      <c r="A35" s="1">
        <v>34.0</v>
      </c>
      <c r="B35" s="1" t="s">
        <v>84</v>
      </c>
      <c r="C35" s="1" t="s">
        <v>85</v>
      </c>
      <c r="E35" s="57">
        <v>44517.0</v>
      </c>
      <c r="G35" s="1" t="s">
        <v>189</v>
      </c>
    </row>
    <row r="36">
      <c r="A36" s="1">
        <v>35.0</v>
      </c>
      <c r="B36" s="1" t="s">
        <v>249</v>
      </c>
      <c r="C36" s="1" t="s">
        <v>90</v>
      </c>
      <c r="E36" s="57">
        <v>44517.0</v>
      </c>
      <c r="G36" s="1" t="s">
        <v>189</v>
      </c>
    </row>
    <row r="37">
      <c r="A37" s="1">
        <v>36.0</v>
      </c>
      <c r="B37" s="1" t="s">
        <v>130</v>
      </c>
      <c r="C37" s="1" t="s">
        <v>250</v>
      </c>
      <c r="E37" s="57">
        <v>44517.0</v>
      </c>
      <c r="G37" s="1" t="s">
        <v>189</v>
      </c>
    </row>
    <row r="38">
      <c r="A38" s="1">
        <v>37.0</v>
      </c>
      <c r="B38" s="1" t="s">
        <v>190</v>
      </c>
      <c r="C38" s="1" t="s">
        <v>191</v>
      </c>
      <c r="E38" s="57">
        <v>44517.0</v>
      </c>
      <c r="G38" s="1" t="s">
        <v>251</v>
      </c>
    </row>
    <row r="39">
      <c r="A39" s="1">
        <v>38.0</v>
      </c>
      <c r="B39" s="1" t="s">
        <v>252</v>
      </c>
      <c r="C39" s="1" t="s">
        <v>253</v>
      </c>
      <c r="E39" s="57">
        <v>44517.0</v>
      </c>
      <c r="G39" s="1" t="s">
        <v>189</v>
      </c>
    </row>
    <row r="40">
      <c r="A40" s="1">
        <v>39.0</v>
      </c>
      <c r="B40" s="55" t="s">
        <v>254</v>
      </c>
      <c r="C40" s="1" t="s">
        <v>253</v>
      </c>
      <c r="E40" s="57">
        <v>44517.0</v>
      </c>
      <c r="G40" s="1" t="s">
        <v>189</v>
      </c>
    </row>
    <row r="41">
      <c r="A41" s="1">
        <v>40.0</v>
      </c>
      <c r="B41" s="1" t="s">
        <v>255</v>
      </c>
      <c r="C41" s="1" t="s">
        <v>253</v>
      </c>
      <c r="E41" s="57">
        <v>44517.0</v>
      </c>
      <c r="G41" s="1" t="s">
        <v>189</v>
      </c>
    </row>
    <row r="42">
      <c r="A42" s="1">
        <v>41.0</v>
      </c>
      <c r="B42" s="65" t="s">
        <v>256</v>
      </c>
      <c r="C42" s="1" t="s">
        <v>257</v>
      </c>
      <c r="E42" s="57">
        <v>44517.0</v>
      </c>
      <c r="G42" s="1" t="s">
        <v>189</v>
      </c>
    </row>
    <row r="43">
      <c r="A43" s="1">
        <v>42.0</v>
      </c>
      <c r="B43" s="1" t="s">
        <v>258</v>
      </c>
      <c r="C43" s="1" t="s">
        <v>191</v>
      </c>
      <c r="E43" s="57">
        <v>44517.0</v>
      </c>
      <c r="G43" s="1" t="s">
        <v>259</v>
      </c>
    </row>
    <row r="44">
      <c r="A44" s="1">
        <v>43.0</v>
      </c>
      <c r="B44" s="1" t="s">
        <v>260</v>
      </c>
      <c r="C44" s="1" t="s">
        <v>253</v>
      </c>
      <c r="E44" s="57">
        <v>44517.0</v>
      </c>
      <c r="G44" s="1" t="s">
        <v>261</v>
      </c>
    </row>
    <row r="45">
      <c r="A45" s="1">
        <v>44.0</v>
      </c>
      <c r="B45" s="1" t="s">
        <v>262</v>
      </c>
      <c r="C45" s="1" t="s">
        <v>140</v>
      </c>
      <c r="E45" s="57">
        <v>44517.0</v>
      </c>
    </row>
    <row r="46">
      <c r="A46" s="60">
        <v>45.0</v>
      </c>
      <c r="B46" s="60" t="s">
        <v>263</v>
      </c>
      <c r="C46" s="60" t="s">
        <v>257</v>
      </c>
      <c r="D46" s="61"/>
      <c r="E46" s="62">
        <v>44517.0</v>
      </c>
      <c r="F46" s="61"/>
      <c r="G46" s="60" t="s">
        <v>264</v>
      </c>
      <c r="H46" s="61"/>
      <c r="I46" s="61"/>
      <c r="J46" s="61"/>
    </row>
    <row r="47">
      <c r="A47" s="1">
        <v>46.0</v>
      </c>
      <c r="B47" s="1" t="s">
        <v>265</v>
      </c>
      <c r="C47" s="1" t="s">
        <v>266</v>
      </c>
      <c r="E47" s="57">
        <v>44518.0</v>
      </c>
      <c r="G47" s="1" t="s">
        <v>267</v>
      </c>
    </row>
    <row r="48">
      <c r="A48" s="1">
        <v>47.0</v>
      </c>
      <c r="B48" s="55" t="s">
        <v>103</v>
      </c>
      <c r="C48" s="1" t="s">
        <v>85</v>
      </c>
      <c r="E48" s="57">
        <v>44518.0</v>
      </c>
      <c r="G48" s="1" t="s">
        <v>189</v>
      </c>
    </row>
    <row r="49">
      <c r="A49" s="66">
        <v>48.0</v>
      </c>
      <c r="B49" s="66" t="s">
        <v>268</v>
      </c>
      <c r="C49" s="66" t="s">
        <v>85</v>
      </c>
      <c r="D49" s="67"/>
      <c r="E49" s="68">
        <v>44518.0</v>
      </c>
      <c r="F49" s="67"/>
      <c r="G49" s="66" t="s">
        <v>269</v>
      </c>
      <c r="H49" s="67"/>
      <c r="I49" s="67"/>
      <c r="J49" s="67"/>
    </row>
    <row r="50">
      <c r="A50" s="1">
        <v>49.0</v>
      </c>
      <c r="B50" s="1" t="s">
        <v>270</v>
      </c>
      <c r="C50" s="1" t="s">
        <v>176</v>
      </c>
      <c r="E50" s="57">
        <v>44518.0</v>
      </c>
      <c r="G50" s="1" t="s">
        <v>271</v>
      </c>
      <c r="H50" s="1" t="s">
        <v>13</v>
      </c>
    </row>
    <row r="51">
      <c r="A51" s="1">
        <v>50.0</v>
      </c>
      <c r="B51" s="1" t="s">
        <v>272</v>
      </c>
      <c r="C51" s="1" t="s">
        <v>78</v>
      </c>
      <c r="E51" s="57">
        <v>44518.0</v>
      </c>
      <c r="G51" s="1" t="s">
        <v>189</v>
      </c>
    </row>
    <row r="52">
      <c r="A52" s="1">
        <v>51.0</v>
      </c>
      <c r="B52" s="1" t="s">
        <v>273</v>
      </c>
      <c r="C52" s="1" t="s">
        <v>125</v>
      </c>
      <c r="E52" s="57">
        <v>44518.0</v>
      </c>
      <c r="G52" s="1" t="s">
        <v>189</v>
      </c>
    </row>
    <row r="53">
      <c r="A53" s="1">
        <v>52.0</v>
      </c>
      <c r="B53" s="1" t="s">
        <v>274</v>
      </c>
      <c r="C53" s="1" t="s">
        <v>125</v>
      </c>
      <c r="E53" s="57">
        <v>44518.0</v>
      </c>
      <c r="G53" s="1" t="s">
        <v>189</v>
      </c>
    </row>
    <row r="54">
      <c r="A54" s="1">
        <v>53.0</v>
      </c>
      <c r="B54" s="1" t="s">
        <v>275</v>
      </c>
      <c r="C54" s="1" t="s">
        <v>176</v>
      </c>
      <c r="E54" s="57">
        <v>44518.0</v>
      </c>
      <c r="G54" s="1" t="s">
        <v>189</v>
      </c>
    </row>
    <row r="55">
      <c r="A55" s="1">
        <v>54.0</v>
      </c>
      <c r="B55" s="1" t="s">
        <v>276</v>
      </c>
      <c r="C55" s="1" t="s">
        <v>58</v>
      </c>
      <c r="E55" s="57">
        <v>44518.0</v>
      </c>
      <c r="G55" s="1" t="s">
        <v>189</v>
      </c>
    </row>
    <row r="56">
      <c r="A56" s="1">
        <v>55.0</v>
      </c>
      <c r="B56" s="1" t="s">
        <v>277</v>
      </c>
      <c r="C56" s="1" t="s">
        <v>278</v>
      </c>
      <c r="E56" s="57">
        <v>44518.0</v>
      </c>
      <c r="G56" s="1" t="s">
        <v>189</v>
      </c>
    </row>
    <row r="57">
      <c r="A57" s="1">
        <v>56.0</v>
      </c>
      <c r="B57" s="1" t="s">
        <v>279</v>
      </c>
      <c r="C57" s="1" t="s">
        <v>280</v>
      </c>
      <c r="E57" s="57">
        <v>44518.0</v>
      </c>
      <c r="G57" s="1" t="s">
        <v>189</v>
      </c>
    </row>
    <row r="58">
      <c r="A58" s="1">
        <v>57.0</v>
      </c>
      <c r="B58" s="1" t="s">
        <v>239</v>
      </c>
      <c r="C58" s="1" t="s">
        <v>126</v>
      </c>
      <c r="E58" s="57">
        <v>44518.0</v>
      </c>
      <c r="G58" s="1" t="s">
        <v>189</v>
      </c>
    </row>
    <row r="59">
      <c r="A59" s="1">
        <v>58.0</v>
      </c>
      <c r="B59" s="1" t="s">
        <v>95</v>
      </c>
      <c r="C59" s="1" t="s">
        <v>56</v>
      </c>
      <c r="E59" s="57">
        <v>44518.0</v>
      </c>
      <c r="G59" s="1" t="s">
        <v>189</v>
      </c>
    </row>
    <row r="60">
      <c r="A60" s="1">
        <v>59.0</v>
      </c>
      <c r="B60" s="1" t="s">
        <v>87</v>
      </c>
      <c r="C60" s="1" t="s">
        <v>88</v>
      </c>
      <c r="E60" s="57">
        <v>44531.0</v>
      </c>
      <c r="G60" s="1" t="s">
        <v>189</v>
      </c>
    </row>
    <row r="61">
      <c r="A61" s="60">
        <v>60.0</v>
      </c>
      <c r="B61" s="60" t="s">
        <v>281</v>
      </c>
      <c r="C61" s="60" t="s">
        <v>106</v>
      </c>
      <c r="D61" s="61"/>
      <c r="E61" s="62">
        <v>44531.0</v>
      </c>
      <c r="F61" s="61"/>
      <c r="G61" s="60" t="s">
        <v>282</v>
      </c>
      <c r="H61" s="61"/>
      <c r="I61" s="61"/>
      <c r="J61" s="61"/>
    </row>
    <row r="62">
      <c r="A62" s="1">
        <v>61.0</v>
      </c>
      <c r="B62" s="1" t="s">
        <v>283</v>
      </c>
      <c r="C62" s="1" t="s">
        <v>106</v>
      </c>
      <c r="E62" s="57">
        <v>44531.0</v>
      </c>
      <c r="G62" s="1" t="s">
        <v>189</v>
      </c>
    </row>
    <row r="63">
      <c r="A63" s="1">
        <v>62.0</v>
      </c>
      <c r="B63" s="1" t="s">
        <v>284</v>
      </c>
      <c r="C63" s="1" t="s">
        <v>85</v>
      </c>
      <c r="E63" s="57">
        <v>44531.0</v>
      </c>
      <c r="G63" s="1" t="s">
        <v>189</v>
      </c>
    </row>
    <row r="64">
      <c r="A64" s="1">
        <v>63.0</v>
      </c>
      <c r="B64" s="1" t="s">
        <v>111</v>
      </c>
      <c r="C64" s="1" t="s">
        <v>112</v>
      </c>
      <c r="E64" s="57">
        <v>44531.0</v>
      </c>
      <c r="G64" s="1" t="s">
        <v>285</v>
      </c>
    </row>
    <row r="65">
      <c r="A65" s="1">
        <v>64.0</v>
      </c>
      <c r="B65" s="1" t="s">
        <v>286</v>
      </c>
      <c r="C65" s="1" t="s">
        <v>112</v>
      </c>
      <c r="E65" s="57">
        <v>44531.0</v>
      </c>
      <c r="G65" s="1" t="s">
        <v>189</v>
      </c>
    </row>
    <row r="66">
      <c r="A66" s="1">
        <v>65.0</v>
      </c>
      <c r="B66" s="55" t="s">
        <v>117</v>
      </c>
      <c r="C66" s="1" t="s">
        <v>88</v>
      </c>
      <c r="E66" s="57">
        <v>44531.0</v>
      </c>
      <c r="G66" s="1" t="s">
        <v>189</v>
      </c>
    </row>
    <row r="67">
      <c r="A67" s="1">
        <v>66.0</v>
      </c>
      <c r="B67" s="1" t="s">
        <v>98</v>
      </c>
      <c r="C67" s="1" t="s">
        <v>88</v>
      </c>
      <c r="E67" s="57">
        <v>44531.0</v>
      </c>
      <c r="G67" s="1" t="s">
        <v>189</v>
      </c>
    </row>
    <row r="68">
      <c r="A68" s="1">
        <v>67.0</v>
      </c>
      <c r="B68" s="1" t="s">
        <v>57</v>
      </c>
      <c r="C68" s="1" t="s">
        <v>58</v>
      </c>
      <c r="E68" s="57">
        <v>44538.0</v>
      </c>
      <c r="G68" s="1" t="s">
        <v>189</v>
      </c>
    </row>
    <row r="69">
      <c r="A69" s="1">
        <v>68.0</v>
      </c>
      <c r="B69" s="1" t="s">
        <v>287</v>
      </c>
      <c r="C69" s="1" t="s">
        <v>58</v>
      </c>
      <c r="E69" s="57">
        <v>44538.0</v>
      </c>
      <c r="G69" s="1" t="s">
        <v>189</v>
      </c>
    </row>
    <row r="70">
      <c r="A70" s="1">
        <v>69.0</v>
      </c>
      <c r="B70" s="55" t="s">
        <v>288</v>
      </c>
      <c r="C70" s="1" t="s">
        <v>289</v>
      </c>
      <c r="E70" s="57">
        <v>44538.0</v>
      </c>
      <c r="G70" s="1" t="s">
        <v>189</v>
      </c>
    </row>
    <row r="71">
      <c r="A71" s="1">
        <v>70.0</v>
      </c>
      <c r="B71" s="1" t="s">
        <v>290</v>
      </c>
      <c r="C71" s="1" t="s">
        <v>58</v>
      </c>
      <c r="E71" s="57">
        <v>44538.0</v>
      </c>
      <c r="G71" s="1" t="s">
        <v>261</v>
      </c>
    </row>
    <row r="72">
      <c r="A72" s="1">
        <v>71.0</v>
      </c>
      <c r="B72" s="1" t="s">
        <v>291</v>
      </c>
      <c r="C72" s="1" t="s">
        <v>289</v>
      </c>
      <c r="E72" s="57">
        <v>44538.0</v>
      </c>
      <c r="G72" s="1" t="s">
        <v>189</v>
      </c>
    </row>
    <row r="73">
      <c r="A73" s="1">
        <v>72.0</v>
      </c>
      <c r="B73" s="1" t="s">
        <v>109</v>
      </c>
      <c r="C73" s="1" t="s">
        <v>110</v>
      </c>
      <c r="E73" s="57">
        <v>44538.0</v>
      </c>
      <c r="G73" s="1" t="s">
        <v>189</v>
      </c>
    </row>
    <row r="74">
      <c r="A74" s="1">
        <v>73.0</v>
      </c>
      <c r="B74" s="55" t="s">
        <v>292</v>
      </c>
      <c r="C74" s="1" t="s">
        <v>110</v>
      </c>
      <c r="E74" s="57">
        <v>44538.0</v>
      </c>
      <c r="G74" s="1" t="s">
        <v>189</v>
      </c>
    </row>
    <row r="75">
      <c r="A75" s="60">
        <v>74.0</v>
      </c>
      <c r="B75" s="60" t="s">
        <v>293</v>
      </c>
      <c r="C75" s="60" t="s">
        <v>60</v>
      </c>
      <c r="D75" s="61"/>
      <c r="E75" s="62">
        <v>44538.0</v>
      </c>
      <c r="F75" s="61"/>
      <c r="G75" s="60" t="s">
        <v>294</v>
      </c>
      <c r="H75" s="61"/>
      <c r="I75" s="61"/>
      <c r="J75" s="61"/>
    </row>
    <row r="76">
      <c r="A76" s="1">
        <v>75.0</v>
      </c>
      <c r="B76" s="1" t="s">
        <v>120</v>
      </c>
      <c r="C76" s="1" t="s">
        <v>110</v>
      </c>
      <c r="E76" s="69">
        <v>44538.0</v>
      </c>
      <c r="G76" s="1" t="s">
        <v>189</v>
      </c>
    </row>
    <row r="77">
      <c r="A77" s="1">
        <v>76.0</v>
      </c>
      <c r="B77" s="55" t="s">
        <v>59</v>
      </c>
      <c r="C77" s="1" t="s">
        <v>60</v>
      </c>
      <c r="E77" s="69">
        <v>44538.0</v>
      </c>
      <c r="G77" s="1" t="s">
        <v>189</v>
      </c>
    </row>
    <row r="78">
      <c r="A78" s="1">
        <v>77.0</v>
      </c>
      <c r="B78" s="1" t="s">
        <v>92</v>
      </c>
      <c r="C78" s="1" t="s">
        <v>88</v>
      </c>
      <c r="E78" s="69">
        <v>44538.0</v>
      </c>
      <c r="G78" s="1" t="s">
        <v>189</v>
      </c>
    </row>
    <row r="79">
      <c r="A79" s="1">
        <v>78.0</v>
      </c>
      <c r="B79" s="1" t="s">
        <v>97</v>
      </c>
      <c r="C79" s="1" t="s">
        <v>56</v>
      </c>
      <c r="E79" s="69">
        <v>44538.0</v>
      </c>
      <c r="G79" s="1" t="s">
        <v>189</v>
      </c>
    </row>
    <row r="80">
      <c r="A80" s="1">
        <v>79.0</v>
      </c>
      <c r="B80" s="1" t="s">
        <v>295</v>
      </c>
      <c r="C80" s="1" t="s">
        <v>78</v>
      </c>
      <c r="E80" s="69">
        <v>44538.0</v>
      </c>
      <c r="G80" s="1" t="s">
        <v>189</v>
      </c>
    </row>
    <row r="81">
      <c r="A81" s="60">
        <v>80.0</v>
      </c>
      <c r="B81" s="60" t="s">
        <v>296</v>
      </c>
      <c r="C81" s="60" t="s">
        <v>78</v>
      </c>
      <c r="D81" s="61"/>
      <c r="E81" s="62">
        <v>44538.0</v>
      </c>
      <c r="F81" s="61"/>
      <c r="G81" s="60" t="s">
        <v>189</v>
      </c>
      <c r="H81" s="61"/>
      <c r="I81" s="61"/>
      <c r="J81" s="61"/>
    </row>
    <row r="82">
      <c r="A82" s="1">
        <v>81.0</v>
      </c>
      <c r="B82" s="1" t="s">
        <v>297</v>
      </c>
      <c r="C82" s="1" t="s">
        <v>78</v>
      </c>
      <c r="E82" s="69">
        <v>44538.0</v>
      </c>
      <c r="G82" s="1" t="s">
        <v>189</v>
      </c>
    </row>
    <row r="83">
      <c r="A83" s="1">
        <v>82.0</v>
      </c>
      <c r="B83" s="1" t="s">
        <v>298</v>
      </c>
      <c r="C83" s="1" t="s">
        <v>89</v>
      </c>
      <c r="E83" s="69">
        <v>44538.0</v>
      </c>
      <c r="G83" s="1" t="s">
        <v>189</v>
      </c>
    </row>
    <row r="84">
      <c r="A84" s="1">
        <v>83.0</v>
      </c>
      <c r="B84" s="1" t="s">
        <v>299</v>
      </c>
      <c r="C84" s="1" t="s">
        <v>58</v>
      </c>
      <c r="E84" s="69">
        <v>44538.0</v>
      </c>
      <c r="G84" s="1" t="s">
        <v>261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152</v>
      </c>
      <c r="B1" s="70"/>
    </row>
    <row r="2">
      <c r="A2" s="1" t="s">
        <v>148</v>
      </c>
    </row>
    <row r="3">
      <c r="A3" s="1" t="s">
        <v>163</v>
      </c>
    </row>
    <row r="4">
      <c r="A4" s="1" t="s">
        <v>150</v>
      </c>
    </row>
    <row r="5">
      <c r="A5" s="1" t="s">
        <v>155</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13"/>
  </cols>
  <sheetData>
    <row r="1">
      <c r="A1" s="1" t="s">
        <v>300</v>
      </c>
      <c r="B1" s="9" t="s">
        <v>31</v>
      </c>
      <c r="C1" s="1"/>
      <c r="D1" s="1"/>
      <c r="E1" s="1"/>
      <c r="G1" s="1"/>
    </row>
    <row r="2">
      <c r="A2" s="1" t="s">
        <v>301</v>
      </c>
      <c r="B2" s="1" t="s">
        <v>302</v>
      </c>
      <c r="C2" s="1" t="s">
        <v>303</v>
      </c>
      <c r="D2" s="1" t="s">
        <v>304</v>
      </c>
      <c r="G2" s="1" t="s">
        <v>305</v>
      </c>
    </row>
    <row r="3">
      <c r="D3" s="71">
        <v>3503379.0</v>
      </c>
      <c r="G3" s="1">
        <v>2894.968</v>
      </c>
    </row>
    <row r="8">
      <c r="B8" s="1" t="s">
        <v>141</v>
      </c>
    </row>
    <row r="9">
      <c r="A9" s="1" t="s">
        <v>306</v>
      </c>
      <c r="B9" s="72">
        <v>0.5</v>
      </c>
      <c r="C9" s="1"/>
    </row>
    <row r="10">
      <c r="A10" s="1" t="s">
        <v>307</v>
      </c>
      <c r="B10" s="73">
        <v>8291.0</v>
      </c>
      <c r="C10" s="1" t="s">
        <v>308</v>
      </c>
      <c r="D10" s="14">
        <f>D3/B10</f>
        <v>422.5520444</v>
      </c>
    </row>
    <row r="11">
      <c r="A11" s="1" t="s">
        <v>309</v>
      </c>
      <c r="B11" s="1">
        <f>B10*0.4</f>
        <v>3316.4</v>
      </c>
      <c r="C11" s="1" t="s">
        <v>33</v>
      </c>
      <c r="D11" s="14">
        <f>D10*B11</f>
        <v>1401351.6</v>
      </c>
    </row>
    <row r="12">
      <c r="A12" s="1" t="s">
        <v>310</v>
      </c>
      <c r="B12" s="73">
        <f>B10-B11</f>
        <v>4974.6</v>
      </c>
      <c r="C12" s="1" t="s">
        <v>33</v>
      </c>
      <c r="D12" s="14">
        <f>D10*B12*B9</f>
        <v>1051013.7</v>
      </c>
    </row>
  </sheetData>
  <hyperlinks>
    <hyperlink r:id="rId1" ref="B1"/>
  </hyperlinks>
  <drawing r:id="rId2"/>
</worksheet>
</file>