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ple\Documents\"/>
    </mc:Choice>
  </mc:AlternateContent>
  <xr:revisionPtr revIDLastSave="0" documentId="13_ncr:1_{D9562EA3-FA89-402E-A35B-B2B226C76979}" xr6:coauthVersionLast="43" xr6:coauthVersionMax="43" xr10:uidLastSave="{00000000-0000-0000-0000-000000000000}"/>
  <bookViews>
    <workbookView xWindow="-120" yWindow="-120" windowWidth="20730" windowHeight="11160" xr2:uid="{54C3B1FF-F388-4BC1-8B51-A9BB2D842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9" i="1" l="1"/>
  <c r="E128" i="1"/>
  <c r="E127" i="1"/>
  <c r="E126" i="1"/>
  <c r="F129" i="1" l="1"/>
  <c r="E118" i="1" l="1"/>
  <c r="E117" i="1"/>
  <c r="E116" i="1"/>
  <c r="E115" i="1"/>
  <c r="E114" i="1"/>
  <c r="F118" i="1" l="1"/>
  <c r="E105" i="1"/>
  <c r="E106" i="1"/>
  <c r="E104" i="1"/>
  <c r="E103" i="1"/>
  <c r="E102" i="1"/>
  <c r="E101" i="1"/>
  <c r="F106" i="1" l="1"/>
  <c r="E92" i="1"/>
  <c r="E91" i="1"/>
  <c r="E90" i="1"/>
  <c r="E89" i="1"/>
  <c r="E81" i="1"/>
  <c r="E80" i="1"/>
  <c r="E79" i="1"/>
  <c r="E78" i="1"/>
  <c r="E69" i="1"/>
  <c r="E68" i="1"/>
  <c r="E67" i="1"/>
  <c r="E66" i="1"/>
  <c r="E65" i="1"/>
  <c r="G51" i="1"/>
  <c r="G52" i="1"/>
  <c r="G53" i="1"/>
  <c r="G54" i="1"/>
  <c r="G55" i="1"/>
  <c r="E56" i="1"/>
  <c r="E55" i="1"/>
  <c r="E54" i="1"/>
  <c r="E53" i="1"/>
  <c r="E52" i="1"/>
  <c r="E51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0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6" i="1"/>
  <c r="E20" i="1"/>
  <c r="F92" i="1" l="1"/>
  <c r="F81" i="1"/>
  <c r="F56" i="1"/>
  <c r="F69" i="1"/>
  <c r="F41" i="1"/>
  <c r="F20" i="1"/>
  <c r="H20" i="1"/>
  <c r="G41" i="1" s="1"/>
  <c r="H41" i="1" s="1"/>
  <c r="G56" i="1" s="1"/>
  <c r="H56" i="1" s="1"/>
  <c r="G69" i="1" s="1"/>
  <c r="H69" i="1" s="1"/>
  <c r="G81" i="1" s="1"/>
  <c r="H81" i="1" s="1"/>
  <c r="G92" i="1" s="1"/>
  <c r="H92" i="1" s="1"/>
  <c r="G106" i="1" s="1"/>
  <c r="H106" i="1" s="1"/>
  <c r="G118" i="1" s="1"/>
  <c r="H118" i="1" s="1"/>
  <c r="G129" i="1" s="1"/>
  <c r="H129" i="1" s="1"/>
</calcChain>
</file>

<file path=xl/sharedStrings.xml><?xml version="1.0" encoding="utf-8"?>
<sst xmlns="http://schemas.openxmlformats.org/spreadsheetml/2006/main" count="121" uniqueCount="35">
  <si>
    <t>MASJID AS-SALLAM IFTAR CONTRIBUTION</t>
  </si>
  <si>
    <t xml:space="preserve">OPENING BALANCE:    </t>
  </si>
  <si>
    <t>Date</t>
  </si>
  <si>
    <t>Items</t>
  </si>
  <si>
    <t>Quantity</t>
  </si>
  <si>
    <t>Unit Price</t>
  </si>
  <si>
    <t>Cost</t>
  </si>
  <si>
    <t>Balance</t>
  </si>
  <si>
    <t>Water-melon</t>
  </si>
  <si>
    <t>Disposable-plates</t>
  </si>
  <si>
    <t>Sacket Water</t>
  </si>
  <si>
    <t>Total Cost</t>
  </si>
  <si>
    <t>Banana</t>
  </si>
  <si>
    <t>PolyBag( Black )</t>
  </si>
  <si>
    <t>White bag</t>
  </si>
  <si>
    <t>Energizer</t>
  </si>
  <si>
    <t>Amount</t>
  </si>
  <si>
    <t xml:space="preserve"> Daily Earnings (6/may/2019) :</t>
  </si>
  <si>
    <t xml:space="preserve"> Daily Earnings (7/may/2019) :</t>
  </si>
  <si>
    <t xml:space="preserve"> Daily Earnings (8/may/2019) :</t>
  </si>
  <si>
    <t>Dates</t>
  </si>
  <si>
    <t xml:space="preserve"> Daily Earnings (9/may/2019) :</t>
  </si>
  <si>
    <t>Pre-paid</t>
  </si>
  <si>
    <t>Energizer(small ones 4 Ac. 2pairs</t>
  </si>
  <si>
    <t xml:space="preserve"> Daily Earnings (10/may/2019) :</t>
  </si>
  <si>
    <t>Battery</t>
  </si>
  <si>
    <t xml:space="preserve"> Daily Earnings (11/may/2019) :</t>
  </si>
  <si>
    <t xml:space="preserve"> Daily Earnings (12/may/2019) :</t>
  </si>
  <si>
    <t>Transportation for prepaid</t>
  </si>
  <si>
    <t>white-bag</t>
  </si>
  <si>
    <t xml:space="preserve"> Daily Earnings (13/may/2019) :</t>
  </si>
  <si>
    <t>black bag</t>
  </si>
  <si>
    <t>water-melon</t>
  </si>
  <si>
    <t xml:space="preserve"> Daily Earnings (14/may/2019) :</t>
  </si>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</sst>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GHS]\ #,##0.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0"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GHS]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808D3B-A336-4DD7-95D4-9BBA16922BB2}" name="Table4" displayName="Table4" ref="A5:H20" totalsRowShown="0" headerRowDxfId="89" dataDxfId="88">
  <autoFilter ref="A5:H20" xr:uid="{21E96BFD-1B95-4E4E-BA05-E7C832F6256A}"/>
  <tableColumns count="8">
    <tableColumn id="1" xr3:uid="{D428C09B-7D6F-4D7C-A903-3596CDB16240}" name="Date" dataDxfId="87"/>
    <tableColumn id="2" xr3:uid="{34AF79EB-4563-4ACA-B927-8A81122C8DF4}" name="Items" dataDxfId="86"/>
    <tableColumn id="3" xr3:uid="{D9EE8717-923D-401D-B90F-2D559FDCAC50}" name="Quantity" dataDxfId="85"/>
    <tableColumn id="4" xr3:uid="{AA7989C9-DB84-4541-AE19-7E8AB93BC2FD}" name="Unit Price" dataDxfId="84"/>
    <tableColumn id="5" xr3:uid="{B353E44F-CE20-4A66-A785-8FF55ACDBB3F}" name="Cost" dataDxfId="83">
      <calculatedColumnFormula>SUM(Table4[Quantity] * Table4[Unit Price])</calculatedColumnFormula>
    </tableColumn>
    <tableColumn id="7" xr3:uid="{F0A39824-DD8D-4671-81C7-0351942EEADD}" name="Total Cost" dataDxfId="82">
      <calculatedColumnFormula>SUM(Table4[Cost])</calculatedColumnFormula>
    </tableColumn>
    <tableColumn id="8" xr3:uid="{C4D68A07-5DEB-4DE4-8D89-5D5B32F439AA}" name="Amount" dataDxfId="81"/>
    <tableColumn id="6" xr3:uid="{58746720-7DC5-4F2C-B132-C62721D76598}" name="Balance" dataDxfId="80">
      <calculatedColumnFormula xml:space="preserve"> Table4[Amount]- SUM(Table4[Cost])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175B86-3E53-4D33-8079-9D10F396E6BC}" name="Table47" displayName="Table47" ref="A26:H41" totalsRowShown="0" headerRowDxfId="79" dataDxfId="78">
  <autoFilter ref="A26:H41" xr:uid="{353628C5-EFF3-4232-9D7B-C4603036763C}"/>
  <tableColumns count="8">
    <tableColumn id="1" xr3:uid="{6D574729-FC7E-4E30-B0CD-2F41D2675021}" name="Date" dataDxfId="77"/>
    <tableColumn id="2" xr3:uid="{4F77C846-BCF7-40AD-A025-135746B3C7F2}" name="Items" dataDxfId="76"/>
    <tableColumn id="3" xr3:uid="{717C0794-A7FB-49B4-879C-81C6BB5809A7}" name="Quantity" dataDxfId="75"/>
    <tableColumn id="4" xr3:uid="{69100F95-8C70-4346-8073-6E08DEF034F5}" name="Unit Price" dataDxfId="74"/>
    <tableColumn id="5" xr3:uid="{71E17805-BEB6-4B31-A35D-33836BD75EB4}" name="Cost" dataDxfId="73">
      <calculatedColumnFormula>SUM(Table47[Quantity] * Table47[Unit Price])</calculatedColumnFormula>
    </tableColumn>
    <tableColumn id="7" xr3:uid="{2A7120D7-4A34-4508-BC31-5CB57822AA65}" name="Total Cost" dataDxfId="72">
      <calculatedColumnFormula xml:space="preserve">  SUM(Table47[Cost])</calculatedColumnFormula>
    </tableColumn>
    <tableColumn id="8" xr3:uid="{8C310337-230A-4433-BFE5-99E809E0739B}" name="Amount" dataDxfId="71">
      <calculatedColumnFormula>SUM(C11,H6)</calculatedColumnFormula>
    </tableColumn>
    <tableColumn id="6" xr3:uid="{C04B23D5-6CEB-47DA-A008-609845D84B84}" name="Balance" dataDxfId="70">
      <calculatedColumnFormula xml:space="preserve"> Table47[Amount]- SUM(Table47[Cost])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5833BE-2FB2-4559-B671-AE8CCC8723F1}" name="Table478" displayName="Table478" ref="A50:H56" totalsRowShown="0" headerRowDxfId="69" dataDxfId="68">
  <autoFilter ref="A50:H56" xr:uid="{67915FDF-A03E-4D6E-837F-68929C4D6CD9}"/>
  <tableColumns count="8">
    <tableColumn id="1" xr3:uid="{FB5A8994-91FF-43CA-9A37-77D8B7B01045}" name="Date" dataDxfId="67"/>
    <tableColumn id="2" xr3:uid="{0570507B-42E2-4ADD-AD23-0C5416F3C724}" name="Items" dataDxfId="66"/>
    <tableColumn id="3" xr3:uid="{D5CB1856-27E9-436A-98C1-3860422D516C}" name="Quantity" dataDxfId="65"/>
    <tableColumn id="4" xr3:uid="{0BF4C0A1-EABA-4EBF-8434-136D00679052}" name="Unit Price" dataDxfId="64"/>
    <tableColumn id="5" xr3:uid="{8E555B31-9DC9-499E-B3BD-A52166031E94}" name="Cost" dataDxfId="63">
      <calculatedColumnFormula>SUM(Table478[Quantity] * Table478[Unit Price])</calculatedColumnFormula>
    </tableColumn>
    <tableColumn id="7" xr3:uid="{A0F57E27-A9D2-46ED-935F-0C80BC750009}" name="Total Cost" dataDxfId="62">
      <calculatedColumnFormula xml:space="preserve">  SUM(Table478[Cost])</calculatedColumnFormula>
    </tableColumn>
    <tableColumn id="8" xr3:uid="{AB4BAF35-A462-4BF3-8843-CC726F5CD357}" name="Amount" dataDxfId="61">
      <calculatedColumnFormula>SUM(C44,H36)</calculatedColumnFormula>
    </tableColumn>
    <tableColumn id="6" xr3:uid="{AFD3E95F-3F3D-4EC8-A762-000FE0BA859F}" name="Balance" dataDxfId="60">
      <calculatedColumnFormula xml:space="preserve"> Table478[Amount]- SUM(Table478[Cost])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155BB9-A505-43FB-88FA-775A4C6D1849}" name="Table479" displayName="Table479" ref="A64:H69" totalsRowShown="0" headerRowDxfId="59" dataDxfId="58">
  <autoFilter ref="A64:H69" xr:uid="{147AC616-E68E-44A9-9D6C-B12EED691740}"/>
  <tableColumns count="8">
    <tableColumn id="1" xr3:uid="{CADC1DBD-595A-4185-BFC9-3EA2BA45F3C3}" name="Date" dataDxfId="57"/>
    <tableColumn id="2" xr3:uid="{2534097C-DCC6-4FD8-ADD9-CC6B915367E2}" name="Items" dataDxfId="56"/>
    <tableColumn id="3" xr3:uid="{BEAA6115-063C-47AA-A605-E615F4E90CAA}" name="Quantity" dataDxfId="55"/>
    <tableColumn id="4" xr3:uid="{DDDD9F09-3101-4D10-A6CA-58DCFDE65A60}" name="Unit Price" dataDxfId="54"/>
    <tableColumn id="5" xr3:uid="{A30AE98E-6F6E-4915-B242-DC8B61285675}" name="Cost" dataDxfId="53">
      <calculatedColumnFormula>SUM(Table479[Quantity] * Table479[Unit Price])</calculatedColumnFormula>
    </tableColumn>
    <tableColumn id="7" xr3:uid="{0CB6959E-9884-46AF-B013-0CDF5ADC8636}" name="Total Cost" dataDxfId="52">
      <calculatedColumnFormula xml:space="preserve">  SUM(Table479[Cost])</calculatedColumnFormula>
    </tableColumn>
    <tableColumn id="8" xr3:uid="{1BF71545-6CB8-48CF-827C-7CAEF2A67455}" name="Amount" dataDxfId="51">
      <calculatedColumnFormula>SUM(C49,H42)</calculatedColumnFormula>
    </tableColumn>
    <tableColumn id="6" xr3:uid="{07DB9618-4B46-461E-8957-83EE068D417C}" name="Balance" dataDxfId="50">
      <calculatedColumnFormula xml:space="preserve"> Table479[Amount]- SUM(Table479[Cost])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DD48B0-B80B-48D2-A477-DB4343A1FCDE}" name="Table47910" displayName="Table47910" ref="A77:H81" totalsRowShown="0" headerRowDxfId="49" dataDxfId="48">
  <autoFilter ref="A77:H81" xr:uid="{A659E538-BAA2-4FAB-974A-7D28B1258EA5}"/>
  <tableColumns count="8">
    <tableColumn id="1" xr3:uid="{5EF2AE5C-3E58-467F-B248-6DB5E7F2A0EB}" name="Date" dataDxfId="47"/>
    <tableColumn id="2" xr3:uid="{B90E1205-98EC-44CD-BF08-A17FADB0A0F0}" name="Items" dataDxfId="46"/>
    <tableColumn id="3" xr3:uid="{FF45E5C7-F368-402B-A065-96A8431B7E98}" name="Quantity" dataDxfId="45"/>
    <tableColumn id="4" xr3:uid="{25D8F7AD-55D9-470F-8A7B-A9601FCE0AD3}" name="Unit Price" dataDxfId="44"/>
    <tableColumn id="5" xr3:uid="{217CD81D-B553-4E7B-8ECA-E3883E12629C}" name="Cost" dataDxfId="43">
      <calculatedColumnFormula>SUM(Table47910[Quantity] * Table47910[Unit Price])</calculatedColumnFormula>
    </tableColumn>
    <tableColumn id="7" xr3:uid="{E2D1C199-3CA0-43C7-80CE-5B02042E01E0}" name="Total Cost" dataDxfId="42">
      <calculatedColumnFormula xml:space="preserve">  SUM(Table47910[Cost])</calculatedColumnFormula>
    </tableColumn>
    <tableColumn id="8" xr3:uid="{A38F68BB-0052-48DA-8182-D64D27222B7D}" name="Amount" dataDxfId="41">
      <calculatedColumnFormula>SUM(C62,H55)</calculatedColumnFormula>
    </tableColumn>
    <tableColumn id="6" xr3:uid="{1BF3D6E2-7EA1-4D46-B59E-E517F2D4420F}" name="Balance" dataDxfId="40">
      <calculatedColumnFormula xml:space="preserve"> Table47910[Amount]- SUM(Table47910[Cost])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4FE664-7F43-440E-B24A-5478375AC755}" name="Table47911" displayName="Table47911" ref="A88:H92" totalsRowShown="0" headerRowDxfId="39" dataDxfId="38">
  <autoFilter ref="A88:H92" xr:uid="{8A29E168-45FD-4ED8-AAFE-95DC187C5E2B}"/>
  <tableColumns count="8">
    <tableColumn id="1" xr3:uid="{91C66E76-5233-4344-A908-B80DBCA50F5C}" name="Date" dataDxfId="37"/>
    <tableColumn id="2" xr3:uid="{A10D8C28-D439-48D8-9D24-C4F8E3B7544A}" name="Items" dataDxfId="36"/>
    <tableColumn id="3" xr3:uid="{0EE3B6C4-3E1E-43B2-B351-BBFAC0A805C9}" name="Quantity" dataDxfId="35"/>
    <tableColumn id="4" xr3:uid="{4B76B67E-B061-4D75-B408-4E9219E3730B}" name="Unit Price" dataDxfId="34"/>
    <tableColumn id="5" xr3:uid="{C6CDB456-9FBE-4628-B8D4-9C23CD0FBC0F}" name="Cost" dataDxfId="33">
      <calculatedColumnFormula>SUM(Table47911[Quantity] * Table47911[Unit Price])</calculatedColumnFormula>
    </tableColumn>
    <tableColumn id="7" xr3:uid="{7F2640F3-3804-4F7B-860B-C550CB6AFA88}" name="Total Cost" dataDxfId="32">
      <calculatedColumnFormula xml:space="preserve">  SUM(Table47911[Cost])</calculatedColumnFormula>
    </tableColumn>
    <tableColumn id="8" xr3:uid="{92508BD7-A5E4-4DB9-8467-A71416F8EF5F}" name="Amount" dataDxfId="31">
      <calculatedColumnFormula>SUM(C84,H78)</calculatedColumnFormula>
    </tableColumn>
    <tableColumn id="6" xr3:uid="{3F407622-B75A-4FBC-B623-47C229DD187B}" name="Balance" dataDxfId="30">
      <calculatedColumnFormula xml:space="preserve"> Table47911[Amount]- SUM(Table47911[Cost])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8EE8D-929D-4920-A26B-CBA9A0D602E4}" name="Table472" displayName="Table472" ref="A100:H106" totalsRowShown="0" headerRowDxfId="29" dataDxfId="28">
  <autoFilter ref="A100:H106" xr:uid="{794B95C0-D02C-4C73-94D7-1746F02167D1}"/>
  <tableColumns count="8">
    <tableColumn id="1" xr3:uid="{86ED88C0-7CE2-4317-B999-B6A37B235CD6}" name="Date" dataDxfId="27"/>
    <tableColumn id="2" xr3:uid="{E2059B40-06AD-4443-801B-E36F74261D30}" name="Items" dataDxfId="26"/>
    <tableColumn id="3" xr3:uid="{947C248E-967E-4892-909D-C0D749ADE0EE}" name="Quantity" dataDxfId="25"/>
    <tableColumn id="4" xr3:uid="{8B8EC41E-8EE8-4A71-84B9-9B0BCA0B8A48}" name="Unit Price" dataDxfId="24"/>
    <tableColumn id="5" xr3:uid="{B2D30EB9-C0D5-419B-8372-348F2F42F33F}" name="Cost" dataDxfId="23">
      <calculatedColumnFormula>SUM(Table472[Quantity] * Table472[Unit Price])</calculatedColumnFormula>
    </tableColumn>
    <tableColumn id="7" xr3:uid="{784C0A8A-71E5-4636-812A-FFA31432FC42}" name="Total Cost" dataDxfId="22">
      <calculatedColumnFormula xml:space="preserve">  SUM(Table472[Cost])</calculatedColumnFormula>
    </tableColumn>
    <tableColumn id="8" xr3:uid="{A8AB4305-F152-42E9-97CF-85D4BA316008}" name="Amount" dataDxfId="21">
      <calculatedColumnFormula>SUM(C85,H80)</calculatedColumnFormula>
    </tableColumn>
    <tableColumn id="6" xr3:uid="{AD4DAC9D-9F28-4038-81D4-4A468C24D0A0}" name="Balance" dataDxfId="20">
      <calculatedColumnFormula xml:space="preserve"> Table472[Amount]- SUM(Table472[Cost])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1C4134-9FCC-4661-9E56-616AAA6B087C}" name="Table4723" displayName="Table4723" ref="A113:H118" totalsRowShown="0" headerRowDxfId="19" dataDxfId="18">
  <autoFilter ref="A113:H118" xr:uid="{802E2E1C-9054-418F-B5A4-8897120150A0}"/>
  <tableColumns count="8">
    <tableColumn id="1" xr3:uid="{2AF180E2-36C0-4CFC-936C-D499B49A6E28}" name="Date" dataDxfId="17"/>
    <tableColumn id="2" xr3:uid="{2C4AECE3-B62B-4430-9994-4BB02418EBB1}" name="Items" dataDxfId="16"/>
    <tableColumn id="3" xr3:uid="{35B104F1-E01F-415C-B6BC-6B67C2FC196D}" name="Quantity" dataDxfId="15"/>
    <tableColumn id="4" xr3:uid="{89E6F6D2-27AC-4BCA-8B6A-B6789466DC1B}" name="Unit Price" dataDxfId="14"/>
    <tableColumn id="5" xr3:uid="{824127F4-C849-4B55-AD29-FD63ED7B4020}" name="Cost" dataDxfId="13">
      <calculatedColumnFormula>SUM(Table4723[Quantity] * Table4723[Unit Price])</calculatedColumnFormula>
    </tableColumn>
    <tableColumn id="7" xr3:uid="{4A15A826-2C9E-414A-93D3-1564431F22C8}" name="Total Cost" dataDxfId="12">
      <calculatedColumnFormula xml:space="preserve">  SUM(Table4723[Cost])</calculatedColumnFormula>
    </tableColumn>
    <tableColumn id="8" xr3:uid="{5F85D79D-98CE-463A-A657-4FA5D77CFD59}" name="Amount" dataDxfId="11">
      <calculatedColumnFormula>SUM(C108,H102)</calculatedColumnFormula>
    </tableColumn>
    <tableColumn id="6" xr3:uid="{A3123261-D9DF-4AF5-ACEE-DB57C165CADC}" name="Balance" dataDxfId="10">
      <calculatedColumnFormula xml:space="preserve"> Table4723[Amount]- SUM(Table4723[Cost])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AF33E6-54A7-4930-9132-60B244034295}" name="Table47234" displayName="Table47234" ref="A125:H129" totalsRowShown="0" headerRowDxfId="9" dataDxfId="8">
  <autoFilter ref="A125:H129" xr:uid="{4350E015-3CE8-422A-A5C0-330D4981EAE2}"/>
  <tableColumns count="8">
    <tableColumn id="1" xr3:uid="{ADDBDB47-4CB7-4419-B007-BCFE93BB7D4D}" name="Date" dataDxfId="7"/>
    <tableColumn id="2" xr3:uid="{93CADA33-D922-4012-8653-43F4EFF2215B}" name="Items" dataDxfId="6"/>
    <tableColumn id="3" xr3:uid="{A6A4F873-35BA-4BED-8495-1CFB09005B7E}" name="Quantity" dataDxfId="5"/>
    <tableColumn id="4" xr3:uid="{241964AB-9B78-44BA-9D6C-CF5280B07C1C}" name="Unit Price" dataDxfId="4"/>
    <tableColumn id="5" xr3:uid="{C556E3CB-8F31-472A-9577-231DC9BA7561}" name="Cost" dataDxfId="3">
      <calculatedColumnFormula>SUM(Table47234[Quantity] * Table47234[Unit Price])</calculatedColumnFormula>
    </tableColumn>
    <tableColumn id="7" xr3:uid="{095522C1-8A89-4C6A-A349-0B3D8E34D6EB}" name="Total Cost" dataDxfId="2">
      <calculatedColumnFormula xml:space="preserve">  SUM(Table47234[Cost])</calculatedColumnFormula>
    </tableColumn>
    <tableColumn id="8" xr3:uid="{B1E87ADA-E494-46B9-A5AF-E81AF732D5D3}" name="Amount" dataDxfId="1">
      <calculatedColumnFormula>SUM(C120,H114)</calculatedColumnFormula>
    </tableColumn>
    <tableColumn id="6" xr3:uid="{6558D713-AA7B-437C-8312-A5B307F06E74}" name="Balance" dataDxfId="0">
      <calculatedColumnFormula xml:space="preserve"> Table47234[Amount]- SUM(Table47234[Cost])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C027-2386-4E9C-83E2-5EAA74D7B5CC}">
  <dimension ref="A1:I190"/>
  <sheetViews>
    <sheetView tabSelected="1" topLeftCell="A118" workbookViewId="0">
      <selection activeCell="A72" sqref="A72:XFD72"/>
    </sheetView>
  </sheetViews>
  <sheetFormatPr defaultRowHeight="15" x14ac:dyDescent="0.25"/>
  <cols>
    <col min="1" max="1" width="20.85546875" customWidth="1"/>
    <col min="2" max="2" width="27.5703125" customWidth="1"/>
    <col min="3" max="3" width="15.42578125" customWidth="1"/>
    <col min="4" max="4" width="14.28515625" customWidth="1"/>
    <col min="5" max="5" width="15.85546875" customWidth="1"/>
    <col min="6" max="6" width="23.28515625" customWidth="1"/>
    <col min="7" max="7" width="22" customWidth="1"/>
    <col min="8" max="8" width="21.42578125" customWidth="1"/>
  </cols>
  <sheetData>
    <row r="1" spans="1:9" x14ac:dyDescent="0.25">
      <c r="A1" t="s">
        <v>0</v>
      </c>
    </row>
    <row r="2" spans="1:9" x14ac:dyDescent="0.25">
      <c r="A2" t="s">
        <v>1</v>
      </c>
      <c r="B2" s="5">
        <v>160</v>
      </c>
    </row>
    <row r="4" spans="1:9" x14ac:dyDescent="0.25">
      <c r="A4" s="8" t="s">
        <v>17</v>
      </c>
      <c r="B4" s="8"/>
      <c r="C4" s="4">
        <v>126</v>
      </c>
      <c r="D4" s="1"/>
      <c r="E4" s="1"/>
      <c r="F4" s="1"/>
      <c r="G4" s="1"/>
      <c r="H4" s="1"/>
    </row>
    <row r="5" spans="1:9" ht="14.25" customHeight="1" x14ac:dyDescent="0.25">
      <c r="A5" s="2" t="s">
        <v>2</v>
      </c>
      <c r="B5" s="1" t="s">
        <v>3</v>
      </c>
      <c r="C5" s="1" t="s">
        <v>4</v>
      </c>
      <c r="D5" s="3" t="s">
        <v>5</v>
      </c>
      <c r="E5" s="1" t="s">
        <v>6</v>
      </c>
      <c r="F5" s="1" t="s">
        <v>11</v>
      </c>
      <c r="G5" s="1" t="s">
        <v>16</v>
      </c>
      <c r="H5" s="1" t="s">
        <v>7</v>
      </c>
    </row>
    <row r="6" spans="1:9" ht="13.5" customHeight="1" x14ac:dyDescent="0.25">
      <c r="A6" s="2">
        <v>43591</v>
      </c>
      <c r="B6" s="1" t="s">
        <v>9</v>
      </c>
      <c r="C6" s="1">
        <v>2</v>
      </c>
      <c r="D6" s="4">
        <v>16</v>
      </c>
      <c r="E6" s="4">
        <f>SUM(Table4[Quantity] * Table4[Unit Price])</f>
        <v>32</v>
      </c>
      <c r="F6" s="4"/>
      <c r="G6" s="1"/>
      <c r="H6" s="1"/>
      <c r="I6" s="1"/>
    </row>
    <row r="7" spans="1:9" x14ac:dyDescent="0.25">
      <c r="A7" s="2"/>
      <c r="B7" s="1" t="s">
        <v>10</v>
      </c>
      <c r="C7" s="1">
        <v>5</v>
      </c>
      <c r="D7" s="4">
        <v>4</v>
      </c>
      <c r="E7" s="4">
        <f>SUM(Table4[Quantity] * Table4[Unit Price])</f>
        <v>20</v>
      </c>
      <c r="F7" s="4"/>
      <c r="G7" s="1"/>
      <c r="H7" s="1"/>
    </row>
    <row r="8" spans="1:9" x14ac:dyDescent="0.25">
      <c r="A8" s="2"/>
      <c r="B8" s="1" t="s">
        <v>12</v>
      </c>
      <c r="C8" s="1">
        <v>1</v>
      </c>
      <c r="D8" s="4">
        <v>30</v>
      </c>
      <c r="E8" s="4">
        <f>SUM(Table4[Quantity] * Table4[Unit Price])</f>
        <v>30</v>
      </c>
      <c r="F8" s="4"/>
      <c r="G8" s="1"/>
      <c r="H8" s="1"/>
    </row>
    <row r="9" spans="1:9" x14ac:dyDescent="0.25">
      <c r="A9" s="2"/>
      <c r="B9" s="1" t="s">
        <v>13</v>
      </c>
      <c r="C9" s="1">
        <v>2</v>
      </c>
      <c r="D9" s="4">
        <v>1.5</v>
      </c>
      <c r="E9" s="4">
        <f>SUM(Table4[Quantity] * Table4[Unit Price])</f>
        <v>3</v>
      </c>
      <c r="F9" s="4"/>
      <c r="G9" s="1"/>
      <c r="H9" s="1"/>
    </row>
    <row r="10" spans="1:9" x14ac:dyDescent="0.25">
      <c r="A10" s="2"/>
      <c r="B10" s="1" t="s">
        <v>14</v>
      </c>
      <c r="C10" s="1">
        <v>2</v>
      </c>
      <c r="D10" s="4">
        <v>2.5</v>
      </c>
      <c r="E10" s="4">
        <f>SUM(Table4[Quantity] * Table4[Unit Price])</f>
        <v>5</v>
      </c>
      <c r="F10" s="4"/>
      <c r="G10" s="1"/>
      <c r="H10" s="1"/>
    </row>
    <row r="11" spans="1:9" x14ac:dyDescent="0.25">
      <c r="A11" s="2"/>
      <c r="B11" s="1"/>
      <c r="C11" s="1"/>
      <c r="D11" s="1"/>
      <c r="E11" s="4">
        <f>SUM(Table4[Quantity] * Table4[Unit Price])</f>
        <v>0</v>
      </c>
      <c r="F11" s="4"/>
      <c r="G11" s="1"/>
      <c r="H11" s="1"/>
    </row>
    <row r="12" spans="1:9" x14ac:dyDescent="0.25">
      <c r="A12" s="2"/>
      <c r="B12" s="1"/>
      <c r="C12" s="1"/>
      <c r="D12" s="1"/>
      <c r="E12" s="4">
        <f>SUM(Table4[Quantity] * Table4[Unit Price])</f>
        <v>0</v>
      </c>
      <c r="F12" s="4"/>
      <c r="G12" s="1"/>
      <c r="H12" s="1"/>
    </row>
    <row r="13" spans="1:9" x14ac:dyDescent="0.25">
      <c r="A13" s="2"/>
      <c r="B13" s="1"/>
      <c r="C13" s="1"/>
      <c r="D13" s="1"/>
      <c r="E13" s="4">
        <f>SUM(Table4[Quantity] * Table4[Unit Price])</f>
        <v>0</v>
      </c>
      <c r="F13" s="4"/>
      <c r="G13" s="1"/>
      <c r="H13" s="1"/>
    </row>
    <row r="14" spans="1:9" x14ac:dyDescent="0.25">
      <c r="A14" s="2"/>
      <c r="B14" s="1"/>
      <c r="C14" s="1"/>
      <c r="D14" s="1"/>
      <c r="E14" s="4">
        <f>SUM(Table4[Quantity] * Table4[Unit Price])</f>
        <v>0</v>
      </c>
      <c r="F14" s="4"/>
      <c r="G14" s="1"/>
      <c r="H14" s="1"/>
    </row>
    <row r="15" spans="1:9" x14ac:dyDescent="0.25">
      <c r="A15" s="2"/>
      <c r="B15" s="1"/>
      <c r="C15" s="1"/>
      <c r="D15" s="1"/>
      <c r="E15" s="4">
        <f>SUM(Table4[Quantity] * Table4[Unit Price])</f>
        <v>0</v>
      </c>
      <c r="F15" s="4"/>
      <c r="G15" s="1"/>
      <c r="H15" s="1"/>
    </row>
    <row r="16" spans="1:9" x14ac:dyDescent="0.25">
      <c r="A16" s="2"/>
      <c r="B16" s="1"/>
      <c r="C16" s="1"/>
      <c r="D16" s="1"/>
      <c r="E16" s="4">
        <f>SUM(Table4[Quantity] * Table4[Unit Price])</f>
        <v>0</v>
      </c>
      <c r="F16" s="4"/>
      <c r="G16" s="1"/>
      <c r="H16" s="1"/>
    </row>
    <row r="17" spans="1:8" x14ac:dyDescent="0.25">
      <c r="A17" s="2"/>
      <c r="B17" s="1"/>
      <c r="C17" s="1"/>
      <c r="D17" s="1"/>
      <c r="E17" s="4">
        <f>SUM(Table4[Quantity] * Table4[Unit Price])</f>
        <v>0</v>
      </c>
      <c r="F17" s="4"/>
      <c r="G17" s="1"/>
      <c r="H17" s="1"/>
    </row>
    <row r="18" spans="1:8" x14ac:dyDescent="0.25">
      <c r="A18" s="2"/>
      <c r="B18" s="1"/>
      <c r="C18" s="1"/>
      <c r="D18" s="1"/>
      <c r="E18" s="4">
        <f>SUM(Table4[Quantity] * Table4[Unit Price])</f>
        <v>0</v>
      </c>
      <c r="F18" s="4"/>
      <c r="G18" s="1"/>
      <c r="H18" s="1"/>
    </row>
    <row r="19" spans="1:8" x14ac:dyDescent="0.25">
      <c r="A19" s="2"/>
      <c r="B19" s="1"/>
      <c r="C19" s="1"/>
      <c r="D19" s="1"/>
      <c r="E19" s="4">
        <f>SUM(Table4[Quantity] * Table4[Unit Price])</f>
        <v>0</v>
      </c>
      <c r="F19" s="4"/>
      <c r="G19" s="1"/>
      <c r="H19" s="1"/>
    </row>
    <row r="20" spans="1:8" x14ac:dyDescent="0.25">
      <c r="A20" s="2"/>
      <c r="B20" s="1"/>
      <c r="C20" s="1"/>
      <c r="D20" s="1"/>
      <c r="E20" s="1">
        <f>SUM(Table4[Quantity] * Table4[Unit Price])</f>
        <v>0</v>
      </c>
      <c r="F20" s="4">
        <f>SUM(Table4[Cost])</f>
        <v>90</v>
      </c>
      <c r="G20" s="4">
        <f>SUM(B2, C4)</f>
        <v>286</v>
      </c>
      <c r="H20" s="4">
        <f xml:space="preserve"> Table4[Amount]- SUM(Table4[Cost])</f>
        <v>196</v>
      </c>
    </row>
    <row r="21" spans="1:8" x14ac:dyDescent="0.25">
      <c r="A21" s="2"/>
      <c r="B21" s="1"/>
      <c r="C21" s="1"/>
      <c r="D21" s="1"/>
      <c r="E21" s="1"/>
      <c r="F21" s="1"/>
      <c r="G21" s="1"/>
      <c r="H21" s="1"/>
    </row>
    <row r="22" spans="1:8" x14ac:dyDescent="0.25">
      <c r="A22" s="2"/>
      <c r="B22" s="1"/>
      <c r="C22" s="1"/>
      <c r="D22" s="1"/>
      <c r="E22" s="1"/>
      <c r="F22" s="1"/>
      <c r="G22" s="1"/>
      <c r="H22" s="1"/>
    </row>
    <row r="23" spans="1:8" x14ac:dyDescent="0.25">
      <c r="A23" s="2"/>
      <c r="B23" s="1"/>
      <c r="C23" s="1"/>
      <c r="D23" s="1"/>
      <c r="E23" s="1"/>
      <c r="F23" s="1"/>
      <c r="G23" s="1"/>
      <c r="H23" s="1"/>
    </row>
    <row r="24" spans="1:8" x14ac:dyDescent="0.25">
      <c r="A24" s="2"/>
      <c r="B24" s="1"/>
      <c r="C24" s="1"/>
      <c r="D24" s="1"/>
      <c r="E24" s="1"/>
      <c r="F24" s="1"/>
      <c r="G24" s="1"/>
      <c r="H24" s="1"/>
    </row>
    <row r="25" spans="1:8" x14ac:dyDescent="0.25">
      <c r="A25" s="7" t="s">
        <v>18</v>
      </c>
      <c r="B25" s="7"/>
      <c r="C25" s="4">
        <v>113.5</v>
      </c>
      <c r="D25" s="1"/>
      <c r="E25" s="1"/>
      <c r="F25" s="1"/>
      <c r="G25" s="1"/>
      <c r="H25" s="1"/>
    </row>
    <row r="26" spans="1:8" x14ac:dyDescent="0.25">
      <c r="A26" s="2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11</v>
      </c>
      <c r="G26" s="1" t="s">
        <v>16</v>
      </c>
      <c r="H26" s="1" t="s">
        <v>7</v>
      </c>
    </row>
    <row r="27" spans="1:8" x14ac:dyDescent="0.25">
      <c r="A27" s="2">
        <v>43592</v>
      </c>
      <c r="B27" s="1" t="s">
        <v>8</v>
      </c>
      <c r="C27" s="1">
        <v>1</v>
      </c>
      <c r="D27" s="1">
        <v>30</v>
      </c>
      <c r="E27" s="1">
        <f>SUM(Table47[Quantity] * Table47[Unit Price])</f>
        <v>30</v>
      </c>
      <c r="F27" s="1"/>
      <c r="G27" s="4">
        <f t="shared" ref="G27:G41" si="0">SUM(C11,H6)</f>
        <v>0</v>
      </c>
      <c r="H27" s="1"/>
    </row>
    <row r="28" spans="1:8" x14ac:dyDescent="0.25">
      <c r="A28" s="2"/>
      <c r="B28" s="1" t="s">
        <v>10</v>
      </c>
      <c r="C28" s="1">
        <v>1</v>
      </c>
      <c r="D28" s="1">
        <v>22</v>
      </c>
      <c r="E28" s="1">
        <f>SUM(Table47[Quantity] * Table47[Unit Price])</f>
        <v>22</v>
      </c>
      <c r="F28" s="1"/>
      <c r="G28" s="4">
        <f t="shared" si="0"/>
        <v>0</v>
      </c>
      <c r="H28" s="1"/>
    </row>
    <row r="29" spans="1:8" x14ac:dyDescent="0.25">
      <c r="A29" s="2"/>
      <c r="B29" s="1" t="s">
        <v>12</v>
      </c>
      <c r="C29" s="1">
        <v>1</v>
      </c>
      <c r="D29" s="1">
        <v>30</v>
      </c>
      <c r="E29" s="1">
        <f>SUM(Table47[Quantity] * Table47[Unit Price])</f>
        <v>30</v>
      </c>
      <c r="F29" s="1"/>
      <c r="G29" s="4">
        <f t="shared" si="0"/>
        <v>0</v>
      </c>
      <c r="H29" s="1"/>
    </row>
    <row r="30" spans="1:8" x14ac:dyDescent="0.25">
      <c r="A30" s="2"/>
      <c r="B30" s="1" t="s">
        <v>13</v>
      </c>
      <c r="C30" s="1">
        <v>2</v>
      </c>
      <c r="D30" s="1">
        <v>1.5</v>
      </c>
      <c r="E30" s="1">
        <f>SUM(Table47[Quantity] * Table47[Unit Price])</f>
        <v>3</v>
      </c>
      <c r="F30" s="1"/>
      <c r="G30" s="4">
        <f t="shared" si="0"/>
        <v>0</v>
      </c>
      <c r="H30" s="1"/>
    </row>
    <row r="31" spans="1:8" x14ac:dyDescent="0.25">
      <c r="A31" s="2"/>
      <c r="B31" s="1" t="s">
        <v>14</v>
      </c>
      <c r="C31" s="1">
        <v>2</v>
      </c>
      <c r="D31" s="1">
        <v>2.5</v>
      </c>
      <c r="E31" s="1">
        <f>SUM(Table47[Quantity] * Table47[Unit Price])</f>
        <v>5</v>
      </c>
      <c r="F31" s="1"/>
      <c r="G31" s="4">
        <f t="shared" si="0"/>
        <v>0</v>
      </c>
      <c r="H31" s="1"/>
    </row>
    <row r="32" spans="1:8" x14ac:dyDescent="0.25">
      <c r="A32" s="2"/>
      <c r="B32" s="1" t="s">
        <v>15</v>
      </c>
      <c r="C32" s="1">
        <v>1</v>
      </c>
      <c r="D32" s="1">
        <v>15</v>
      </c>
      <c r="E32" s="1">
        <f>SUM(Table47[Quantity] * Table47[Unit Price])</f>
        <v>15</v>
      </c>
      <c r="F32" s="1"/>
      <c r="G32" s="4">
        <f t="shared" si="0"/>
        <v>0</v>
      </c>
      <c r="H32" s="1"/>
    </row>
    <row r="33" spans="1:8" x14ac:dyDescent="0.25">
      <c r="A33" s="2"/>
      <c r="B33" s="1"/>
      <c r="C33" s="1"/>
      <c r="D33" s="1"/>
      <c r="E33" s="1">
        <f>SUM(Table47[Quantity] * Table47[Unit Price])</f>
        <v>0</v>
      </c>
      <c r="F33" s="1"/>
      <c r="G33" s="4">
        <f t="shared" si="0"/>
        <v>0</v>
      </c>
      <c r="H33" s="1"/>
    </row>
    <row r="34" spans="1:8" x14ac:dyDescent="0.25">
      <c r="A34" s="2"/>
      <c r="B34" s="1"/>
      <c r="C34" s="1"/>
      <c r="D34" s="1"/>
      <c r="E34" s="1">
        <f>SUM(Table47[Quantity] * Table47[Unit Price])</f>
        <v>0</v>
      </c>
      <c r="F34" s="1"/>
      <c r="G34" s="4">
        <f t="shared" si="0"/>
        <v>0</v>
      </c>
      <c r="H34" s="1"/>
    </row>
    <row r="35" spans="1:8" x14ac:dyDescent="0.25">
      <c r="A35" s="2"/>
      <c r="B35" s="1"/>
      <c r="C35" s="1"/>
      <c r="D35" s="1"/>
      <c r="E35" s="1">
        <f>SUM(Table47[Quantity] * Table47[Unit Price])</f>
        <v>0</v>
      </c>
      <c r="F35" s="1"/>
      <c r="G35" s="4">
        <f t="shared" si="0"/>
        <v>0</v>
      </c>
      <c r="H35" s="1"/>
    </row>
    <row r="36" spans="1:8" x14ac:dyDescent="0.25">
      <c r="A36" s="2"/>
      <c r="B36" s="1"/>
      <c r="C36" s="1"/>
      <c r="D36" s="1"/>
      <c r="E36" s="1">
        <f>SUM(Table47[Quantity] * Table47[Unit Price])</f>
        <v>0</v>
      </c>
      <c r="F36" s="1"/>
      <c r="G36" s="4">
        <f t="shared" si="0"/>
        <v>0</v>
      </c>
      <c r="H36" s="1"/>
    </row>
    <row r="37" spans="1:8" x14ac:dyDescent="0.25">
      <c r="A37" s="2"/>
      <c r="B37" s="1"/>
      <c r="C37" s="1"/>
      <c r="D37" s="1"/>
      <c r="E37" s="1">
        <f>SUM(Table47[Quantity] * Table47[Unit Price])</f>
        <v>0</v>
      </c>
      <c r="F37" s="1"/>
      <c r="G37" s="4">
        <f t="shared" si="0"/>
        <v>0</v>
      </c>
      <c r="H37" s="1"/>
    </row>
    <row r="38" spans="1:8" x14ac:dyDescent="0.25">
      <c r="A38" s="2"/>
      <c r="B38" s="1"/>
      <c r="C38" s="1"/>
      <c r="D38" s="1"/>
      <c r="E38" s="1">
        <f>SUM(Table47[Quantity] * Table47[Unit Price])</f>
        <v>0</v>
      </c>
      <c r="F38" s="1"/>
      <c r="G38" s="4">
        <f t="shared" si="0"/>
        <v>0</v>
      </c>
      <c r="H38" s="1"/>
    </row>
    <row r="39" spans="1:8" x14ac:dyDescent="0.25">
      <c r="A39" s="2"/>
      <c r="B39" s="1"/>
      <c r="C39" s="1"/>
      <c r="D39" s="1"/>
      <c r="E39" s="1">
        <f>SUM(Table47[Quantity] * Table47[Unit Price])</f>
        <v>0</v>
      </c>
      <c r="F39" s="1"/>
      <c r="G39" s="4">
        <f t="shared" si="0"/>
        <v>0</v>
      </c>
      <c r="H39" s="1"/>
    </row>
    <row r="40" spans="1:8" x14ac:dyDescent="0.25">
      <c r="A40" s="2"/>
      <c r="B40" s="1"/>
      <c r="C40" s="1"/>
      <c r="D40" s="1"/>
      <c r="E40" s="1">
        <f>SUM(Table47[Quantity] * Table47[Unit Price])</f>
        <v>0</v>
      </c>
      <c r="F40" s="1"/>
      <c r="G40" s="4">
        <f t="shared" si="0"/>
        <v>0</v>
      </c>
      <c r="H40" s="1"/>
    </row>
    <row r="41" spans="1:8" x14ac:dyDescent="0.25">
      <c r="A41" s="2"/>
      <c r="B41" s="1"/>
      <c r="C41" s="1"/>
      <c r="D41" s="1"/>
      <c r="E41" s="1">
        <f>SUM(Table47[Quantity] * Table47[Unit Price])</f>
        <v>0</v>
      </c>
      <c r="F41" s="1">
        <f xml:space="preserve">  SUM(Table47[Cost])</f>
        <v>105</v>
      </c>
      <c r="G41" s="4">
        <f t="shared" si="0"/>
        <v>309.5</v>
      </c>
      <c r="H41" s="1">
        <f xml:space="preserve"> Table47[Amount]- SUM(Table47[Cost])</f>
        <v>204.5</v>
      </c>
    </row>
    <row r="48" spans="1:8" x14ac:dyDescent="0.25">
      <c r="A48" s="2"/>
      <c r="B48" s="1"/>
      <c r="C48" s="1"/>
      <c r="D48" s="1"/>
      <c r="E48" s="1"/>
      <c r="F48" s="1"/>
      <c r="G48" s="1"/>
      <c r="H48" s="1"/>
    </row>
    <row r="49" spans="1:8" x14ac:dyDescent="0.25">
      <c r="A49" s="7" t="s">
        <v>19</v>
      </c>
      <c r="B49" s="7"/>
      <c r="C49" s="4">
        <v>140.5</v>
      </c>
      <c r="D49" s="1"/>
      <c r="E49" s="1"/>
      <c r="F49" s="1"/>
      <c r="G49" s="1"/>
      <c r="H49" s="1"/>
    </row>
    <row r="50" spans="1:8" x14ac:dyDescent="0.25">
      <c r="A50" s="2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11</v>
      </c>
      <c r="G50" s="1" t="s">
        <v>16</v>
      </c>
      <c r="H50" s="1" t="s">
        <v>7</v>
      </c>
    </row>
    <row r="51" spans="1:8" x14ac:dyDescent="0.25">
      <c r="A51" s="2">
        <v>43593</v>
      </c>
      <c r="B51" s="1" t="s">
        <v>8</v>
      </c>
      <c r="C51" s="1">
        <v>2</v>
      </c>
      <c r="D51" s="1">
        <v>10</v>
      </c>
      <c r="E51" s="1">
        <f>SUM(Table478[Quantity] * Table478[Unit Price])</f>
        <v>20</v>
      </c>
      <c r="F51" s="1"/>
      <c r="G51" s="4">
        <f t="shared" ref="G51:G56" si="1">SUM(C44,H36)</f>
        <v>0</v>
      </c>
      <c r="H51" s="1"/>
    </row>
    <row r="52" spans="1:8" x14ac:dyDescent="0.25">
      <c r="A52" s="2"/>
      <c r="B52" s="1" t="s">
        <v>10</v>
      </c>
      <c r="C52" s="1">
        <v>5</v>
      </c>
      <c r="D52" s="1">
        <v>4</v>
      </c>
      <c r="E52" s="1">
        <f>SUM(Table478[Quantity] * Table478[Unit Price])</f>
        <v>20</v>
      </c>
      <c r="F52" s="1"/>
      <c r="G52" s="4">
        <f t="shared" si="1"/>
        <v>0</v>
      </c>
      <c r="H52" s="1"/>
    </row>
    <row r="53" spans="1:8" x14ac:dyDescent="0.25">
      <c r="A53" s="2"/>
      <c r="B53" s="1" t="s">
        <v>12</v>
      </c>
      <c r="C53" s="1">
        <v>1</v>
      </c>
      <c r="D53" s="1">
        <v>30</v>
      </c>
      <c r="E53" s="1">
        <f>SUM(Table478[Quantity] * Table478[Unit Price])</f>
        <v>30</v>
      </c>
      <c r="F53" s="1"/>
      <c r="G53" s="4">
        <f t="shared" si="1"/>
        <v>0</v>
      </c>
      <c r="H53" s="1"/>
    </row>
    <row r="54" spans="1:8" x14ac:dyDescent="0.25">
      <c r="A54" s="2"/>
      <c r="B54" s="1" t="s">
        <v>13</v>
      </c>
      <c r="C54" s="1">
        <v>4</v>
      </c>
      <c r="D54" s="1">
        <v>1.5</v>
      </c>
      <c r="E54" s="1">
        <f>SUM(Table478[Quantity] * Table478[Unit Price])</f>
        <v>6</v>
      </c>
      <c r="F54" s="1"/>
      <c r="G54" s="4">
        <f t="shared" si="1"/>
        <v>0</v>
      </c>
      <c r="H54" s="1"/>
    </row>
    <row r="55" spans="1:8" x14ac:dyDescent="0.25">
      <c r="A55" s="2"/>
      <c r="B55" s="1" t="s">
        <v>20</v>
      </c>
      <c r="C55" s="1">
        <v>1</v>
      </c>
      <c r="D55" s="1">
        <v>10</v>
      </c>
      <c r="E55" s="1">
        <f>SUM(Table478[Quantity] * Table478[Unit Price])</f>
        <v>10</v>
      </c>
      <c r="F55" s="1"/>
      <c r="G55" s="4">
        <f t="shared" si="1"/>
        <v>0</v>
      </c>
      <c r="H55" s="1"/>
    </row>
    <row r="56" spans="1:8" x14ac:dyDescent="0.25">
      <c r="A56" s="2"/>
      <c r="B56" s="1"/>
      <c r="C56" s="1"/>
      <c r="D56" s="1"/>
      <c r="E56" s="1">
        <f>SUM(Table478[Quantity] * Table478[Unit Price])</f>
        <v>0</v>
      </c>
      <c r="F56" s="1">
        <f xml:space="preserve">  SUM(Table478[Cost])</f>
        <v>86</v>
      </c>
      <c r="G56" s="4">
        <f t="shared" si="1"/>
        <v>345</v>
      </c>
      <c r="H56" s="1">
        <f xml:space="preserve"> Table478[Amount]- SUM(Table478[Cost])</f>
        <v>259</v>
      </c>
    </row>
    <row r="62" spans="1:8" x14ac:dyDescent="0.25">
      <c r="A62" s="2"/>
      <c r="B62" s="1"/>
      <c r="C62" s="1"/>
      <c r="D62" s="1"/>
      <c r="E62" s="1"/>
      <c r="F62" s="1"/>
      <c r="G62" s="1"/>
      <c r="H62" s="1"/>
    </row>
    <row r="63" spans="1:8" x14ac:dyDescent="0.25">
      <c r="A63" s="7" t="s">
        <v>21</v>
      </c>
      <c r="B63" s="7"/>
      <c r="C63" s="4">
        <v>64.099999999999994</v>
      </c>
      <c r="D63" s="1"/>
      <c r="E63" s="1"/>
      <c r="F63" s="1"/>
      <c r="G63" s="1"/>
      <c r="H63" s="1"/>
    </row>
    <row r="64" spans="1:8" x14ac:dyDescent="0.25">
      <c r="A64" s="2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11</v>
      </c>
      <c r="G64" s="1" t="s">
        <v>16</v>
      </c>
      <c r="H64" s="1" t="s">
        <v>7</v>
      </c>
    </row>
    <row r="65" spans="1:8" x14ac:dyDescent="0.25">
      <c r="A65" s="2">
        <v>43594</v>
      </c>
      <c r="B65" s="1" t="s">
        <v>8</v>
      </c>
      <c r="C65" s="1">
        <v>1</v>
      </c>
      <c r="D65" s="1">
        <v>20</v>
      </c>
      <c r="E65" s="1">
        <f>SUM(Table479[Quantity] * Table479[Unit Price])</f>
        <v>20</v>
      </c>
      <c r="F65" s="1"/>
      <c r="G65" s="4"/>
      <c r="H65" s="1"/>
    </row>
    <row r="66" spans="1:8" x14ac:dyDescent="0.25">
      <c r="A66" s="2"/>
      <c r="B66" s="1" t="s">
        <v>22</v>
      </c>
      <c r="C66" s="1">
        <v>1</v>
      </c>
      <c r="D66" s="1">
        <v>100</v>
      </c>
      <c r="E66" s="1">
        <f>SUM(Table479[Quantity] * Table479[Unit Price])</f>
        <v>100</v>
      </c>
      <c r="F66" s="1"/>
      <c r="G66" s="4"/>
      <c r="H66" s="1"/>
    </row>
    <row r="67" spans="1:8" x14ac:dyDescent="0.25">
      <c r="A67" s="2"/>
      <c r="B67" s="1" t="s">
        <v>23</v>
      </c>
      <c r="C67" s="1">
        <v>1</v>
      </c>
      <c r="D67" s="1">
        <v>16</v>
      </c>
      <c r="E67" s="1">
        <f>SUM(Table479[Quantity] * Table479[Unit Price])</f>
        <v>16</v>
      </c>
      <c r="F67" s="1"/>
      <c r="G67" s="4"/>
      <c r="H67" s="1"/>
    </row>
    <row r="68" spans="1:8" x14ac:dyDescent="0.25">
      <c r="A68" s="2"/>
      <c r="B68" s="1" t="s">
        <v>13</v>
      </c>
      <c r="C68" s="1">
        <v>4</v>
      </c>
      <c r="D68" s="1">
        <v>1.5</v>
      </c>
      <c r="E68" s="1">
        <f>SUM(Table479[Quantity] * Table479[Unit Price])</f>
        <v>6</v>
      </c>
      <c r="F68" s="1"/>
      <c r="G68" s="4"/>
      <c r="H68" s="1"/>
    </row>
    <row r="69" spans="1:8" x14ac:dyDescent="0.25">
      <c r="A69" s="2"/>
      <c r="B69" s="1"/>
      <c r="C69" s="1"/>
      <c r="D69" s="1"/>
      <c r="E69" s="1">
        <f>SUM(Table479[Quantity] * Table479[Unit Price])</f>
        <v>0</v>
      </c>
      <c r="F69" s="1">
        <f xml:space="preserve">  SUM(Table479[Cost])</f>
        <v>142</v>
      </c>
      <c r="G69" s="4">
        <f>SUM(C63,H56)</f>
        <v>323.10000000000002</v>
      </c>
      <c r="H69" s="1">
        <f xml:space="preserve"> Table479[Amount]- SUM(Table479[Cost])</f>
        <v>181.10000000000002</v>
      </c>
    </row>
    <row r="70" spans="1:8" x14ac:dyDescent="0.25">
      <c r="B70" s="1"/>
      <c r="C70" s="1"/>
      <c r="D70" s="1"/>
      <c r="E70" s="1"/>
      <c r="F70" s="1"/>
      <c r="G70" s="1"/>
      <c r="H70" s="1"/>
    </row>
    <row r="71" spans="1:8" x14ac:dyDescent="0.25">
      <c r="B71" s="1"/>
      <c r="C71" s="1"/>
      <c r="D71" s="1"/>
      <c r="E71" s="1"/>
      <c r="F71" s="1"/>
      <c r="G71" s="1"/>
      <c r="H71" s="1"/>
    </row>
    <row r="72" spans="1:8" s="9" customFormat="1" ht="33" x14ac:dyDescent="0.6">
      <c r="A72" s="10" t="s">
        <v>34</v>
      </c>
    </row>
    <row r="73" spans="1:8" x14ac:dyDescent="0.25">
      <c r="B73" s="1"/>
      <c r="C73" s="1"/>
      <c r="D73" s="1"/>
      <c r="E73" s="1"/>
      <c r="F73" s="1"/>
      <c r="G73" s="1"/>
      <c r="H73" s="1"/>
    </row>
    <row r="74" spans="1:8" x14ac:dyDescent="0.25">
      <c r="B74" s="1"/>
      <c r="C74" s="1"/>
      <c r="D74" s="1"/>
      <c r="E74" s="1"/>
      <c r="F74" s="1"/>
      <c r="G74" s="1"/>
      <c r="H74" s="1"/>
    </row>
    <row r="75" spans="1:8" x14ac:dyDescent="0.25">
      <c r="A75" s="2"/>
      <c r="B75" s="1"/>
      <c r="C75" s="1"/>
      <c r="D75" s="1"/>
      <c r="E75" s="1"/>
      <c r="F75" s="1"/>
      <c r="G75" s="1"/>
      <c r="H75" s="1"/>
    </row>
    <row r="76" spans="1:8" x14ac:dyDescent="0.25">
      <c r="A76" s="7" t="s">
        <v>24</v>
      </c>
      <c r="B76" s="7"/>
      <c r="C76" s="4">
        <v>88</v>
      </c>
      <c r="D76" s="1"/>
      <c r="E76" s="1"/>
      <c r="F76" s="1"/>
      <c r="G76" s="1"/>
      <c r="H76" s="1"/>
    </row>
    <row r="77" spans="1:8" x14ac:dyDescent="0.25">
      <c r="A77" s="2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11</v>
      </c>
      <c r="G77" s="1" t="s">
        <v>16</v>
      </c>
      <c r="H77" s="1" t="s">
        <v>7</v>
      </c>
    </row>
    <row r="78" spans="1:8" x14ac:dyDescent="0.25">
      <c r="A78" s="2">
        <v>43595</v>
      </c>
      <c r="B78" s="1" t="s">
        <v>8</v>
      </c>
      <c r="C78" s="1">
        <v>1</v>
      </c>
      <c r="D78" s="1">
        <v>15</v>
      </c>
      <c r="E78" s="1">
        <f>SUM(Table47910[Quantity] * Table47910[Unit Price])</f>
        <v>15</v>
      </c>
      <c r="F78" s="1"/>
      <c r="G78" s="4"/>
      <c r="H78" s="1"/>
    </row>
    <row r="79" spans="1:8" x14ac:dyDescent="0.25">
      <c r="A79" s="2"/>
      <c r="B79" s="1" t="s">
        <v>12</v>
      </c>
      <c r="C79" s="1">
        <v>1</v>
      </c>
      <c r="D79" s="1">
        <v>30</v>
      </c>
      <c r="E79" s="1">
        <f>SUM(Table47910[Quantity] * Table47910[Unit Price])</f>
        <v>30</v>
      </c>
      <c r="F79" s="1"/>
      <c r="G79" s="4"/>
      <c r="H79" s="1"/>
    </row>
    <row r="80" spans="1:8" x14ac:dyDescent="0.25">
      <c r="A80" s="2"/>
      <c r="B80" s="1" t="s">
        <v>25</v>
      </c>
      <c r="C80" s="1">
        <v>1</v>
      </c>
      <c r="D80" s="1">
        <v>9</v>
      </c>
      <c r="E80" s="1">
        <f>SUM(Table47910[Quantity] * Table47910[Unit Price])</f>
        <v>9</v>
      </c>
      <c r="F80" s="1"/>
      <c r="G80" s="4"/>
      <c r="H80" s="1"/>
    </row>
    <row r="81" spans="1:8" x14ac:dyDescent="0.25">
      <c r="A81" s="2"/>
      <c r="B81" s="1"/>
      <c r="C81" s="1"/>
      <c r="D81" s="1"/>
      <c r="E81" s="1">
        <f>SUM(Table47910[Quantity] * Table47910[Unit Price])</f>
        <v>0</v>
      </c>
      <c r="F81" s="1">
        <f xml:space="preserve">  SUM(Table47910[Cost])</f>
        <v>54</v>
      </c>
      <c r="G81" s="4">
        <f>SUM(C76,H69)</f>
        <v>269.10000000000002</v>
      </c>
      <c r="H81" s="4">
        <f xml:space="preserve"> Table47910[Amount]- SUM(Table47910[Cost])</f>
        <v>215.10000000000002</v>
      </c>
    </row>
    <row r="82" spans="1:8" x14ac:dyDescent="0.25">
      <c r="B82" s="1"/>
      <c r="C82" s="1"/>
      <c r="D82" s="1"/>
      <c r="E82" s="1"/>
      <c r="F82" s="1"/>
      <c r="G82" s="1"/>
      <c r="H82" s="1"/>
    </row>
    <row r="83" spans="1:8" x14ac:dyDescent="0.25">
      <c r="B83" s="1"/>
      <c r="C83" s="1"/>
      <c r="D83" s="1"/>
      <c r="E83" s="1"/>
      <c r="F83" s="1"/>
      <c r="G83" s="1"/>
      <c r="H83" s="1"/>
    </row>
    <row r="84" spans="1:8" x14ac:dyDescent="0.25">
      <c r="B84" s="1"/>
      <c r="C84" s="1"/>
      <c r="D84" s="1"/>
      <c r="E84" s="1"/>
      <c r="F84" s="1"/>
      <c r="G84" s="1"/>
      <c r="H84" s="1"/>
    </row>
    <row r="85" spans="1:8" x14ac:dyDescent="0.25">
      <c r="B85" s="1"/>
      <c r="C85" s="1"/>
      <c r="D85" s="1"/>
      <c r="E85" s="1"/>
      <c r="F85" s="1"/>
      <c r="G85" s="1"/>
      <c r="H85" s="1"/>
    </row>
    <row r="86" spans="1:8" x14ac:dyDescent="0.25">
      <c r="A86" s="2"/>
      <c r="B86" s="1"/>
      <c r="C86" s="1"/>
      <c r="D86" s="1"/>
      <c r="E86" s="1"/>
      <c r="F86" s="1"/>
      <c r="G86" s="1"/>
      <c r="H86" s="1"/>
    </row>
    <row r="87" spans="1:8" x14ac:dyDescent="0.25">
      <c r="A87" s="7" t="s">
        <v>26</v>
      </c>
      <c r="B87" s="7"/>
      <c r="C87" s="4">
        <v>122.4</v>
      </c>
      <c r="D87" s="1"/>
      <c r="E87" s="1"/>
      <c r="F87" s="1"/>
      <c r="G87" s="1"/>
      <c r="H87" s="1"/>
    </row>
    <row r="88" spans="1:8" x14ac:dyDescent="0.25">
      <c r="A88" s="2" t="s">
        <v>2</v>
      </c>
      <c r="B88" s="1" t="s">
        <v>3</v>
      </c>
      <c r="C88" s="1" t="s">
        <v>4</v>
      </c>
      <c r="D88" s="1" t="s">
        <v>5</v>
      </c>
      <c r="E88" s="1" t="s">
        <v>6</v>
      </c>
      <c r="F88" s="1" t="s">
        <v>11</v>
      </c>
      <c r="G88" s="1" t="s">
        <v>16</v>
      </c>
      <c r="H88" s="1" t="s">
        <v>7</v>
      </c>
    </row>
    <row r="89" spans="1:8" x14ac:dyDescent="0.25">
      <c r="A89" s="2">
        <v>43596</v>
      </c>
      <c r="B89" s="1" t="s">
        <v>8</v>
      </c>
      <c r="C89" s="1">
        <v>1</v>
      </c>
      <c r="D89" s="1">
        <v>24</v>
      </c>
      <c r="E89" s="1">
        <f>SUM(Table47911[Quantity] * Table47911[Unit Price])</f>
        <v>24</v>
      </c>
      <c r="F89" s="1"/>
      <c r="G89" s="4"/>
      <c r="H89" s="1"/>
    </row>
    <row r="90" spans="1:8" x14ac:dyDescent="0.25">
      <c r="A90" s="2"/>
      <c r="B90" s="1" t="s">
        <v>12</v>
      </c>
      <c r="C90" s="1">
        <v>1</v>
      </c>
      <c r="D90" s="1">
        <v>20</v>
      </c>
      <c r="E90" s="1">
        <f>SUM(Table47911[Quantity] * Table47911[Unit Price])</f>
        <v>20</v>
      </c>
      <c r="F90" s="1"/>
      <c r="G90" s="4"/>
      <c r="H90" s="1"/>
    </row>
    <row r="91" spans="1:8" x14ac:dyDescent="0.25">
      <c r="A91" s="2"/>
      <c r="B91" s="1" t="s">
        <v>13</v>
      </c>
      <c r="C91" s="1">
        <v>4</v>
      </c>
      <c r="D91" s="1">
        <v>1.5</v>
      </c>
      <c r="E91" s="1">
        <f>SUM(Table47911[Quantity] * Table47911[Unit Price])</f>
        <v>6</v>
      </c>
      <c r="F91" s="1"/>
      <c r="G91" s="4"/>
      <c r="H91" s="1"/>
    </row>
    <row r="92" spans="1:8" x14ac:dyDescent="0.25">
      <c r="A92" s="2"/>
      <c r="B92" s="1"/>
      <c r="C92" s="1"/>
      <c r="D92" s="1"/>
      <c r="E92" s="1">
        <f>SUM(Table47911[Quantity] * Table47911[Unit Price])</f>
        <v>0</v>
      </c>
      <c r="F92" s="1">
        <f xml:space="preserve">  SUM(Table47911[Cost])</f>
        <v>50</v>
      </c>
      <c r="G92" s="4">
        <f t="shared" ref="G92" si="2">SUM(C87,H81)</f>
        <v>337.5</v>
      </c>
      <c r="H92" s="1">
        <f xml:space="preserve"> Table47911[Amount]- SUM(Table47911[Cost])</f>
        <v>287.5</v>
      </c>
    </row>
    <row r="93" spans="1:8" x14ac:dyDescent="0.25">
      <c r="B93" s="1"/>
      <c r="C93" s="1"/>
      <c r="D93" s="1"/>
      <c r="E93" s="1"/>
      <c r="F93" s="1"/>
      <c r="G93" s="1"/>
      <c r="H93" s="1"/>
    </row>
    <row r="94" spans="1:8" x14ac:dyDescent="0.25">
      <c r="B94" s="1"/>
      <c r="C94" s="1"/>
      <c r="D94" s="1"/>
      <c r="E94" s="1"/>
      <c r="F94" s="1"/>
      <c r="G94" s="1"/>
      <c r="H94" s="1"/>
    </row>
    <row r="95" spans="1:8" x14ac:dyDescent="0.25">
      <c r="B95" s="1"/>
      <c r="C95" s="1"/>
      <c r="D95" s="1"/>
      <c r="E95" s="1"/>
      <c r="F95" s="1"/>
      <c r="G95" s="1"/>
      <c r="H95" s="1"/>
    </row>
    <row r="96" spans="1:8" x14ac:dyDescent="0.25">
      <c r="B96" s="1"/>
      <c r="C96" s="1"/>
      <c r="D96" s="1"/>
      <c r="E96" s="1"/>
      <c r="F96" s="1"/>
      <c r="G96" s="1"/>
      <c r="H96" s="1"/>
    </row>
    <row r="97" spans="1:8" x14ac:dyDescent="0.25">
      <c r="B97" s="1"/>
      <c r="C97" s="1"/>
      <c r="D97" s="1"/>
      <c r="E97" s="1"/>
      <c r="F97" s="1"/>
      <c r="G97" s="1"/>
      <c r="H97" s="1"/>
    </row>
    <row r="98" spans="1:8" x14ac:dyDescent="0.25">
      <c r="A98" s="2"/>
      <c r="B98" s="1"/>
      <c r="C98" s="1"/>
      <c r="D98" s="1"/>
      <c r="E98" s="1"/>
      <c r="F98" s="1"/>
      <c r="G98" s="1"/>
      <c r="H98" s="1"/>
    </row>
    <row r="99" spans="1:8" x14ac:dyDescent="0.25">
      <c r="A99" s="7" t="s">
        <v>27</v>
      </c>
      <c r="B99" s="7"/>
      <c r="C99" s="4">
        <v>165</v>
      </c>
      <c r="D99" s="1"/>
      <c r="E99" s="1"/>
      <c r="F99" s="1"/>
      <c r="G99" s="1"/>
      <c r="H99" s="1"/>
    </row>
    <row r="100" spans="1:8" x14ac:dyDescent="0.25">
      <c r="A100" s="2" t="s">
        <v>2</v>
      </c>
      <c r="B100" s="1" t="s">
        <v>3</v>
      </c>
      <c r="C100" s="1" t="s">
        <v>4</v>
      </c>
      <c r="D100" s="1" t="s">
        <v>5</v>
      </c>
      <c r="E100" s="1" t="s">
        <v>6</v>
      </c>
      <c r="F100" s="1" t="s">
        <v>11</v>
      </c>
      <c r="G100" s="1" t="s">
        <v>16</v>
      </c>
      <c r="H100" s="1" t="s">
        <v>7</v>
      </c>
    </row>
    <row r="101" spans="1:8" x14ac:dyDescent="0.25">
      <c r="A101" s="2">
        <v>43597</v>
      </c>
      <c r="B101" s="1" t="s">
        <v>8</v>
      </c>
      <c r="C101" s="1">
        <v>1</v>
      </c>
      <c r="D101" s="1">
        <v>34</v>
      </c>
      <c r="E101" s="1">
        <f>SUM(Table472[Quantity] * Table472[Unit Price])</f>
        <v>34</v>
      </c>
      <c r="F101" s="1"/>
      <c r="G101" s="4"/>
      <c r="H101" s="1"/>
    </row>
    <row r="102" spans="1:8" x14ac:dyDescent="0.25">
      <c r="A102" s="2"/>
      <c r="B102" s="1" t="s">
        <v>12</v>
      </c>
      <c r="C102" s="1">
        <v>1</v>
      </c>
      <c r="D102" s="1">
        <v>30</v>
      </c>
      <c r="E102" s="1">
        <f>SUM(Table472[Quantity] * Table472[Unit Price])</f>
        <v>30</v>
      </c>
      <c r="F102" s="1"/>
      <c r="G102" s="4"/>
      <c r="H102" s="1"/>
    </row>
    <row r="103" spans="1:8" x14ac:dyDescent="0.25">
      <c r="A103" s="2"/>
      <c r="B103" s="1" t="s">
        <v>28</v>
      </c>
      <c r="C103" s="1">
        <v>2</v>
      </c>
      <c r="D103" s="1">
        <v>1</v>
      </c>
      <c r="E103" s="1">
        <f>SUM(Table472[Quantity] * Table472[Unit Price])</f>
        <v>2</v>
      </c>
      <c r="F103" s="1"/>
      <c r="G103" s="4"/>
      <c r="H103" s="1"/>
    </row>
    <row r="104" spans="1:8" x14ac:dyDescent="0.25">
      <c r="A104" s="2"/>
      <c r="B104" s="1" t="s">
        <v>15</v>
      </c>
      <c r="C104" s="1">
        <v>1</v>
      </c>
      <c r="D104" s="1">
        <v>9</v>
      </c>
      <c r="E104" s="1">
        <f>SUM(Table472[Quantity] * Table472[Unit Price])</f>
        <v>9</v>
      </c>
      <c r="F104" s="1"/>
      <c r="G104" s="4"/>
      <c r="H104" s="1"/>
    </row>
    <row r="105" spans="1:8" x14ac:dyDescent="0.25">
      <c r="A105" s="2"/>
      <c r="B105" s="1" t="s">
        <v>29</v>
      </c>
      <c r="C105" s="1">
        <v>2</v>
      </c>
      <c r="D105" s="1">
        <v>2.5</v>
      </c>
      <c r="E105" s="1">
        <f>SUM(Table472[Quantity] * Table472[Unit Price])</f>
        <v>5</v>
      </c>
      <c r="F105" s="1"/>
      <c r="G105" s="4"/>
      <c r="H105" s="4"/>
    </row>
    <row r="106" spans="1:8" x14ac:dyDescent="0.25">
      <c r="A106" s="2"/>
      <c r="B106" s="1"/>
      <c r="C106" s="1"/>
      <c r="D106" s="1"/>
      <c r="E106" s="1">
        <f>SUM(Table472[Quantity] * Table472[Unit Price])</f>
        <v>0</v>
      </c>
      <c r="F106" s="1">
        <f xml:space="preserve">  SUM(Table472[Cost])</f>
        <v>80</v>
      </c>
      <c r="G106" s="4">
        <f>SUM(C99,H92)</f>
        <v>452.5</v>
      </c>
      <c r="H106" s="1">
        <f xml:space="preserve"> Table472[Amount]- SUM(Table472[Cost])</f>
        <v>372.5</v>
      </c>
    </row>
    <row r="107" spans="1:8" x14ac:dyDescent="0.25">
      <c r="B107" s="1"/>
      <c r="C107" s="1"/>
      <c r="D107" s="1"/>
      <c r="E107" s="1"/>
      <c r="F107" s="1"/>
      <c r="G107" s="1"/>
      <c r="H107" s="1"/>
    </row>
    <row r="108" spans="1:8" x14ac:dyDescent="0.25">
      <c r="B108" s="1"/>
      <c r="C108" s="1"/>
      <c r="D108" s="1"/>
      <c r="E108" s="1"/>
      <c r="F108" s="1"/>
      <c r="G108" s="1"/>
      <c r="H108" s="1"/>
    </row>
    <row r="109" spans="1:8" x14ac:dyDescent="0.25">
      <c r="B109" s="1"/>
      <c r="C109" s="1"/>
      <c r="D109" s="1"/>
      <c r="E109" s="1"/>
      <c r="F109" s="1"/>
      <c r="G109" s="1"/>
      <c r="H109" s="1"/>
    </row>
    <row r="110" spans="1:8" x14ac:dyDescent="0.25">
      <c r="B110" s="1"/>
      <c r="C110" s="1"/>
      <c r="D110" s="1"/>
      <c r="E110" s="1"/>
      <c r="F110" s="1"/>
      <c r="G110" s="1"/>
      <c r="H110" s="1"/>
    </row>
    <row r="111" spans="1:8" x14ac:dyDescent="0.25">
      <c r="A111" s="2"/>
      <c r="B111" s="1"/>
      <c r="C111" s="1"/>
      <c r="D111" s="1"/>
      <c r="E111" s="1"/>
      <c r="F111" s="1"/>
      <c r="G111" s="1"/>
      <c r="H111" s="1"/>
    </row>
    <row r="112" spans="1:8" x14ac:dyDescent="0.25">
      <c r="A112" s="7" t="s">
        <v>30</v>
      </c>
      <c r="B112" s="7"/>
      <c r="C112" s="4">
        <v>80.2</v>
      </c>
      <c r="D112" s="1"/>
      <c r="E112" s="1"/>
      <c r="F112" s="1"/>
      <c r="G112" s="1"/>
      <c r="H112" s="1"/>
    </row>
    <row r="113" spans="1:8" x14ac:dyDescent="0.25">
      <c r="A113" s="2" t="s">
        <v>2</v>
      </c>
      <c r="B113" s="1" t="s">
        <v>3</v>
      </c>
      <c r="C113" s="1" t="s">
        <v>4</v>
      </c>
      <c r="D113" s="1" t="s">
        <v>5</v>
      </c>
      <c r="E113" s="1" t="s">
        <v>6</v>
      </c>
      <c r="F113" s="1" t="s">
        <v>11</v>
      </c>
      <c r="G113" s="1" t="s">
        <v>16</v>
      </c>
      <c r="H113" s="1" t="s">
        <v>7</v>
      </c>
    </row>
    <row r="114" spans="1:8" x14ac:dyDescent="0.25">
      <c r="A114" s="2">
        <v>43598</v>
      </c>
      <c r="B114" s="1"/>
      <c r="C114" s="1">
        <v>0</v>
      </c>
      <c r="D114" s="1">
        <v>34</v>
      </c>
      <c r="E114" s="1">
        <f>SUM(Table4723[Quantity] * Table4723[Unit Price])</f>
        <v>0</v>
      </c>
      <c r="F114" s="1"/>
      <c r="G114" s="4"/>
      <c r="H114" s="1"/>
    </row>
    <row r="115" spans="1:8" x14ac:dyDescent="0.25">
      <c r="A115" s="2"/>
      <c r="B115" s="1" t="s">
        <v>12</v>
      </c>
      <c r="C115" s="1">
        <v>1</v>
      </c>
      <c r="D115" s="1">
        <v>30</v>
      </c>
      <c r="E115" s="1">
        <f>SUM(Table4723[Quantity] * Table4723[Unit Price])</f>
        <v>30</v>
      </c>
      <c r="F115" s="1"/>
      <c r="G115" s="4"/>
      <c r="H115" s="1"/>
    </row>
    <row r="116" spans="1:8" x14ac:dyDescent="0.25">
      <c r="A116" s="2"/>
      <c r="B116" s="1" t="s">
        <v>31</v>
      </c>
      <c r="C116" s="1">
        <v>4</v>
      </c>
      <c r="D116" s="1">
        <v>1.5</v>
      </c>
      <c r="E116" s="1">
        <f>SUM(Table4723[Quantity] * Table4723[Unit Price])</f>
        <v>6</v>
      </c>
      <c r="F116" s="1"/>
      <c r="G116" s="4"/>
      <c r="H116" s="1"/>
    </row>
    <row r="117" spans="1:8" x14ac:dyDescent="0.25">
      <c r="A117" s="2"/>
      <c r="B117" s="1" t="s">
        <v>29</v>
      </c>
      <c r="C117" s="1">
        <v>4</v>
      </c>
      <c r="D117" s="1">
        <v>2.5</v>
      </c>
      <c r="E117" s="1">
        <f>SUM(Table4723[Quantity] * Table4723[Unit Price])</f>
        <v>10</v>
      </c>
      <c r="F117" s="1"/>
      <c r="G117" s="4"/>
      <c r="H117" s="4"/>
    </row>
    <row r="118" spans="1:8" x14ac:dyDescent="0.25">
      <c r="A118" s="2"/>
      <c r="B118" s="1"/>
      <c r="C118" s="1"/>
      <c r="D118" s="1"/>
      <c r="E118" s="1">
        <f>SUM(Table4723[Quantity] * Table4723[Unit Price])</f>
        <v>0</v>
      </c>
      <c r="F118" s="1">
        <f xml:space="preserve">  SUM(Table4723[Cost])</f>
        <v>46</v>
      </c>
      <c r="G118" s="4">
        <f t="shared" ref="G118" si="3">SUM(C112,H106)</f>
        <v>452.7</v>
      </c>
      <c r="H118" s="1">
        <f xml:space="preserve"> Table4723[Amount]- SUM(Table4723[Cost])</f>
        <v>406.7</v>
      </c>
    </row>
    <row r="119" spans="1:8" x14ac:dyDescent="0.25">
      <c r="B119" s="1"/>
      <c r="C119" s="1"/>
      <c r="D119" s="1"/>
      <c r="E119" s="1"/>
      <c r="F119" s="1"/>
      <c r="G119" s="1"/>
      <c r="H119" s="1"/>
    </row>
    <row r="120" spans="1:8" x14ac:dyDescent="0.25">
      <c r="B120" s="1"/>
      <c r="C120" s="1"/>
      <c r="D120" s="1"/>
      <c r="E120" s="1"/>
      <c r="F120" s="1"/>
      <c r="G120" s="1"/>
      <c r="H120" s="1"/>
    </row>
    <row r="121" spans="1:8" x14ac:dyDescent="0.25">
      <c r="B121" s="1"/>
      <c r="C121" s="1"/>
      <c r="D121" s="1"/>
      <c r="E121" s="1"/>
      <c r="F121" s="1"/>
      <c r="G121" s="1"/>
      <c r="H121" s="1"/>
    </row>
    <row r="122" spans="1:8" x14ac:dyDescent="0.25"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7" t="s">
        <v>33</v>
      </c>
      <c r="B124" s="7"/>
      <c r="C124" s="4">
        <v>90</v>
      </c>
      <c r="D124" s="1"/>
      <c r="E124" s="1"/>
      <c r="F124" s="1"/>
      <c r="G124" s="1"/>
      <c r="H124" s="1"/>
    </row>
    <row r="125" spans="1:8" x14ac:dyDescent="0.25">
      <c r="A125" s="6" t="s">
        <v>2</v>
      </c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11</v>
      </c>
      <c r="G125" s="1" t="s">
        <v>16</v>
      </c>
      <c r="H125" s="1" t="s">
        <v>7</v>
      </c>
    </row>
    <row r="126" spans="1:8" x14ac:dyDescent="0.25">
      <c r="A126" s="6">
        <v>43599</v>
      </c>
      <c r="B126" s="1" t="s">
        <v>32</v>
      </c>
      <c r="C126" s="1">
        <v>1</v>
      </c>
      <c r="D126" s="1">
        <v>30</v>
      </c>
      <c r="E126" s="1">
        <f>SUM(Table47234[Quantity] * Table47234[Unit Price])</f>
        <v>30</v>
      </c>
      <c r="F126" s="1"/>
      <c r="G126" s="4"/>
      <c r="H126" s="1"/>
    </row>
    <row r="127" spans="1:8" x14ac:dyDescent="0.25">
      <c r="A127" s="6"/>
      <c r="B127" s="1" t="s">
        <v>12</v>
      </c>
      <c r="C127" s="1">
        <v>1</v>
      </c>
      <c r="D127" s="1">
        <v>30</v>
      </c>
      <c r="E127" s="1">
        <f>SUM(Table47234[Quantity] * Table47234[Unit Price])</f>
        <v>30</v>
      </c>
      <c r="F127" s="1"/>
      <c r="G127" s="4"/>
      <c r="H127" s="1"/>
    </row>
    <row r="128" spans="1:8" x14ac:dyDescent="0.25">
      <c r="A128" s="6"/>
      <c r="B128" s="1" t="s">
        <v>31</v>
      </c>
      <c r="C128" s="1">
        <v>2</v>
      </c>
      <c r="D128" s="1">
        <v>1.5</v>
      </c>
      <c r="E128" s="1">
        <f>SUM(Table47234[Quantity] * Table47234[Unit Price])</f>
        <v>3</v>
      </c>
      <c r="F128" s="1"/>
      <c r="G128" s="4"/>
      <c r="H128" s="1"/>
    </row>
    <row r="129" spans="1:8" x14ac:dyDescent="0.25">
      <c r="A129" s="6"/>
      <c r="B129" s="1"/>
      <c r="C129" s="1"/>
      <c r="D129" s="1"/>
      <c r="E129" s="1">
        <f>SUM(Table47234[Quantity] * Table47234[Unit Price])</f>
        <v>0</v>
      </c>
      <c r="F129" s="1">
        <f xml:space="preserve">  SUM(Table47234[Cost])</f>
        <v>63</v>
      </c>
      <c r="G129" s="4">
        <f t="shared" ref="G129" si="4">SUM(C124,H118)</f>
        <v>496.7</v>
      </c>
      <c r="H129" s="1">
        <f xml:space="preserve"> Table47234[Amount]- SUM(Table47234[Cost])</f>
        <v>433.7</v>
      </c>
    </row>
    <row r="130" spans="1:8" x14ac:dyDescent="0.25">
      <c r="B130" s="1"/>
      <c r="C130" s="1"/>
      <c r="D130" s="1"/>
      <c r="E130" s="1"/>
      <c r="F130" s="1"/>
      <c r="G130" s="1"/>
      <c r="H130" s="1"/>
    </row>
    <row r="131" spans="1:8" x14ac:dyDescent="0.25">
      <c r="B131" s="1"/>
      <c r="C131" s="1"/>
      <c r="D131" s="1"/>
      <c r="E131" s="1"/>
      <c r="F131" s="1"/>
      <c r="G131" s="1"/>
      <c r="H131" s="1"/>
    </row>
    <row r="132" spans="1:8" x14ac:dyDescent="0.25">
      <c r="B132" s="1"/>
      <c r="C132" s="1"/>
      <c r="D132" s="1"/>
      <c r="E132" s="1"/>
      <c r="F132" s="1"/>
      <c r="G132" s="1"/>
      <c r="H132" s="1"/>
    </row>
    <row r="133" spans="1:8" x14ac:dyDescent="0.25">
      <c r="B133" s="1"/>
      <c r="C133" s="1"/>
      <c r="D133" s="1"/>
      <c r="E133" s="1"/>
      <c r="F133" s="1"/>
      <c r="G133" s="1"/>
      <c r="H133" s="1"/>
    </row>
    <row r="134" spans="1:8" x14ac:dyDescent="0.25">
      <c r="B134" s="1"/>
      <c r="C134" s="1"/>
      <c r="D134" s="1"/>
      <c r="E134" s="1"/>
      <c r="F134" s="1"/>
      <c r="G134" s="1"/>
      <c r="H134" s="1"/>
    </row>
    <row r="135" spans="1:8" x14ac:dyDescent="0.25">
      <c r="B135" s="1"/>
      <c r="C135" s="1"/>
      <c r="D135" s="1"/>
      <c r="E135" s="1"/>
      <c r="F135" s="1"/>
      <c r="G135" s="1"/>
      <c r="H135" s="1"/>
    </row>
    <row r="136" spans="1:8" x14ac:dyDescent="0.25">
      <c r="B136" s="1"/>
      <c r="C136" s="1"/>
      <c r="D136" s="1"/>
      <c r="E136" s="1"/>
      <c r="F136" s="1"/>
      <c r="G136" s="1"/>
      <c r="H136" s="1"/>
    </row>
    <row r="137" spans="1:8" x14ac:dyDescent="0.25">
      <c r="B137" s="1"/>
      <c r="C137" s="1"/>
      <c r="D137" s="1"/>
      <c r="E137" s="1"/>
      <c r="F137" s="1"/>
      <c r="G137" s="1"/>
      <c r="H137" s="1"/>
    </row>
    <row r="138" spans="1:8" x14ac:dyDescent="0.25">
      <c r="B138" s="1"/>
      <c r="C138" s="1"/>
      <c r="D138" s="1"/>
      <c r="E138" s="1"/>
      <c r="F138" s="1"/>
      <c r="G138" s="1"/>
      <c r="H138" s="1"/>
    </row>
    <row r="139" spans="1:8" x14ac:dyDescent="0.25">
      <c r="B139" s="1"/>
      <c r="C139" s="1"/>
      <c r="D139" s="1"/>
      <c r="E139" s="1"/>
      <c r="F139" s="1"/>
      <c r="G139" s="1"/>
      <c r="H139" s="1"/>
    </row>
    <row r="140" spans="1:8" x14ac:dyDescent="0.25">
      <c r="B140" s="1"/>
      <c r="C140" s="1"/>
      <c r="D140" s="1"/>
      <c r="E140" s="1"/>
      <c r="F140" s="1"/>
      <c r="G140" s="1"/>
      <c r="H140" s="1"/>
    </row>
    <row r="141" spans="1:8" x14ac:dyDescent="0.25">
      <c r="B141" s="1"/>
      <c r="C141" s="1"/>
      <c r="D141" s="1"/>
      <c r="E141" s="1"/>
      <c r="F141" s="1"/>
      <c r="G141" s="1"/>
      <c r="H141" s="1"/>
    </row>
    <row r="142" spans="1:8" x14ac:dyDescent="0.25">
      <c r="B142" s="1"/>
      <c r="C142" s="1"/>
      <c r="D142" s="1"/>
      <c r="E142" s="1"/>
      <c r="F142" s="1"/>
      <c r="G142" s="1"/>
      <c r="H142" s="1"/>
    </row>
    <row r="143" spans="1:8" x14ac:dyDescent="0.25">
      <c r="B143" s="1"/>
      <c r="C143" s="1"/>
      <c r="D143" s="1"/>
      <c r="E143" s="1"/>
      <c r="F143" s="1"/>
      <c r="G143" s="1"/>
      <c r="H143" s="1"/>
    </row>
    <row r="144" spans="1:8" x14ac:dyDescent="0.25">
      <c r="B144" s="1"/>
      <c r="C144" s="1"/>
      <c r="D144" s="1"/>
      <c r="E144" s="1"/>
      <c r="F144" s="1"/>
      <c r="G144" s="1"/>
      <c r="H144" s="1"/>
    </row>
    <row r="145" spans="2:8" x14ac:dyDescent="0.25">
      <c r="B145" s="1"/>
      <c r="C145" s="1"/>
      <c r="D145" s="1"/>
      <c r="E145" s="1"/>
      <c r="F145" s="1"/>
      <c r="G145" s="1"/>
      <c r="H145" s="1"/>
    </row>
    <row r="146" spans="2:8" x14ac:dyDescent="0.25">
      <c r="B146" s="1"/>
      <c r="C146" s="1"/>
      <c r="D146" s="1"/>
      <c r="E146" s="1"/>
      <c r="F146" s="1"/>
      <c r="G146" s="1"/>
      <c r="H146" s="1"/>
    </row>
    <row r="147" spans="2:8" x14ac:dyDescent="0.25">
      <c r="B147" s="1"/>
      <c r="C147" s="1"/>
      <c r="D147" s="1"/>
      <c r="E147" s="1"/>
      <c r="F147" s="1"/>
      <c r="G147" s="1"/>
      <c r="H147" s="1"/>
    </row>
    <row r="148" spans="2:8" x14ac:dyDescent="0.25">
      <c r="B148" s="1"/>
      <c r="C148" s="1"/>
      <c r="D148" s="1"/>
      <c r="E148" s="1"/>
      <c r="F148" s="1"/>
      <c r="G148" s="1"/>
      <c r="H148" s="1"/>
    </row>
    <row r="149" spans="2:8" x14ac:dyDescent="0.25">
      <c r="B149" s="1"/>
      <c r="C149" s="1"/>
      <c r="D149" s="1"/>
      <c r="E149" s="1"/>
      <c r="F149" s="1"/>
      <c r="G149" s="1"/>
      <c r="H149" s="1"/>
    </row>
    <row r="150" spans="2:8" x14ac:dyDescent="0.25">
      <c r="B150" s="1"/>
      <c r="C150" s="1"/>
      <c r="D150" s="1"/>
      <c r="E150" s="1"/>
      <c r="F150" s="1"/>
      <c r="G150" s="1"/>
      <c r="H150" s="1"/>
    </row>
    <row r="151" spans="2:8" x14ac:dyDescent="0.25">
      <c r="B151" s="1"/>
      <c r="C151" s="1"/>
      <c r="D151" s="1"/>
      <c r="E151" s="1"/>
      <c r="F151" s="1"/>
      <c r="G151" s="1"/>
      <c r="H151" s="1"/>
    </row>
    <row r="152" spans="2:8" x14ac:dyDescent="0.25">
      <c r="B152" s="1"/>
      <c r="C152" s="1"/>
      <c r="D152" s="1"/>
      <c r="E152" s="1"/>
      <c r="F152" s="1"/>
      <c r="G152" s="1"/>
      <c r="H152" s="1"/>
    </row>
    <row r="153" spans="2:8" x14ac:dyDescent="0.25">
      <c r="B153" s="1"/>
      <c r="C153" s="1"/>
      <c r="D153" s="1"/>
      <c r="E153" s="1"/>
      <c r="F153" s="1"/>
      <c r="G153" s="1"/>
      <c r="H153" s="1"/>
    </row>
    <row r="154" spans="2:8" x14ac:dyDescent="0.25">
      <c r="B154" s="1"/>
      <c r="C154" s="1"/>
      <c r="D154" s="1"/>
      <c r="E154" s="1"/>
      <c r="F154" s="1"/>
      <c r="G154" s="1"/>
      <c r="H154" s="1"/>
    </row>
    <row r="155" spans="2:8" x14ac:dyDescent="0.25">
      <c r="B155" s="1"/>
      <c r="C155" s="1"/>
      <c r="D155" s="1"/>
      <c r="E155" s="1"/>
      <c r="F155" s="1"/>
      <c r="G155" s="1"/>
      <c r="H155" s="1"/>
    </row>
    <row r="156" spans="2:8" x14ac:dyDescent="0.25">
      <c r="B156" s="1"/>
      <c r="C156" s="1"/>
      <c r="D156" s="1"/>
      <c r="E156" s="1"/>
      <c r="F156" s="1"/>
      <c r="G156" s="1"/>
      <c r="H156" s="1"/>
    </row>
    <row r="157" spans="2:8" x14ac:dyDescent="0.25">
      <c r="B157" s="1"/>
      <c r="C157" s="1"/>
      <c r="D157" s="1"/>
      <c r="E157" s="1"/>
      <c r="F157" s="1"/>
      <c r="G157" s="1"/>
      <c r="H157" s="1"/>
    </row>
    <row r="158" spans="2:8" x14ac:dyDescent="0.25">
      <c r="B158" s="1"/>
      <c r="C158" s="1"/>
      <c r="D158" s="1"/>
      <c r="E158" s="1"/>
      <c r="F158" s="1"/>
      <c r="G158" s="1"/>
      <c r="H158" s="1"/>
    </row>
    <row r="159" spans="2:8" x14ac:dyDescent="0.25">
      <c r="B159" s="1"/>
      <c r="C159" s="1"/>
      <c r="D159" s="1"/>
      <c r="E159" s="1"/>
      <c r="F159" s="1"/>
      <c r="G159" s="1"/>
      <c r="H159" s="1"/>
    </row>
    <row r="160" spans="2:8" x14ac:dyDescent="0.25">
      <c r="B160" s="1"/>
      <c r="C160" s="1"/>
      <c r="D160" s="1"/>
      <c r="E160" s="1"/>
      <c r="F160" s="1"/>
      <c r="G160" s="1"/>
      <c r="H160" s="1"/>
    </row>
    <row r="161" spans="2:8" x14ac:dyDescent="0.25">
      <c r="B161" s="1"/>
      <c r="C161" s="1"/>
      <c r="D161" s="1"/>
      <c r="E161" s="1"/>
      <c r="F161" s="1"/>
      <c r="G161" s="1"/>
      <c r="H161" s="1"/>
    </row>
    <row r="162" spans="2:8" x14ac:dyDescent="0.25">
      <c r="B162" s="1"/>
      <c r="C162" s="1"/>
      <c r="D162" s="1"/>
      <c r="E162" s="1"/>
      <c r="F162" s="1"/>
      <c r="G162" s="1"/>
      <c r="H162" s="1"/>
    </row>
    <row r="163" spans="2:8" x14ac:dyDescent="0.25">
      <c r="B163" s="1"/>
      <c r="C163" s="1"/>
      <c r="D163" s="1"/>
      <c r="E163" s="1"/>
      <c r="F163" s="1"/>
      <c r="G163" s="1"/>
      <c r="H163" s="1"/>
    </row>
    <row r="164" spans="2:8" x14ac:dyDescent="0.25">
      <c r="B164" s="1"/>
      <c r="C164" s="1"/>
      <c r="D164" s="1"/>
      <c r="E164" s="1"/>
      <c r="F164" s="1"/>
      <c r="G164" s="1"/>
      <c r="H164" s="1"/>
    </row>
    <row r="165" spans="2:8" x14ac:dyDescent="0.25">
      <c r="B165" s="1"/>
      <c r="C165" s="1"/>
      <c r="D165" s="1"/>
      <c r="E165" s="1"/>
      <c r="F165" s="1"/>
      <c r="G165" s="1"/>
      <c r="H165" s="1"/>
    </row>
    <row r="166" spans="2:8" x14ac:dyDescent="0.25">
      <c r="B166" s="1"/>
      <c r="C166" s="1"/>
      <c r="D166" s="1"/>
      <c r="E166" s="1"/>
      <c r="F166" s="1"/>
      <c r="G166" s="1"/>
      <c r="H166" s="1"/>
    </row>
    <row r="167" spans="2:8" x14ac:dyDescent="0.25">
      <c r="B167" s="1"/>
      <c r="C167" s="1"/>
      <c r="D167" s="1"/>
      <c r="E167" s="1"/>
      <c r="F167" s="1"/>
      <c r="G167" s="1"/>
      <c r="H167" s="1"/>
    </row>
    <row r="168" spans="2:8" x14ac:dyDescent="0.25">
      <c r="B168" s="1"/>
      <c r="C168" s="1"/>
      <c r="D168" s="1"/>
      <c r="E168" s="1"/>
      <c r="F168" s="1"/>
      <c r="G168" s="1"/>
      <c r="H168" s="1"/>
    </row>
    <row r="169" spans="2:8" x14ac:dyDescent="0.25">
      <c r="B169" s="1"/>
      <c r="C169" s="1"/>
      <c r="D169" s="1"/>
      <c r="E169" s="1"/>
      <c r="F169" s="1"/>
      <c r="G169" s="1"/>
      <c r="H169" s="1"/>
    </row>
    <row r="170" spans="2:8" x14ac:dyDescent="0.25">
      <c r="B170" s="1"/>
      <c r="C170" s="1"/>
      <c r="D170" s="1"/>
      <c r="E170" s="1"/>
      <c r="F170" s="1"/>
      <c r="G170" s="1"/>
      <c r="H170" s="1"/>
    </row>
    <row r="171" spans="2:8" x14ac:dyDescent="0.25">
      <c r="B171" s="1"/>
      <c r="C171" s="1"/>
      <c r="D171" s="1"/>
      <c r="E171" s="1"/>
      <c r="F171" s="1"/>
      <c r="G171" s="1"/>
      <c r="H171" s="1"/>
    </row>
    <row r="172" spans="2:8" x14ac:dyDescent="0.25">
      <c r="B172" s="1"/>
      <c r="C172" s="1"/>
      <c r="D172" s="1"/>
      <c r="E172" s="1"/>
      <c r="F172" s="1"/>
      <c r="G172" s="1"/>
      <c r="H172" s="1"/>
    </row>
    <row r="173" spans="2:8" x14ac:dyDescent="0.25">
      <c r="B173" s="1"/>
      <c r="C173" s="1"/>
      <c r="D173" s="1"/>
      <c r="E173" s="1"/>
      <c r="F173" s="1"/>
      <c r="G173" s="1"/>
      <c r="H173" s="1"/>
    </row>
    <row r="174" spans="2:8" x14ac:dyDescent="0.25">
      <c r="B174" s="1"/>
      <c r="C174" s="1"/>
      <c r="D174" s="1"/>
      <c r="E174" s="1"/>
      <c r="F174" s="1"/>
      <c r="G174" s="1"/>
      <c r="H174" s="1"/>
    </row>
    <row r="175" spans="2:8" x14ac:dyDescent="0.25">
      <c r="B175" s="1"/>
      <c r="C175" s="1"/>
      <c r="D175" s="1"/>
      <c r="E175" s="1"/>
      <c r="F175" s="1"/>
      <c r="G175" s="1"/>
      <c r="H175" s="1"/>
    </row>
    <row r="176" spans="2:8" x14ac:dyDescent="0.25">
      <c r="B176" s="1"/>
      <c r="C176" s="1"/>
      <c r="D176" s="1"/>
      <c r="E176" s="1"/>
      <c r="F176" s="1"/>
      <c r="G176" s="1"/>
      <c r="H176" s="1"/>
    </row>
    <row r="177" spans="2:8" x14ac:dyDescent="0.25">
      <c r="B177" s="1"/>
      <c r="C177" s="1"/>
      <c r="D177" s="1"/>
      <c r="E177" s="1"/>
      <c r="F177" s="1"/>
      <c r="G177" s="1"/>
      <c r="H177" s="1"/>
    </row>
    <row r="178" spans="2:8" x14ac:dyDescent="0.25">
      <c r="B178" s="1"/>
      <c r="C178" s="1"/>
      <c r="D178" s="1"/>
      <c r="E178" s="1"/>
      <c r="F178" s="1"/>
      <c r="G178" s="1"/>
      <c r="H178" s="1"/>
    </row>
    <row r="179" spans="2:8" x14ac:dyDescent="0.25">
      <c r="B179" s="1"/>
      <c r="C179" s="1"/>
      <c r="D179" s="1"/>
      <c r="E179" s="1"/>
      <c r="F179" s="1"/>
      <c r="G179" s="1"/>
      <c r="H179" s="1"/>
    </row>
    <row r="180" spans="2:8" x14ac:dyDescent="0.25">
      <c r="B180" s="1"/>
      <c r="C180" s="1"/>
      <c r="D180" s="1"/>
      <c r="E180" s="1"/>
      <c r="F180" s="1"/>
      <c r="G180" s="1"/>
      <c r="H180" s="1"/>
    </row>
    <row r="181" spans="2:8" x14ac:dyDescent="0.25">
      <c r="B181" s="1"/>
      <c r="C181" s="1"/>
      <c r="D181" s="1"/>
      <c r="E181" s="1"/>
      <c r="F181" s="1"/>
      <c r="G181" s="1"/>
      <c r="H181" s="1"/>
    </row>
    <row r="182" spans="2:8" x14ac:dyDescent="0.25">
      <c r="B182" s="1"/>
      <c r="C182" s="1"/>
      <c r="D182" s="1"/>
      <c r="E182" s="1"/>
      <c r="F182" s="1"/>
      <c r="G182" s="1"/>
      <c r="H182" s="1"/>
    </row>
    <row r="183" spans="2:8" x14ac:dyDescent="0.25">
      <c r="B183" s="1"/>
      <c r="C183" s="1"/>
      <c r="D183" s="1"/>
      <c r="E183" s="1"/>
      <c r="F183" s="1"/>
      <c r="G183" s="1"/>
      <c r="H183" s="1"/>
    </row>
    <row r="184" spans="2:8" x14ac:dyDescent="0.25">
      <c r="B184" s="1"/>
      <c r="C184" s="1"/>
      <c r="D184" s="1"/>
      <c r="E184" s="1"/>
      <c r="F184" s="1"/>
      <c r="G184" s="1"/>
      <c r="H184" s="1"/>
    </row>
    <row r="185" spans="2:8" x14ac:dyDescent="0.25">
      <c r="B185" s="1"/>
      <c r="C185" s="1"/>
      <c r="D185" s="1"/>
      <c r="E185" s="1"/>
      <c r="F185" s="1"/>
      <c r="G185" s="1"/>
      <c r="H185" s="1"/>
    </row>
    <row r="186" spans="2:8" x14ac:dyDescent="0.25">
      <c r="B186" s="1"/>
      <c r="C186" s="1"/>
      <c r="D186" s="1"/>
      <c r="E186" s="1"/>
      <c r="F186" s="1"/>
      <c r="G186" s="1"/>
      <c r="H186" s="1"/>
    </row>
    <row r="187" spans="2:8" x14ac:dyDescent="0.25">
      <c r="B187" s="1"/>
      <c r="C187" s="1"/>
      <c r="D187" s="1"/>
      <c r="E187" s="1"/>
      <c r="F187" s="1"/>
      <c r="G187" s="1"/>
      <c r="H187" s="1"/>
    </row>
    <row r="188" spans="2:8" x14ac:dyDescent="0.25">
      <c r="B188" s="1"/>
      <c r="C188" s="1"/>
      <c r="D188" s="1"/>
      <c r="E188" s="1"/>
      <c r="F188" s="1"/>
      <c r="G188" s="1"/>
      <c r="H188" s="1"/>
    </row>
    <row r="189" spans="2:8" x14ac:dyDescent="0.25">
      <c r="B189" s="1"/>
      <c r="C189" s="1"/>
      <c r="D189" s="1"/>
      <c r="E189" s="1"/>
      <c r="F189" s="1"/>
      <c r="G189" s="1"/>
      <c r="H189" s="1"/>
    </row>
    <row r="190" spans="2:8" x14ac:dyDescent="0.25">
      <c r="B190" s="1"/>
      <c r="C190" s="1"/>
    </row>
  </sheetData>
  <mergeCells count="10">
    <mergeCell ref="A124:B124"/>
    <mergeCell ref="A72:XFD72"/>
    <mergeCell ref="A112:B112"/>
    <mergeCell ref="A4:B4"/>
    <mergeCell ref="A99:B99"/>
    <mergeCell ref="A49:B49"/>
    <mergeCell ref="A63:B63"/>
    <mergeCell ref="A76:B76"/>
    <mergeCell ref="A87:B87"/>
    <mergeCell ref="A25:B25"/>
  </mergeCells>
  <pageMargins left="0.7" right="0.7" top="0.75" bottom="0.75" header="0.3" footer="0.3"/>
  <pageSetup orientation="portrait" horizontalDpi="300" verticalDpi="3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Mapple</dc:creator>
  <cp:lastModifiedBy>Mapple</cp:lastModifiedBy>
  <dcterms:created xsi:type="dcterms:W3CDTF">2019-05-12T08:31:13Z</dcterms:created>
  <dcterms:modified xsi:type="dcterms:W3CDTF">2019-05-14T20:33:53Z</dcterms:modified>
</cp:coreProperties>
</file>