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ata analysis journey\Excel\"/>
    </mc:Choice>
  </mc:AlternateContent>
  <bookViews>
    <workbookView xWindow="0" yWindow="0" windowWidth="23040" windowHeight="9384" activeTab="1"/>
  </bookViews>
  <sheets>
    <sheet name="Sheet1" sheetId="2" r:id="rId1"/>
    <sheet name="car inventory" sheetId="1" r:id="rId2"/>
  </sheets>
  <calcPr calcId="152511"/>
  <pivotCaches>
    <pivotCache cacheId="7" r:id="rId3"/>
  </pivotCaches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2" i="1"/>
  <c r="G38" i="1"/>
  <c r="I38" i="1" s="1"/>
  <c r="J38" i="1" s="1"/>
  <c r="I20" i="1"/>
  <c r="J20" i="1" s="1"/>
  <c r="I28" i="1"/>
  <c r="J28" i="1" s="1"/>
  <c r="I36" i="1"/>
  <c r="J36" i="1" s="1"/>
  <c r="I46" i="1"/>
  <c r="J46" i="1" s="1"/>
  <c r="I2" i="1"/>
  <c r="J2" i="1" s="1"/>
  <c r="G3" i="1"/>
  <c r="I3" i="1" s="1"/>
  <c r="J3" i="1" s="1"/>
  <c r="G4" i="1"/>
  <c r="I4" i="1" s="1"/>
  <c r="J4" i="1" s="1"/>
  <c r="G5" i="1"/>
  <c r="I5" i="1" s="1"/>
  <c r="J5" i="1" s="1"/>
  <c r="G6" i="1"/>
  <c r="I6" i="1" s="1"/>
  <c r="J6" i="1" s="1"/>
  <c r="G7" i="1"/>
  <c r="I7" i="1" s="1"/>
  <c r="J7" i="1" s="1"/>
  <c r="G8" i="1"/>
  <c r="I8" i="1" s="1"/>
  <c r="J8" i="1" s="1"/>
  <c r="G9" i="1"/>
  <c r="I9" i="1" s="1"/>
  <c r="J9" i="1" s="1"/>
  <c r="G10" i="1"/>
  <c r="I10" i="1" s="1"/>
  <c r="J10" i="1" s="1"/>
  <c r="G11" i="1"/>
  <c r="I11" i="1" s="1"/>
  <c r="J11" i="1" s="1"/>
  <c r="G12" i="1"/>
  <c r="I12" i="1" s="1"/>
  <c r="J12" i="1" s="1"/>
  <c r="G13" i="1"/>
  <c r="I13" i="1" s="1"/>
  <c r="J13" i="1" s="1"/>
  <c r="G14" i="1"/>
  <c r="I14" i="1" s="1"/>
  <c r="J14" i="1" s="1"/>
  <c r="G15" i="1"/>
  <c r="I15" i="1" s="1"/>
  <c r="J15" i="1" s="1"/>
  <c r="G16" i="1"/>
  <c r="I16" i="1" s="1"/>
  <c r="J16" i="1" s="1"/>
  <c r="G17" i="1"/>
  <c r="I17" i="1" s="1"/>
  <c r="J17" i="1" s="1"/>
  <c r="G18" i="1"/>
  <c r="I18" i="1" s="1"/>
  <c r="J18" i="1" s="1"/>
  <c r="G19" i="1"/>
  <c r="I19" i="1" s="1"/>
  <c r="J19" i="1" s="1"/>
  <c r="G20" i="1"/>
  <c r="G21" i="1"/>
  <c r="I21" i="1" s="1"/>
  <c r="J21" i="1" s="1"/>
  <c r="G22" i="1"/>
  <c r="I22" i="1" s="1"/>
  <c r="J22" i="1" s="1"/>
  <c r="G23" i="1"/>
  <c r="I23" i="1" s="1"/>
  <c r="J23" i="1" s="1"/>
  <c r="G24" i="1"/>
  <c r="I24" i="1" s="1"/>
  <c r="J24" i="1" s="1"/>
  <c r="G25" i="1"/>
  <c r="I25" i="1" s="1"/>
  <c r="J25" i="1" s="1"/>
  <c r="G26" i="1"/>
  <c r="I26" i="1" s="1"/>
  <c r="J26" i="1" s="1"/>
  <c r="G27" i="1"/>
  <c r="I27" i="1" s="1"/>
  <c r="J27" i="1" s="1"/>
  <c r="G28" i="1"/>
  <c r="G29" i="1"/>
  <c r="I29" i="1" s="1"/>
  <c r="J29" i="1" s="1"/>
  <c r="G30" i="1"/>
  <c r="I30" i="1" s="1"/>
  <c r="J30" i="1" s="1"/>
  <c r="G31" i="1"/>
  <c r="I31" i="1" s="1"/>
  <c r="J31" i="1" s="1"/>
  <c r="G32" i="1"/>
  <c r="I32" i="1" s="1"/>
  <c r="J32" i="1" s="1"/>
  <c r="G33" i="1"/>
  <c r="I33" i="1" s="1"/>
  <c r="J33" i="1" s="1"/>
  <c r="G34" i="1"/>
  <c r="I34" i="1" s="1"/>
  <c r="J34" i="1" s="1"/>
  <c r="G35" i="1"/>
  <c r="I35" i="1" s="1"/>
  <c r="J35" i="1" s="1"/>
  <c r="G36" i="1"/>
  <c r="G37" i="1"/>
  <c r="I37" i="1" s="1"/>
  <c r="J37" i="1" s="1"/>
  <c r="G39" i="1"/>
  <c r="I39" i="1" s="1"/>
  <c r="J39" i="1" s="1"/>
  <c r="G40" i="1"/>
  <c r="I40" i="1" s="1"/>
  <c r="J40" i="1" s="1"/>
  <c r="G41" i="1"/>
  <c r="I41" i="1" s="1"/>
  <c r="J41" i="1" s="1"/>
  <c r="G42" i="1"/>
  <c r="I42" i="1" s="1"/>
  <c r="J42" i="1" s="1"/>
  <c r="G43" i="1"/>
  <c r="I43" i="1" s="1"/>
  <c r="J43" i="1" s="1"/>
  <c r="G44" i="1"/>
  <c r="I44" i="1" s="1"/>
  <c r="J44" i="1" s="1"/>
  <c r="G45" i="1"/>
  <c r="I45" i="1" s="1"/>
  <c r="J45" i="1" s="1"/>
  <c r="G46" i="1"/>
  <c r="G47" i="1"/>
  <c r="I47" i="1" s="1"/>
  <c r="J47" i="1" s="1"/>
  <c r="G48" i="1"/>
  <c r="I48" i="1" s="1"/>
  <c r="J48" i="1" s="1"/>
  <c r="G49" i="1"/>
  <c r="I49" i="1" s="1"/>
  <c r="J49" i="1" s="1"/>
  <c r="G50" i="1"/>
  <c r="I50" i="1" s="1"/>
  <c r="J50" i="1" s="1"/>
  <c r="G51" i="1"/>
  <c r="I51" i="1" s="1"/>
  <c r="J51" i="1" s="1"/>
  <c r="G52" i="1"/>
  <c r="I52" i="1" s="1"/>
  <c r="J52" i="1" s="1"/>
  <c r="G53" i="1"/>
  <c r="I53" i="1" s="1"/>
  <c r="J53" i="1" s="1"/>
  <c r="G2" i="1"/>
  <c r="E41" i="1"/>
  <c r="F41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2" i="1"/>
  <c r="F2" i="1" s="1"/>
  <c r="D43" i="1"/>
  <c r="D3" i="1"/>
  <c r="D5" i="1"/>
  <c r="D6" i="1"/>
  <c r="D8" i="1"/>
  <c r="D11" i="1"/>
  <c r="D14" i="1"/>
  <c r="D42" i="1"/>
  <c r="D45" i="1"/>
  <c r="D51" i="1"/>
  <c r="D53" i="1"/>
  <c r="C3" i="1"/>
  <c r="O3" i="1" s="1"/>
  <c r="C4" i="1"/>
  <c r="O4" i="1" s="1"/>
  <c r="C5" i="1"/>
  <c r="O5" i="1" s="1"/>
  <c r="C6" i="1"/>
  <c r="O6" i="1" s="1"/>
  <c r="C7" i="1"/>
  <c r="D7" i="1" s="1"/>
  <c r="C8" i="1"/>
  <c r="O8" i="1" s="1"/>
  <c r="C9" i="1"/>
  <c r="D9" i="1" s="1"/>
  <c r="C10" i="1"/>
  <c r="D10" i="1" s="1"/>
  <c r="C11" i="1"/>
  <c r="O11" i="1" s="1"/>
  <c r="C12" i="1"/>
  <c r="O12" i="1" s="1"/>
  <c r="C13" i="1"/>
  <c r="O13" i="1" s="1"/>
  <c r="C14" i="1"/>
  <c r="O14" i="1" s="1"/>
  <c r="C15" i="1"/>
  <c r="D15" i="1" s="1"/>
  <c r="C16" i="1"/>
  <c r="D16" i="1" s="1"/>
  <c r="C17" i="1"/>
  <c r="D17" i="1" s="1"/>
  <c r="C18" i="1"/>
  <c r="D18" i="1" s="1"/>
  <c r="C19" i="1"/>
  <c r="O19" i="1" s="1"/>
  <c r="C20" i="1"/>
  <c r="O20" i="1" s="1"/>
  <c r="C21" i="1"/>
  <c r="O21" i="1" s="1"/>
  <c r="C22" i="1"/>
  <c r="O22" i="1" s="1"/>
  <c r="C23" i="1"/>
  <c r="O23" i="1" s="1"/>
  <c r="C24" i="1"/>
  <c r="O24" i="1" s="1"/>
  <c r="C25" i="1"/>
  <c r="D25" i="1" s="1"/>
  <c r="C26" i="1"/>
  <c r="D26" i="1" s="1"/>
  <c r="C27" i="1"/>
  <c r="O27" i="1" s="1"/>
  <c r="C28" i="1"/>
  <c r="O28" i="1" s="1"/>
  <c r="C29" i="1"/>
  <c r="O29" i="1" s="1"/>
  <c r="C30" i="1"/>
  <c r="O30" i="1" s="1"/>
  <c r="C31" i="1"/>
  <c r="O31" i="1" s="1"/>
  <c r="C32" i="1"/>
  <c r="D32" i="1" s="1"/>
  <c r="C33" i="1"/>
  <c r="D33" i="1" s="1"/>
  <c r="C34" i="1"/>
  <c r="D34" i="1" s="1"/>
  <c r="C35" i="1"/>
  <c r="O35" i="1" s="1"/>
  <c r="C36" i="1"/>
  <c r="O36" i="1" s="1"/>
  <c r="C37" i="1"/>
  <c r="O37" i="1" s="1"/>
  <c r="C38" i="1"/>
  <c r="D38" i="1" s="1"/>
  <c r="C39" i="1"/>
  <c r="D39" i="1" s="1"/>
  <c r="C40" i="1"/>
  <c r="O40" i="1" s="1"/>
  <c r="C41" i="1"/>
  <c r="D41" i="1" s="1"/>
  <c r="C42" i="1"/>
  <c r="O42" i="1" s="1"/>
  <c r="C43" i="1"/>
  <c r="O43" i="1" s="1"/>
  <c r="C44" i="1"/>
  <c r="O44" i="1" s="1"/>
  <c r="C45" i="1"/>
  <c r="O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O51" i="1" s="1"/>
  <c r="C52" i="1"/>
  <c r="O52" i="1" s="1"/>
  <c r="C53" i="1"/>
  <c r="O53" i="1" s="1"/>
  <c r="C2" i="1"/>
  <c r="D2" i="1" s="1"/>
  <c r="O50" i="1" l="1"/>
  <c r="O34" i="1"/>
  <c r="O26" i="1"/>
  <c r="O18" i="1"/>
  <c r="O10" i="1"/>
  <c r="D24" i="1"/>
  <c r="O49" i="1"/>
  <c r="O41" i="1"/>
  <c r="O33" i="1"/>
  <c r="O25" i="1"/>
  <c r="O17" i="1"/>
  <c r="O9" i="1"/>
  <c r="D31" i="1"/>
  <c r="D23" i="1"/>
  <c r="D40" i="1"/>
  <c r="D30" i="1"/>
  <c r="D22" i="1"/>
  <c r="D13" i="1"/>
  <c r="D4" i="1"/>
  <c r="O48" i="1"/>
  <c r="O32" i="1"/>
  <c r="O16" i="1"/>
  <c r="D52" i="1"/>
  <c r="D44" i="1"/>
  <c r="D37" i="1"/>
  <c r="D29" i="1"/>
  <c r="D21" i="1"/>
  <c r="D12" i="1"/>
  <c r="O47" i="1"/>
  <c r="O39" i="1"/>
  <c r="O15" i="1"/>
  <c r="O7" i="1"/>
  <c r="O2" i="1"/>
  <c r="O46" i="1"/>
  <c r="O38" i="1"/>
  <c r="D36" i="1"/>
  <c r="D28" i="1"/>
  <c r="D20" i="1"/>
  <c r="D35" i="1"/>
  <c r="D27" i="1"/>
  <c r="D19" i="1"/>
</calcChain>
</file>

<file path=xl/sharedStrings.xml><?xml version="1.0" encoding="utf-8"?>
<sst xmlns="http://schemas.openxmlformats.org/spreadsheetml/2006/main" count="267" uniqueCount="126">
  <si>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</si>
  <si>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</si>
  <si>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</si>
  <si>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</si>
  <si>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</si>
  <si>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</si>
  <si>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</si>
  <si>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</si>
  <si>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</si>
  <si>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</si>
  <si>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</si>
  <si>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</si>
  <si>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</si>
  <si>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</si>
  <si>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</si>
  <si>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</si>
  <si>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</si>
  <si>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</si>
  <si>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</si>
  <si>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</si>
  <si>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</si>
  <si>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</si>
  <si>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</si>
  <si>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</si>
  <si>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</si>
  <si>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</si>
  <si>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</si>
  <si>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</si>
  <si>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</si>
  <si>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</si>
  <si>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</si>
  <si>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</si>
  <si>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</si>
  <si>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</si>
  <si>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</si>
  <si>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</si>
  <si>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</si>
  <si>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</si>
  <si>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</si>
  <si>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</si>
  <si>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</si>
  <si>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</si>
  <si>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</si>
  <si>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</si>
  <si>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</si>
  <si>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</si>
  <si>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</si>
  <si>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</si>
  <si>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</si>
  <si>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</si>
  <si>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</si>
  <si>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</si>
  <si>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</si>
  <si>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</si>
  <si>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</si>
  <si>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</si>
  <si>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</si>
  <si>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</si>
  <si>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</si>
  <si>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</si>
  <si>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</si>
  <si>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</si>
  <si>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</si>
  <si>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</si>
  <si>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</si>
  <si>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</si>
  <si>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</si>
  <si>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</si>
  <si>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</si>
  <si>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</si>
  <si>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</si>
  <si>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</si>
  <si>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</si>
  <si>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</si>
  <si>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</si>
  <si>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</si>
  <si>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</si>
  <si>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</si>
  <si>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</si>
  <si>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</si>
  <si>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</si>
  <si>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</si>
  <si>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</si>
  <si>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</si>
  <si>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FD</t>
  </si>
  <si>
    <t>Ford</t>
  </si>
  <si>
    <t>TY</t>
  </si>
  <si>
    <t>Toyota</t>
  </si>
  <si>
    <t>HO</t>
  </si>
  <si>
    <t>Honda</t>
  </si>
  <si>
    <t>CR</t>
  </si>
  <si>
    <t>Chrysler</t>
  </si>
  <si>
    <t>GM</t>
  </si>
  <si>
    <t>General Motors</t>
  </si>
  <si>
    <t>HY</t>
  </si>
  <si>
    <t>Hyundai</t>
  </si>
  <si>
    <t>MTG</t>
  </si>
  <si>
    <t>Mustang</t>
  </si>
  <si>
    <t>CAM</t>
  </si>
  <si>
    <t>Camrey</t>
  </si>
  <si>
    <t>CAR</t>
  </si>
  <si>
    <t>Caravan</t>
  </si>
  <si>
    <t>CIV</t>
  </si>
  <si>
    <t>Civic</t>
  </si>
  <si>
    <t>ELA</t>
  </si>
  <si>
    <t>Elantra</t>
  </si>
  <si>
    <t>FCS</t>
  </si>
  <si>
    <t>Focus</t>
  </si>
  <si>
    <t>ODY</t>
  </si>
  <si>
    <t>Odyssey</t>
  </si>
  <si>
    <t>PTC</t>
  </si>
  <si>
    <t>Pt Cruises</t>
  </si>
  <si>
    <t>SLV</t>
  </si>
  <si>
    <t>Silverade</t>
  </si>
  <si>
    <t>HO01ODY040</t>
  </si>
  <si>
    <t>HO05DY037</t>
  </si>
  <si>
    <t>FD06FCS006</t>
  </si>
  <si>
    <t>GM09CMR014</t>
  </si>
  <si>
    <t>Formula I used</t>
  </si>
  <si>
    <t>Right</t>
  </si>
  <si>
    <t>Left</t>
  </si>
  <si>
    <t>Vlookup</t>
  </si>
  <si>
    <t>If</t>
  </si>
  <si>
    <t>Concatenate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</si>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</sst>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467988434531184"/>
          <c:y val="2.53164556962025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inventory'!$J$1</c:f>
              <c:strCache>
                <c:ptCount val="1"/>
                <c:pt idx="0">
                  <c:v>Miles / Year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yVal>
            <c:numRef>
              <c:f>'car inventory'!$J$2:$J$64</c:f>
              <c:numCache>
                <c:formatCode>General</c:formatCode>
                <c:ptCount val="63"/>
                <c:pt idx="0">
                  <c:v>2372.1647058823532</c:v>
                </c:pt>
                <c:pt idx="1">
                  <c:v>2645.5764705882357</c:v>
                </c:pt>
                <c:pt idx="2">
                  <c:v>2996.4333333333334</c:v>
                </c:pt>
                <c:pt idx="3">
                  <c:v>2503.92</c:v>
                </c:pt>
                <c:pt idx="4">
                  <c:v>2429.2333333333331</c:v>
                </c:pt>
                <c:pt idx="5">
                  <c:v>2724.2000000000003</c:v>
                </c:pt>
                <c:pt idx="6">
                  <c:v>3072.3235294117649</c:v>
                </c:pt>
                <c:pt idx="7">
                  <c:v>2509.7857142857142</c:v>
                </c:pt>
                <c:pt idx="8">
                  <c:v>2763.71</c:v>
                </c:pt>
                <c:pt idx="9">
                  <c:v>2753.48</c:v>
                </c:pt>
                <c:pt idx="10">
                  <c:v>1758.3363636363638</c:v>
                </c:pt>
                <c:pt idx="11">
                  <c:v>2252.16</c:v>
                </c:pt>
                <c:pt idx="12">
                  <c:v>1368.29</c:v>
                </c:pt>
                <c:pt idx="13">
                  <c:v>2033.2</c:v>
                </c:pt>
                <c:pt idx="14">
                  <c:v>1765.5545454545454</c:v>
                </c:pt>
                <c:pt idx="15">
                  <c:v>1587.7333333333333</c:v>
                </c:pt>
                <c:pt idx="16">
                  <c:v>2395.7230769230769</c:v>
                </c:pt>
                <c:pt idx="17">
                  <c:v>3326.5079999999998</c:v>
                </c:pt>
                <c:pt idx="18">
                  <c:v>3508.0782608695654</c:v>
                </c:pt>
                <c:pt idx="19">
                  <c:v>4246.6888888888889</c:v>
                </c:pt>
                <c:pt idx="20">
                  <c:v>3735.3040000000001</c:v>
                </c:pt>
                <c:pt idx="21">
                  <c:v>3736</c:v>
                </c:pt>
                <c:pt idx="22">
                  <c:v>3229.957142857143</c:v>
                </c:pt>
                <c:pt idx="23">
                  <c:v>3436.7285714285713</c:v>
                </c:pt>
                <c:pt idx="24">
                  <c:v>3069.8761904761905</c:v>
                </c:pt>
                <c:pt idx="25">
                  <c:v>3672.22</c:v>
                </c:pt>
                <c:pt idx="26">
                  <c:v>1950.6999999999998</c:v>
                </c:pt>
                <c:pt idx="27">
                  <c:v>2691.0818181818181</c:v>
                </c:pt>
                <c:pt idx="28">
                  <c:v>2011.6545454545455</c:v>
                </c:pt>
                <c:pt idx="29">
                  <c:v>3432.25</c:v>
                </c:pt>
                <c:pt idx="30">
                  <c:v>3176.9045454545453</c:v>
                </c:pt>
                <c:pt idx="31">
                  <c:v>1736.3846153846155</c:v>
                </c:pt>
                <c:pt idx="32">
                  <c:v>2575.1692307692306</c:v>
                </c:pt>
                <c:pt idx="33">
                  <c:v>2546.2750000000001</c:v>
                </c:pt>
                <c:pt idx="34">
                  <c:v>2228.4727272727273</c:v>
                </c:pt>
                <c:pt idx="35">
                  <c:v>1386.76</c:v>
                </c:pt>
                <c:pt idx="36">
                  <c:v>3354.9722222222222</c:v>
                </c:pt>
                <c:pt idx="37">
                  <c:v>3178.3812499999999</c:v>
                </c:pt>
                <c:pt idx="38">
                  <c:v>2833.64</c:v>
                </c:pt>
                <c:pt idx="39">
                  <c:v>3120.8590909090908</c:v>
                </c:pt>
                <c:pt idx="40">
                  <c:v>412.01111111111112</c:v>
                </c:pt>
                <c:pt idx="41">
                  <c:v>3396.9473684210525</c:v>
                </c:pt>
                <c:pt idx="42">
                  <c:v>2629.6374999999998</c:v>
                </c:pt>
                <c:pt idx="43">
                  <c:v>2282.85</c:v>
                </c:pt>
                <c:pt idx="44">
                  <c:v>3309.1916666666671</c:v>
                </c:pt>
                <c:pt idx="45">
                  <c:v>3358.3956521739133</c:v>
                </c:pt>
                <c:pt idx="46">
                  <c:v>3817.2210526315789</c:v>
                </c:pt>
                <c:pt idx="47">
                  <c:v>2773.6526315789474</c:v>
                </c:pt>
                <c:pt idx="48">
                  <c:v>2425.1916666666666</c:v>
                </c:pt>
                <c:pt idx="49">
                  <c:v>2025.6363636363637</c:v>
                </c:pt>
                <c:pt idx="50">
                  <c:v>2022.39</c:v>
                </c:pt>
                <c:pt idx="51">
                  <c:v>2218.85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360"/>
        <c:axId val="1931440096"/>
      </c:scatterChart>
      <c:valAx>
        <c:axId val="193144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0096"/>
        <c:crosses val="autoZero"/>
        <c:crossBetween val="midCat"/>
      </c:valAx>
      <c:valAx>
        <c:axId val="193144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360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640080</xdr:colOff>
      <xdr:row>9</xdr:row>
      <xdr:rowOff>0</xdr:rowOff>
    </xdr:from>
    <xdr:to>
      <xdr:col>23</xdr:col>
      <xdr:colOff>114300</xdr:colOff>
      <xdr:row>25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M Computer" refreshedDate="45238.084248611114" createdVersion="5" refreshedVersion="5" minRefreshableVersion="3" recordCount="52">
  <cacheSource type="worksheet">
    <worksheetSource ref="A1:O53" sheet="car inventory"/>
  </cacheSource>
  <cacheFields count="15">
    <cacheField name="Car ID" numFmtId="0">
      <sharedItems count="52">
        <s v="FD06MTG001"/>
        <s v="FD06MTG002"/>
        <s v="FD08MTG003"/>
        <s v="FD08MTG004"/>
        <s v="FD08MTG005"/>
        <s v="FD06FCS006"/>
        <s v="FD06FCS007"/>
        <s v="FD09FCS008"/>
        <s v="FD13FCS009"/>
        <s v="FD13FCS010"/>
        <s v="FD12FCS011"/>
        <s v="FD13FCS012"/>
        <s v="FD13FCS013"/>
        <s v="GM09CMR014"/>
        <s v="GM12CMR015"/>
        <s v="GM14CMR016"/>
        <s v="GM10SLV017"/>
        <s v="GM98SLV018"/>
        <s v="GM00SLV019"/>
        <s v="TY96CAM020"/>
        <s v="TY98CAM021"/>
        <s v="TY00CAM022"/>
        <s v="TY02CAM023"/>
        <s v="TY09CAM024"/>
        <s v="TY02COR025"/>
        <s v="TY03COR026"/>
        <s v="TY14COR027"/>
        <s v="TY12COR028"/>
        <s v="TY12CAM029"/>
        <s v="HO99CIV030"/>
        <s v="HO01CIV031"/>
        <s v="HO10CIV032"/>
        <s v="HO10CIV033"/>
        <s v="HO11CIV034"/>
        <s v="HO12CIV035"/>
        <s v="HO13CIV036"/>
        <s v="HO05DY037"/>
        <s v="HO07ODY038"/>
        <s v="HO08ODY039"/>
        <s v="HO01ODY040"/>
        <s v="HO14ODY041"/>
        <s v="CR04PTC042"/>
        <s v="CR07PTC043"/>
        <s v="CR11PTC044"/>
        <s v="CR99CAR045"/>
        <s v="CR00CAR046"/>
        <s v="CR04CAR047"/>
        <s v="CR04CAR048"/>
        <s v="HY11ELA049"/>
        <s v="HY12ELA050"/>
        <s v="HY13ELA051"/>
        <s v="HY13ELA052"/>
      </sharedItems>
    </cacheField>
    <cacheField name="Make" numFmtId="0">
      <sharedItems containsNonDate="0" containsString="0" containsBlank="1"/>
    </cacheField>
    <cacheField name="Make (Full Name)" numFmtId="0">
      <sharedItems/>
    </cacheField>
    <cacheField name="Model" numFmtId="0">
      <sharedItems count="6">
        <s v="Ford"/>
        <s v="General Motors"/>
        <s v="Toyota"/>
        <s v="Honda"/>
        <s v="Chrysler"/>
        <s v="Hyundai"/>
      </sharedItems>
    </cacheField>
    <cacheField name="Model (Full Name)" numFmtId="0">
      <sharedItems/>
    </cacheField>
    <cacheField name="Manufacture Year" numFmtId="0">
      <sharedItems count="9">
        <s v="Mustang"/>
        <s v="Focus"/>
        <s v="Civic"/>
        <s v="Silverade"/>
        <s v="Camrey"/>
        <s v="Odyssey"/>
        <s v="Pt Cruises"/>
        <s v="Caravan"/>
        <s v="Elantra"/>
      </sharedItems>
    </cacheField>
    <cacheField name="Age" numFmtId="0">
      <sharedItems count="18">
        <s v="06"/>
        <s v="08"/>
        <s v="09"/>
        <s v="13"/>
        <s v="12"/>
        <s v="14"/>
        <s v="10"/>
        <s v="98"/>
        <s v="00"/>
        <s v="96"/>
        <s v="02"/>
        <s v="03"/>
        <s v="99"/>
        <s v="01"/>
        <s v="11"/>
        <s v="05"/>
        <s v="07"/>
        <s v="04"/>
      </sharedItems>
    </cacheField>
    <cacheField name="Miles" numFmtId="0">
      <sharedItems containsSemiMixedTypes="0" containsString="0" containsNumber="1" minValue="3708.1" maxValue="114660.6"/>
    </cacheField>
    <cacheField name="Age2" numFmtId="0">
      <sharedItems containsSemiMixedTypes="0" containsString="0" containsNumber="1" containsInteger="1" minValue="9" maxValue="27"/>
    </cacheField>
    <cacheField name="Miles / Year" numFmtId="0">
      <sharedItems containsSemiMixedTypes="0" containsString="0" containsNumber="1" minValue="412.01111111111112" maxValue="4246.6888888888889"/>
    </cacheField>
    <cacheField name="Color" numFmtId="0">
      <sharedItems/>
    </cacheField>
    <cacheField name="Driver" numFmtId="0">
      <sharedItems/>
    </cacheField>
    <cacheField name="Warantee Miles" numFmtId="0">
      <sharedItems containsSemiMixedTypes="0" containsString="0" containsNumber="1" containsInteger="1" minValue="50000" maxValue="100000" count="3">
        <n v="50000"/>
        <n v="75000"/>
        <n v="100000"/>
      </sharedItems>
    </cacheField>
    <cacheField name="Covered?" numFmtId="0">
      <sharedItems count="2">
        <s v="Y"/>
        <s v="Not Covered"/>
      </sharedItems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x v="0"/>
    <m/>
    <s v="FD"/>
    <x v="0"/>
    <s v="MTG"/>
    <x v="0"/>
    <x v="0"/>
    <n v="40326.800000000003"/>
    <n v="17"/>
    <n v="2372.1647058823532"/>
    <s v="Black"/>
    <s v="Smith"/>
    <x v="0"/>
    <x v="0"/>
    <s v="FDMTG001"/>
  </r>
  <r>
    <x v="1"/>
    <m/>
    <s v="FD"/>
    <x v="0"/>
    <s v="MTG"/>
    <x v="0"/>
    <x v="0"/>
    <n v="44974.8"/>
    <n v="17"/>
    <n v="2645.5764705882357"/>
    <s v="White"/>
    <s v="McCall"/>
    <x v="0"/>
    <x v="0"/>
    <s v="FDMTG002"/>
  </r>
  <r>
    <x v="2"/>
    <m/>
    <s v="FD"/>
    <x v="0"/>
    <s v="MTG"/>
    <x v="0"/>
    <x v="1"/>
    <n v="44946.5"/>
    <n v="15"/>
    <n v="2996.4333333333334"/>
    <s v="Green"/>
    <s v="Lyon"/>
    <x v="0"/>
    <x v="0"/>
    <s v="FDMTG003"/>
  </r>
  <r>
    <x v="3"/>
    <m/>
    <s v="FD"/>
    <x v="0"/>
    <s v="MTG"/>
    <x v="0"/>
    <x v="1"/>
    <n v="37558.800000000003"/>
    <n v="15"/>
    <n v="2503.92"/>
    <s v="Black"/>
    <s v="Jones"/>
    <x v="0"/>
    <x v="0"/>
    <s v="FDMTG004"/>
  </r>
  <r>
    <x v="4"/>
    <m/>
    <s v="FD"/>
    <x v="0"/>
    <s v="MTG"/>
    <x v="0"/>
    <x v="1"/>
    <n v="36438.5"/>
    <n v="15"/>
    <n v="2429.2333333333331"/>
    <s v="White"/>
    <s v="Smith"/>
    <x v="0"/>
    <x v="0"/>
    <s v="FDMTG005"/>
  </r>
  <r>
    <x v="5"/>
    <m/>
    <s v="FD"/>
    <x v="0"/>
    <s v="FCS"/>
    <x v="1"/>
    <x v="0"/>
    <n v="46311.4"/>
    <n v="17"/>
    <n v="2724.2000000000003"/>
    <s v="Green"/>
    <s v="Ewenty"/>
    <x v="1"/>
    <x v="0"/>
    <s v="FDFCS006"/>
  </r>
  <r>
    <x v="6"/>
    <m/>
    <s v="FD"/>
    <x v="0"/>
    <s v="FCS"/>
    <x v="1"/>
    <x v="0"/>
    <n v="52229.5"/>
    <n v="17"/>
    <n v="3072.3235294117649"/>
    <s v="Green"/>
    <s v="Lyon"/>
    <x v="1"/>
    <x v="0"/>
    <s v="FDFCS007"/>
  </r>
  <r>
    <x v="7"/>
    <m/>
    <s v="FD"/>
    <x v="0"/>
    <s v="FCS"/>
    <x v="1"/>
    <x v="2"/>
    <n v="35137"/>
    <n v="14"/>
    <n v="2509.7857142857142"/>
    <s v="Black"/>
    <s v="Howard"/>
    <x v="1"/>
    <x v="0"/>
    <s v="FDFCS008"/>
  </r>
  <r>
    <x v="8"/>
    <m/>
    <s v="FD"/>
    <x v="0"/>
    <s v="FCS"/>
    <x v="1"/>
    <x v="3"/>
    <n v="27637.1"/>
    <n v="10"/>
    <n v="2763.71"/>
    <s v="Black"/>
    <s v="Smith"/>
    <x v="1"/>
    <x v="0"/>
    <s v="FDFCS009"/>
  </r>
  <r>
    <x v="9"/>
    <m/>
    <s v="FD"/>
    <x v="0"/>
    <s v="FCS"/>
    <x v="1"/>
    <x v="3"/>
    <n v="27534.799999999999"/>
    <n v="10"/>
    <n v="2753.48"/>
    <s v="White"/>
    <s v="Praulty"/>
    <x v="1"/>
    <x v="0"/>
    <s v="FDFCS010"/>
  </r>
  <r>
    <x v="10"/>
    <m/>
    <s v="FD"/>
    <x v="0"/>
    <s v="FCS"/>
    <x v="1"/>
    <x v="4"/>
    <n v="19341.7"/>
    <n v="11"/>
    <n v="1758.3363636363638"/>
    <s v="White"/>
    <s v="Yousef"/>
    <x v="1"/>
    <x v="0"/>
    <s v="FDFCS011"/>
  </r>
  <r>
    <x v="11"/>
    <m/>
    <s v="FD"/>
    <x v="0"/>
    <s v="FCS"/>
    <x v="1"/>
    <x v="3"/>
    <n v="22521.599999999999"/>
    <n v="10"/>
    <n v="2252.16"/>
    <s v="Black"/>
    <s v="Vizzini"/>
    <x v="1"/>
    <x v="0"/>
    <s v="FDFCS012"/>
  </r>
  <r>
    <x v="12"/>
    <m/>
    <s v="FD"/>
    <x v="0"/>
    <s v="FCS"/>
    <x v="1"/>
    <x v="3"/>
    <n v="13682.9"/>
    <n v="10"/>
    <n v="1368.29"/>
    <s v="Black"/>
    <s v="Rodriguez"/>
    <x v="1"/>
    <x v="0"/>
    <s v="FDFCS013"/>
  </r>
  <r>
    <x v="13"/>
    <m/>
    <s v="GM"/>
    <x v="1"/>
    <s v="CMR"/>
    <x v="2"/>
    <x v="2"/>
    <n v="28464.799999999999"/>
    <n v="14"/>
    <n v="2033.2"/>
    <s v="White"/>
    <s v="Santos"/>
    <x v="2"/>
    <x v="0"/>
    <s v="GMCMR014"/>
  </r>
  <r>
    <x v="14"/>
    <m/>
    <s v="GM"/>
    <x v="1"/>
    <s v="CMR"/>
    <x v="2"/>
    <x v="4"/>
    <n v="19421.099999999999"/>
    <n v="11"/>
    <n v="1765.5545454545454"/>
    <s v="Black"/>
    <s v="Bard"/>
    <x v="2"/>
    <x v="0"/>
    <s v="GMCMR015"/>
  </r>
  <r>
    <x v="15"/>
    <m/>
    <s v="GM"/>
    <x v="1"/>
    <s v="CMR"/>
    <x v="2"/>
    <x v="5"/>
    <n v="14289.6"/>
    <n v="9"/>
    <n v="1587.7333333333333"/>
    <s v="White"/>
    <s v="Torrens"/>
    <x v="2"/>
    <x v="0"/>
    <s v="GMCMR016"/>
  </r>
  <r>
    <x v="16"/>
    <m/>
    <s v="GM"/>
    <x v="1"/>
    <s v="SLV"/>
    <x v="3"/>
    <x v="6"/>
    <n v="31144.400000000001"/>
    <n v="13"/>
    <n v="2395.7230769230769"/>
    <s v="Black"/>
    <s v="Hulinski"/>
    <x v="2"/>
    <x v="0"/>
    <s v="GMSLV017"/>
  </r>
  <r>
    <x v="17"/>
    <m/>
    <s v="GM"/>
    <x v="1"/>
    <s v="SLV"/>
    <x v="3"/>
    <x v="7"/>
    <n v="83162.7"/>
    <n v="25"/>
    <n v="3326.5079999999998"/>
    <s v="Black"/>
    <s v="Santos"/>
    <x v="2"/>
    <x v="0"/>
    <s v="GMSLV018"/>
  </r>
  <r>
    <x v="18"/>
    <m/>
    <s v="GM"/>
    <x v="1"/>
    <s v="SLV"/>
    <x v="3"/>
    <x v="8"/>
    <n v="80685.8"/>
    <n v="23"/>
    <n v="3508.0782608695654"/>
    <s v="Blue"/>
    <s v="Vizzini"/>
    <x v="2"/>
    <x v="0"/>
    <s v="GMSLV019"/>
  </r>
  <r>
    <x v="19"/>
    <m/>
    <s v="TY"/>
    <x v="2"/>
    <s v="CAM"/>
    <x v="4"/>
    <x v="9"/>
    <n v="114660.6"/>
    <n v="27"/>
    <n v="4246.6888888888889"/>
    <s v="Green"/>
    <s v="Chan"/>
    <x v="2"/>
    <x v="1"/>
    <s v="TYCAM020"/>
  </r>
  <r>
    <x v="20"/>
    <m/>
    <s v="TY"/>
    <x v="2"/>
    <s v="CAM"/>
    <x v="4"/>
    <x v="7"/>
    <n v="93382.6"/>
    <n v="25"/>
    <n v="3735.3040000000001"/>
    <s v="Black"/>
    <s v="Swartz"/>
    <x v="2"/>
    <x v="0"/>
    <s v="TYCAM021"/>
  </r>
  <r>
    <x v="21"/>
    <m/>
    <s v="TY"/>
    <x v="2"/>
    <s v="CAM"/>
    <x v="4"/>
    <x v="8"/>
    <n v="85928"/>
    <n v="23"/>
    <n v="3736"/>
    <s v="Green"/>
    <s v="Ewenty"/>
    <x v="2"/>
    <x v="0"/>
    <s v="TYCAM022"/>
  </r>
  <r>
    <x v="22"/>
    <m/>
    <s v="TY"/>
    <x v="2"/>
    <s v="CAM"/>
    <x v="4"/>
    <x v="10"/>
    <n v="67829.100000000006"/>
    <n v="21"/>
    <n v="3229.957142857143"/>
    <s v="Black"/>
    <s v="Smith"/>
    <x v="2"/>
    <x v="0"/>
    <s v="TYCAM023"/>
  </r>
  <r>
    <x v="23"/>
    <m/>
    <s v="TY"/>
    <x v="2"/>
    <s v="CAM"/>
    <x v="4"/>
    <x v="2"/>
    <n v="48114.2"/>
    <n v="14"/>
    <n v="3436.7285714285713"/>
    <s v="White"/>
    <s v="Howard"/>
    <x v="2"/>
    <x v="0"/>
    <s v="TYCAM024"/>
  </r>
  <r>
    <x v="24"/>
    <m/>
    <s v="TY"/>
    <x v="2"/>
    <s v="COR"/>
    <x v="2"/>
    <x v="10"/>
    <n v="64467.4"/>
    <n v="21"/>
    <n v="3069.8761904761905"/>
    <s v="Red"/>
    <s v="Gaul"/>
    <x v="2"/>
    <x v="0"/>
    <s v="TYCOR025"/>
  </r>
  <r>
    <x v="25"/>
    <m/>
    <s v="TY"/>
    <x v="2"/>
    <s v="COR"/>
    <x v="2"/>
    <x v="11"/>
    <n v="73444.399999999994"/>
    <n v="20"/>
    <n v="3672.22"/>
    <s v="Black"/>
    <s v="Gaul"/>
    <x v="2"/>
    <x v="0"/>
    <s v="TYCOR026"/>
  </r>
  <r>
    <x v="26"/>
    <m/>
    <s v="TY"/>
    <x v="2"/>
    <s v="COR"/>
    <x v="2"/>
    <x v="5"/>
    <n v="17556.3"/>
    <n v="9"/>
    <n v="1950.6999999999998"/>
    <s v="Blue"/>
    <s v="Praulty"/>
    <x v="2"/>
    <x v="0"/>
    <s v="TYCOR027"/>
  </r>
  <r>
    <x v="27"/>
    <m/>
    <s v="TY"/>
    <x v="2"/>
    <s v="COR"/>
    <x v="2"/>
    <x v="4"/>
    <n v="29601.9"/>
    <n v="11"/>
    <n v="2691.0818181818181"/>
    <s v="Black"/>
    <s v="Santos"/>
    <x v="2"/>
    <x v="0"/>
    <s v="TYCOR028"/>
  </r>
  <r>
    <x v="28"/>
    <m/>
    <s v="TY"/>
    <x v="2"/>
    <s v="CAM"/>
    <x v="4"/>
    <x v="4"/>
    <n v="22128.2"/>
    <n v="11"/>
    <n v="2011.6545454545455"/>
    <s v="Blue"/>
    <s v="Chan"/>
    <x v="2"/>
    <x v="0"/>
    <s v="TYCAM029"/>
  </r>
  <r>
    <x v="29"/>
    <m/>
    <s v="HO"/>
    <x v="3"/>
    <s v="CIV"/>
    <x v="2"/>
    <x v="12"/>
    <n v="82374"/>
    <n v="24"/>
    <n v="3432.25"/>
    <s v="White"/>
    <s v="Rodriguez"/>
    <x v="1"/>
    <x v="1"/>
    <s v="HOCIV030"/>
  </r>
  <r>
    <x v="30"/>
    <m/>
    <s v="HO"/>
    <x v="3"/>
    <s v="CIV"/>
    <x v="2"/>
    <x v="13"/>
    <n v="69891.899999999994"/>
    <n v="22"/>
    <n v="3176.9045454545453"/>
    <s v="Blue"/>
    <s v="Jones"/>
    <x v="1"/>
    <x v="0"/>
    <s v="HOCIV031"/>
  </r>
  <r>
    <x v="31"/>
    <m/>
    <s v="HO"/>
    <x v="3"/>
    <s v="CIV"/>
    <x v="2"/>
    <x v="6"/>
    <n v="22573"/>
    <n v="13"/>
    <n v="1736.3846153846155"/>
    <s v="Blue"/>
    <s v="Torrens"/>
    <x v="1"/>
    <x v="0"/>
    <s v="HOCIV032"/>
  </r>
  <r>
    <x v="32"/>
    <m/>
    <s v="HO"/>
    <x v="3"/>
    <s v="CIV"/>
    <x v="2"/>
    <x v="6"/>
    <n v="33477.199999999997"/>
    <n v="13"/>
    <n v="2575.1692307692306"/>
    <s v="Black"/>
    <s v="Swartz"/>
    <x v="1"/>
    <x v="0"/>
    <s v="HOCIV033"/>
  </r>
  <r>
    <x v="33"/>
    <m/>
    <s v="HO"/>
    <x v="3"/>
    <s v="CIV"/>
    <x v="2"/>
    <x v="14"/>
    <n v="30555.3"/>
    <n v="12"/>
    <n v="2546.2750000000001"/>
    <s v="Black"/>
    <s v="Lyon"/>
    <x v="1"/>
    <x v="0"/>
    <s v="HOCIV034"/>
  </r>
  <r>
    <x v="34"/>
    <m/>
    <s v="HO"/>
    <x v="3"/>
    <s v="CIV"/>
    <x v="2"/>
    <x v="4"/>
    <n v="24513.200000000001"/>
    <n v="11"/>
    <n v="2228.4727272727273"/>
    <s v="Black"/>
    <s v="Hulinski"/>
    <x v="1"/>
    <x v="0"/>
    <s v="HOCIV035"/>
  </r>
  <r>
    <x v="35"/>
    <m/>
    <s v="HO"/>
    <x v="3"/>
    <s v="CIV"/>
    <x v="2"/>
    <x v="3"/>
    <n v="13867.6"/>
    <n v="10"/>
    <n v="1386.76"/>
    <s v="Black"/>
    <s v="Chan"/>
    <x v="1"/>
    <x v="0"/>
    <s v="HOCIV036"/>
  </r>
  <r>
    <x v="36"/>
    <m/>
    <s v="HO"/>
    <x v="3"/>
    <s v="DY0"/>
    <x v="2"/>
    <x v="15"/>
    <n v="60389.5"/>
    <n v="18"/>
    <n v="3354.9722222222222"/>
    <s v="White"/>
    <s v="Howard"/>
    <x v="2"/>
    <x v="0"/>
    <s v="HODY0037"/>
  </r>
  <r>
    <x v="37"/>
    <m/>
    <s v="HO"/>
    <x v="3"/>
    <s v="ODY"/>
    <x v="5"/>
    <x v="16"/>
    <n v="50854.1"/>
    <n v="16"/>
    <n v="3178.3812499999999"/>
    <s v="Black"/>
    <s v="Swartz"/>
    <x v="2"/>
    <x v="0"/>
    <s v="HOODY038"/>
  </r>
  <r>
    <x v="38"/>
    <m/>
    <s v="HO"/>
    <x v="3"/>
    <s v="ODY"/>
    <x v="5"/>
    <x v="1"/>
    <n v="42504.6"/>
    <n v="15"/>
    <n v="2833.64"/>
    <s v="White"/>
    <s v="Rodriguez"/>
    <x v="2"/>
    <x v="0"/>
    <s v="HOODY039"/>
  </r>
  <r>
    <x v="39"/>
    <m/>
    <s v="HO"/>
    <x v="3"/>
    <s v="ODY"/>
    <x v="5"/>
    <x v="13"/>
    <n v="68658.899999999994"/>
    <n v="22"/>
    <n v="3120.8590909090908"/>
    <s v="Black"/>
    <s v="Smith"/>
    <x v="2"/>
    <x v="0"/>
    <s v="HOODY040"/>
  </r>
  <r>
    <x v="40"/>
    <m/>
    <s v="HO"/>
    <x v="3"/>
    <s v="ODY"/>
    <x v="5"/>
    <x v="5"/>
    <n v="3708.1"/>
    <n v="9"/>
    <n v="412.01111111111112"/>
    <s v="Black"/>
    <s v="McCall"/>
    <x v="2"/>
    <x v="0"/>
    <s v="HOODY041"/>
  </r>
  <r>
    <x v="41"/>
    <m/>
    <s v="CR"/>
    <x v="4"/>
    <s v="PTC"/>
    <x v="6"/>
    <x v="17"/>
    <n v="64542"/>
    <n v="19"/>
    <n v="3396.9473684210525"/>
    <s v="Blue"/>
    <s v="Smith"/>
    <x v="1"/>
    <x v="0"/>
    <s v="CRPTC042"/>
  </r>
  <r>
    <x v="42"/>
    <m/>
    <s v="CR"/>
    <x v="4"/>
    <s v="PTC"/>
    <x v="6"/>
    <x v="16"/>
    <n v="42074.2"/>
    <n v="16"/>
    <n v="2629.6374999999998"/>
    <s v="Green"/>
    <s v="Gaul"/>
    <x v="1"/>
    <x v="0"/>
    <s v="CRPTC043"/>
  </r>
  <r>
    <x v="43"/>
    <m/>
    <s v="CR"/>
    <x v="4"/>
    <s v="PTC"/>
    <x v="6"/>
    <x v="14"/>
    <n v="27394.2"/>
    <n v="12"/>
    <n v="2282.85"/>
    <s v="Black"/>
    <s v="Vizzini"/>
    <x v="1"/>
    <x v="0"/>
    <s v="CRPTC044"/>
  </r>
  <r>
    <x v="44"/>
    <m/>
    <s v="CR"/>
    <x v="4"/>
    <s v="CAR"/>
    <x v="7"/>
    <x v="12"/>
    <n v="79420.600000000006"/>
    <n v="24"/>
    <n v="3309.1916666666671"/>
    <s v="Green"/>
    <s v="Hulinski"/>
    <x v="1"/>
    <x v="1"/>
    <s v="CRCAR045"/>
  </r>
  <r>
    <x v="45"/>
    <m/>
    <s v="CR"/>
    <x v="4"/>
    <s v="CAR"/>
    <x v="7"/>
    <x v="8"/>
    <n v="77243.100000000006"/>
    <n v="23"/>
    <n v="3358.3956521739133"/>
    <s v="Black"/>
    <s v="Jones"/>
    <x v="1"/>
    <x v="1"/>
    <s v="CRCAR046"/>
  </r>
  <r>
    <x v="46"/>
    <m/>
    <s v="CR"/>
    <x v="4"/>
    <s v="CAR"/>
    <x v="7"/>
    <x v="17"/>
    <n v="72527.199999999997"/>
    <n v="19"/>
    <n v="3817.2210526315789"/>
    <s v="White"/>
    <s v="Bard"/>
    <x v="1"/>
    <x v="0"/>
    <s v="CRCAR047"/>
  </r>
  <r>
    <x v="47"/>
    <m/>
    <s v="CR"/>
    <x v="4"/>
    <s v="CAR"/>
    <x v="7"/>
    <x v="17"/>
    <n v="52699.4"/>
    <n v="19"/>
    <n v="2773.6526315789474"/>
    <s v="Red"/>
    <s v="Bard"/>
    <x v="1"/>
    <x v="0"/>
    <s v="CRCAR048"/>
  </r>
  <r>
    <x v="48"/>
    <m/>
    <s v="HY"/>
    <x v="5"/>
    <s v="ELA"/>
    <x v="8"/>
    <x v="14"/>
    <n v="29102.3"/>
    <n v="12"/>
    <n v="2425.1916666666666"/>
    <s v="Black"/>
    <s v="Torrens"/>
    <x v="2"/>
    <x v="0"/>
    <s v="HYELA049"/>
  </r>
  <r>
    <x v="49"/>
    <m/>
    <s v="HY"/>
    <x v="5"/>
    <s v="ELA"/>
    <x v="8"/>
    <x v="4"/>
    <n v="22282"/>
    <n v="11"/>
    <n v="2025.6363636363637"/>
    <s v="Blue"/>
    <s v="McCall"/>
    <x v="2"/>
    <x v="0"/>
    <s v="HYELA050"/>
  </r>
  <r>
    <x v="50"/>
    <m/>
    <s v="HY"/>
    <x v="5"/>
    <s v="ELA"/>
    <x v="8"/>
    <x v="3"/>
    <n v="20223.900000000001"/>
    <n v="10"/>
    <n v="2022.39"/>
    <s v="Black"/>
    <s v="Praulty"/>
    <x v="2"/>
    <x v="0"/>
    <s v="HYELA051"/>
  </r>
  <r>
    <x v="51"/>
    <m/>
    <s v="HY"/>
    <x v="5"/>
    <s v="ELA"/>
    <x v="8"/>
    <x v="3"/>
    <n v="22188.5"/>
    <n v="10"/>
    <n v="2218.85"/>
    <s v="Blue"/>
    <s v="Ewenty"/>
    <x v="2"/>
    <x v="0"/>
    <s v="HYELA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62" firstHeaderRow="1" firstDataRow="1" firstDataCol="1"/>
  <pivotFields count="15">
    <pivotField axis="axisRow" showAll="0">
      <items count="53">
        <item x="45"/>
        <item x="46"/>
        <item x="47"/>
        <item x="41"/>
        <item x="42"/>
        <item x="43"/>
        <item x="44"/>
        <item x="5"/>
        <item x="6"/>
        <item x="0"/>
        <item x="1"/>
        <item x="2"/>
        <item x="3"/>
        <item x="4"/>
        <item x="7"/>
        <item x="10"/>
        <item x="8"/>
        <item x="9"/>
        <item x="11"/>
        <item x="12"/>
        <item x="18"/>
        <item x="13"/>
        <item x="16"/>
        <item x="14"/>
        <item x="15"/>
        <item x="17"/>
        <item x="30"/>
        <item x="39"/>
        <item x="36"/>
        <item x="37"/>
        <item x="38"/>
        <item x="31"/>
        <item x="32"/>
        <item x="33"/>
        <item x="34"/>
        <item x="35"/>
        <item x="40"/>
        <item x="29"/>
        <item x="48"/>
        <item x="49"/>
        <item x="50"/>
        <item x="51"/>
        <item x="21"/>
        <item x="22"/>
        <item x="24"/>
        <item x="25"/>
        <item x="23"/>
        <item x="28"/>
        <item x="27"/>
        <item x="26"/>
        <item x="19"/>
        <item x="20"/>
        <item t="default"/>
      </items>
    </pivotField>
    <pivotField showAll="0"/>
    <pivotField showAll="0"/>
    <pivotField axis="axisRow" showAll="0">
      <items count="7">
        <item x="4"/>
        <item x="0"/>
        <item x="1"/>
        <item x="3"/>
        <item x="5"/>
        <item x="2"/>
        <item t="default"/>
      </items>
    </pivotField>
    <pivotField showAll="0"/>
    <pivotField showAll="0">
      <items count="10">
        <item x="4"/>
        <item x="7"/>
        <item x="2"/>
        <item x="8"/>
        <item x="1"/>
        <item x="0"/>
        <item x="5"/>
        <item x="6"/>
        <item x="3"/>
        <item t="default"/>
      </items>
    </pivotField>
    <pivotField showAll="0">
      <items count="19">
        <item x="8"/>
        <item x="13"/>
        <item x="10"/>
        <item x="11"/>
        <item x="17"/>
        <item x="15"/>
        <item x="0"/>
        <item x="16"/>
        <item x="1"/>
        <item x="2"/>
        <item x="6"/>
        <item x="14"/>
        <item x="4"/>
        <item x="3"/>
        <item x="5"/>
        <item x="9"/>
        <item x="7"/>
        <item x="12"/>
        <item t="default"/>
      </items>
    </pivotField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showAll="0"/>
  </pivotFields>
  <rowFields count="2">
    <field x="3"/>
    <field x="0"/>
  </rowFields>
  <rowItems count="5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2"/>
    </i>
    <i r="1">
      <x v="20"/>
    </i>
    <i r="1">
      <x v="21"/>
    </i>
    <i r="1">
      <x v="22"/>
    </i>
    <i r="1">
      <x v="23"/>
    </i>
    <i r="1">
      <x v="24"/>
    </i>
    <i r="1">
      <x v="25"/>
    </i>
    <i>
      <x v="3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>
      <x v="4"/>
    </i>
    <i r="1">
      <x v="38"/>
    </i>
    <i r="1">
      <x v="39"/>
    </i>
    <i r="1">
      <x v="40"/>
    </i>
    <i r="1">
      <x v="41"/>
    </i>
    <i>
      <x v="5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2"/>
  <sheetViews>
    <sheetView workbookViewId="0">
      <selection activeCell="A3" sqref="A3"/>
    </sheetView>
  </sheetViews>
  <sheetFormatPr defaultRowHeight="14.4" x14ac:dyDescent="0.3"/>
  <cols>
    <col min="1" max="1" width="16.88671875" customWidth="1"/>
    <col min="2" max="2" width="24.21875" bestFit="1" customWidth="1"/>
    <col min="3" max="3" width="13.88671875" customWidth="1"/>
  </cols>
  <sheetData>
    <row r="3" spans="1:1" x14ac:dyDescent="0.3">
      <c r="A3" s="2" t="s">
        <v>124</v>
      </c>
    </row>
    <row r="4" spans="1:1" x14ac:dyDescent="0.3">
      <c r="A4" s="3" t="s">
        <v>91</v>
      </c>
    </row>
    <row r="5" spans="1:1" x14ac:dyDescent="0.3">
      <c r="A5" s="4" t="s">
        <v>77</v>
      </c>
    </row>
    <row r="6" spans="1:1" x14ac:dyDescent="0.3">
      <c r="A6" s="4" t="s">
        <v>78</v>
      </c>
    </row>
    <row r="7" spans="1:1" x14ac:dyDescent="0.3">
      <c r="A7" s="4" t="s">
        <v>79</v>
      </c>
    </row>
    <row r="8" spans="1:1" x14ac:dyDescent="0.3">
      <c r="A8" s="4" t="s">
        <v>73</v>
      </c>
    </row>
    <row r="9" spans="1:1" x14ac:dyDescent="0.3">
      <c r="A9" s="4" t="s">
        <v>74</v>
      </c>
    </row>
    <row r="10" spans="1:1" x14ac:dyDescent="0.3">
      <c r="A10" s="4" t="s">
        <v>75</v>
      </c>
    </row>
    <row r="11" spans="1:1" x14ac:dyDescent="0.3">
      <c r="A11" s="4" t="s">
        <v>76</v>
      </c>
    </row>
    <row r="12" spans="1:1" x14ac:dyDescent="0.3">
      <c r="A12" s="3" t="s">
        <v>85</v>
      </c>
    </row>
    <row r="13" spans="1:1" x14ac:dyDescent="0.3">
      <c r="A13" s="4" t="s">
        <v>116</v>
      </c>
    </row>
    <row r="14" spans="1:1" x14ac:dyDescent="0.3">
      <c r="A14" s="4" t="s">
        <v>27</v>
      </c>
    </row>
    <row r="15" spans="1:1" x14ac:dyDescent="0.3">
      <c r="A15" s="4" t="s">
        <v>14</v>
      </c>
    </row>
    <row r="16" spans="1:1" x14ac:dyDescent="0.3">
      <c r="A16" s="4" t="s">
        <v>17</v>
      </c>
    </row>
    <row r="17" spans="1:1" x14ac:dyDescent="0.3">
      <c r="A17" s="4" t="s">
        <v>20</v>
      </c>
    </row>
    <row r="18" spans="1:1" x14ac:dyDescent="0.3">
      <c r="A18" s="4" t="s">
        <v>23</v>
      </c>
    </row>
    <row r="19" spans="1:1" x14ac:dyDescent="0.3">
      <c r="A19" s="4" t="s">
        <v>25</v>
      </c>
    </row>
    <row r="20" spans="1:1" x14ac:dyDescent="0.3">
      <c r="A20" s="4" t="s">
        <v>28</v>
      </c>
    </row>
    <row r="21" spans="1:1" x14ac:dyDescent="0.3">
      <c r="A21" s="4" t="s">
        <v>33</v>
      </c>
    </row>
    <row r="22" spans="1:1" x14ac:dyDescent="0.3">
      <c r="A22" s="4" t="s">
        <v>30</v>
      </c>
    </row>
    <row r="23" spans="1:1" x14ac:dyDescent="0.3">
      <c r="A23" s="4" t="s">
        <v>31</v>
      </c>
    </row>
    <row r="24" spans="1:1" x14ac:dyDescent="0.3">
      <c r="A24" s="4" t="s">
        <v>35</v>
      </c>
    </row>
    <row r="25" spans="1:1" x14ac:dyDescent="0.3">
      <c r="A25" s="4" t="s">
        <v>37</v>
      </c>
    </row>
    <row r="26" spans="1:1" x14ac:dyDescent="0.3">
      <c r="A26" s="3" t="s">
        <v>93</v>
      </c>
    </row>
    <row r="27" spans="1:1" x14ac:dyDescent="0.3">
      <c r="A27" s="4" t="s">
        <v>47</v>
      </c>
    </row>
    <row r="28" spans="1:1" x14ac:dyDescent="0.3">
      <c r="A28" s="4" t="s">
        <v>117</v>
      </c>
    </row>
    <row r="29" spans="1:1" x14ac:dyDescent="0.3">
      <c r="A29" s="4" t="s">
        <v>44</v>
      </c>
    </row>
    <row r="30" spans="1:1" x14ac:dyDescent="0.3">
      <c r="A30" s="4" t="s">
        <v>40</v>
      </c>
    </row>
    <row r="31" spans="1:1" x14ac:dyDescent="0.3">
      <c r="A31" s="4" t="s">
        <v>42</v>
      </c>
    </row>
    <row r="32" spans="1:1" x14ac:dyDescent="0.3">
      <c r="A32" s="4" t="s">
        <v>46</v>
      </c>
    </row>
    <row r="33" spans="1:1" x14ac:dyDescent="0.3">
      <c r="A33" s="3" t="s">
        <v>89</v>
      </c>
    </row>
    <row r="34" spans="1:1" x14ac:dyDescent="0.3">
      <c r="A34" s="4" t="s">
        <v>64</v>
      </c>
    </row>
    <row r="35" spans="1:1" x14ac:dyDescent="0.3">
      <c r="A35" s="4" t="s">
        <v>114</v>
      </c>
    </row>
    <row r="36" spans="1:1" x14ac:dyDescent="0.3">
      <c r="A36" s="4" t="s">
        <v>115</v>
      </c>
    </row>
    <row r="37" spans="1:1" x14ac:dyDescent="0.3">
      <c r="A37" s="4" t="s">
        <v>70</v>
      </c>
    </row>
    <row r="38" spans="1:1" x14ac:dyDescent="0.3">
      <c r="A38" s="4" t="s">
        <v>71</v>
      </c>
    </row>
    <row r="39" spans="1:1" x14ac:dyDescent="0.3">
      <c r="A39" s="4" t="s">
        <v>65</v>
      </c>
    </row>
    <row r="40" spans="1:1" x14ac:dyDescent="0.3">
      <c r="A40" s="4" t="s">
        <v>66</v>
      </c>
    </row>
    <row r="41" spans="1:1" x14ac:dyDescent="0.3">
      <c r="A41" s="4" t="s">
        <v>67</v>
      </c>
    </row>
    <row r="42" spans="1:1" x14ac:dyDescent="0.3">
      <c r="A42" s="4" t="s">
        <v>68</v>
      </c>
    </row>
    <row r="43" spans="1:1" x14ac:dyDescent="0.3">
      <c r="A43" s="4" t="s">
        <v>69</v>
      </c>
    </row>
    <row r="44" spans="1:1" x14ac:dyDescent="0.3">
      <c r="A44" s="4" t="s">
        <v>72</v>
      </c>
    </row>
    <row r="45" spans="1:1" x14ac:dyDescent="0.3">
      <c r="A45" s="4" t="s">
        <v>63</v>
      </c>
    </row>
    <row r="46" spans="1:1" x14ac:dyDescent="0.3">
      <c r="A46" s="3" t="s">
        <v>95</v>
      </c>
    </row>
    <row r="47" spans="1:1" x14ac:dyDescent="0.3">
      <c r="A47" s="4" t="s">
        <v>80</v>
      </c>
    </row>
    <row r="48" spans="1:1" x14ac:dyDescent="0.3">
      <c r="A48" s="4" t="s">
        <v>81</v>
      </c>
    </row>
    <row r="49" spans="1:1" x14ac:dyDescent="0.3">
      <c r="A49" s="4" t="s">
        <v>82</v>
      </c>
    </row>
    <row r="50" spans="1:1" x14ac:dyDescent="0.3">
      <c r="A50" s="4" t="s">
        <v>83</v>
      </c>
    </row>
    <row r="51" spans="1:1" x14ac:dyDescent="0.3">
      <c r="A51" s="3" t="s">
        <v>87</v>
      </c>
    </row>
    <row r="52" spans="1:1" x14ac:dyDescent="0.3">
      <c r="A52" s="4" t="s">
        <v>53</v>
      </c>
    </row>
    <row r="53" spans="1:1" x14ac:dyDescent="0.3">
      <c r="A53" s="4" t="s">
        <v>54</v>
      </c>
    </row>
    <row r="54" spans="1:1" x14ac:dyDescent="0.3">
      <c r="A54" s="4" t="s">
        <v>56</v>
      </c>
    </row>
    <row r="55" spans="1:1" x14ac:dyDescent="0.3">
      <c r="A55" s="4" t="s">
        <v>59</v>
      </c>
    </row>
    <row r="56" spans="1:1" x14ac:dyDescent="0.3">
      <c r="A56" s="4" t="s">
        <v>55</v>
      </c>
    </row>
    <row r="57" spans="1:1" x14ac:dyDescent="0.3">
      <c r="A57" s="4" t="s">
        <v>62</v>
      </c>
    </row>
    <row r="58" spans="1:1" x14ac:dyDescent="0.3">
      <c r="A58" s="4" t="s">
        <v>61</v>
      </c>
    </row>
    <row r="59" spans="1:1" x14ac:dyDescent="0.3">
      <c r="A59" s="4" t="s">
        <v>60</v>
      </c>
    </row>
    <row r="60" spans="1:1" x14ac:dyDescent="0.3">
      <c r="A60" s="4" t="s">
        <v>49</v>
      </c>
    </row>
    <row r="61" spans="1:1" x14ac:dyDescent="0.3">
      <c r="A61" s="4" t="s">
        <v>51</v>
      </c>
    </row>
    <row r="62" spans="1:1" x14ac:dyDescent="0.3">
      <c r="A62" s="3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topLeftCell="E1" workbookViewId="0">
      <selection activeCell="J1" sqref="J1:J1048576"/>
    </sheetView>
  </sheetViews>
  <sheetFormatPr defaultRowHeight="14.4" x14ac:dyDescent="0.3"/>
  <cols>
    <col min="1" max="1" width="16.21875" customWidth="1"/>
    <col min="3" max="3" width="17.44140625" customWidth="1"/>
    <col min="4" max="4" width="12.6640625" customWidth="1"/>
    <col min="5" max="5" width="14.109375" customWidth="1"/>
    <col min="7" max="7" width="15.6640625" customWidth="1"/>
    <col min="8" max="9" width="8.88671875" customWidth="1"/>
    <col min="10" max="10" width="14.88671875" customWidth="1"/>
    <col min="14" max="14" width="12" customWidth="1"/>
    <col min="15" max="15" width="12.88671875" customWidth="1"/>
    <col min="17" max="17" width="18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7" x14ac:dyDescent="0.3">
      <c r="A2" t="s">
        <v>14</v>
      </c>
      <c r="C2" t="str">
        <f>LEFT(A2,2)</f>
        <v>FD</v>
      </c>
      <c r="D2" t="str">
        <f>VLOOKUP(C2,C$56:D$61,2)</f>
        <v>Ford</v>
      </c>
      <c r="E2" t="str">
        <f>MID(A2,5,3)</f>
        <v>MTG</v>
      </c>
      <c r="F2" t="str">
        <f>VLOOKUP(E2,E$56:F$64,2)</f>
        <v>Mustang</v>
      </c>
      <c r="G2" t="str">
        <f>MID(A2,3,2)</f>
        <v>06</v>
      </c>
      <c r="H2">
        <v>40326.800000000003</v>
      </c>
      <c r="I2">
        <f>IF(23-G2&lt;0,100-G2+23,23-G2)</f>
        <v>17</v>
      </c>
      <c r="J2">
        <f>H2/I2</f>
        <v>2372.1647058823532</v>
      </c>
      <c r="K2" t="s">
        <v>15</v>
      </c>
      <c r="L2" t="s">
        <v>16</v>
      </c>
      <c r="M2">
        <v>50000</v>
      </c>
      <c r="N2" t="str">
        <f>IF(H2&lt;M2,"Y","Not Covered")</f>
        <v>Y</v>
      </c>
      <c r="O2" t="str">
        <f>CONCATENATE(C2,E2,RIGHT(A2,3))</f>
        <v>FDMTG001</v>
      </c>
      <c r="Q2" s="1" t="s">
        <v>118</v>
      </c>
    </row>
    <row r="3" spans="1:17" x14ac:dyDescent="0.3">
      <c r="A3" t="s">
        <v>17</v>
      </c>
      <c r="C3" t="str">
        <f t="shared" ref="C3:C53" si="0">LEFT(A3,2)</f>
        <v>FD</v>
      </c>
      <c r="D3" t="str">
        <f t="shared" ref="D3:D53" si="1">VLOOKUP(C3,C$56:D$61,2)</f>
        <v>Ford</v>
      </c>
      <c r="E3" t="str">
        <f t="shared" ref="E3:E53" si="2">MID(A3,5,3)</f>
        <v>MTG</v>
      </c>
      <c r="F3" t="str">
        <f t="shared" ref="F3:F53" si="3">VLOOKUP(E3,E$56:F$64,2)</f>
        <v>Mustang</v>
      </c>
      <c r="G3" t="str">
        <f t="shared" ref="G3:G53" si="4">MID(A3,3,2)</f>
        <v>06</v>
      </c>
      <c r="H3">
        <v>44974.8</v>
      </c>
      <c r="I3">
        <f t="shared" ref="I3:I53" si="5">IF(23-G3&lt;0,100-G3+23,23-G3)</f>
        <v>17</v>
      </c>
      <c r="J3">
        <f t="shared" ref="J3:J53" si="6">H3/I3</f>
        <v>2645.5764705882357</v>
      </c>
      <c r="K3" t="s">
        <v>18</v>
      </c>
      <c r="L3" t="s">
        <v>19</v>
      </c>
      <c r="M3">
        <v>50000</v>
      </c>
      <c r="N3" t="str">
        <f t="shared" ref="N3:N53" si="7">IF(H3&lt;M3,"Y","Not Covered")</f>
        <v>Y</v>
      </c>
      <c r="O3" t="str">
        <f t="shared" ref="O3:O53" si="8">CONCATENATE(C3,E3,RIGHT(A3,3))</f>
        <v>FDMTG002</v>
      </c>
    </row>
    <row r="4" spans="1:17" x14ac:dyDescent="0.3">
      <c r="A4" t="s">
        <v>20</v>
      </c>
      <c r="C4" t="str">
        <f t="shared" si="0"/>
        <v>FD</v>
      </c>
      <c r="D4" t="str">
        <f t="shared" si="1"/>
        <v>Ford</v>
      </c>
      <c r="E4" t="str">
        <f t="shared" si="2"/>
        <v>MTG</v>
      </c>
      <c r="F4" t="str">
        <f t="shared" si="3"/>
        <v>Mustang</v>
      </c>
      <c r="G4" t="str">
        <f t="shared" si="4"/>
        <v>08</v>
      </c>
      <c r="H4">
        <v>44946.5</v>
      </c>
      <c r="I4">
        <f t="shared" si="5"/>
        <v>15</v>
      </c>
      <c r="J4">
        <f t="shared" si="6"/>
        <v>2996.4333333333334</v>
      </c>
      <c r="K4" t="s">
        <v>21</v>
      </c>
      <c r="L4" t="s">
        <v>22</v>
      </c>
      <c r="M4">
        <v>50000</v>
      </c>
      <c r="N4" t="str">
        <f t="shared" si="7"/>
        <v>Y</v>
      </c>
      <c r="O4" t="str">
        <f t="shared" si="8"/>
        <v>FDMTG003</v>
      </c>
      <c r="Q4" t="s">
        <v>119</v>
      </c>
    </row>
    <row r="5" spans="1:17" x14ac:dyDescent="0.3">
      <c r="A5" t="s">
        <v>23</v>
      </c>
      <c r="C5" t="str">
        <f t="shared" si="0"/>
        <v>FD</v>
      </c>
      <c r="D5" t="str">
        <f t="shared" si="1"/>
        <v>Ford</v>
      </c>
      <c r="E5" t="str">
        <f t="shared" si="2"/>
        <v>MTG</v>
      </c>
      <c r="F5" t="str">
        <f t="shared" si="3"/>
        <v>Mustang</v>
      </c>
      <c r="G5" t="str">
        <f t="shared" si="4"/>
        <v>08</v>
      </c>
      <c r="H5">
        <v>37558.800000000003</v>
      </c>
      <c r="I5">
        <f t="shared" si="5"/>
        <v>15</v>
      </c>
      <c r="J5">
        <f t="shared" si="6"/>
        <v>2503.92</v>
      </c>
      <c r="K5" t="s">
        <v>15</v>
      </c>
      <c r="L5" t="s">
        <v>24</v>
      </c>
      <c r="M5">
        <v>50000</v>
      </c>
      <c r="N5" t="str">
        <f t="shared" si="7"/>
        <v>Y</v>
      </c>
      <c r="O5" t="str">
        <f t="shared" si="8"/>
        <v>FDMTG004</v>
      </c>
      <c r="Q5" t="s">
        <v>120</v>
      </c>
    </row>
    <row r="6" spans="1:17" x14ac:dyDescent="0.3">
      <c r="A6" t="s">
        <v>25</v>
      </c>
      <c r="C6" t="str">
        <f t="shared" si="0"/>
        <v>FD</v>
      </c>
      <c r="D6" t="str">
        <f t="shared" si="1"/>
        <v>Ford</v>
      </c>
      <c r="E6" t="str">
        <f t="shared" si="2"/>
        <v>MTG</v>
      </c>
      <c r="F6" t="str">
        <f t="shared" si="3"/>
        <v>Mustang</v>
      </c>
      <c r="G6" t="str">
        <f t="shared" si="4"/>
        <v>08</v>
      </c>
      <c r="H6">
        <v>36438.5</v>
      </c>
      <c r="I6">
        <f t="shared" si="5"/>
        <v>15</v>
      </c>
      <c r="J6">
        <f t="shared" si="6"/>
        <v>2429.2333333333331</v>
      </c>
      <c r="K6" t="s">
        <v>18</v>
      </c>
      <c r="L6" t="s">
        <v>16</v>
      </c>
      <c r="M6">
        <v>50000</v>
      </c>
      <c r="N6" t="str">
        <f t="shared" si="7"/>
        <v>Y</v>
      </c>
      <c r="O6" t="str">
        <f t="shared" si="8"/>
        <v>FDMTG005</v>
      </c>
      <c r="Q6" t="s">
        <v>121</v>
      </c>
    </row>
    <row r="7" spans="1:17" x14ac:dyDescent="0.3">
      <c r="A7" t="s">
        <v>116</v>
      </c>
      <c r="C7" t="str">
        <f t="shared" si="0"/>
        <v>FD</v>
      </c>
      <c r="D7" t="str">
        <f t="shared" si="1"/>
        <v>Ford</v>
      </c>
      <c r="E7" t="str">
        <f t="shared" si="2"/>
        <v>FCS</v>
      </c>
      <c r="F7" t="str">
        <f t="shared" si="3"/>
        <v>Focus</v>
      </c>
      <c r="G7" t="str">
        <f t="shared" si="4"/>
        <v>06</v>
      </c>
      <c r="H7">
        <v>46311.4</v>
      </c>
      <c r="I7">
        <f t="shared" si="5"/>
        <v>17</v>
      </c>
      <c r="J7">
        <f t="shared" si="6"/>
        <v>2724.2000000000003</v>
      </c>
      <c r="K7" t="s">
        <v>21</v>
      </c>
      <c r="L7" t="s">
        <v>26</v>
      </c>
      <c r="M7">
        <v>75000</v>
      </c>
      <c r="N7" t="str">
        <f t="shared" si="7"/>
        <v>Y</v>
      </c>
      <c r="O7" t="str">
        <f t="shared" si="8"/>
        <v>FDFCS006</v>
      </c>
      <c r="Q7" t="s">
        <v>122</v>
      </c>
    </row>
    <row r="8" spans="1:17" x14ac:dyDescent="0.3">
      <c r="A8" t="s">
        <v>27</v>
      </c>
      <c r="C8" t="str">
        <f t="shared" si="0"/>
        <v>FD</v>
      </c>
      <c r="D8" t="str">
        <f t="shared" si="1"/>
        <v>Ford</v>
      </c>
      <c r="E8" t="str">
        <f t="shared" si="2"/>
        <v>FCS</v>
      </c>
      <c r="F8" t="str">
        <f t="shared" si="3"/>
        <v>Focus</v>
      </c>
      <c r="G8" t="str">
        <f t="shared" si="4"/>
        <v>06</v>
      </c>
      <c r="H8">
        <v>52229.5</v>
      </c>
      <c r="I8">
        <f t="shared" si="5"/>
        <v>17</v>
      </c>
      <c r="J8">
        <f t="shared" si="6"/>
        <v>3072.3235294117649</v>
      </c>
      <c r="K8" t="s">
        <v>21</v>
      </c>
      <c r="L8" t="s">
        <v>22</v>
      </c>
      <c r="M8">
        <v>75000</v>
      </c>
      <c r="N8" t="str">
        <f t="shared" si="7"/>
        <v>Y</v>
      </c>
      <c r="O8" t="str">
        <f t="shared" si="8"/>
        <v>FDFCS007</v>
      </c>
      <c r="Q8" t="s">
        <v>123</v>
      </c>
    </row>
    <row r="9" spans="1:17" x14ac:dyDescent="0.3">
      <c r="A9" t="s">
        <v>28</v>
      </c>
      <c r="C9" t="str">
        <f t="shared" si="0"/>
        <v>FD</v>
      </c>
      <c r="D9" t="str">
        <f t="shared" si="1"/>
        <v>Ford</v>
      </c>
      <c r="E9" t="str">
        <f t="shared" si="2"/>
        <v>FCS</v>
      </c>
      <c r="F9" t="str">
        <f t="shared" si="3"/>
        <v>Focus</v>
      </c>
      <c r="G9" t="str">
        <f t="shared" si="4"/>
        <v>09</v>
      </c>
      <c r="H9">
        <v>35137</v>
      </c>
      <c r="I9">
        <f t="shared" si="5"/>
        <v>14</v>
      </c>
      <c r="J9">
        <f t="shared" si="6"/>
        <v>2509.7857142857142</v>
      </c>
      <c r="K9" t="s">
        <v>15</v>
      </c>
      <c r="L9" t="s">
        <v>29</v>
      </c>
      <c r="M9">
        <v>75000</v>
      </c>
      <c r="N9" t="str">
        <f t="shared" si="7"/>
        <v>Y</v>
      </c>
      <c r="O9" t="str">
        <f t="shared" si="8"/>
        <v>FDFCS008</v>
      </c>
    </row>
    <row r="10" spans="1:17" x14ac:dyDescent="0.3">
      <c r="A10" t="s">
        <v>30</v>
      </c>
      <c r="C10" t="str">
        <f t="shared" si="0"/>
        <v>FD</v>
      </c>
      <c r="D10" t="str">
        <f t="shared" si="1"/>
        <v>Ford</v>
      </c>
      <c r="E10" t="str">
        <f t="shared" si="2"/>
        <v>FCS</v>
      </c>
      <c r="F10" t="str">
        <f t="shared" si="3"/>
        <v>Focus</v>
      </c>
      <c r="G10" t="str">
        <f t="shared" si="4"/>
        <v>13</v>
      </c>
      <c r="H10">
        <v>27637.1</v>
      </c>
      <c r="I10">
        <f t="shared" si="5"/>
        <v>10</v>
      </c>
      <c r="J10">
        <f t="shared" si="6"/>
        <v>2763.71</v>
      </c>
      <c r="K10" t="s">
        <v>15</v>
      </c>
      <c r="L10" t="s">
        <v>16</v>
      </c>
      <c r="M10">
        <v>75000</v>
      </c>
      <c r="N10" t="str">
        <f t="shared" si="7"/>
        <v>Y</v>
      </c>
      <c r="O10" t="str">
        <f t="shared" si="8"/>
        <v>FDFCS009</v>
      </c>
    </row>
    <row r="11" spans="1:17" x14ac:dyDescent="0.3">
      <c r="A11" t="s">
        <v>31</v>
      </c>
      <c r="C11" t="str">
        <f t="shared" si="0"/>
        <v>FD</v>
      </c>
      <c r="D11" t="str">
        <f t="shared" si="1"/>
        <v>Ford</v>
      </c>
      <c r="E11" t="str">
        <f t="shared" si="2"/>
        <v>FCS</v>
      </c>
      <c r="F11" t="str">
        <f t="shared" si="3"/>
        <v>Focus</v>
      </c>
      <c r="G11" t="str">
        <f t="shared" si="4"/>
        <v>13</v>
      </c>
      <c r="H11">
        <v>27534.799999999999</v>
      </c>
      <c r="I11">
        <f t="shared" si="5"/>
        <v>10</v>
      </c>
      <c r="J11">
        <f t="shared" si="6"/>
        <v>2753.48</v>
      </c>
      <c r="K11" t="s">
        <v>18</v>
      </c>
      <c r="L11" t="s">
        <v>32</v>
      </c>
      <c r="M11">
        <v>75000</v>
      </c>
      <c r="N11" t="str">
        <f t="shared" si="7"/>
        <v>Y</v>
      </c>
      <c r="O11" t="str">
        <f t="shared" si="8"/>
        <v>FDFCS010</v>
      </c>
    </row>
    <row r="12" spans="1:17" x14ac:dyDescent="0.3">
      <c r="A12" t="s">
        <v>33</v>
      </c>
      <c r="C12" t="str">
        <f t="shared" si="0"/>
        <v>FD</v>
      </c>
      <c r="D12" t="str">
        <f t="shared" si="1"/>
        <v>Ford</v>
      </c>
      <c r="E12" t="str">
        <f t="shared" si="2"/>
        <v>FCS</v>
      </c>
      <c r="F12" t="str">
        <f t="shared" si="3"/>
        <v>Focus</v>
      </c>
      <c r="G12" t="str">
        <f t="shared" si="4"/>
        <v>12</v>
      </c>
      <c r="H12">
        <v>19341.7</v>
      </c>
      <c r="I12">
        <f t="shared" si="5"/>
        <v>11</v>
      </c>
      <c r="J12">
        <f t="shared" si="6"/>
        <v>1758.3363636363638</v>
      </c>
      <c r="K12" t="s">
        <v>18</v>
      </c>
      <c r="L12" t="s">
        <v>34</v>
      </c>
      <c r="M12">
        <v>75000</v>
      </c>
      <c r="N12" t="str">
        <f t="shared" si="7"/>
        <v>Y</v>
      </c>
      <c r="O12" t="str">
        <f t="shared" si="8"/>
        <v>FDFCS011</v>
      </c>
    </row>
    <row r="13" spans="1:17" x14ac:dyDescent="0.3">
      <c r="A13" t="s">
        <v>35</v>
      </c>
      <c r="C13" t="str">
        <f t="shared" si="0"/>
        <v>FD</v>
      </c>
      <c r="D13" t="str">
        <f t="shared" si="1"/>
        <v>Ford</v>
      </c>
      <c r="E13" t="str">
        <f t="shared" si="2"/>
        <v>FCS</v>
      </c>
      <c r="F13" t="str">
        <f t="shared" si="3"/>
        <v>Focus</v>
      </c>
      <c r="G13" t="str">
        <f t="shared" si="4"/>
        <v>13</v>
      </c>
      <c r="H13">
        <v>22521.599999999999</v>
      </c>
      <c r="I13">
        <f t="shared" si="5"/>
        <v>10</v>
      </c>
      <c r="J13">
        <f t="shared" si="6"/>
        <v>2252.16</v>
      </c>
      <c r="K13" t="s">
        <v>15</v>
      </c>
      <c r="L13" t="s">
        <v>36</v>
      </c>
      <c r="M13">
        <v>75000</v>
      </c>
      <c r="N13" t="str">
        <f t="shared" si="7"/>
        <v>Y</v>
      </c>
      <c r="O13" t="str">
        <f t="shared" si="8"/>
        <v>FDFCS012</v>
      </c>
    </row>
    <row r="14" spans="1:17" x14ac:dyDescent="0.3">
      <c r="A14" t="s">
        <v>37</v>
      </c>
      <c r="C14" t="str">
        <f t="shared" si="0"/>
        <v>FD</v>
      </c>
      <c r="D14" t="str">
        <f t="shared" si="1"/>
        <v>Ford</v>
      </c>
      <c r="E14" t="str">
        <f t="shared" si="2"/>
        <v>FCS</v>
      </c>
      <c r="F14" t="str">
        <f t="shared" si="3"/>
        <v>Focus</v>
      </c>
      <c r="G14" t="str">
        <f t="shared" si="4"/>
        <v>13</v>
      </c>
      <c r="H14">
        <v>13682.9</v>
      </c>
      <c r="I14">
        <f t="shared" si="5"/>
        <v>10</v>
      </c>
      <c r="J14">
        <f t="shared" si="6"/>
        <v>1368.29</v>
      </c>
      <c r="K14" t="s">
        <v>15</v>
      </c>
      <c r="L14" t="s">
        <v>38</v>
      </c>
      <c r="M14">
        <v>75000</v>
      </c>
      <c r="N14" t="str">
        <f t="shared" si="7"/>
        <v>Y</v>
      </c>
      <c r="O14" t="str">
        <f t="shared" si="8"/>
        <v>FDFCS013</v>
      </c>
    </row>
    <row r="15" spans="1:17" x14ac:dyDescent="0.3">
      <c r="A15" t="s">
        <v>117</v>
      </c>
      <c r="C15" t="str">
        <f t="shared" si="0"/>
        <v>GM</v>
      </c>
      <c r="D15" t="str">
        <f t="shared" si="1"/>
        <v>General Motors</v>
      </c>
      <c r="E15" t="str">
        <f t="shared" si="2"/>
        <v>CMR</v>
      </c>
      <c r="F15" t="str">
        <f t="shared" si="3"/>
        <v>Civic</v>
      </c>
      <c r="G15" t="str">
        <f t="shared" si="4"/>
        <v>09</v>
      </c>
      <c r="H15">
        <v>28464.799999999999</v>
      </c>
      <c r="I15">
        <f t="shared" si="5"/>
        <v>14</v>
      </c>
      <c r="J15">
        <f t="shared" si="6"/>
        <v>2033.2</v>
      </c>
      <c r="K15" t="s">
        <v>18</v>
      </c>
      <c r="L15" t="s">
        <v>39</v>
      </c>
      <c r="M15">
        <v>100000</v>
      </c>
      <c r="N15" t="str">
        <f t="shared" si="7"/>
        <v>Y</v>
      </c>
      <c r="O15" t="str">
        <f t="shared" si="8"/>
        <v>GMCMR014</v>
      </c>
    </row>
    <row r="16" spans="1:17" x14ac:dyDescent="0.3">
      <c r="A16" t="s">
        <v>40</v>
      </c>
      <c r="C16" t="str">
        <f t="shared" si="0"/>
        <v>GM</v>
      </c>
      <c r="D16" t="str">
        <f t="shared" si="1"/>
        <v>General Motors</v>
      </c>
      <c r="E16" t="str">
        <f t="shared" si="2"/>
        <v>CMR</v>
      </c>
      <c r="F16" t="str">
        <f t="shared" si="3"/>
        <v>Civic</v>
      </c>
      <c r="G16" t="str">
        <f t="shared" si="4"/>
        <v>12</v>
      </c>
      <c r="H16">
        <v>19421.099999999999</v>
      </c>
      <c r="I16">
        <f t="shared" si="5"/>
        <v>11</v>
      </c>
      <c r="J16">
        <f t="shared" si="6"/>
        <v>1765.5545454545454</v>
      </c>
      <c r="K16" t="s">
        <v>15</v>
      </c>
      <c r="L16" t="s">
        <v>41</v>
      </c>
      <c r="M16">
        <v>100000</v>
      </c>
      <c r="N16" t="str">
        <f t="shared" si="7"/>
        <v>Y</v>
      </c>
      <c r="O16" t="str">
        <f t="shared" si="8"/>
        <v>GMCMR015</v>
      </c>
    </row>
    <row r="17" spans="1:15" x14ac:dyDescent="0.3">
      <c r="A17" t="s">
        <v>42</v>
      </c>
      <c r="C17" t="str">
        <f t="shared" si="0"/>
        <v>GM</v>
      </c>
      <c r="D17" t="str">
        <f t="shared" si="1"/>
        <v>General Motors</v>
      </c>
      <c r="E17" t="str">
        <f t="shared" si="2"/>
        <v>CMR</v>
      </c>
      <c r="F17" t="str">
        <f t="shared" si="3"/>
        <v>Civic</v>
      </c>
      <c r="G17" t="str">
        <f t="shared" si="4"/>
        <v>14</v>
      </c>
      <c r="H17">
        <v>14289.6</v>
      </c>
      <c r="I17">
        <f t="shared" si="5"/>
        <v>9</v>
      </c>
      <c r="J17">
        <f t="shared" si="6"/>
        <v>1587.7333333333333</v>
      </c>
      <c r="K17" t="s">
        <v>18</v>
      </c>
      <c r="L17" t="s">
        <v>43</v>
      </c>
      <c r="M17">
        <v>100000</v>
      </c>
      <c r="N17" t="str">
        <f t="shared" si="7"/>
        <v>Y</v>
      </c>
      <c r="O17" t="str">
        <f t="shared" si="8"/>
        <v>GMCMR016</v>
      </c>
    </row>
    <row r="18" spans="1:15" x14ac:dyDescent="0.3">
      <c r="A18" t="s">
        <v>44</v>
      </c>
      <c r="C18" t="str">
        <f t="shared" si="0"/>
        <v>GM</v>
      </c>
      <c r="D18" t="str">
        <f t="shared" si="1"/>
        <v>General Motors</v>
      </c>
      <c r="E18" t="str">
        <f t="shared" si="2"/>
        <v>SLV</v>
      </c>
      <c r="F18" t="str">
        <f t="shared" si="3"/>
        <v>Silverade</v>
      </c>
      <c r="G18" t="str">
        <f t="shared" si="4"/>
        <v>10</v>
      </c>
      <c r="H18">
        <v>31144.400000000001</v>
      </c>
      <c r="I18">
        <f t="shared" si="5"/>
        <v>13</v>
      </c>
      <c r="J18">
        <f t="shared" si="6"/>
        <v>2395.7230769230769</v>
      </c>
      <c r="K18" t="s">
        <v>15</v>
      </c>
      <c r="L18" t="s">
        <v>45</v>
      </c>
      <c r="M18">
        <v>100000</v>
      </c>
      <c r="N18" t="str">
        <f t="shared" si="7"/>
        <v>Y</v>
      </c>
      <c r="O18" t="str">
        <f t="shared" si="8"/>
        <v>GMSLV017</v>
      </c>
    </row>
    <row r="19" spans="1:15" x14ac:dyDescent="0.3">
      <c r="A19" t="s">
        <v>46</v>
      </c>
      <c r="C19" t="str">
        <f t="shared" si="0"/>
        <v>GM</v>
      </c>
      <c r="D19" t="str">
        <f t="shared" si="1"/>
        <v>General Motors</v>
      </c>
      <c r="E19" t="str">
        <f t="shared" si="2"/>
        <v>SLV</v>
      </c>
      <c r="F19" t="str">
        <f t="shared" si="3"/>
        <v>Silverade</v>
      </c>
      <c r="G19" t="str">
        <f t="shared" si="4"/>
        <v>98</v>
      </c>
      <c r="H19">
        <v>83162.7</v>
      </c>
      <c r="I19">
        <f t="shared" si="5"/>
        <v>25</v>
      </c>
      <c r="J19">
        <f t="shared" si="6"/>
        <v>3326.5079999999998</v>
      </c>
      <c r="K19" t="s">
        <v>15</v>
      </c>
      <c r="L19" t="s">
        <v>39</v>
      </c>
      <c r="M19">
        <v>100000</v>
      </c>
      <c r="N19" t="str">
        <f t="shared" si="7"/>
        <v>Y</v>
      </c>
      <c r="O19" t="str">
        <f t="shared" si="8"/>
        <v>GMSLV018</v>
      </c>
    </row>
    <row r="20" spans="1:15" x14ac:dyDescent="0.3">
      <c r="A20" t="s">
        <v>47</v>
      </c>
      <c r="C20" t="str">
        <f t="shared" si="0"/>
        <v>GM</v>
      </c>
      <c r="D20" t="str">
        <f t="shared" si="1"/>
        <v>General Motors</v>
      </c>
      <c r="E20" t="str">
        <f t="shared" si="2"/>
        <v>SLV</v>
      </c>
      <c r="F20" t="str">
        <f t="shared" si="3"/>
        <v>Silverade</v>
      </c>
      <c r="G20" t="str">
        <f t="shared" si="4"/>
        <v>00</v>
      </c>
      <c r="H20">
        <v>80685.8</v>
      </c>
      <c r="I20">
        <f t="shared" si="5"/>
        <v>23</v>
      </c>
      <c r="J20">
        <f t="shared" si="6"/>
        <v>3508.0782608695654</v>
      </c>
      <c r="K20" t="s">
        <v>48</v>
      </c>
      <c r="L20" t="s">
        <v>36</v>
      </c>
      <c r="M20">
        <v>100000</v>
      </c>
      <c r="N20" t="str">
        <f t="shared" si="7"/>
        <v>Y</v>
      </c>
      <c r="O20" t="str">
        <f t="shared" si="8"/>
        <v>GMSLV019</v>
      </c>
    </row>
    <row r="21" spans="1:15" x14ac:dyDescent="0.3">
      <c r="A21" t="s">
        <v>49</v>
      </c>
      <c r="C21" t="str">
        <f t="shared" si="0"/>
        <v>TY</v>
      </c>
      <c r="D21" t="str">
        <f t="shared" si="1"/>
        <v>Toyota</v>
      </c>
      <c r="E21" t="str">
        <f t="shared" si="2"/>
        <v>CAM</v>
      </c>
      <c r="F21" t="str">
        <f t="shared" si="3"/>
        <v>Camrey</v>
      </c>
      <c r="G21" t="str">
        <f t="shared" si="4"/>
        <v>96</v>
      </c>
      <c r="H21">
        <v>114660.6</v>
      </c>
      <c r="I21">
        <f t="shared" si="5"/>
        <v>27</v>
      </c>
      <c r="J21">
        <f t="shared" si="6"/>
        <v>4246.6888888888889</v>
      </c>
      <c r="K21" t="s">
        <v>21</v>
      </c>
      <c r="L21" t="s">
        <v>50</v>
      </c>
      <c r="M21">
        <v>100000</v>
      </c>
      <c r="N21" t="str">
        <f t="shared" si="7"/>
        <v>Not Covered</v>
      </c>
      <c r="O21" t="str">
        <f t="shared" si="8"/>
        <v>TYCAM020</v>
      </c>
    </row>
    <row r="22" spans="1:15" x14ac:dyDescent="0.3">
      <c r="A22" t="s">
        <v>51</v>
      </c>
      <c r="C22" t="str">
        <f t="shared" si="0"/>
        <v>TY</v>
      </c>
      <c r="D22" t="str">
        <f t="shared" si="1"/>
        <v>Toyota</v>
      </c>
      <c r="E22" t="str">
        <f t="shared" si="2"/>
        <v>CAM</v>
      </c>
      <c r="F22" t="str">
        <f t="shared" si="3"/>
        <v>Camrey</v>
      </c>
      <c r="G22" t="str">
        <f t="shared" si="4"/>
        <v>98</v>
      </c>
      <c r="H22">
        <v>93382.6</v>
      </c>
      <c r="I22">
        <f t="shared" si="5"/>
        <v>25</v>
      </c>
      <c r="J22">
        <f t="shared" si="6"/>
        <v>3735.3040000000001</v>
      </c>
      <c r="K22" t="s">
        <v>15</v>
      </c>
      <c r="L22" t="s">
        <v>52</v>
      </c>
      <c r="M22">
        <v>100000</v>
      </c>
      <c r="N22" t="str">
        <f t="shared" si="7"/>
        <v>Y</v>
      </c>
      <c r="O22" t="str">
        <f t="shared" si="8"/>
        <v>TYCAM021</v>
      </c>
    </row>
    <row r="23" spans="1:15" x14ac:dyDescent="0.3">
      <c r="A23" t="s">
        <v>53</v>
      </c>
      <c r="C23" t="str">
        <f t="shared" si="0"/>
        <v>TY</v>
      </c>
      <c r="D23" t="str">
        <f t="shared" si="1"/>
        <v>Toyota</v>
      </c>
      <c r="E23" t="str">
        <f t="shared" si="2"/>
        <v>CAM</v>
      </c>
      <c r="F23" t="str">
        <f t="shared" si="3"/>
        <v>Camrey</v>
      </c>
      <c r="G23" t="str">
        <f t="shared" si="4"/>
        <v>00</v>
      </c>
      <c r="H23">
        <v>85928</v>
      </c>
      <c r="I23">
        <f t="shared" si="5"/>
        <v>23</v>
      </c>
      <c r="J23">
        <f t="shared" si="6"/>
        <v>3736</v>
      </c>
      <c r="K23" t="s">
        <v>21</v>
      </c>
      <c r="L23" t="s">
        <v>26</v>
      </c>
      <c r="M23">
        <v>100000</v>
      </c>
      <c r="N23" t="str">
        <f t="shared" si="7"/>
        <v>Y</v>
      </c>
      <c r="O23" t="str">
        <f t="shared" si="8"/>
        <v>TYCAM022</v>
      </c>
    </row>
    <row r="24" spans="1:15" x14ac:dyDescent="0.3">
      <c r="A24" t="s">
        <v>54</v>
      </c>
      <c r="C24" t="str">
        <f t="shared" si="0"/>
        <v>TY</v>
      </c>
      <c r="D24" t="str">
        <f t="shared" si="1"/>
        <v>Toyota</v>
      </c>
      <c r="E24" t="str">
        <f t="shared" si="2"/>
        <v>CAM</v>
      </c>
      <c r="F24" t="str">
        <f t="shared" si="3"/>
        <v>Camrey</v>
      </c>
      <c r="G24" t="str">
        <f t="shared" si="4"/>
        <v>02</v>
      </c>
      <c r="H24">
        <v>67829.100000000006</v>
      </c>
      <c r="I24">
        <f t="shared" si="5"/>
        <v>21</v>
      </c>
      <c r="J24">
        <f t="shared" si="6"/>
        <v>3229.957142857143</v>
      </c>
      <c r="K24" t="s">
        <v>15</v>
      </c>
      <c r="L24" t="s">
        <v>16</v>
      </c>
      <c r="M24">
        <v>100000</v>
      </c>
      <c r="N24" t="str">
        <f t="shared" si="7"/>
        <v>Y</v>
      </c>
      <c r="O24" t="str">
        <f t="shared" si="8"/>
        <v>TYCAM023</v>
      </c>
    </row>
    <row r="25" spans="1:15" x14ac:dyDescent="0.3">
      <c r="A25" t="s">
        <v>55</v>
      </c>
      <c r="C25" t="str">
        <f t="shared" si="0"/>
        <v>TY</v>
      </c>
      <c r="D25" t="str">
        <f t="shared" si="1"/>
        <v>Toyota</v>
      </c>
      <c r="E25" t="str">
        <f t="shared" si="2"/>
        <v>CAM</v>
      </c>
      <c r="F25" t="str">
        <f t="shared" si="3"/>
        <v>Camrey</v>
      </c>
      <c r="G25" t="str">
        <f t="shared" si="4"/>
        <v>09</v>
      </c>
      <c r="H25">
        <v>48114.2</v>
      </c>
      <c r="I25">
        <f t="shared" si="5"/>
        <v>14</v>
      </c>
      <c r="J25">
        <f t="shared" si="6"/>
        <v>3436.7285714285713</v>
      </c>
      <c r="K25" t="s">
        <v>18</v>
      </c>
      <c r="L25" t="s">
        <v>29</v>
      </c>
      <c r="M25">
        <v>100000</v>
      </c>
      <c r="N25" t="str">
        <f t="shared" si="7"/>
        <v>Y</v>
      </c>
      <c r="O25" t="str">
        <f t="shared" si="8"/>
        <v>TYCAM024</v>
      </c>
    </row>
    <row r="26" spans="1:15" x14ac:dyDescent="0.3">
      <c r="A26" t="s">
        <v>56</v>
      </c>
      <c r="C26" t="str">
        <f t="shared" si="0"/>
        <v>TY</v>
      </c>
      <c r="D26" t="str">
        <f t="shared" si="1"/>
        <v>Toyota</v>
      </c>
      <c r="E26" t="str">
        <f t="shared" si="2"/>
        <v>COR</v>
      </c>
      <c r="F26" t="str">
        <f t="shared" si="3"/>
        <v>Civic</v>
      </c>
      <c r="G26" t="str">
        <f t="shared" si="4"/>
        <v>02</v>
      </c>
      <c r="H26">
        <v>64467.4</v>
      </c>
      <c r="I26">
        <f t="shared" si="5"/>
        <v>21</v>
      </c>
      <c r="J26">
        <f t="shared" si="6"/>
        <v>3069.8761904761905</v>
      </c>
      <c r="K26" t="s">
        <v>57</v>
      </c>
      <c r="L26" t="s">
        <v>58</v>
      </c>
      <c r="M26">
        <v>100000</v>
      </c>
      <c r="N26" t="str">
        <f t="shared" si="7"/>
        <v>Y</v>
      </c>
      <c r="O26" t="str">
        <f t="shared" si="8"/>
        <v>TYCOR025</v>
      </c>
    </row>
    <row r="27" spans="1:15" x14ac:dyDescent="0.3">
      <c r="A27" t="s">
        <v>59</v>
      </c>
      <c r="C27" t="str">
        <f t="shared" si="0"/>
        <v>TY</v>
      </c>
      <c r="D27" t="str">
        <f t="shared" si="1"/>
        <v>Toyota</v>
      </c>
      <c r="E27" t="str">
        <f t="shared" si="2"/>
        <v>COR</v>
      </c>
      <c r="F27" t="str">
        <f t="shared" si="3"/>
        <v>Civic</v>
      </c>
      <c r="G27" t="str">
        <f t="shared" si="4"/>
        <v>03</v>
      </c>
      <c r="H27">
        <v>73444.399999999994</v>
      </c>
      <c r="I27">
        <f t="shared" si="5"/>
        <v>20</v>
      </c>
      <c r="J27">
        <f t="shared" si="6"/>
        <v>3672.22</v>
      </c>
      <c r="K27" t="s">
        <v>15</v>
      </c>
      <c r="L27" t="s">
        <v>58</v>
      </c>
      <c r="M27">
        <v>100000</v>
      </c>
      <c r="N27" t="str">
        <f t="shared" si="7"/>
        <v>Y</v>
      </c>
      <c r="O27" t="str">
        <f t="shared" si="8"/>
        <v>TYCOR026</v>
      </c>
    </row>
    <row r="28" spans="1:15" x14ac:dyDescent="0.3">
      <c r="A28" t="s">
        <v>60</v>
      </c>
      <c r="C28" t="str">
        <f t="shared" si="0"/>
        <v>TY</v>
      </c>
      <c r="D28" t="str">
        <f t="shared" si="1"/>
        <v>Toyota</v>
      </c>
      <c r="E28" t="str">
        <f t="shared" si="2"/>
        <v>COR</v>
      </c>
      <c r="F28" t="str">
        <f t="shared" si="3"/>
        <v>Civic</v>
      </c>
      <c r="G28" t="str">
        <f t="shared" si="4"/>
        <v>14</v>
      </c>
      <c r="H28">
        <v>17556.3</v>
      </c>
      <c r="I28">
        <f t="shared" si="5"/>
        <v>9</v>
      </c>
      <c r="J28">
        <f t="shared" si="6"/>
        <v>1950.6999999999998</v>
      </c>
      <c r="K28" t="s">
        <v>48</v>
      </c>
      <c r="L28" t="s">
        <v>32</v>
      </c>
      <c r="M28">
        <v>100000</v>
      </c>
      <c r="N28" t="str">
        <f t="shared" si="7"/>
        <v>Y</v>
      </c>
      <c r="O28" t="str">
        <f t="shared" si="8"/>
        <v>TYCOR027</v>
      </c>
    </row>
    <row r="29" spans="1:15" x14ac:dyDescent="0.3">
      <c r="A29" t="s">
        <v>61</v>
      </c>
      <c r="C29" t="str">
        <f t="shared" si="0"/>
        <v>TY</v>
      </c>
      <c r="D29" t="str">
        <f t="shared" si="1"/>
        <v>Toyota</v>
      </c>
      <c r="E29" t="str">
        <f t="shared" si="2"/>
        <v>COR</v>
      </c>
      <c r="F29" t="str">
        <f t="shared" si="3"/>
        <v>Civic</v>
      </c>
      <c r="G29" t="str">
        <f t="shared" si="4"/>
        <v>12</v>
      </c>
      <c r="H29">
        <v>29601.9</v>
      </c>
      <c r="I29">
        <f t="shared" si="5"/>
        <v>11</v>
      </c>
      <c r="J29">
        <f t="shared" si="6"/>
        <v>2691.0818181818181</v>
      </c>
      <c r="K29" t="s">
        <v>15</v>
      </c>
      <c r="L29" t="s">
        <v>39</v>
      </c>
      <c r="M29">
        <v>100000</v>
      </c>
      <c r="N29" t="str">
        <f t="shared" si="7"/>
        <v>Y</v>
      </c>
      <c r="O29" t="str">
        <f t="shared" si="8"/>
        <v>TYCOR028</v>
      </c>
    </row>
    <row r="30" spans="1:15" x14ac:dyDescent="0.3">
      <c r="A30" t="s">
        <v>62</v>
      </c>
      <c r="C30" t="str">
        <f t="shared" si="0"/>
        <v>TY</v>
      </c>
      <c r="D30" t="str">
        <f t="shared" si="1"/>
        <v>Toyota</v>
      </c>
      <c r="E30" t="str">
        <f t="shared" si="2"/>
        <v>CAM</v>
      </c>
      <c r="F30" t="str">
        <f t="shared" si="3"/>
        <v>Camrey</v>
      </c>
      <c r="G30" t="str">
        <f t="shared" si="4"/>
        <v>12</v>
      </c>
      <c r="H30">
        <v>22128.2</v>
      </c>
      <c r="I30">
        <f t="shared" si="5"/>
        <v>11</v>
      </c>
      <c r="J30">
        <f t="shared" si="6"/>
        <v>2011.6545454545455</v>
      </c>
      <c r="K30" t="s">
        <v>48</v>
      </c>
      <c r="L30" t="s">
        <v>50</v>
      </c>
      <c r="M30">
        <v>100000</v>
      </c>
      <c r="N30" t="str">
        <f t="shared" si="7"/>
        <v>Y</v>
      </c>
      <c r="O30" t="str">
        <f t="shared" si="8"/>
        <v>TYCAM029</v>
      </c>
    </row>
    <row r="31" spans="1:15" x14ac:dyDescent="0.3">
      <c r="A31" t="s">
        <v>63</v>
      </c>
      <c r="C31" t="str">
        <f t="shared" si="0"/>
        <v>HO</v>
      </c>
      <c r="D31" t="str">
        <f t="shared" si="1"/>
        <v>Honda</v>
      </c>
      <c r="E31" t="str">
        <f t="shared" si="2"/>
        <v>CIV</v>
      </c>
      <c r="F31" t="str">
        <f t="shared" si="3"/>
        <v>Civic</v>
      </c>
      <c r="G31" t="str">
        <f t="shared" si="4"/>
        <v>99</v>
      </c>
      <c r="H31">
        <v>82374</v>
      </c>
      <c r="I31">
        <f t="shared" si="5"/>
        <v>24</v>
      </c>
      <c r="J31">
        <f t="shared" si="6"/>
        <v>3432.25</v>
      </c>
      <c r="K31" t="s">
        <v>18</v>
      </c>
      <c r="L31" t="s">
        <v>38</v>
      </c>
      <c r="M31">
        <v>75000</v>
      </c>
      <c r="N31" t="str">
        <f t="shared" si="7"/>
        <v>Not Covered</v>
      </c>
      <c r="O31" t="str">
        <f t="shared" si="8"/>
        <v>HOCIV030</v>
      </c>
    </row>
    <row r="32" spans="1:15" x14ac:dyDescent="0.3">
      <c r="A32" t="s">
        <v>64</v>
      </c>
      <c r="C32" t="str">
        <f t="shared" si="0"/>
        <v>HO</v>
      </c>
      <c r="D32" t="str">
        <f t="shared" si="1"/>
        <v>Honda</v>
      </c>
      <c r="E32" t="str">
        <f t="shared" si="2"/>
        <v>CIV</v>
      </c>
      <c r="F32" t="str">
        <f t="shared" si="3"/>
        <v>Civic</v>
      </c>
      <c r="G32" t="str">
        <f t="shared" si="4"/>
        <v>01</v>
      </c>
      <c r="H32">
        <v>69891.899999999994</v>
      </c>
      <c r="I32">
        <f t="shared" si="5"/>
        <v>22</v>
      </c>
      <c r="J32">
        <f t="shared" si="6"/>
        <v>3176.9045454545453</v>
      </c>
      <c r="K32" t="s">
        <v>48</v>
      </c>
      <c r="L32" t="s">
        <v>24</v>
      </c>
      <c r="M32">
        <v>75000</v>
      </c>
      <c r="N32" t="str">
        <f t="shared" si="7"/>
        <v>Y</v>
      </c>
      <c r="O32" t="str">
        <f t="shared" si="8"/>
        <v>HOCIV031</v>
      </c>
    </row>
    <row r="33" spans="1:15" x14ac:dyDescent="0.3">
      <c r="A33" t="s">
        <v>65</v>
      </c>
      <c r="C33" t="str">
        <f t="shared" si="0"/>
        <v>HO</v>
      </c>
      <c r="D33" t="str">
        <f t="shared" si="1"/>
        <v>Honda</v>
      </c>
      <c r="E33" t="str">
        <f t="shared" si="2"/>
        <v>CIV</v>
      </c>
      <c r="F33" t="str">
        <f t="shared" si="3"/>
        <v>Civic</v>
      </c>
      <c r="G33" t="str">
        <f t="shared" si="4"/>
        <v>10</v>
      </c>
      <c r="H33">
        <v>22573</v>
      </c>
      <c r="I33">
        <f t="shared" si="5"/>
        <v>13</v>
      </c>
      <c r="J33">
        <f t="shared" si="6"/>
        <v>1736.3846153846155</v>
      </c>
      <c r="K33" t="s">
        <v>48</v>
      </c>
      <c r="L33" t="s">
        <v>43</v>
      </c>
      <c r="M33">
        <v>75000</v>
      </c>
      <c r="N33" t="str">
        <f t="shared" si="7"/>
        <v>Y</v>
      </c>
      <c r="O33" t="str">
        <f t="shared" si="8"/>
        <v>HOCIV032</v>
      </c>
    </row>
    <row r="34" spans="1:15" x14ac:dyDescent="0.3">
      <c r="A34" t="s">
        <v>66</v>
      </c>
      <c r="C34" t="str">
        <f t="shared" si="0"/>
        <v>HO</v>
      </c>
      <c r="D34" t="str">
        <f t="shared" si="1"/>
        <v>Honda</v>
      </c>
      <c r="E34" t="str">
        <f t="shared" si="2"/>
        <v>CIV</v>
      </c>
      <c r="F34" t="str">
        <f t="shared" si="3"/>
        <v>Civic</v>
      </c>
      <c r="G34" t="str">
        <f t="shared" si="4"/>
        <v>10</v>
      </c>
      <c r="H34">
        <v>33477.199999999997</v>
      </c>
      <c r="I34">
        <f t="shared" si="5"/>
        <v>13</v>
      </c>
      <c r="J34">
        <f t="shared" si="6"/>
        <v>2575.1692307692306</v>
      </c>
      <c r="K34" t="s">
        <v>15</v>
      </c>
      <c r="L34" t="s">
        <v>52</v>
      </c>
      <c r="M34">
        <v>75000</v>
      </c>
      <c r="N34" t="str">
        <f t="shared" si="7"/>
        <v>Y</v>
      </c>
      <c r="O34" t="str">
        <f t="shared" si="8"/>
        <v>HOCIV033</v>
      </c>
    </row>
    <row r="35" spans="1:15" x14ac:dyDescent="0.3">
      <c r="A35" t="s">
        <v>67</v>
      </c>
      <c r="C35" t="str">
        <f t="shared" si="0"/>
        <v>HO</v>
      </c>
      <c r="D35" t="str">
        <f t="shared" si="1"/>
        <v>Honda</v>
      </c>
      <c r="E35" t="str">
        <f t="shared" si="2"/>
        <v>CIV</v>
      </c>
      <c r="F35" t="str">
        <f t="shared" si="3"/>
        <v>Civic</v>
      </c>
      <c r="G35" t="str">
        <f t="shared" si="4"/>
        <v>11</v>
      </c>
      <c r="H35">
        <v>30555.3</v>
      </c>
      <c r="I35">
        <f t="shared" si="5"/>
        <v>12</v>
      </c>
      <c r="J35">
        <f t="shared" si="6"/>
        <v>2546.2750000000001</v>
      </c>
      <c r="K35" t="s">
        <v>15</v>
      </c>
      <c r="L35" t="s">
        <v>22</v>
      </c>
      <c r="M35">
        <v>75000</v>
      </c>
      <c r="N35" t="str">
        <f t="shared" si="7"/>
        <v>Y</v>
      </c>
      <c r="O35" t="str">
        <f t="shared" si="8"/>
        <v>HOCIV034</v>
      </c>
    </row>
    <row r="36" spans="1:15" x14ac:dyDescent="0.3">
      <c r="A36" t="s">
        <v>68</v>
      </c>
      <c r="C36" t="str">
        <f t="shared" si="0"/>
        <v>HO</v>
      </c>
      <c r="D36" t="str">
        <f t="shared" si="1"/>
        <v>Honda</v>
      </c>
      <c r="E36" t="str">
        <f t="shared" si="2"/>
        <v>CIV</v>
      </c>
      <c r="F36" t="str">
        <f t="shared" si="3"/>
        <v>Civic</v>
      </c>
      <c r="G36" t="str">
        <f t="shared" si="4"/>
        <v>12</v>
      </c>
      <c r="H36">
        <v>24513.200000000001</v>
      </c>
      <c r="I36">
        <f t="shared" si="5"/>
        <v>11</v>
      </c>
      <c r="J36">
        <f t="shared" si="6"/>
        <v>2228.4727272727273</v>
      </c>
      <c r="K36" t="s">
        <v>15</v>
      </c>
      <c r="L36" t="s">
        <v>45</v>
      </c>
      <c r="M36">
        <v>75000</v>
      </c>
      <c r="N36" t="str">
        <f t="shared" si="7"/>
        <v>Y</v>
      </c>
      <c r="O36" t="str">
        <f t="shared" si="8"/>
        <v>HOCIV035</v>
      </c>
    </row>
    <row r="37" spans="1:15" x14ac:dyDescent="0.3">
      <c r="A37" t="s">
        <v>69</v>
      </c>
      <c r="C37" t="str">
        <f t="shared" si="0"/>
        <v>HO</v>
      </c>
      <c r="D37" t="str">
        <f t="shared" si="1"/>
        <v>Honda</v>
      </c>
      <c r="E37" t="str">
        <f t="shared" si="2"/>
        <v>CIV</v>
      </c>
      <c r="F37" t="str">
        <f t="shared" si="3"/>
        <v>Civic</v>
      </c>
      <c r="G37" t="str">
        <f t="shared" si="4"/>
        <v>13</v>
      </c>
      <c r="H37">
        <v>13867.6</v>
      </c>
      <c r="I37">
        <f t="shared" si="5"/>
        <v>10</v>
      </c>
      <c r="J37">
        <f t="shared" si="6"/>
        <v>1386.76</v>
      </c>
      <c r="K37" t="s">
        <v>15</v>
      </c>
      <c r="L37" t="s">
        <v>50</v>
      </c>
      <c r="M37">
        <v>75000</v>
      </c>
      <c r="N37" t="str">
        <f t="shared" si="7"/>
        <v>Y</v>
      </c>
      <c r="O37" t="str">
        <f t="shared" si="8"/>
        <v>HOCIV036</v>
      </c>
    </row>
    <row r="38" spans="1:15" x14ac:dyDescent="0.3">
      <c r="A38" t="s">
        <v>115</v>
      </c>
      <c r="C38" t="str">
        <f t="shared" si="0"/>
        <v>HO</v>
      </c>
      <c r="D38" t="str">
        <f t="shared" si="1"/>
        <v>Honda</v>
      </c>
      <c r="E38" t="str">
        <f t="shared" si="2"/>
        <v>DY0</v>
      </c>
      <c r="F38" t="str">
        <f t="shared" si="3"/>
        <v>Civic</v>
      </c>
      <c r="G38" t="str">
        <f>MID(A38,3,2)</f>
        <v>05</v>
      </c>
      <c r="H38">
        <v>60389.5</v>
      </c>
      <c r="I38">
        <f t="shared" si="5"/>
        <v>18</v>
      </c>
      <c r="J38">
        <f t="shared" si="6"/>
        <v>3354.9722222222222</v>
      </c>
      <c r="K38" t="s">
        <v>18</v>
      </c>
      <c r="L38" t="s">
        <v>29</v>
      </c>
      <c r="M38">
        <v>100000</v>
      </c>
      <c r="N38" t="str">
        <f t="shared" si="7"/>
        <v>Y</v>
      </c>
      <c r="O38" t="str">
        <f t="shared" si="8"/>
        <v>HODY0037</v>
      </c>
    </row>
    <row r="39" spans="1:15" x14ac:dyDescent="0.3">
      <c r="A39" t="s">
        <v>70</v>
      </c>
      <c r="C39" t="str">
        <f t="shared" si="0"/>
        <v>HO</v>
      </c>
      <c r="D39" t="str">
        <f t="shared" si="1"/>
        <v>Honda</v>
      </c>
      <c r="E39" t="str">
        <f t="shared" si="2"/>
        <v>ODY</v>
      </c>
      <c r="F39" t="str">
        <f t="shared" si="3"/>
        <v>Odyssey</v>
      </c>
      <c r="G39" t="str">
        <f t="shared" si="4"/>
        <v>07</v>
      </c>
      <c r="H39">
        <v>50854.1</v>
      </c>
      <c r="I39">
        <f t="shared" si="5"/>
        <v>16</v>
      </c>
      <c r="J39">
        <f t="shared" si="6"/>
        <v>3178.3812499999999</v>
      </c>
      <c r="K39" t="s">
        <v>15</v>
      </c>
      <c r="L39" t="s">
        <v>52</v>
      </c>
      <c r="M39">
        <v>100000</v>
      </c>
      <c r="N39" t="str">
        <f t="shared" si="7"/>
        <v>Y</v>
      </c>
      <c r="O39" t="str">
        <f t="shared" si="8"/>
        <v>HOODY038</v>
      </c>
    </row>
    <row r="40" spans="1:15" x14ac:dyDescent="0.3">
      <c r="A40" t="s">
        <v>71</v>
      </c>
      <c r="C40" t="str">
        <f t="shared" si="0"/>
        <v>HO</v>
      </c>
      <c r="D40" t="str">
        <f t="shared" si="1"/>
        <v>Honda</v>
      </c>
      <c r="E40" t="str">
        <f t="shared" si="2"/>
        <v>ODY</v>
      </c>
      <c r="F40" t="str">
        <f t="shared" si="3"/>
        <v>Odyssey</v>
      </c>
      <c r="G40" t="str">
        <f t="shared" si="4"/>
        <v>08</v>
      </c>
      <c r="H40">
        <v>42504.6</v>
      </c>
      <c r="I40">
        <f t="shared" si="5"/>
        <v>15</v>
      </c>
      <c r="J40">
        <f t="shared" si="6"/>
        <v>2833.64</v>
      </c>
      <c r="K40" t="s">
        <v>18</v>
      </c>
      <c r="L40" t="s">
        <v>38</v>
      </c>
      <c r="M40">
        <v>100000</v>
      </c>
      <c r="N40" t="str">
        <f t="shared" si="7"/>
        <v>Y</v>
      </c>
      <c r="O40" t="str">
        <f t="shared" si="8"/>
        <v>HOODY039</v>
      </c>
    </row>
    <row r="41" spans="1:15" x14ac:dyDescent="0.3">
      <c r="A41" t="s">
        <v>114</v>
      </c>
      <c r="C41" t="str">
        <f t="shared" si="0"/>
        <v>HO</v>
      </c>
      <c r="D41" t="str">
        <f t="shared" si="1"/>
        <v>Honda</v>
      </c>
      <c r="E41" t="str">
        <f>MID(A41,5,3)</f>
        <v>ODY</v>
      </c>
      <c r="F41" t="str">
        <f t="shared" si="3"/>
        <v>Odyssey</v>
      </c>
      <c r="G41" t="str">
        <f t="shared" si="4"/>
        <v>01</v>
      </c>
      <c r="H41">
        <v>68658.899999999994</v>
      </c>
      <c r="I41">
        <f t="shared" si="5"/>
        <v>22</v>
      </c>
      <c r="J41">
        <f t="shared" si="6"/>
        <v>3120.8590909090908</v>
      </c>
      <c r="K41" t="s">
        <v>15</v>
      </c>
      <c r="L41" t="s">
        <v>16</v>
      </c>
      <c r="M41">
        <v>100000</v>
      </c>
      <c r="N41" t="str">
        <f t="shared" si="7"/>
        <v>Y</v>
      </c>
      <c r="O41" t="str">
        <f t="shared" si="8"/>
        <v>HOODY040</v>
      </c>
    </row>
    <row r="42" spans="1:15" x14ac:dyDescent="0.3">
      <c r="A42" t="s">
        <v>72</v>
      </c>
      <c r="C42" t="str">
        <f t="shared" si="0"/>
        <v>HO</v>
      </c>
      <c r="D42" t="str">
        <f t="shared" si="1"/>
        <v>Honda</v>
      </c>
      <c r="E42" t="str">
        <f t="shared" si="2"/>
        <v>ODY</v>
      </c>
      <c r="F42" t="str">
        <f t="shared" si="3"/>
        <v>Odyssey</v>
      </c>
      <c r="G42" t="str">
        <f t="shared" si="4"/>
        <v>14</v>
      </c>
      <c r="H42">
        <v>3708.1</v>
      </c>
      <c r="I42">
        <f t="shared" si="5"/>
        <v>9</v>
      </c>
      <c r="J42">
        <f t="shared" si="6"/>
        <v>412.01111111111112</v>
      </c>
      <c r="K42" t="s">
        <v>15</v>
      </c>
      <c r="L42" t="s">
        <v>19</v>
      </c>
      <c r="M42">
        <v>100000</v>
      </c>
      <c r="N42" t="str">
        <f t="shared" si="7"/>
        <v>Y</v>
      </c>
      <c r="O42" t="str">
        <f t="shared" si="8"/>
        <v>HOODY041</v>
      </c>
    </row>
    <row r="43" spans="1:15" x14ac:dyDescent="0.3">
      <c r="A43" t="s">
        <v>73</v>
      </c>
      <c r="C43" t="str">
        <f t="shared" si="0"/>
        <v>CR</v>
      </c>
      <c r="D43" t="str">
        <f>VLOOKUP(A43,C$56:D$61,2)</f>
        <v>Chrysler</v>
      </c>
      <c r="E43" t="str">
        <f t="shared" si="2"/>
        <v>PTC</v>
      </c>
      <c r="F43" t="str">
        <f t="shared" si="3"/>
        <v>Pt Cruises</v>
      </c>
      <c r="G43" t="str">
        <f t="shared" si="4"/>
        <v>04</v>
      </c>
      <c r="H43">
        <v>64542</v>
      </c>
      <c r="I43">
        <f t="shared" si="5"/>
        <v>19</v>
      </c>
      <c r="J43">
        <f t="shared" si="6"/>
        <v>3396.9473684210525</v>
      </c>
      <c r="K43" t="s">
        <v>48</v>
      </c>
      <c r="L43" t="s">
        <v>16</v>
      </c>
      <c r="M43">
        <v>75000</v>
      </c>
      <c r="N43" t="str">
        <f t="shared" si="7"/>
        <v>Y</v>
      </c>
      <c r="O43" t="str">
        <f t="shared" si="8"/>
        <v>CRPTC042</v>
      </c>
    </row>
    <row r="44" spans="1:15" x14ac:dyDescent="0.3">
      <c r="A44" t="s">
        <v>74</v>
      </c>
      <c r="C44" t="str">
        <f t="shared" si="0"/>
        <v>CR</v>
      </c>
      <c r="D44" t="str">
        <f t="shared" si="1"/>
        <v>Chrysler</v>
      </c>
      <c r="E44" t="str">
        <f t="shared" si="2"/>
        <v>PTC</v>
      </c>
      <c r="F44" t="str">
        <f t="shared" si="3"/>
        <v>Pt Cruises</v>
      </c>
      <c r="G44" t="str">
        <f t="shared" si="4"/>
        <v>07</v>
      </c>
      <c r="H44">
        <v>42074.2</v>
      </c>
      <c r="I44">
        <f t="shared" si="5"/>
        <v>16</v>
      </c>
      <c r="J44">
        <f t="shared" si="6"/>
        <v>2629.6374999999998</v>
      </c>
      <c r="K44" t="s">
        <v>21</v>
      </c>
      <c r="L44" t="s">
        <v>58</v>
      </c>
      <c r="M44">
        <v>75000</v>
      </c>
      <c r="N44" t="str">
        <f t="shared" si="7"/>
        <v>Y</v>
      </c>
      <c r="O44" t="str">
        <f t="shared" si="8"/>
        <v>CRPTC043</v>
      </c>
    </row>
    <row r="45" spans="1:15" x14ac:dyDescent="0.3">
      <c r="A45" t="s">
        <v>75</v>
      </c>
      <c r="C45" t="str">
        <f t="shared" si="0"/>
        <v>CR</v>
      </c>
      <c r="D45" t="str">
        <f t="shared" si="1"/>
        <v>Chrysler</v>
      </c>
      <c r="E45" t="str">
        <f t="shared" si="2"/>
        <v>PTC</v>
      </c>
      <c r="F45" t="str">
        <f t="shared" si="3"/>
        <v>Pt Cruises</v>
      </c>
      <c r="G45" t="str">
        <f t="shared" si="4"/>
        <v>11</v>
      </c>
      <c r="H45">
        <v>27394.2</v>
      </c>
      <c r="I45">
        <f t="shared" si="5"/>
        <v>12</v>
      </c>
      <c r="J45">
        <f t="shared" si="6"/>
        <v>2282.85</v>
      </c>
      <c r="K45" t="s">
        <v>15</v>
      </c>
      <c r="L45" t="s">
        <v>36</v>
      </c>
      <c r="M45">
        <v>75000</v>
      </c>
      <c r="N45" t="str">
        <f t="shared" si="7"/>
        <v>Y</v>
      </c>
      <c r="O45" t="str">
        <f t="shared" si="8"/>
        <v>CRPTC044</v>
      </c>
    </row>
    <row r="46" spans="1:15" x14ac:dyDescent="0.3">
      <c r="A46" t="s">
        <v>76</v>
      </c>
      <c r="C46" t="str">
        <f t="shared" si="0"/>
        <v>CR</v>
      </c>
      <c r="D46" t="str">
        <f t="shared" si="1"/>
        <v>Chrysler</v>
      </c>
      <c r="E46" t="str">
        <f t="shared" si="2"/>
        <v>CAR</v>
      </c>
      <c r="F46" t="str">
        <f t="shared" si="3"/>
        <v>Caravan</v>
      </c>
      <c r="G46" t="str">
        <f t="shared" si="4"/>
        <v>99</v>
      </c>
      <c r="H46">
        <v>79420.600000000006</v>
      </c>
      <c r="I46">
        <f t="shared" si="5"/>
        <v>24</v>
      </c>
      <c r="J46">
        <f t="shared" si="6"/>
        <v>3309.1916666666671</v>
      </c>
      <c r="K46" t="s">
        <v>21</v>
      </c>
      <c r="L46" t="s">
        <v>45</v>
      </c>
      <c r="M46">
        <v>75000</v>
      </c>
      <c r="N46" t="str">
        <f t="shared" si="7"/>
        <v>Not Covered</v>
      </c>
      <c r="O46" t="str">
        <f t="shared" si="8"/>
        <v>CRCAR045</v>
      </c>
    </row>
    <row r="47" spans="1:15" x14ac:dyDescent="0.3">
      <c r="A47" t="s">
        <v>77</v>
      </c>
      <c r="C47" t="str">
        <f t="shared" si="0"/>
        <v>CR</v>
      </c>
      <c r="D47" t="str">
        <f t="shared" si="1"/>
        <v>Chrysler</v>
      </c>
      <c r="E47" t="str">
        <f t="shared" si="2"/>
        <v>CAR</v>
      </c>
      <c r="F47" t="str">
        <f t="shared" si="3"/>
        <v>Caravan</v>
      </c>
      <c r="G47" t="str">
        <f t="shared" si="4"/>
        <v>00</v>
      </c>
      <c r="H47">
        <v>77243.100000000006</v>
      </c>
      <c r="I47">
        <f t="shared" si="5"/>
        <v>23</v>
      </c>
      <c r="J47">
        <f t="shared" si="6"/>
        <v>3358.3956521739133</v>
      </c>
      <c r="K47" t="s">
        <v>15</v>
      </c>
      <c r="L47" t="s">
        <v>24</v>
      </c>
      <c r="M47">
        <v>75000</v>
      </c>
      <c r="N47" t="str">
        <f t="shared" si="7"/>
        <v>Not Covered</v>
      </c>
      <c r="O47" t="str">
        <f t="shared" si="8"/>
        <v>CRCAR046</v>
      </c>
    </row>
    <row r="48" spans="1:15" x14ac:dyDescent="0.3">
      <c r="A48" t="s">
        <v>78</v>
      </c>
      <c r="C48" t="str">
        <f t="shared" si="0"/>
        <v>CR</v>
      </c>
      <c r="D48" t="str">
        <f t="shared" si="1"/>
        <v>Chrysler</v>
      </c>
      <c r="E48" t="str">
        <f t="shared" si="2"/>
        <v>CAR</v>
      </c>
      <c r="F48" t="str">
        <f t="shared" si="3"/>
        <v>Caravan</v>
      </c>
      <c r="G48" t="str">
        <f t="shared" si="4"/>
        <v>04</v>
      </c>
      <c r="H48">
        <v>72527.199999999997</v>
      </c>
      <c r="I48">
        <f t="shared" si="5"/>
        <v>19</v>
      </c>
      <c r="J48">
        <f t="shared" si="6"/>
        <v>3817.2210526315789</v>
      </c>
      <c r="K48" t="s">
        <v>18</v>
      </c>
      <c r="L48" t="s">
        <v>41</v>
      </c>
      <c r="M48">
        <v>75000</v>
      </c>
      <c r="N48" t="str">
        <f t="shared" si="7"/>
        <v>Y</v>
      </c>
      <c r="O48" t="str">
        <f t="shared" si="8"/>
        <v>CRCAR047</v>
      </c>
    </row>
    <row r="49" spans="1:15" x14ac:dyDescent="0.3">
      <c r="A49" t="s">
        <v>79</v>
      </c>
      <c r="C49" t="str">
        <f t="shared" si="0"/>
        <v>CR</v>
      </c>
      <c r="D49" t="str">
        <f t="shared" si="1"/>
        <v>Chrysler</v>
      </c>
      <c r="E49" t="str">
        <f t="shared" si="2"/>
        <v>CAR</v>
      </c>
      <c r="F49" t="str">
        <f t="shared" si="3"/>
        <v>Caravan</v>
      </c>
      <c r="G49" t="str">
        <f t="shared" si="4"/>
        <v>04</v>
      </c>
      <c r="H49">
        <v>52699.4</v>
      </c>
      <c r="I49">
        <f t="shared" si="5"/>
        <v>19</v>
      </c>
      <c r="J49">
        <f t="shared" si="6"/>
        <v>2773.6526315789474</v>
      </c>
      <c r="K49" t="s">
        <v>57</v>
      </c>
      <c r="L49" t="s">
        <v>41</v>
      </c>
      <c r="M49">
        <v>75000</v>
      </c>
      <c r="N49" t="str">
        <f t="shared" si="7"/>
        <v>Y</v>
      </c>
      <c r="O49" t="str">
        <f t="shared" si="8"/>
        <v>CRCAR048</v>
      </c>
    </row>
    <row r="50" spans="1:15" x14ac:dyDescent="0.3">
      <c r="A50" t="s">
        <v>80</v>
      </c>
      <c r="C50" t="str">
        <f t="shared" si="0"/>
        <v>HY</v>
      </c>
      <c r="D50" t="str">
        <f t="shared" si="1"/>
        <v>Hyundai</v>
      </c>
      <c r="E50" t="str">
        <f t="shared" si="2"/>
        <v>ELA</v>
      </c>
      <c r="F50" t="str">
        <f t="shared" si="3"/>
        <v>Elantra</v>
      </c>
      <c r="G50" t="str">
        <f t="shared" si="4"/>
        <v>11</v>
      </c>
      <c r="H50">
        <v>29102.3</v>
      </c>
      <c r="I50">
        <f t="shared" si="5"/>
        <v>12</v>
      </c>
      <c r="J50">
        <f t="shared" si="6"/>
        <v>2425.1916666666666</v>
      </c>
      <c r="K50" t="s">
        <v>15</v>
      </c>
      <c r="L50" t="s">
        <v>43</v>
      </c>
      <c r="M50">
        <v>100000</v>
      </c>
      <c r="N50" t="str">
        <f t="shared" si="7"/>
        <v>Y</v>
      </c>
      <c r="O50" t="str">
        <f t="shared" si="8"/>
        <v>HYELA049</v>
      </c>
    </row>
    <row r="51" spans="1:15" x14ac:dyDescent="0.3">
      <c r="A51" t="s">
        <v>81</v>
      </c>
      <c r="C51" t="str">
        <f t="shared" si="0"/>
        <v>HY</v>
      </c>
      <c r="D51" t="str">
        <f t="shared" si="1"/>
        <v>Hyundai</v>
      </c>
      <c r="E51" t="str">
        <f t="shared" si="2"/>
        <v>ELA</v>
      </c>
      <c r="F51" t="str">
        <f t="shared" si="3"/>
        <v>Elantra</v>
      </c>
      <c r="G51" t="str">
        <f t="shared" si="4"/>
        <v>12</v>
      </c>
      <c r="H51">
        <v>22282</v>
      </c>
      <c r="I51">
        <f t="shared" si="5"/>
        <v>11</v>
      </c>
      <c r="J51">
        <f t="shared" si="6"/>
        <v>2025.6363636363637</v>
      </c>
      <c r="K51" t="s">
        <v>48</v>
      </c>
      <c r="L51" t="s">
        <v>19</v>
      </c>
      <c r="M51">
        <v>100000</v>
      </c>
      <c r="N51" t="str">
        <f t="shared" si="7"/>
        <v>Y</v>
      </c>
      <c r="O51" t="str">
        <f t="shared" si="8"/>
        <v>HYELA050</v>
      </c>
    </row>
    <row r="52" spans="1:15" x14ac:dyDescent="0.3">
      <c r="A52" t="s">
        <v>82</v>
      </c>
      <c r="C52" t="str">
        <f t="shared" si="0"/>
        <v>HY</v>
      </c>
      <c r="D52" t="str">
        <f t="shared" si="1"/>
        <v>Hyundai</v>
      </c>
      <c r="E52" t="str">
        <f t="shared" si="2"/>
        <v>ELA</v>
      </c>
      <c r="F52" t="str">
        <f t="shared" si="3"/>
        <v>Elantra</v>
      </c>
      <c r="G52" t="str">
        <f t="shared" si="4"/>
        <v>13</v>
      </c>
      <c r="H52">
        <v>20223.900000000001</v>
      </c>
      <c r="I52">
        <f t="shared" si="5"/>
        <v>10</v>
      </c>
      <c r="J52">
        <f t="shared" si="6"/>
        <v>2022.39</v>
      </c>
      <c r="K52" t="s">
        <v>15</v>
      </c>
      <c r="L52" t="s">
        <v>32</v>
      </c>
      <c r="M52">
        <v>100000</v>
      </c>
      <c r="N52" t="str">
        <f t="shared" si="7"/>
        <v>Y</v>
      </c>
      <c r="O52" t="str">
        <f t="shared" si="8"/>
        <v>HYELA051</v>
      </c>
    </row>
    <row r="53" spans="1:15" x14ac:dyDescent="0.3">
      <c r="A53" t="s">
        <v>83</v>
      </c>
      <c r="C53" t="str">
        <f t="shared" si="0"/>
        <v>HY</v>
      </c>
      <c r="D53" t="str">
        <f t="shared" si="1"/>
        <v>Hyundai</v>
      </c>
      <c r="E53" t="str">
        <f t="shared" si="2"/>
        <v>ELA</v>
      </c>
      <c r="F53" t="str">
        <f t="shared" si="3"/>
        <v>Elantra</v>
      </c>
      <c r="G53" t="str">
        <f t="shared" si="4"/>
        <v>13</v>
      </c>
      <c r="H53">
        <v>22188.5</v>
      </c>
      <c r="I53">
        <f t="shared" si="5"/>
        <v>10</v>
      </c>
      <c r="J53">
        <f t="shared" si="6"/>
        <v>2218.85</v>
      </c>
      <c r="K53" t="s">
        <v>48</v>
      </c>
      <c r="L53" t="s">
        <v>26</v>
      </c>
      <c r="M53">
        <v>100000</v>
      </c>
      <c r="N53" t="str">
        <f t="shared" si="7"/>
        <v>Y</v>
      </c>
      <c r="O53" t="str">
        <f t="shared" si="8"/>
        <v>HYELA052</v>
      </c>
    </row>
    <row r="56" spans="1:15" x14ac:dyDescent="0.3">
      <c r="C56" t="s">
        <v>90</v>
      </c>
      <c r="D56" t="s">
        <v>91</v>
      </c>
      <c r="E56" t="s">
        <v>98</v>
      </c>
      <c r="F56" t="s">
        <v>99</v>
      </c>
    </row>
    <row r="57" spans="1:15" x14ac:dyDescent="0.3">
      <c r="C57" t="s">
        <v>84</v>
      </c>
      <c r="D57" t="s">
        <v>85</v>
      </c>
      <c r="E57" t="s">
        <v>100</v>
      </c>
      <c r="F57" t="s">
        <v>101</v>
      </c>
    </row>
    <row r="58" spans="1:15" x14ac:dyDescent="0.3">
      <c r="C58" t="s">
        <v>92</v>
      </c>
      <c r="D58" t="s">
        <v>93</v>
      </c>
      <c r="E58" t="s">
        <v>102</v>
      </c>
      <c r="F58" t="s">
        <v>103</v>
      </c>
    </row>
    <row r="59" spans="1:15" x14ac:dyDescent="0.3">
      <c r="C59" t="s">
        <v>88</v>
      </c>
      <c r="D59" t="s">
        <v>89</v>
      </c>
      <c r="E59" t="s">
        <v>104</v>
      </c>
      <c r="F59" t="s">
        <v>105</v>
      </c>
    </row>
    <row r="60" spans="1:15" x14ac:dyDescent="0.3">
      <c r="C60" t="s">
        <v>94</v>
      </c>
      <c r="D60" t="s">
        <v>95</v>
      </c>
      <c r="E60" t="s">
        <v>106</v>
      </c>
      <c r="F60" t="s">
        <v>107</v>
      </c>
    </row>
    <row r="61" spans="1:15" x14ac:dyDescent="0.3">
      <c r="C61" t="s">
        <v>86</v>
      </c>
      <c r="D61" t="s">
        <v>87</v>
      </c>
      <c r="E61" t="s">
        <v>96</v>
      </c>
      <c r="F61" t="s">
        <v>97</v>
      </c>
    </row>
    <row r="62" spans="1:15" x14ac:dyDescent="0.3">
      <c r="E62" t="s">
        <v>108</v>
      </c>
      <c r="F62" t="s">
        <v>109</v>
      </c>
    </row>
    <row r="63" spans="1:15" x14ac:dyDescent="0.3">
      <c r="E63" t="s">
        <v>110</v>
      </c>
      <c r="F63" t="s">
        <v>111</v>
      </c>
    </row>
    <row r="64" spans="1:15" x14ac:dyDescent="0.3">
      <c r="E64" t="s">
        <v>112</v>
      </c>
      <c r="F64" t="s">
        <v>113</v>
      </c>
    </row>
  </sheetData>
  <sortState ref="E56:F64">
    <sortCondition ref="E56"/>
  </sortState>
  <conditionalFormatting sqref="J1:J1048576">
    <cfRule type="top10" dxfId="0" priority="2" percent="1" rank="10"/>
    <cfRule type="cellIs" dxfId="1" priority="1" operator="greaterThan">
      <formula>3000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 inventory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 Computer</dc:creator>
  <cp:lastModifiedBy>MM Computer</cp:lastModifiedBy>
  <dcterms:created xsi:type="dcterms:W3CDTF">2023-11-07T01:58:53Z</dcterms:created>
  <dcterms:modified xsi:type="dcterms:W3CDTF">2023-11-08T08:22:21Z</dcterms:modified>
</cp:coreProperties>
</file>