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-202505B1\"/>
    </mc:Choice>
  </mc:AlternateContent>
  <xr:revisionPtr revIDLastSave="0" documentId="8_{8D97E89D-3061-4A8B-B5F9-4F5088638CD4}" xr6:coauthVersionLast="47" xr6:coauthVersionMax="47" xr10:uidLastSave="{00000000-0000-0000-0000-000000000000}"/>
  <bookViews>
    <workbookView xWindow="-120" yWindow="-120" windowWidth="19440" windowHeight="14880" activeTab="5" xr2:uid="{84860E0D-FFD6-480D-B9E3-975B0877EEBA}"/>
  </bookViews>
  <sheets>
    <sheet name="Sheet1" sheetId="1" r:id="rId1"/>
    <sheet name="Sheet2" sheetId="2" r:id="rId2"/>
    <sheet name="pivot table" sheetId="3" r:id="rId3"/>
    <sheet name="Sheet4" sheetId="4" r:id="rId4"/>
    <sheet name="Scenario Summary " sheetId="9" r:id="rId5"/>
    <sheet name="Sheet3" sheetId="5" r:id="rId6"/>
  </sheets>
  <definedNames>
    <definedName name="GraphicscARD">Sheet3!$M$9</definedName>
    <definedName name="LCD">Sheet3!$M$7</definedName>
    <definedName name="motherboard">Sheet3!$M$11</definedName>
    <definedName name="Mouse">Sheet3!$M$10</definedName>
    <definedName name="SSD">Sheet3!$M$8</definedName>
    <definedName name="Total">Sheet3!$M$12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5" l="1"/>
  <c r="M12" i="5"/>
  <c r="G6" i="4"/>
  <c r="G7" i="4"/>
  <c r="G8" i="4"/>
  <c r="G9" i="4"/>
  <c r="G10" i="4"/>
  <c r="G11" i="4"/>
  <c r="G12" i="4"/>
  <c r="G13" i="4"/>
  <c r="G14" i="4"/>
  <c r="G15" i="4"/>
  <c r="G16" i="4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P6" i="2"/>
  <c r="N6" i="2"/>
  <c r="L6" i="2"/>
  <c r="S6" i="1"/>
  <c r="S7" i="1"/>
  <c r="S8" i="1"/>
  <c r="S9" i="1"/>
  <c r="S10" i="1"/>
  <c r="S11" i="1"/>
  <c r="S12" i="1"/>
  <c r="S13" i="1"/>
  <c r="S14" i="1"/>
  <c r="S5" i="1"/>
  <c r="R6" i="1"/>
  <c r="R7" i="1"/>
  <c r="R8" i="1"/>
  <c r="R9" i="1"/>
  <c r="R10" i="1"/>
  <c r="R11" i="1"/>
  <c r="R12" i="1"/>
  <c r="R13" i="1"/>
  <c r="R14" i="1"/>
  <c r="R5" i="1"/>
  <c r="Q6" i="1"/>
  <c r="Q7" i="1"/>
  <c r="Q8" i="1"/>
  <c r="Q9" i="1"/>
  <c r="Q10" i="1"/>
  <c r="Q11" i="1"/>
  <c r="Q12" i="1"/>
  <c r="Q13" i="1"/>
  <c r="Q14" i="1"/>
  <c r="Q5" i="1"/>
  <c r="P6" i="1"/>
  <c r="P7" i="1"/>
  <c r="P8" i="1"/>
  <c r="P9" i="1"/>
  <c r="P10" i="1"/>
  <c r="P11" i="1"/>
  <c r="P12" i="1"/>
  <c r="P13" i="1"/>
  <c r="P14" i="1"/>
  <c r="P5" i="1"/>
  <c r="O6" i="1"/>
  <c r="O7" i="1"/>
  <c r="O9" i="1"/>
  <c r="O10" i="1"/>
  <c r="O11" i="1"/>
  <c r="O12" i="1"/>
  <c r="O13" i="1"/>
  <c r="O14" i="1"/>
  <c r="O5" i="1"/>
  <c r="K6" i="1"/>
  <c r="L6" i="1" s="1"/>
  <c r="M6" i="1" s="1" a="1"/>
  <c r="M6" i="1" s="1"/>
  <c r="K7" i="1"/>
  <c r="L7" i="1" s="1"/>
  <c r="M7" i="1" s="1" a="1"/>
  <c r="M7" i="1" s="1"/>
  <c r="K9" i="1"/>
  <c r="L9" i="1" s="1"/>
  <c r="M9" i="1" s="1" a="1"/>
  <c r="M9" i="1" s="1"/>
  <c r="K10" i="1"/>
  <c r="L10" i="1" s="1"/>
  <c r="M10" i="1" s="1" a="1"/>
  <c r="M10" i="1" s="1"/>
  <c r="K11" i="1"/>
  <c r="L11" i="1" s="1"/>
  <c r="M11" i="1" s="1" a="1"/>
  <c r="M11" i="1" s="1"/>
  <c r="K12" i="1"/>
  <c r="L12" i="1" s="1"/>
  <c r="M12" i="1" s="1" a="1"/>
  <c r="M12" i="1" s="1"/>
  <c r="K13" i="1"/>
  <c r="L13" i="1" s="1"/>
  <c r="M13" i="1" s="1" a="1"/>
  <c r="M13" i="1" s="1"/>
  <c r="K14" i="1"/>
  <c r="L14" i="1" s="1"/>
  <c r="M14" i="1" s="1" a="1"/>
  <c r="M14" i="1" s="1"/>
  <c r="K5" i="1"/>
  <c r="L5" i="1" s="1"/>
  <c r="M5" i="1" s="1" a="1"/>
  <c r="M5" i="1" s="1"/>
  <c r="N5" i="1" l="1"/>
  <c r="N10" i="1"/>
  <c r="N14" i="1"/>
  <c r="N9" i="1"/>
  <c r="N12" i="1"/>
  <c r="N7" i="1"/>
  <c r="N11" i="1"/>
  <c r="N6" i="1"/>
  <c r="N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<sst xmlns="http://schemas.openxmlformats.org/spreadsheetml/2006/main" count="181" uniqueCount="111">
  <si>
    <t>ID</t>
  </si>
  <si>
    <t xml:space="preserve">NAME </t>
  </si>
  <si>
    <t xml:space="preserve">PHY </t>
  </si>
  <si>
    <t>CHEM</t>
  </si>
  <si>
    <t xml:space="preserve">MATH </t>
  </si>
  <si>
    <t xml:space="preserve">URDU </t>
  </si>
  <si>
    <t xml:space="preserve">ENG </t>
  </si>
  <si>
    <t>TOTAL</t>
  </si>
  <si>
    <t xml:space="preserve">PERCENTAGE </t>
  </si>
  <si>
    <t>AHSAN</t>
  </si>
  <si>
    <t>HASSAN</t>
  </si>
  <si>
    <t xml:space="preserve">MOSHIN </t>
  </si>
  <si>
    <t xml:space="preserve">ALI </t>
  </si>
  <si>
    <t>HUMZA</t>
  </si>
  <si>
    <t xml:space="preserve">AQSA </t>
  </si>
  <si>
    <t>ZOHA</t>
  </si>
  <si>
    <t xml:space="preserve">ZAINAB </t>
  </si>
  <si>
    <t xml:space="preserve">FATIME </t>
  </si>
  <si>
    <t xml:space="preserve">GRADE </t>
  </si>
  <si>
    <t>REMARKS OF PER</t>
  </si>
  <si>
    <t>RESULT OF EACH COL</t>
  </si>
  <si>
    <t>MAX MARKS</t>
  </si>
  <si>
    <t xml:space="preserve">MIN MARKS </t>
  </si>
  <si>
    <t>COUNT BLANK</t>
  </si>
  <si>
    <t>COUMT</t>
  </si>
  <si>
    <t>AREEBA</t>
  </si>
  <si>
    <t>NAME</t>
  </si>
  <si>
    <t>QTY</t>
  </si>
  <si>
    <t xml:space="preserve">PRICE </t>
  </si>
  <si>
    <t>PENS</t>
  </si>
  <si>
    <t>WATCH</t>
  </si>
  <si>
    <t>BAGS</t>
  </si>
  <si>
    <t>RUBBER</t>
  </si>
  <si>
    <t>BOTTLE</t>
  </si>
  <si>
    <t>SHOES</t>
  </si>
  <si>
    <t>NOTEBOOK</t>
  </si>
  <si>
    <t>PENCILS</t>
  </si>
  <si>
    <t>JOURNALS</t>
  </si>
  <si>
    <t xml:space="preserve">MARKERS </t>
  </si>
  <si>
    <t xml:space="preserve">BAGS </t>
  </si>
  <si>
    <t>BOTTEL</t>
  </si>
  <si>
    <t>PENCILES</t>
  </si>
  <si>
    <t>PRDUCTS</t>
  </si>
  <si>
    <t>MAX</t>
  </si>
  <si>
    <t>PRODUCT</t>
  </si>
  <si>
    <t>MIN</t>
  </si>
  <si>
    <t xml:space="preserve">PRODUCT </t>
  </si>
  <si>
    <t>SUM</t>
  </si>
  <si>
    <t>TOTAL SELL</t>
  </si>
  <si>
    <t>REVENCE</t>
  </si>
  <si>
    <t>Laptop</t>
  </si>
  <si>
    <t>Shoes</t>
  </si>
  <si>
    <t>Watch</t>
  </si>
  <si>
    <t>Bags</t>
  </si>
  <si>
    <t xml:space="preserve">mouse </t>
  </si>
  <si>
    <t>Pens</t>
  </si>
  <si>
    <t>keyborads</t>
  </si>
  <si>
    <t>bags</t>
  </si>
  <si>
    <t>copies</t>
  </si>
  <si>
    <t>books</t>
  </si>
  <si>
    <t>rings</t>
  </si>
  <si>
    <t>ink</t>
  </si>
  <si>
    <t>pencils</t>
  </si>
  <si>
    <t>remaining stock</t>
  </si>
  <si>
    <t>Row Labels</t>
  </si>
  <si>
    <t>Grand Total</t>
  </si>
  <si>
    <t>Sum of REVENCE</t>
  </si>
  <si>
    <t>Sum of TOTAL SELL</t>
  </si>
  <si>
    <t>PRICE</t>
  </si>
  <si>
    <t>CITY</t>
  </si>
  <si>
    <t>MONTH</t>
  </si>
  <si>
    <t>Apple</t>
  </si>
  <si>
    <t>Mango</t>
  </si>
  <si>
    <t>strawberry</t>
  </si>
  <si>
    <t>watermelon</t>
  </si>
  <si>
    <t>banana</t>
  </si>
  <si>
    <t>karachi</t>
  </si>
  <si>
    <t>multan</t>
  </si>
  <si>
    <t>islamabad</t>
  </si>
  <si>
    <t>januray</t>
  </si>
  <si>
    <t>feburay</t>
  </si>
  <si>
    <t>march</t>
  </si>
  <si>
    <t>Column Labels</t>
  </si>
  <si>
    <t>Subject</t>
  </si>
  <si>
    <t>math</t>
  </si>
  <si>
    <t>phy</t>
  </si>
  <si>
    <t>comp</t>
  </si>
  <si>
    <t>urdu</t>
  </si>
  <si>
    <t>sst</t>
  </si>
  <si>
    <t>total</t>
  </si>
  <si>
    <t>Marks</t>
  </si>
  <si>
    <t>Items</t>
  </si>
  <si>
    <t>LCD</t>
  </si>
  <si>
    <t>SSD</t>
  </si>
  <si>
    <t>Graphics Card</t>
  </si>
  <si>
    <t>Mouse</t>
  </si>
  <si>
    <t>Mother Board</t>
  </si>
  <si>
    <t>Total</t>
  </si>
  <si>
    <t>price</t>
  </si>
  <si>
    <t>maximun</t>
  </si>
  <si>
    <t>minimum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</si>
  <si>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</si>
  <si>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</si>
  <si>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</si>
  <si>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</si>
  <si>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</si>
  <si>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</si>
  <si>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</si>
  <si>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Created by STUDENT on 6/18/2025
Modified by STUDENT on 6/18/2025</t>
  </si>
  <si>
    <t>GraphicscARD</t>
  </si>
  <si>
    <t>motherboard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</si>
</sst>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4" borderId="1" xfId="0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5" borderId="4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3" fillId="6" borderId="0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right"/>
    </xf>
    <xf numFmtId="0" fontId="5" fillId="5" borderId="4" xfId="0" applyFont="1" applyFill="1" applyBorder="1" applyAlignment="1">
      <alignment horizontal="right"/>
    </xf>
    <xf numFmtId="0" fontId="0" fillId="7" borderId="0" xfId="0" applyFill="1" applyBorder="1" applyAlignment="1"/>
    <xf numFmtId="0" fontId="6" fillId="0" borderId="0" xfId="0" applyFont="1" applyFill="1" applyBorder="1" applyAlignment="1">
      <alignment vertical="top" wrapText="1"/>
    </xf>
  </cellXfs>
  <cellStyles count="1">
    <cellStyle name="Normal" xfId="0" builtinId="0"/>
  </cellStyles>
  <dxfs count="11"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FF5050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21.935951967593" createdVersion="8" refreshedVersion="8" minRefreshableVersion="3" recordCount="14" xr:uid="{6431860E-49D8-4616-91F5-435882D3405E}">
  <cacheSource type="worksheet">
    <worksheetSource name="Table1"/>
  </cacheSource>
  <cacheFields count="5">
    <cacheField name="NAME" numFmtId="0">
      <sharedItems count="12">
        <s v="Bags"/>
        <s v="Watch"/>
        <s v="Shoes"/>
        <s v="Laptop"/>
        <s v="mouse "/>
        <s v="Pens"/>
        <s v="keyborads"/>
        <s v="copies"/>
        <s v="books"/>
        <s v="rings"/>
        <s v="ink"/>
        <s v="pencils"/>
      </sharedItems>
    </cacheField>
    <cacheField name="PRODUCT" numFmtId="0">
      <sharedItems containsSemiMixedTypes="0" containsString="0" containsNumber="1" containsInteger="1" minValue="30" maxValue="75000"/>
    </cacheField>
    <cacheField name="remaining stock" numFmtId="0">
      <sharedItems containsSemiMixedTypes="0" containsString="0" containsNumber="1" containsInteger="1" minValue="6" maxValue="192"/>
    </cacheField>
    <cacheField name="TOTAL SELL" numFmtId="0">
      <sharedItems containsSemiMixedTypes="0" containsString="0" containsNumber="1" containsInteger="1" minValue="100" maxValue="7500"/>
    </cacheField>
    <cacheField name="REVENCE" numFmtId="0">
      <sharedItems containsSemiMixedTypes="0" containsString="0" containsNumber="1" containsInteger="1" minValue="3600" maxValue="40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21.945187037039" createdVersion="8" refreshedVersion="8" minRefreshableVersion="3" recordCount="11" xr:uid="{A73DE05B-BEC3-417B-B387-9033A2BEE558}">
  <cacheSource type="worksheet">
    <worksheetSource name="Table2"/>
  </cacheSource>
  <cacheFields count="6">
    <cacheField name="NAME" numFmtId="0">
      <sharedItems count="5">
        <s v="Apple"/>
        <s v="Mango"/>
        <s v="strawberry"/>
        <s v="watermelon"/>
        <s v="banana"/>
      </sharedItems>
    </cacheField>
    <cacheField name="PRICE" numFmtId="0">
      <sharedItems containsSemiMixedTypes="0" containsString="0" containsNumber="1" containsInteger="1" minValue="250" maxValue="850"/>
    </cacheField>
    <cacheField name="TOTAL SELL" numFmtId="0">
      <sharedItems containsSemiMixedTypes="0" containsString="0" containsNumber="1" containsInteger="1" minValue="450" maxValue="1200"/>
    </cacheField>
    <cacheField name="REVENCE" numFmtId="0">
      <sharedItems containsSemiMixedTypes="0" containsString="0" containsNumber="1" containsInteger="1" minValue="112500" maxValue="900000"/>
    </cacheField>
    <cacheField name="CITY" numFmtId="0">
      <sharedItems count="3">
        <s v="karachi"/>
        <s v="multan"/>
        <s v="islamabad"/>
      </sharedItems>
    </cacheField>
    <cacheField name="MONTH" numFmtId="0">
      <sharedItems count="3">
        <s v="januray"/>
        <s v="feburay"/>
        <s v="marc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n v="5000"/>
    <n v="78"/>
    <n v="1700"/>
    <n v="132600"/>
  </r>
  <r>
    <x v="1"/>
    <n v="2500"/>
    <n v="95"/>
    <n v="150"/>
    <n v="14250"/>
  </r>
  <r>
    <x v="2"/>
    <n v="3000"/>
    <n v="66"/>
    <n v="1500"/>
    <n v="99000"/>
  </r>
  <r>
    <x v="3"/>
    <n v="75000"/>
    <n v="54"/>
    <n v="7500"/>
    <n v="405000"/>
  </r>
  <r>
    <x v="4"/>
    <n v="500"/>
    <n v="85"/>
    <n v="700"/>
    <n v="59500"/>
  </r>
  <r>
    <x v="5"/>
    <n v="100"/>
    <n v="72"/>
    <n v="600"/>
    <n v="43200"/>
  </r>
  <r>
    <x v="6"/>
    <n v="600"/>
    <n v="6"/>
    <n v="600"/>
    <n v="3600"/>
  </r>
  <r>
    <x v="0"/>
    <n v="5000"/>
    <n v="66"/>
    <n v="285"/>
    <n v="18810"/>
  </r>
  <r>
    <x v="4"/>
    <n v="600"/>
    <n v="38"/>
    <n v="100"/>
    <n v="3800"/>
  </r>
  <r>
    <x v="7"/>
    <n v="250"/>
    <n v="99"/>
    <n v="700"/>
    <n v="69300"/>
  </r>
  <r>
    <x v="8"/>
    <n v="600"/>
    <n v="192"/>
    <n v="680"/>
    <n v="130560"/>
  </r>
  <r>
    <x v="9"/>
    <n v="1000"/>
    <n v="55"/>
    <n v="500"/>
    <n v="27500"/>
  </r>
  <r>
    <x v="10"/>
    <n v="100"/>
    <n v="68"/>
    <n v="200"/>
    <n v="13600"/>
  </r>
  <r>
    <x v="11"/>
    <n v="30"/>
    <n v="79"/>
    <n v="100"/>
    <n v="79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n v="250"/>
    <n v="1200"/>
    <n v="300000"/>
    <x v="0"/>
    <x v="0"/>
  </r>
  <r>
    <x v="1"/>
    <n v="300"/>
    <n v="450"/>
    <n v="135000"/>
    <x v="1"/>
    <x v="0"/>
  </r>
  <r>
    <x v="1"/>
    <n v="350"/>
    <n v="500"/>
    <n v="175000"/>
    <x v="0"/>
    <x v="1"/>
  </r>
  <r>
    <x v="2"/>
    <n v="750"/>
    <n v="1200"/>
    <n v="900000"/>
    <x v="2"/>
    <x v="0"/>
  </r>
  <r>
    <x v="3"/>
    <n v="800"/>
    <n v="750"/>
    <n v="600000"/>
    <x v="0"/>
    <x v="0"/>
  </r>
  <r>
    <x v="2"/>
    <n v="750"/>
    <n v="454"/>
    <n v="340500"/>
    <x v="1"/>
    <x v="1"/>
  </r>
  <r>
    <x v="4"/>
    <n v="250"/>
    <n v="450"/>
    <n v="112500"/>
    <x v="2"/>
    <x v="2"/>
  </r>
  <r>
    <x v="3"/>
    <n v="850"/>
    <n v="900"/>
    <n v="765000"/>
    <x v="2"/>
    <x v="2"/>
  </r>
  <r>
    <x v="2"/>
    <n v="500"/>
    <n v="450"/>
    <n v="225000"/>
    <x v="0"/>
    <x v="2"/>
  </r>
  <r>
    <x v="4"/>
    <n v="250"/>
    <n v="900"/>
    <n v="225000"/>
    <x v="1"/>
    <x v="2"/>
  </r>
  <r>
    <x v="1"/>
    <n v="450"/>
    <n v="1000"/>
    <n v="450000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5661B-6587-4E8F-8518-6D602570B12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6:L19" firstHeaderRow="0" firstDataRow="1" firstDataCol="1"/>
  <pivotFields count="5">
    <pivotField axis="axisRow" showAll="0">
      <items count="13">
        <item x="0"/>
        <item x="8"/>
        <item x="7"/>
        <item x="10"/>
        <item x="6"/>
        <item x="3"/>
        <item x="4"/>
        <item x="11"/>
        <item x="5"/>
        <item x="9"/>
        <item x="2"/>
        <item x="1"/>
        <item t="default"/>
      </items>
    </pivotField>
    <pivotField showAll="0"/>
    <pivotField showAll="0"/>
    <pivotField dataField="1"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ELL" fld="3" baseField="0" baseItem="0"/>
    <dataField name="Sum of REVEN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C27E95-4E4A-4D54-82AA-2B711E84A3A3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1:H36" firstHeaderRow="1" firstDataRow="2" firstDataCol="1"/>
  <pivotFields count="6">
    <pivotField axis="axisRow" showAll="0">
      <items count="6">
        <item x="0"/>
        <item x="4"/>
        <item x="1"/>
        <item x="2"/>
        <item x="3"/>
        <item t="default"/>
      </items>
    </pivotField>
    <pivotField showAll="0"/>
    <pivotField showAll="0"/>
    <pivotField dataField="1" showAll="0"/>
    <pivotField axis="axisCol" showAll="0">
      <items count="4">
        <item x="2"/>
        <item x="0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</pivotFields>
  <rowFields count="2">
    <field x="5"/>
    <field x="0"/>
  </rowFields>
  <rowItems count="14">
    <i>
      <x/>
    </i>
    <i r="1">
      <x v="1"/>
    </i>
    <i r="1">
      <x v="2"/>
    </i>
    <i r="1">
      <x v="3"/>
    </i>
    <i r="1">
      <x v="4"/>
    </i>
    <i>
      <x v="1"/>
    </i>
    <i r="1">
      <x v="2"/>
    </i>
    <i r="1">
      <x v="3"/>
    </i>
    <i>
      <x v="2"/>
    </i>
    <i r="1">
      <x/>
    </i>
    <i r="1">
      <x v="2"/>
    </i>
    <i r="1">
      <x v="3"/>
    </i>
    <i r="1">
      <x v="4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REVENC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FEF364-E71C-46F1-8CCA-A0BBBF076CF7}" name="Table1" displayName="Table1" ref="D6:H20" totalsRowShown="0">
  <autoFilter ref="D6:H20" xr:uid="{CAFEF364-E71C-46F1-8CCA-A0BBBF076CF7}"/>
  <tableColumns count="5">
    <tableColumn id="1" xr3:uid="{144A136C-8CE4-41AB-B518-82F5C32A318B}" name="NAME"/>
    <tableColumn id="2" xr3:uid="{1A35902E-FFB7-4714-9786-99E6F6244488}" name="PRODUCT"/>
    <tableColumn id="3" xr3:uid="{C376CC4A-3803-47E2-84C1-F3FB1EF602B4}" name="remaining stock"/>
    <tableColumn id="4" xr3:uid="{5BB7CB2B-F6BD-4010-A1C1-091F5064313D}" name="TOTAL SELL"/>
    <tableColumn id="5" xr3:uid="{0A4790A8-FC84-419C-BF9C-3D86CE315BC7}" name="REVENCE" dataDxfId="10">
      <calculatedColumnFormula>Table1[[#This Row],[TOTAL SELL]]*Table1[[#This Row],[remaining stock]]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D2F1C1-D8C7-40CE-98AA-7522C3DF8786}" name="Table2" displayName="Table2" ref="D5:I16" totalsRowShown="0">
  <autoFilter ref="D5:I16" xr:uid="{17D2F1C1-D8C7-40CE-98AA-7522C3DF8786}"/>
  <tableColumns count="6">
    <tableColumn id="1" xr3:uid="{2BE743A1-BC67-4565-ABC9-DEA5912420E3}" name="NAME"/>
    <tableColumn id="2" xr3:uid="{36C4B089-9C58-429F-B95F-2A2C723FA586}" name="PRICE"/>
    <tableColumn id="3" xr3:uid="{3004E085-E2BB-4B39-98C2-B517E195C26E}" name="TOTAL SELL"/>
    <tableColumn id="4" xr3:uid="{63E274A0-E42F-4BC4-BB82-C3608A771E19}" name="REVENCE" dataDxfId="9">
      <calculatedColumnFormula>Table2[[#This Row],[TOTAL SELL]]*Table2[[#This Row],[PRICE]]</calculatedColumnFormula>
    </tableColumn>
    <tableColumn id="5" xr3:uid="{A2D1AF82-CEB5-4B2B-A945-80788D2FAC63}" name="CITY"/>
    <tableColumn id="6" xr3:uid="{28C05BE3-AD20-421B-8538-5A2AD7D6FC31}" name="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0767-1961-4AAD-B9DF-0FB09D1890E6}">
  <dimension ref="D4:S20"/>
  <sheetViews>
    <sheetView topLeftCell="B1" workbookViewId="0">
      <selection activeCell="N24" sqref="N24"/>
    </sheetView>
  </sheetViews>
  <sheetFormatPr defaultRowHeight="15" x14ac:dyDescent="0.25"/>
  <cols>
    <col min="5" max="5" width="9.7109375" customWidth="1"/>
    <col min="11" max="11" width="10.28515625" customWidth="1"/>
    <col min="12" max="12" width="14" customWidth="1"/>
    <col min="13" max="13" width="9.7109375" customWidth="1"/>
    <col min="14" max="14" width="17.140625" customWidth="1"/>
    <col min="15" max="15" width="19.42578125" bestFit="1" customWidth="1"/>
    <col min="16" max="16" width="12.42578125" customWidth="1"/>
    <col min="17" max="17" width="11.28515625" customWidth="1"/>
    <col min="18" max="18" width="13.28515625" customWidth="1"/>
    <col min="20" max="20" width="12" bestFit="1" customWidth="1"/>
  </cols>
  <sheetData>
    <row r="4" spans="4:19" x14ac:dyDescent="0.25"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</row>
    <row r="5" spans="4:19" x14ac:dyDescent="0.25">
      <c r="D5" s="2">
        <v>1</v>
      </c>
      <c r="E5" s="4" t="s">
        <v>9</v>
      </c>
      <c r="F5" s="2">
        <v>75</v>
      </c>
      <c r="G5" s="2">
        <v>60</v>
      </c>
      <c r="H5" s="2">
        <v>49</v>
      </c>
      <c r="I5" s="2">
        <v>70</v>
      </c>
      <c r="J5" s="2">
        <v>55</v>
      </c>
      <c r="K5" s="2">
        <f>SUM(F5:J5)</f>
        <v>309</v>
      </c>
      <c r="L5" s="2">
        <f>K5*100/500</f>
        <v>61.8</v>
      </c>
      <c r="M5" s="2" t="str" cm="1">
        <f t="array" ref="M5">_xlfn.IFS(L5&gt;=80,"A+",L5&gt;=70,"A",L5&gt;=60,"B",L5&gt;=50,"C",L5&gt;=40,"D",L5&lt;=39,"F")</f>
        <v>B</v>
      </c>
      <c r="N5" s="2" t="str">
        <f>IF(L5&gt;40,"PASS","FAIL")</f>
        <v>PASS</v>
      </c>
      <c r="O5" s="2" t="str">
        <f>IF(MIN(F5:J5)&gt;40,"PASS","FAIL")</f>
        <v>PASS</v>
      </c>
      <c r="P5" s="2">
        <f>MAX(F5:J5)</f>
        <v>75</v>
      </c>
      <c r="Q5" s="2">
        <f>MIN(F5:J5)</f>
        <v>49</v>
      </c>
      <c r="R5" s="2">
        <f>COUNTBLANK(F5:J5)</f>
        <v>0</v>
      </c>
      <c r="S5" s="2">
        <f>COUNT(F5:J5)</f>
        <v>5</v>
      </c>
    </row>
    <row r="6" spans="4:19" x14ac:dyDescent="0.25">
      <c r="D6" s="2">
        <v>2</v>
      </c>
      <c r="E6" s="4" t="s">
        <v>10</v>
      </c>
      <c r="F6" s="2">
        <v>32</v>
      </c>
      <c r="G6" s="2">
        <v>67</v>
      </c>
      <c r="H6" s="2">
        <v>88</v>
      </c>
      <c r="I6" s="2">
        <v>80</v>
      </c>
      <c r="J6" s="2">
        <v>70</v>
      </c>
      <c r="K6" s="2">
        <f t="shared" ref="K6:K14" si="0">SUM(F6:J6)</f>
        <v>337</v>
      </c>
      <c r="L6" s="2">
        <f t="shared" ref="L6:L14" si="1">K6*100/500</f>
        <v>67.400000000000006</v>
      </c>
      <c r="M6" s="2" t="str" cm="1">
        <f t="array" ref="M6">_xlfn.IFS(L6&gt;=80,"A+",L6&gt;=70,"A",L6&gt;=60,"B",L6&gt;=50,"C",L6&gt;=40,"D",L6&lt;=39,"F")</f>
        <v>B</v>
      </c>
      <c r="N6" s="2" t="str">
        <f t="shared" ref="N6:N14" si="2">IF(L6&gt;40,"PASS","FAIL")</f>
        <v>PASS</v>
      </c>
      <c r="O6" s="2" t="str">
        <f t="shared" ref="O6:O14" si="3">IF(MIN(F6:J6)&gt;40,"PASS","FAIL")</f>
        <v>FAIL</v>
      </c>
      <c r="P6" s="2">
        <f t="shared" ref="P6:P14" si="4">MAX(F6:J6)</f>
        <v>88</v>
      </c>
      <c r="Q6" s="2">
        <f t="shared" ref="Q6:Q14" si="5">MIN(F6:J6)</f>
        <v>32</v>
      </c>
      <c r="R6" s="2">
        <f t="shared" ref="R6:R14" si="6">COUNTBLANK(F6:J6)</f>
        <v>0</v>
      </c>
      <c r="S6" s="2">
        <f t="shared" ref="S6:S14" si="7">COUNT(F6:J6)</f>
        <v>5</v>
      </c>
    </row>
    <row r="7" spans="4:19" x14ac:dyDescent="0.25">
      <c r="D7" s="2">
        <v>3</v>
      </c>
      <c r="E7" s="4" t="s">
        <v>11</v>
      </c>
      <c r="F7" s="2">
        <v>77</v>
      </c>
      <c r="G7" s="2">
        <v>78</v>
      </c>
      <c r="H7" s="2">
        <v>90</v>
      </c>
      <c r="I7" s="2">
        <v>77</v>
      </c>
      <c r="J7" s="2">
        <v>87</v>
      </c>
      <c r="K7" s="2">
        <f t="shared" si="0"/>
        <v>409</v>
      </c>
      <c r="L7" s="2">
        <f t="shared" si="1"/>
        <v>81.8</v>
      </c>
      <c r="M7" s="2" t="str" cm="1">
        <f t="array" ref="M7">_xlfn.IFS(L7&gt;=80,"A+",L7&gt;=70,"A",L7&gt;=60,"B",L7&gt;=50,"C",L7&gt;=40,"D",L7&lt;=39,"F")</f>
        <v>A+</v>
      </c>
      <c r="N7" s="2" t="str">
        <f t="shared" si="2"/>
        <v>PASS</v>
      </c>
      <c r="O7" s="2" t="str">
        <f t="shared" si="3"/>
        <v>PASS</v>
      </c>
      <c r="P7" s="2">
        <f t="shared" si="4"/>
        <v>90</v>
      </c>
      <c r="Q7" s="2">
        <f t="shared" si="5"/>
        <v>77</v>
      </c>
      <c r="R7" s="2">
        <f t="shared" si="6"/>
        <v>0</v>
      </c>
      <c r="S7" s="2">
        <f t="shared" si="7"/>
        <v>5</v>
      </c>
    </row>
    <row r="8" spans="4:19" x14ac:dyDescent="0.25">
      <c r="D8" s="2">
        <v>4</v>
      </c>
      <c r="E8" s="4" t="s">
        <v>25</v>
      </c>
      <c r="F8" s="2"/>
      <c r="G8" s="2"/>
      <c r="H8" s="2"/>
      <c r="I8" s="2"/>
      <c r="J8" s="2"/>
      <c r="K8" s="2"/>
      <c r="L8" s="2"/>
      <c r="M8" s="2"/>
      <c r="N8" s="2"/>
      <c r="O8" s="2"/>
      <c r="P8" s="2">
        <f t="shared" si="4"/>
        <v>0</v>
      </c>
      <c r="Q8" s="2">
        <f t="shared" si="5"/>
        <v>0</v>
      </c>
      <c r="R8" s="2">
        <f t="shared" si="6"/>
        <v>5</v>
      </c>
      <c r="S8" s="2">
        <f t="shared" si="7"/>
        <v>0</v>
      </c>
    </row>
    <row r="9" spans="4:19" x14ac:dyDescent="0.25">
      <c r="D9" s="2">
        <v>5</v>
      </c>
      <c r="E9" s="4" t="s">
        <v>12</v>
      </c>
      <c r="F9" s="2">
        <v>88</v>
      </c>
      <c r="G9" s="2">
        <v>88</v>
      </c>
      <c r="H9" s="2">
        <v>65</v>
      </c>
      <c r="I9" s="2">
        <v>69</v>
      </c>
      <c r="J9" s="2">
        <v>90</v>
      </c>
      <c r="K9" s="2">
        <f t="shared" si="0"/>
        <v>400</v>
      </c>
      <c r="L9" s="2">
        <f t="shared" si="1"/>
        <v>80</v>
      </c>
      <c r="M9" s="2" t="str" cm="1">
        <f t="array" ref="M9">_xlfn.IFS(L9&gt;=80,"A+",L9&gt;=70,"A",L9&gt;=60,"B",L9&gt;=50,"C",L9&gt;=40,"D",L9&lt;=39,"F")</f>
        <v>A+</v>
      </c>
      <c r="N9" s="2" t="str">
        <f t="shared" si="2"/>
        <v>PASS</v>
      </c>
      <c r="O9" s="2" t="str">
        <f t="shared" si="3"/>
        <v>PASS</v>
      </c>
      <c r="P9" s="2">
        <f t="shared" si="4"/>
        <v>90</v>
      </c>
      <c r="Q9" s="2">
        <f t="shared" si="5"/>
        <v>65</v>
      </c>
      <c r="R9" s="2">
        <f t="shared" si="6"/>
        <v>0</v>
      </c>
      <c r="S9" s="2">
        <f t="shared" si="7"/>
        <v>5</v>
      </c>
    </row>
    <row r="10" spans="4:19" x14ac:dyDescent="0.25">
      <c r="D10" s="2">
        <v>6</v>
      </c>
      <c r="E10" s="4" t="s">
        <v>13</v>
      </c>
      <c r="F10" s="2">
        <v>44</v>
      </c>
      <c r="G10" s="2">
        <v>59</v>
      </c>
      <c r="H10" s="2">
        <v>80</v>
      </c>
      <c r="I10" s="2">
        <v>48</v>
      </c>
      <c r="J10" s="2">
        <v>60</v>
      </c>
      <c r="K10" s="2">
        <f t="shared" si="0"/>
        <v>291</v>
      </c>
      <c r="L10" s="2">
        <f t="shared" si="1"/>
        <v>58.2</v>
      </c>
      <c r="M10" s="2" t="str" cm="1">
        <f t="array" ref="M10">_xlfn.IFS(L10&gt;=80,"A+",L10&gt;=70,"A",L10&gt;=60,"B",L10&gt;=50,"C",L10&gt;=40,"D",L10&lt;=39,"F")</f>
        <v>C</v>
      </c>
      <c r="N10" s="2" t="str">
        <f t="shared" si="2"/>
        <v>PASS</v>
      </c>
      <c r="O10" s="2" t="str">
        <f t="shared" si="3"/>
        <v>PASS</v>
      </c>
      <c r="P10" s="2">
        <f t="shared" si="4"/>
        <v>80</v>
      </c>
      <c r="Q10" s="2">
        <f t="shared" si="5"/>
        <v>44</v>
      </c>
      <c r="R10" s="2">
        <f t="shared" si="6"/>
        <v>0</v>
      </c>
      <c r="S10" s="2">
        <f t="shared" si="7"/>
        <v>5</v>
      </c>
    </row>
    <row r="11" spans="4:19" x14ac:dyDescent="0.25">
      <c r="D11" s="2">
        <v>7</v>
      </c>
      <c r="E11" s="4" t="s">
        <v>14</v>
      </c>
      <c r="F11" s="2">
        <v>76</v>
      </c>
      <c r="G11" s="2">
        <v>33</v>
      </c>
      <c r="H11" s="2">
        <v>34</v>
      </c>
      <c r="I11" s="2">
        <v>73</v>
      </c>
      <c r="J11" s="2">
        <v>66</v>
      </c>
      <c r="K11" s="2">
        <f t="shared" si="0"/>
        <v>282</v>
      </c>
      <c r="L11" s="2">
        <f t="shared" si="1"/>
        <v>56.4</v>
      </c>
      <c r="M11" s="2" t="str" cm="1">
        <f t="array" ref="M11">_xlfn.IFS(L11&gt;=80,"A+",L11&gt;=70,"A",L11&gt;=60,"B",L11&gt;=50,"C",L11&gt;=40,"D",L11&lt;=39,"F")</f>
        <v>C</v>
      </c>
      <c r="N11" s="2" t="str">
        <f t="shared" si="2"/>
        <v>PASS</v>
      </c>
      <c r="O11" s="2" t="str">
        <f t="shared" si="3"/>
        <v>FAIL</v>
      </c>
      <c r="P11" s="2">
        <f t="shared" si="4"/>
        <v>76</v>
      </c>
      <c r="Q11" s="2">
        <f t="shared" si="5"/>
        <v>33</v>
      </c>
      <c r="R11" s="2">
        <f t="shared" si="6"/>
        <v>0</v>
      </c>
      <c r="S11" s="2">
        <f t="shared" si="7"/>
        <v>5</v>
      </c>
    </row>
    <row r="12" spans="4:19" x14ac:dyDescent="0.25">
      <c r="D12" s="2">
        <v>8</v>
      </c>
      <c r="E12" s="4" t="s">
        <v>15</v>
      </c>
      <c r="F12" s="2">
        <v>50</v>
      </c>
      <c r="G12" s="2">
        <v>60</v>
      </c>
      <c r="H12" s="2">
        <v>77</v>
      </c>
      <c r="I12" s="2">
        <v>70</v>
      </c>
      <c r="J12" s="2">
        <v>55</v>
      </c>
      <c r="K12" s="2">
        <f t="shared" si="0"/>
        <v>312</v>
      </c>
      <c r="L12" s="2">
        <f t="shared" si="1"/>
        <v>62.4</v>
      </c>
      <c r="M12" s="2" t="str" cm="1">
        <f t="array" ref="M12">_xlfn.IFS(L12&gt;=80,"A+",L12&gt;=70,"A",L12&gt;=60,"B",L12&gt;=50,"C",L12&gt;=40,"D",L12&lt;=39,"F")</f>
        <v>B</v>
      </c>
      <c r="N12" s="2" t="str">
        <f t="shared" si="2"/>
        <v>PASS</v>
      </c>
      <c r="O12" s="2" t="str">
        <f t="shared" si="3"/>
        <v>PASS</v>
      </c>
      <c r="P12" s="2">
        <f t="shared" si="4"/>
        <v>77</v>
      </c>
      <c r="Q12" s="2">
        <f t="shared" si="5"/>
        <v>50</v>
      </c>
      <c r="R12" s="2">
        <f t="shared" si="6"/>
        <v>0</v>
      </c>
      <c r="S12" s="2">
        <f t="shared" si="7"/>
        <v>5</v>
      </c>
    </row>
    <row r="13" spans="4:19" x14ac:dyDescent="0.25">
      <c r="D13" s="2">
        <v>9</v>
      </c>
      <c r="E13" s="4" t="s">
        <v>16</v>
      </c>
      <c r="F13" s="2">
        <v>23</v>
      </c>
      <c r="G13" s="2">
        <v>30</v>
      </c>
      <c r="H13" s="2">
        <v>52</v>
      </c>
      <c r="I13" s="2">
        <v>55</v>
      </c>
      <c r="J13" s="2">
        <v>40</v>
      </c>
      <c r="K13" s="2">
        <f t="shared" si="0"/>
        <v>200</v>
      </c>
      <c r="L13" s="2">
        <f t="shared" si="1"/>
        <v>40</v>
      </c>
      <c r="M13" s="2" t="str" cm="1">
        <f t="array" ref="M13">_xlfn.IFS(L13&gt;=80,"A+",L13&gt;=70,"A",L13&gt;=60,"B",L13&gt;=50,"C",L13&gt;=40,"D",L13&lt;=39,"F")</f>
        <v>D</v>
      </c>
      <c r="N13" s="2" t="str">
        <f t="shared" si="2"/>
        <v>FAIL</v>
      </c>
      <c r="O13" s="2" t="str">
        <f t="shared" si="3"/>
        <v>FAIL</v>
      </c>
      <c r="P13" s="2">
        <f t="shared" si="4"/>
        <v>55</v>
      </c>
      <c r="Q13" s="2">
        <f t="shared" si="5"/>
        <v>23</v>
      </c>
      <c r="R13" s="2">
        <f t="shared" si="6"/>
        <v>0</v>
      </c>
      <c r="S13" s="2">
        <f t="shared" si="7"/>
        <v>5</v>
      </c>
    </row>
    <row r="14" spans="4:19" x14ac:dyDescent="0.25">
      <c r="D14" s="2">
        <v>10</v>
      </c>
      <c r="E14" s="4" t="s">
        <v>17</v>
      </c>
      <c r="F14" s="2">
        <v>87</v>
      </c>
      <c r="G14" s="2">
        <v>40</v>
      </c>
      <c r="H14" s="2">
        <v>60</v>
      </c>
      <c r="I14" s="2">
        <v>71</v>
      </c>
      <c r="J14" s="2">
        <v>76</v>
      </c>
      <c r="K14" s="2">
        <f t="shared" si="0"/>
        <v>334</v>
      </c>
      <c r="L14" s="2">
        <f t="shared" si="1"/>
        <v>66.8</v>
      </c>
      <c r="M14" s="2" t="str" cm="1">
        <f t="array" ref="M14">_xlfn.IFS(L14&gt;=80,"A+",L14&gt;=70,"A",L14&gt;=60,"B",L14&gt;=50,"C",L14&gt;=40,"D",L14&lt;=39,"F")</f>
        <v>B</v>
      </c>
      <c r="N14" s="2" t="str">
        <f t="shared" si="2"/>
        <v>PASS</v>
      </c>
      <c r="O14" s="2" t="str">
        <f t="shared" si="3"/>
        <v>FAIL</v>
      </c>
      <c r="P14" s="2">
        <f t="shared" si="4"/>
        <v>87</v>
      </c>
      <c r="Q14" s="2">
        <f t="shared" si="5"/>
        <v>40</v>
      </c>
      <c r="R14" s="2">
        <f t="shared" si="6"/>
        <v>0</v>
      </c>
      <c r="S14" s="2">
        <f t="shared" si="7"/>
        <v>5</v>
      </c>
    </row>
    <row r="15" spans="4:19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4:19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4:19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4:19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4:19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4:19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</sheetData>
  <conditionalFormatting sqref="F5:J14">
    <cfRule type="cellIs" dxfId="8" priority="1" operator="between">
      <formula>80</formula>
      <formula>100</formula>
    </cfRule>
    <cfRule type="expression" dxfId="7" priority="2">
      <formula>AND(ISNUMBER(F5),F5&gt;=0,F5&lt;=40)</formula>
    </cfRule>
  </conditionalFormatting>
  <conditionalFormatting sqref="L5:L14">
    <cfRule type="cellIs" dxfId="6" priority="6" operator="between">
      <formula>80</formula>
      <formula>100</formula>
    </cfRule>
  </conditionalFormatting>
  <dataValidations count="1">
    <dataValidation type="whole" allowBlank="1" showInputMessage="1" showErrorMessage="1" errorTitle="NUMBER ERROR" error="RANGE OF NUMBER BETWEEN 0 TO 100" sqref="F5:J14" xr:uid="{31286C65-D172-457A-999E-20C5428D43DC}">
      <formula1>0</formula1>
      <formula2>100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334B-717D-4EE7-B61F-77C1B4987120}">
  <dimension ref="F5:P20"/>
  <sheetViews>
    <sheetView topLeftCell="C1" workbookViewId="0">
      <selection activeCell="J14" sqref="J14"/>
    </sheetView>
  </sheetViews>
  <sheetFormatPr defaultRowHeight="15" x14ac:dyDescent="0.25"/>
  <cols>
    <col min="6" max="6" width="11" bestFit="1" customWidth="1"/>
    <col min="11" max="15" width="15.7109375" customWidth="1"/>
    <col min="16" max="16" width="13.140625" customWidth="1"/>
  </cols>
  <sheetData>
    <row r="5" spans="6:16" x14ac:dyDescent="0.25">
      <c r="F5" s="5" t="s">
        <v>26</v>
      </c>
      <c r="G5" s="5" t="s">
        <v>27</v>
      </c>
      <c r="H5" s="5" t="s">
        <v>28</v>
      </c>
      <c r="K5" s="6" t="s">
        <v>42</v>
      </c>
      <c r="L5" s="6" t="s">
        <v>43</v>
      </c>
      <c r="M5" s="6" t="s">
        <v>44</v>
      </c>
      <c r="N5" s="6" t="s">
        <v>45</v>
      </c>
      <c r="O5" s="6" t="s">
        <v>46</v>
      </c>
      <c r="P5" s="6" t="s">
        <v>47</v>
      </c>
    </row>
    <row r="6" spans="6:16" x14ac:dyDescent="0.25">
      <c r="F6" s="2" t="s">
        <v>29</v>
      </c>
      <c r="G6" s="2">
        <v>59</v>
      </c>
      <c r="H6" s="2">
        <v>23</v>
      </c>
      <c r="K6" t="s">
        <v>33</v>
      </c>
      <c r="L6">
        <f>_xlfn.MAXIFS(G6:G20,F6:F20,K6)</f>
        <v>69</v>
      </c>
      <c r="M6" t="s">
        <v>33</v>
      </c>
      <c r="N6">
        <f>_xlfn.MINIFS(G6:G20,F6:F20,M6)</f>
        <v>69</v>
      </c>
      <c r="O6" t="s">
        <v>39</v>
      </c>
      <c r="P6">
        <f>SUMIFS(G6:G20,F6:F20,O6)</f>
        <v>100</v>
      </c>
    </row>
    <row r="7" spans="6:16" x14ac:dyDescent="0.25">
      <c r="F7" s="2" t="s">
        <v>30</v>
      </c>
      <c r="G7" s="2">
        <v>39</v>
      </c>
      <c r="H7" s="2">
        <v>5000</v>
      </c>
    </row>
    <row r="8" spans="6:16" x14ac:dyDescent="0.25">
      <c r="F8" s="2" t="s">
        <v>31</v>
      </c>
      <c r="G8" s="2">
        <v>100</v>
      </c>
      <c r="H8" s="2">
        <v>3500</v>
      </c>
    </row>
    <row r="9" spans="6:16" x14ac:dyDescent="0.25">
      <c r="F9" s="2" t="s">
        <v>32</v>
      </c>
      <c r="G9" s="2">
        <v>55</v>
      </c>
      <c r="H9" s="2">
        <v>15</v>
      </c>
    </row>
    <row r="10" spans="6:16" x14ac:dyDescent="0.25">
      <c r="F10" s="2" t="s">
        <v>33</v>
      </c>
      <c r="G10" s="2">
        <v>69</v>
      </c>
      <c r="H10" s="2">
        <v>1500</v>
      </c>
    </row>
    <row r="11" spans="6:16" x14ac:dyDescent="0.25">
      <c r="F11" s="2" t="s">
        <v>34</v>
      </c>
      <c r="G11" s="2">
        <v>33</v>
      </c>
      <c r="H11" s="2">
        <v>6000</v>
      </c>
    </row>
    <row r="12" spans="6:16" x14ac:dyDescent="0.25">
      <c r="F12" s="2" t="s">
        <v>35</v>
      </c>
      <c r="G12" s="2">
        <v>29</v>
      </c>
      <c r="H12" s="2">
        <v>250</v>
      </c>
    </row>
    <row r="13" spans="6:16" x14ac:dyDescent="0.25">
      <c r="F13" s="2" t="s">
        <v>36</v>
      </c>
      <c r="G13" s="2">
        <v>74</v>
      </c>
      <c r="H13" s="2">
        <v>20</v>
      </c>
    </row>
    <row r="14" spans="6:16" x14ac:dyDescent="0.25">
      <c r="F14" s="2" t="s">
        <v>37</v>
      </c>
      <c r="G14" s="2">
        <v>55</v>
      </c>
      <c r="H14" s="2">
        <v>400</v>
      </c>
    </row>
    <row r="15" spans="6:16" x14ac:dyDescent="0.25">
      <c r="F15" s="2" t="s">
        <v>38</v>
      </c>
      <c r="G15" s="2">
        <v>65</v>
      </c>
      <c r="H15" s="2">
        <v>25</v>
      </c>
    </row>
    <row r="16" spans="6:16" x14ac:dyDescent="0.25">
      <c r="F16" s="2" t="s">
        <v>39</v>
      </c>
      <c r="G16" s="2">
        <v>100</v>
      </c>
      <c r="H16" s="2">
        <v>4000</v>
      </c>
    </row>
    <row r="17" spans="6:8" x14ac:dyDescent="0.25">
      <c r="F17" s="2" t="s">
        <v>40</v>
      </c>
      <c r="G17" s="2">
        <v>99</v>
      </c>
      <c r="H17" s="2">
        <v>2000</v>
      </c>
    </row>
    <row r="18" spans="6:8" x14ac:dyDescent="0.25">
      <c r="F18" s="2" t="s">
        <v>29</v>
      </c>
      <c r="G18" s="2">
        <v>66</v>
      </c>
      <c r="H18" s="2">
        <v>25</v>
      </c>
    </row>
    <row r="19" spans="6:8" x14ac:dyDescent="0.25">
      <c r="F19" s="2" t="s">
        <v>37</v>
      </c>
      <c r="G19" s="2">
        <v>55</v>
      </c>
      <c r="H19" s="2">
        <v>400</v>
      </c>
    </row>
    <row r="20" spans="6:8" x14ac:dyDescent="0.25">
      <c r="F20" s="2" t="s">
        <v>41</v>
      </c>
      <c r="G20" s="2">
        <v>22</v>
      </c>
      <c r="H20" s="2">
        <v>25</v>
      </c>
    </row>
  </sheetData>
  <conditionalFormatting sqref="K6">
    <cfRule type="notContainsBlanks" dxfId="5" priority="5">
      <formula>LEN(TRIM(K6))&gt;0</formula>
    </cfRule>
    <cfRule type="containsBlanks" dxfId="4" priority="6">
      <formula>LEN(TRIM(K6))=0</formula>
    </cfRule>
  </conditionalFormatting>
  <conditionalFormatting sqref="M6">
    <cfRule type="notContainsBlanks" dxfId="3" priority="3">
      <formula>LEN(TRIM(M6))&gt;0</formula>
    </cfRule>
    <cfRule type="containsBlanks" dxfId="2" priority="4">
      <formula>LEN(TRIM(M6))=0</formula>
    </cfRule>
  </conditionalFormatting>
  <conditionalFormatting sqref="O6">
    <cfRule type="notContainsBlanks" dxfId="1" priority="1">
      <formula>LEN(TRIM(O6))&gt;0</formula>
    </cfRule>
    <cfRule type="containsBlanks" dxfId="0" priority="2">
      <formula>LEN(TRIM(O6))=0</formula>
    </cfRule>
  </conditionalFormatting>
  <dataValidations count="1">
    <dataValidation type="list" allowBlank="1" showInputMessage="1" showErrorMessage="1" sqref="K6 M6 O6" xr:uid="{15315486-815D-4682-AC0B-FADC07E564CB}">
      <formula1>$F$6:$F$20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2150-EA0A-40D0-8424-1296DD9E2D7B}">
  <dimension ref="D6:L20"/>
  <sheetViews>
    <sheetView topLeftCell="E1" workbookViewId="0">
      <selection activeCell="J6" sqref="J6"/>
    </sheetView>
  </sheetViews>
  <sheetFormatPr defaultRowHeight="15" x14ac:dyDescent="0.25"/>
  <cols>
    <col min="4" max="8" width="15.7109375" customWidth="1"/>
    <col min="9" max="9" width="11" customWidth="1"/>
    <col min="10" max="10" width="13.140625" bestFit="1" customWidth="1"/>
    <col min="11" max="11" width="17.5703125" bestFit="1" customWidth="1"/>
    <col min="12" max="12" width="15.7109375" bestFit="1" customWidth="1"/>
    <col min="13" max="13" width="12" customWidth="1"/>
  </cols>
  <sheetData>
    <row r="6" spans="4:12" x14ac:dyDescent="0.25">
      <c r="D6" t="s">
        <v>26</v>
      </c>
      <c r="E6" t="s">
        <v>44</v>
      </c>
      <c r="F6" t="s">
        <v>63</v>
      </c>
      <c r="G6" t="s">
        <v>48</v>
      </c>
      <c r="H6" t="s">
        <v>49</v>
      </c>
      <c r="J6" s="7" t="s">
        <v>64</v>
      </c>
      <c r="K6" t="s">
        <v>67</v>
      </c>
      <c r="L6" t="s">
        <v>66</v>
      </c>
    </row>
    <row r="7" spans="4:12" x14ac:dyDescent="0.25">
      <c r="D7" t="s">
        <v>53</v>
      </c>
      <c r="E7">
        <v>5000</v>
      </c>
      <c r="F7">
        <v>78</v>
      </c>
      <c r="G7">
        <v>1700</v>
      </c>
      <c r="H7">
        <f>Table1[[#This Row],[TOTAL SELL]]*Table1[[#This Row],[remaining stock]]</f>
        <v>132600</v>
      </c>
      <c r="J7" s="8" t="s">
        <v>53</v>
      </c>
      <c r="K7" s="9">
        <v>1985</v>
      </c>
      <c r="L7" s="9">
        <v>151410</v>
      </c>
    </row>
    <row r="8" spans="4:12" x14ac:dyDescent="0.25">
      <c r="D8" t="s">
        <v>52</v>
      </c>
      <c r="E8">
        <v>2500</v>
      </c>
      <c r="F8">
        <v>95</v>
      </c>
      <c r="G8">
        <v>150</v>
      </c>
      <c r="H8">
        <f>Table1[[#This Row],[TOTAL SELL]]*Table1[[#This Row],[remaining stock]]</f>
        <v>14250</v>
      </c>
      <c r="J8" s="8" t="s">
        <v>59</v>
      </c>
      <c r="K8" s="9">
        <v>680</v>
      </c>
      <c r="L8" s="9">
        <v>130560</v>
      </c>
    </row>
    <row r="9" spans="4:12" x14ac:dyDescent="0.25">
      <c r="D9" t="s">
        <v>51</v>
      </c>
      <c r="E9">
        <v>3000</v>
      </c>
      <c r="F9">
        <v>66</v>
      </c>
      <c r="G9">
        <v>1500</v>
      </c>
      <c r="H9">
        <f>Table1[[#This Row],[TOTAL SELL]]*Table1[[#This Row],[remaining stock]]</f>
        <v>99000</v>
      </c>
      <c r="J9" s="8" t="s">
        <v>58</v>
      </c>
      <c r="K9" s="9">
        <v>700</v>
      </c>
      <c r="L9" s="9">
        <v>69300</v>
      </c>
    </row>
    <row r="10" spans="4:12" x14ac:dyDescent="0.25">
      <c r="D10" t="s">
        <v>50</v>
      </c>
      <c r="E10">
        <v>75000</v>
      </c>
      <c r="F10">
        <v>54</v>
      </c>
      <c r="G10">
        <v>7500</v>
      </c>
      <c r="H10">
        <f>Table1[[#This Row],[TOTAL SELL]]*Table1[[#This Row],[remaining stock]]</f>
        <v>405000</v>
      </c>
      <c r="J10" s="8" t="s">
        <v>61</v>
      </c>
      <c r="K10" s="9">
        <v>200</v>
      </c>
      <c r="L10" s="9">
        <v>13600</v>
      </c>
    </row>
    <row r="11" spans="4:12" x14ac:dyDescent="0.25">
      <c r="D11" t="s">
        <v>54</v>
      </c>
      <c r="E11">
        <v>500</v>
      </c>
      <c r="F11">
        <v>85</v>
      </c>
      <c r="G11">
        <v>700</v>
      </c>
      <c r="H11">
        <f>Table1[[#This Row],[TOTAL SELL]]*Table1[[#This Row],[remaining stock]]</f>
        <v>59500</v>
      </c>
      <c r="J11" s="8" t="s">
        <v>56</v>
      </c>
      <c r="K11" s="9">
        <v>600</v>
      </c>
      <c r="L11" s="9">
        <v>3600</v>
      </c>
    </row>
    <row r="12" spans="4:12" x14ac:dyDescent="0.25">
      <c r="D12" t="s">
        <v>55</v>
      </c>
      <c r="E12">
        <v>100</v>
      </c>
      <c r="F12">
        <v>72</v>
      </c>
      <c r="G12">
        <v>600</v>
      </c>
      <c r="H12">
        <f>Table1[[#This Row],[TOTAL SELL]]*Table1[[#This Row],[remaining stock]]</f>
        <v>43200</v>
      </c>
      <c r="J12" s="8" t="s">
        <v>50</v>
      </c>
      <c r="K12" s="9">
        <v>7500</v>
      </c>
      <c r="L12" s="9">
        <v>405000</v>
      </c>
    </row>
    <row r="13" spans="4:12" x14ac:dyDescent="0.25">
      <c r="D13" t="s">
        <v>56</v>
      </c>
      <c r="E13">
        <v>600</v>
      </c>
      <c r="F13">
        <v>6</v>
      </c>
      <c r="G13">
        <v>600</v>
      </c>
      <c r="H13">
        <f>Table1[[#This Row],[TOTAL SELL]]*Table1[[#This Row],[remaining stock]]</f>
        <v>3600</v>
      </c>
      <c r="J13" s="8" t="s">
        <v>54</v>
      </c>
      <c r="K13" s="9">
        <v>800</v>
      </c>
      <c r="L13" s="9">
        <v>63300</v>
      </c>
    </row>
    <row r="14" spans="4:12" x14ac:dyDescent="0.25">
      <c r="D14" t="s">
        <v>57</v>
      </c>
      <c r="E14">
        <v>5000</v>
      </c>
      <c r="F14">
        <v>66</v>
      </c>
      <c r="G14">
        <v>285</v>
      </c>
      <c r="H14">
        <f>Table1[[#This Row],[TOTAL SELL]]*Table1[[#This Row],[remaining stock]]</f>
        <v>18810</v>
      </c>
      <c r="J14" s="8" t="s">
        <v>62</v>
      </c>
      <c r="K14" s="9">
        <v>100</v>
      </c>
      <c r="L14" s="9">
        <v>7900</v>
      </c>
    </row>
    <row r="15" spans="4:12" x14ac:dyDescent="0.25">
      <c r="D15" t="s">
        <v>54</v>
      </c>
      <c r="E15">
        <v>600</v>
      </c>
      <c r="F15">
        <v>38</v>
      </c>
      <c r="G15">
        <v>100</v>
      </c>
      <c r="H15">
        <f>Table1[[#This Row],[TOTAL SELL]]*Table1[[#This Row],[remaining stock]]</f>
        <v>3800</v>
      </c>
      <c r="J15" s="8" t="s">
        <v>55</v>
      </c>
      <c r="K15" s="9">
        <v>600</v>
      </c>
      <c r="L15" s="9">
        <v>43200</v>
      </c>
    </row>
    <row r="16" spans="4:12" x14ac:dyDescent="0.25">
      <c r="D16" t="s">
        <v>58</v>
      </c>
      <c r="E16">
        <v>250</v>
      </c>
      <c r="F16">
        <v>99</v>
      </c>
      <c r="G16">
        <v>700</v>
      </c>
      <c r="H16">
        <f>Table1[[#This Row],[TOTAL SELL]]*Table1[[#This Row],[remaining stock]]</f>
        <v>69300</v>
      </c>
      <c r="J16" s="8" t="s">
        <v>60</v>
      </c>
      <c r="K16" s="9">
        <v>500</v>
      </c>
      <c r="L16" s="9">
        <v>27500</v>
      </c>
    </row>
    <row r="17" spans="4:12" x14ac:dyDescent="0.25">
      <c r="D17" t="s">
        <v>59</v>
      </c>
      <c r="E17">
        <v>600</v>
      </c>
      <c r="F17">
        <v>192</v>
      </c>
      <c r="G17">
        <v>680</v>
      </c>
      <c r="H17">
        <f>Table1[[#This Row],[TOTAL SELL]]*Table1[[#This Row],[remaining stock]]</f>
        <v>130560</v>
      </c>
      <c r="J17" s="8" t="s">
        <v>51</v>
      </c>
      <c r="K17" s="9">
        <v>1500</v>
      </c>
      <c r="L17" s="9">
        <v>99000</v>
      </c>
    </row>
    <row r="18" spans="4:12" x14ac:dyDescent="0.25">
      <c r="D18" t="s">
        <v>60</v>
      </c>
      <c r="E18">
        <v>1000</v>
      </c>
      <c r="F18">
        <v>55</v>
      </c>
      <c r="G18">
        <v>500</v>
      </c>
      <c r="H18">
        <f>Table1[[#This Row],[TOTAL SELL]]*Table1[[#This Row],[remaining stock]]</f>
        <v>27500</v>
      </c>
      <c r="J18" s="8" t="s">
        <v>52</v>
      </c>
      <c r="K18" s="9">
        <v>150</v>
      </c>
      <c r="L18" s="9">
        <v>14250</v>
      </c>
    </row>
    <row r="19" spans="4:12" x14ac:dyDescent="0.25">
      <c r="D19" t="s">
        <v>61</v>
      </c>
      <c r="E19">
        <v>100</v>
      </c>
      <c r="F19">
        <v>68</v>
      </c>
      <c r="G19">
        <v>200</v>
      </c>
      <c r="H19">
        <f>Table1[[#This Row],[TOTAL SELL]]*Table1[[#This Row],[remaining stock]]</f>
        <v>13600</v>
      </c>
      <c r="J19" s="8" t="s">
        <v>65</v>
      </c>
      <c r="K19" s="9">
        <v>15315</v>
      </c>
      <c r="L19" s="9">
        <v>1028620</v>
      </c>
    </row>
    <row r="20" spans="4:12" x14ac:dyDescent="0.25">
      <c r="D20" t="s">
        <v>62</v>
      </c>
      <c r="E20">
        <v>30</v>
      </c>
      <c r="F20">
        <v>79</v>
      </c>
      <c r="G20">
        <v>100</v>
      </c>
      <c r="H20">
        <f>Table1[[#This Row],[TOTAL SELL]]*Table1[[#This Row],[remaining stock]]</f>
        <v>7900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F968-0E03-46CF-92D1-8BF8CE796DB7}">
  <dimension ref="D5:I36"/>
  <sheetViews>
    <sheetView topLeftCell="A10" workbookViewId="0">
      <selection activeCell="I26" sqref="I26"/>
    </sheetView>
  </sheetViews>
  <sheetFormatPr defaultRowHeight="15" x14ac:dyDescent="0.25"/>
  <cols>
    <col min="4" max="4" width="15.7109375" bestFit="1" customWidth="1"/>
    <col min="5" max="5" width="16.28515625" bestFit="1" customWidth="1"/>
    <col min="6" max="6" width="8" bestFit="1" customWidth="1"/>
    <col min="7" max="7" width="7.28515625" bestFit="1" customWidth="1"/>
    <col min="8" max="8" width="11.28515625" bestFit="1" customWidth="1"/>
    <col min="9" max="10" width="11" customWidth="1"/>
  </cols>
  <sheetData>
    <row r="5" spans="4:9" x14ac:dyDescent="0.25">
      <c r="D5" t="s">
        <v>26</v>
      </c>
      <c r="E5" t="s">
        <v>68</v>
      </c>
      <c r="F5" t="s">
        <v>48</v>
      </c>
      <c r="G5" t="s">
        <v>49</v>
      </c>
      <c r="H5" t="s">
        <v>69</v>
      </c>
      <c r="I5" t="s">
        <v>70</v>
      </c>
    </row>
    <row r="6" spans="4:9" x14ac:dyDescent="0.25">
      <c r="D6" t="s">
        <v>71</v>
      </c>
      <c r="E6">
        <v>250</v>
      </c>
      <c r="F6">
        <v>1200</v>
      </c>
      <c r="G6">
        <f>Table2[[#This Row],[TOTAL SELL]]*Table2[[#This Row],[PRICE]]</f>
        <v>300000</v>
      </c>
      <c r="H6" t="s">
        <v>76</v>
      </c>
      <c r="I6" t="s">
        <v>79</v>
      </c>
    </row>
    <row r="7" spans="4:9" x14ac:dyDescent="0.25">
      <c r="D7" t="s">
        <v>72</v>
      </c>
      <c r="E7">
        <v>300</v>
      </c>
      <c r="F7">
        <v>450</v>
      </c>
      <c r="G7">
        <f>Table2[[#This Row],[TOTAL SELL]]*Table2[[#This Row],[PRICE]]</f>
        <v>135000</v>
      </c>
      <c r="H7" t="s">
        <v>77</v>
      </c>
      <c r="I7" t="s">
        <v>79</v>
      </c>
    </row>
    <row r="8" spans="4:9" x14ac:dyDescent="0.25">
      <c r="D8" t="s">
        <v>72</v>
      </c>
      <c r="E8">
        <v>350</v>
      </c>
      <c r="F8">
        <v>500</v>
      </c>
      <c r="G8">
        <f>Table2[[#This Row],[TOTAL SELL]]*Table2[[#This Row],[PRICE]]</f>
        <v>175000</v>
      </c>
      <c r="H8" t="s">
        <v>76</v>
      </c>
      <c r="I8" t="s">
        <v>80</v>
      </c>
    </row>
    <row r="9" spans="4:9" x14ac:dyDescent="0.25">
      <c r="D9" t="s">
        <v>73</v>
      </c>
      <c r="E9">
        <v>750</v>
      </c>
      <c r="F9">
        <v>1200</v>
      </c>
      <c r="G9">
        <f>Table2[[#This Row],[TOTAL SELL]]*Table2[[#This Row],[PRICE]]</f>
        <v>900000</v>
      </c>
      <c r="H9" t="s">
        <v>78</v>
      </c>
      <c r="I9" t="s">
        <v>79</v>
      </c>
    </row>
    <row r="10" spans="4:9" x14ac:dyDescent="0.25">
      <c r="D10" t="s">
        <v>74</v>
      </c>
      <c r="E10">
        <v>800</v>
      </c>
      <c r="F10">
        <v>750</v>
      </c>
      <c r="G10">
        <f>Table2[[#This Row],[TOTAL SELL]]*Table2[[#This Row],[PRICE]]</f>
        <v>600000</v>
      </c>
      <c r="H10" t="s">
        <v>76</v>
      </c>
      <c r="I10" t="s">
        <v>79</v>
      </c>
    </row>
    <row r="11" spans="4:9" x14ac:dyDescent="0.25">
      <c r="D11" t="s">
        <v>73</v>
      </c>
      <c r="E11">
        <v>750</v>
      </c>
      <c r="F11">
        <v>454</v>
      </c>
      <c r="G11">
        <f>Table2[[#This Row],[TOTAL SELL]]*Table2[[#This Row],[PRICE]]</f>
        <v>340500</v>
      </c>
      <c r="H11" t="s">
        <v>77</v>
      </c>
      <c r="I11" t="s">
        <v>80</v>
      </c>
    </row>
    <row r="12" spans="4:9" x14ac:dyDescent="0.25">
      <c r="D12" t="s">
        <v>75</v>
      </c>
      <c r="E12">
        <v>250</v>
      </c>
      <c r="F12">
        <v>450</v>
      </c>
      <c r="G12">
        <f>Table2[[#This Row],[TOTAL SELL]]*Table2[[#This Row],[PRICE]]</f>
        <v>112500</v>
      </c>
      <c r="H12" t="s">
        <v>78</v>
      </c>
      <c r="I12" t="s">
        <v>81</v>
      </c>
    </row>
    <row r="13" spans="4:9" x14ac:dyDescent="0.25">
      <c r="D13" t="s">
        <v>74</v>
      </c>
      <c r="E13">
        <v>850</v>
      </c>
      <c r="F13">
        <v>900</v>
      </c>
      <c r="G13">
        <f>Table2[[#This Row],[TOTAL SELL]]*Table2[[#This Row],[PRICE]]</f>
        <v>765000</v>
      </c>
      <c r="H13" t="s">
        <v>78</v>
      </c>
      <c r="I13" t="s">
        <v>81</v>
      </c>
    </row>
    <row r="14" spans="4:9" x14ac:dyDescent="0.25">
      <c r="D14" t="s">
        <v>73</v>
      </c>
      <c r="E14">
        <v>500</v>
      </c>
      <c r="F14">
        <v>450</v>
      </c>
      <c r="G14">
        <f>Table2[[#This Row],[TOTAL SELL]]*Table2[[#This Row],[PRICE]]</f>
        <v>225000</v>
      </c>
      <c r="H14" t="s">
        <v>76</v>
      </c>
      <c r="I14" t="s">
        <v>81</v>
      </c>
    </row>
    <row r="15" spans="4:9" x14ac:dyDescent="0.25">
      <c r="D15" t="s">
        <v>75</v>
      </c>
      <c r="E15">
        <v>250</v>
      </c>
      <c r="F15">
        <v>900</v>
      </c>
      <c r="G15">
        <f>Table2[[#This Row],[TOTAL SELL]]*Table2[[#This Row],[PRICE]]</f>
        <v>225000</v>
      </c>
      <c r="H15" t="s">
        <v>77</v>
      </c>
      <c r="I15" t="s">
        <v>81</v>
      </c>
    </row>
    <row r="16" spans="4:9" x14ac:dyDescent="0.25">
      <c r="D16" t="s">
        <v>72</v>
      </c>
      <c r="E16">
        <v>450</v>
      </c>
      <c r="F16">
        <v>1000</v>
      </c>
      <c r="G16">
        <f>Table2[[#This Row],[TOTAL SELL]]*Table2[[#This Row],[PRICE]]</f>
        <v>450000</v>
      </c>
      <c r="H16" t="s">
        <v>78</v>
      </c>
      <c r="I16" t="s">
        <v>81</v>
      </c>
    </row>
    <row r="21" spans="4:8" x14ac:dyDescent="0.25">
      <c r="D21" s="7" t="s">
        <v>66</v>
      </c>
      <c r="E21" s="7" t="s">
        <v>82</v>
      </c>
    </row>
    <row r="22" spans="4:8" x14ac:dyDescent="0.25">
      <c r="D22" s="7" t="s">
        <v>64</v>
      </c>
      <c r="E22" t="s">
        <v>78</v>
      </c>
      <c r="F22" t="s">
        <v>76</v>
      </c>
      <c r="G22" t="s">
        <v>77</v>
      </c>
      <c r="H22" t="s">
        <v>65</v>
      </c>
    </row>
    <row r="23" spans="4:8" x14ac:dyDescent="0.25">
      <c r="D23" s="8" t="s">
        <v>81</v>
      </c>
      <c r="E23" s="9">
        <v>1327500</v>
      </c>
      <c r="F23" s="9">
        <v>225000</v>
      </c>
      <c r="G23" s="9">
        <v>225000</v>
      </c>
      <c r="H23" s="9">
        <v>1777500</v>
      </c>
    </row>
    <row r="24" spans="4:8" x14ac:dyDescent="0.25">
      <c r="D24" s="10" t="s">
        <v>75</v>
      </c>
      <c r="E24" s="9">
        <v>112500</v>
      </c>
      <c r="F24" s="9"/>
      <c r="G24" s="9">
        <v>225000</v>
      </c>
      <c r="H24" s="9">
        <v>337500</v>
      </c>
    </row>
    <row r="25" spans="4:8" x14ac:dyDescent="0.25">
      <c r="D25" s="10" t="s">
        <v>72</v>
      </c>
      <c r="E25" s="9">
        <v>450000</v>
      </c>
      <c r="F25" s="9"/>
      <c r="G25" s="9"/>
      <c r="H25" s="9">
        <v>450000</v>
      </c>
    </row>
    <row r="26" spans="4:8" x14ac:dyDescent="0.25">
      <c r="D26" s="10" t="s">
        <v>73</v>
      </c>
      <c r="E26" s="9"/>
      <c r="F26" s="9">
        <v>225000</v>
      </c>
      <c r="G26" s="9"/>
      <c r="H26" s="9">
        <v>225000</v>
      </c>
    </row>
    <row r="27" spans="4:8" x14ac:dyDescent="0.25">
      <c r="D27" s="10" t="s">
        <v>74</v>
      </c>
      <c r="E27" s="9">
        <v>765000</v>
      </c>
      <c r="F27" s="9"/>
      <c r="G27" s="9"/>
      <c r="H27" s="9">
        <v>765000</v>
      </c>
    </row>
    <row r="28" spans="4:8" x14ac:dyDescent="0.25">
      <c r="D28" s="8" t="s">
        <v>80</v>
      </c>
      <c r="E28" s="9"/>
      <c r="F28" s="9">
        <v>175000</v>
      </c>
      <c r="G28" s="9">
        <v>340500</v>
      </c>
      <c r="H28" s="9">
        <v>515500</v>
      </c>
    </row>
    <row r="29" spans="4:8" x14ac:dyDescent="0.25">
      <c r="D29" s="10" t="s">
        <v>72</v>
      </c>
      <c r="E29" s="9"/>
      <c r="F29" s="9">
        <v>175000</v>
      </c>
      <c r="G29" s="9"/>
      <c r="H29" s="9">
        <v>175000</v>
      </c>
    </row>
    <row r="30" spans="4:8" x14ac:dyDescent="0.25">
      <c r="D30" s="10" t="s">
        <v>73</v>
      </c>
      <c r="E30" s="9"/>
      <c r="F30" s="9"/>
      <c r="G30" s="9">
        <v>340500</v>
      </c>
      <c r="H30" s="9">
        <v>340500</v>
      </c>
    </row>
    <row r="31" spans="4:8" x14ac:dyDescent="0.25">
      <c r="D31" s="8" t="s">
        <v>79</v>
      </c>
      <c r="E31" s="9">
        <v>900000</v>
      </c>
      <c r="F31" s="9">
        <v>900000</v>
      </c>
      <c r="G31" s="9">
        <v>135000</v>
      </c>
      <c r="H31" s="9">
        <v>1935000</v>
      </c>
    </row>
    <row r="32" spans="4:8" x14ac:dyDescent="0.25">
      <c r="D32" s="10" t="s">
        <v>71</v>
      </c>
      <c r="E32" s="9"/>
      <c r="F32" s="9">
        <v>300000</v>
      </c>
      <c r="G32" s="9"/>
      <c r="H32" s="9">
        <v>300000</v>
      </c>
    </row>
    <row r="33" spans="4:8" x14ac:dyDescent="0.25">
      <c r="D33" s="10" t="s">
        <v>72</v>
      </c>
      <c r="E33" s="9"/>
      <c r="F33" s="9"/>
      <c r="G33" s="9">
        <v>135000</v>
      </c>
      <c r="H33" s="9">
        <v>135000</v>
      </c>
    </row>
    <row r="34" spans="4:8" x14ac:dyDescent="0.25">
      <c r="D34" s="10" t="s">
        <v>73</v>
      </c>
      <c r="E34" s="9">
        <v>900000</v>
      </c>
      <c r="F34" s="9"/>
      <c r="G34" s="9"/>
      <c r="H34" s="9">
        <v>900000</v>
      </c>
    </row>
    <row r="35" spans="4:8" x14ac:dyDescent="0.25">
      <c r="D35" s="10" t="s">
        <v>74</v>
      </c>
      <c r="E35" s="9"/>
      <c r="F35" s="9">
        <v>600000</v>
      </c>
      <c r="G35" s="9"/>
      <c r="H35" s="9">
        <v>600000</v>
      </c>
    </row>
    <row r="36" spans="4:8" x14ac:dyDescent="0.25">
      <c r="D36" s="8" t="s">
        <v>65</v>
      </c>
      <c r="E36" s="9">
        <v>2227500</v>
      </c>
      <c r="F36" s="9">
        <v>1300000</v>
      </c>
      <c r="G36" s="9">
        <v>700500</v>
      </c>
      <c r="H36" s="9">
        <v>4228000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25B7-2572-4201-9E8B-C8150218EC8A}">
  <sheetPr>
    <outlinePr summaryBelow="0"/>
  </sheetPr>
  <dimension ref="B1:F15"/>
  <sheetViews>
    <sheetView showGridLines="0" workbookViewId="0"/>
  </sheetViews>
  <sheetFormatPr defaultRowHeight="15" outlineLevelRow="1" outlineLevelCol="1" x14ac:dyDescent="0.25"/>
  <cols>
    <col min="3" max="3" width="13.42578125" bestFit="1" customWidth="1"/>
    <col min="4" max="6" width="13.140625" bestFit="1" customWidth="1" outlineLevel="1"/>
  </cols>
  <sheetData>
    <row r="1" spans="2:6" ht="15.75" thickBot="1" x14ac:dyDescent="0.3"/>
    <row r="2" spans="2:6" ht="15.75" x14ac:dyDescent="0.25">
      <c r="B2" s="15" t="s">
        <v>101</v>
      </c>
      <c r="C2" s="15"/>
      <c r="D2" s="20"/>
      <c r="E2" s="20"/>
      <c r="F2" s="20"/>
    </row>
    <row r="3" spans="2:6" ht="15.75" collapsed="1" x14ac:dyDescent="0.25">
      <c r="B3" s="14"/>
      <c r="C3" s="14"/>
      <c r="D3" s="21" t="s">
        <v>103</v>
      </c>
      <c r="E3" s="21" t="s">
        <v>99</v>
      </c>
      <c r="F3" s="21" t="s">
        <v>100</v>
      </c>
    </row>
    <row r="4" spans="2:6" ht="67.5" hidden="1" outlineLevel="1" x14ac:dyDescent="0.25">
      <c r="B4" s="17"/>
      <c r="C4" s="17"/>
      <c r="D4" s="12"/>
      <c r="E4" s="23" t="s">
        <v>108</v>
      </c>
      <c r="F4" s="23" t="s">
        <v>108</v>
      </c>
    </row>
    <row r="5" spans="2:6" x14ac:dyDescent="0.25">
      <c r="B5" s="18" t="s">
        <v>102</v>
      </c>
      <c r="C5" s="18"/>
      <c r="D5" s="16"/>
      <c r="E5" s="16"/>
      <c r="F5" s="16"/>
    </row>
    <row r="6" spans="2:6" outlineLevel="1" x14ac:dyDescent="0.25">
      <c r="B6" s="17"/>
      <c r="C6" s="17" t="s">
        <v>92</v>
      </c>
      <c r="D6" s="12">
        <v>10000</v>
      </c>
      <c r="E6" s="22">
        <v>12000</v>
      </c>
      <c r="F6" s="22">
        <v>8500</v>
      </c>
    </row>
    <row r="7" spans="2:6" outlineLevel="1" x14ac:dyDescent="0.25">
      <c r="B7" s="17"/>
      <c r="C7" s="17" t="s">
        <v>93</v>
      </c>
      <c r="D7" s="12">
        <v>8000</v>
      </c>
      <c r="E7" s="22">
        <v>9000</v>
      </c>
      <c r="F7" s="22">
        <v>7000</v>
      </c>
    </row>
    <row r="8" spans="2:6" outlineLevel="1" x14ac:dyDescent="0.25">
      <c r="B8" s="17"/>
      <c r="C8" s="17" t="s">
        <v>109</v>
      </c>
      <c r="D8" s="12">
        <v>75000</v>
      </c>
      <c r="E8" s="22">
        <v>76000</v>
      </c>
      <c r="F8" s="22">
        <v>72000</v>
      </c>
    </row>
    <row r="9" spans="2:6" outlineLevel="1" x14ac:dyDescent="0.25">
      <c r="B9" s="17"/>
      <c r="C9" s="17" t="s">
        <v>95</v>
      </c>
      <c r="D9" s="12">
        <v>2000</v>
      </c>
      <c r="E9" s="22">
        <v>2500</v>
      </c>
      <c r="F9" s="22">
        <v>1500</v>
      </c>
    </row>
    <row r="10" spans="2:6" outlineLevel="1" x14ac:dyDescent="0.25">
      <c r="B10" s="17"/>
      <c r="C10" s="17" t="s">
        <v>110</v>
      </c>
      <c r="D10" s="12">
        <v>45000</v>
      </c>
      <c r="E10" s="22">
        <v>46000</v>
      </c>
      <c r="F10" s="22">
        <v>40000</v>
      </c>
    </row>
    <row r="11" spans="2:6" x14ac:dyDescent="0.25">
      <c r="B11" s="18" t="s">
        <v>104</v>
      </c>
      <c r="C11" s="18"/>
      <c r="D11" s="16"/>
      <c r="E11" s="16"/>
      <c r="F11" s="16"/>
    </row>
    <row r="12" spans="2:6" ht="15.75" outlineLevel="1" thickBot="1" x14ac:dyDescent="0.3">
      <c r="B12" s="19"/>
      <c r="C12" s="19" t="s">
        <v>97</v>
      </c>
      <c r="D12" s="13">
        <v>140000</v>
      </c>
      <c r="E12" s="13">
        <v>145500</v>
      </c>
      <c r="F12" s="13">
        <v>129000</v>
      </c>
    </row>
    <row r="13" spans="2:6" x14ac:dyDescent="0.25">
      <c r="B13" t="s">
        <v>105</v>
      </c>
    </row>
    <row r="14" spans="2:6" x14ac:dyDescent="0.25">
      <c r="B14" t="s">
        <v>106</v>
      </c>
    </row>
    <row r="15" spans="2:6" x14ac:dyDescent="0.25">
      <c r="B15" t="s">
        <v>107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026E-EF9E-48F9-9C0C-022D87C3C0E2}">
  <dimension ref="H6:M16"/>
  <sheetViews>
    <sheetView tabSelected="1" workbookViewId="0">
      <selection activeCell="H7" sqref="H7:I13"/>
    </sheetView>
  </sheetViews>
  <sheetFormatPr defaultRowHeight="15" x14ac:dyDescent="0.25"/>
  <cols>
    <col min="8" max="9" width="18.7109375" customWidth="1"/>
    <col min="12" max="13" width="15" customWidth="1"/>
  </cols>
  <sheetData>
    <row r="6" spans="8:13" x14ac:dyDescent="0.25">
      <c r="L6" s="11" t="s">
        <v>91</v>
      </c>
      <c r="M6" s="11" t="s">
        <v>98</v>
      </c>
    </row>
    <row r="7" spans="8:13" x14ac:dyDescent="0.25">
      <c r="H7" s="11" t="s">
        <v>83</v>
      </c>
      <c r="I7" s="11" t="s">
        <v>90</v>
      </c>
      <c r="L7" s="2" t="s">
        <v>92</v>
      </c>
      <c r="M7" s="2">
        <v>10000</v>
      </c>
    </row>
    <row r="8" spans="8:13" x14ac:dyDescent="0.25">
      <c r="H8" s="2" t="s">
        <v>84</v>
      </c>
      <c r="I8" s="2">
        <v>45</v>
      </c>
      <c r="L8" s="2" t="s">
        <v>93</v>
      </c>
      <c r="M8" s="2">
        <v>8000</v>
      </c>
    </row>
    <row r="9" spans="8:13" x14ac:dyDescent="0.25">
      <c r="H9" s="2" t="s">
        <v>85</v>
      </c>
      <c r="I9" s="2">
        <v>64</v>
      </c>
      <c r="L9" s="2" t="s">
        <v>94</v>
      </c>
      <c r="M9" s="2">
        <v>75000</v>
      </c>
    </row>
    <row r="10" spans="8:13" x14ac:dyDescent="0.25">
      <c r="H10" s="2" t="s">
        <v>86</v>
      </c>
      <c r="I10" s="2">
        <v>89</v>
      </c>
      <c r="L10" s="2" t="s">
        <v>95</v>
      </c>
      <c r="M10" s="2">
        <v>2000</v>
      </c>
    </row>
    <row r="11" spans="8:13" x14ac:dyDescent="0.25">
      <c r="H11" s="2" t="s">
        <v>87</v>
      </c>
      <c r="I11" s="2">
        <v>78</v>
      </c>
      <c r="L11" s="2" t="s">
        <v>96</v>
      </c>
      <c r="M11" s="2">
        <v>45000</v>
      </c>
    </row>
    <row r="12" spans="8:13" x14ac:dyDescent="0.25">
      <c r="H12" s="2" t="s">
        <v>88</v>
      </c>
      <c r="I12" s="2">
        <v>73.999999999999972</v>
      </c>
      <c r="L12" s="2" t="s">
        <v>97</v>
      </c>
      <c r="M12" s="2">
        <f>SUM(M7:M11)</f>
        <v>140000</v>
      </c>
    </row>
    <row r="13" spans="8:13" x14ac:dyDescent="0.25">
      <c r="H13" s="2" t="s">
        <v>89</v>
      </c>
      <c r="I13" s="2">
        <f>SUM(I8:I12)</f>
        <v>350</v>
      </c>
      <c r="L13" s="1"/>
      <c r="M13" s="1"/>
    </row>
    <row r="14" spans="8:13" x14ac:dyDescent="0.25">
      <c r="L14" s="1"/>
      <c r="M14" s="1"/>
    </row>
    <row r="15" spans="8:13" x14ac:dyDescent="0.25">
      <c r="L15" s="1"/>
      <c r="M15" s="1"/>
    </row>
    <row r="16" spans="8:13" x14ac:dyDescent="0.25">
      <c r="L16" s="1"/>
      <c r="M16" s="1"/>
    </row>
  </sheetData>
  <sheetProtection formatCells="0" insertColumns="0" insertRows="0" insertHyperlinks="0" deleteColumns="0" deleteRows="0" selectLockedCells="1" sort="0" autoFilter="0" pivotTables="0"/>
  <scenarios current="0" show="1" sqref="M12">
    <scenario name="maximun" locked="1" count="5" user="STUDENT" comment="Created by STUDENT on 6/18/2025_x000a_Modified by STUDENT on 6/18/2025">
      <inputCells r="M7" val="12000"/>
      <inputCells r="M8" val="9000"/>
      <inputCells r="M9" val="76000"/>
      <inputCells r="M10" val="2500"/>
      <inputCells r="M11" val="46000"/>
    </scenario>
    <scenario name="minimum" locked="1" count="5" user="STUDENT" comment="Created by STUDENT on 6/18/2025_x000a_Modified by STUDENT on 6/18/2025">
      <inputCells r="M7" val="8500"/>
      <inputCells r="M8" val="7000"/>
      <inputCells r="M9" val="72000"/>
      <inputCells r="M10" val="1500"/>
      <inputCells r="M11" val="4000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Sheet1</vt:lpstr>
      <vt:lpstr>Sheet2</vt:lpstr>
      <vt:lpstr>pivot table</vt:lpstr>
      <vt:lpstr>Sheet4</vt:lpstr>
      <vt:lpstr>Scenario Summary </vt:lpstr>
      <vt:lpstr>Sheet3</vt:lpstr>
      <vt:lpstr>GraphicscARD</vt:lpstr>
      <vt:lpstr>LCD</vt:lpstr>
      <vt:lpstr>motherboard</vt:lpstr>
      <vt:lpstr>Mouse</vt:lpstr>
      <vt:lpstr>SSD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2025-06-03T04:23:20Z</dcterms:created>
  <dcterms:modified xsi:type="dcterms:W3CDTF">2025-06-19T05:46:11Z</dcterms:modified>
</cp:coreProperties>
</file>