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ABDUL RAFAY\Documents\Rafay (DataBase - 2)\Job\Hema\dallas-project\dallas-commercial-map\backend\"/>
    </mc:Choice>
  </mc:AlternateContent>
  <xr:revisionPtr revIDLastSave="0" documentId="13_ncr:1_{9CE6B190-06C2-41AF-93EE-1815519EBE48}" xr6:coauthVersionLast="36" xr6:coauthVersionMax="36" xr10:uidLastSave="{00000000-0000-0000-0000-000000000000}"/>
  <bookViews>
    <workbookView xWindow="0" yWindow="0" windowWidth="22395" windowHeight="13590" xr2:uid="{00000000-000D-0000-FFFF-FFFF00000000}"/>
  </bookViews>
  <sheets>
    <sheet name="Sheet1" sheetId="1" r:id="rId1"/>
  </sheets>
  <definedNames>
    <definedName name="_xlnm._FilterDatabase" localSheetId="0" hidden="1">Sheet1!$BI$1:$BI$79</definedName>
  </definedNames>
  <calcPr calcId="191029"/>
</workbook>
</file>

<file path=xl/calcChain.xml><?xml version="1.0" encoding="utf-8"?>
<calcChain xmlns="http://schemas.openxmlformats.org/spreadsheetml/2006/main">
  <c r="DL77" i="1" l="1"/>
  <c r="DL78" i="1"/>
  <c r="DL79" i="1"/>
  <c r="DG77" i="1"/>
  <c r="DG78" i="1"/>
  <c r="DG79" i="1"/>
  <c r="DQ77" i="1"/>
  <c r="DQ78" i="1"/>
  <c r="DQ79" i="1"/>
  <c r="DO77" i="1"/>
  <c r="DO78" i="1"/>
  <c r="DO79" i="1"/>
  <c r="DG65" i="1" l="1"/>
  <c r="DG66" i="1"/>
  <c r="DG67" i="1"/>
  <c r="DG68" i="1"/>
  <c r="DG69" i="1"/>
  <c r="DG70" i="1"/>
  <c r="DG71" i="1"/>
  <c r="DG72" i="1"/>
  <c r="DG73" i="1"/>
  <c r="DG74" i="1"/>
  <c r="DG75" i="1"/>
  <c r="DG76" i="1"/>
  <c r="DG64" i="1"/>
  <c r="DG55" i="1"/>
  <c r="DG56" i="1"/>
  <c r="DG57" i="1"/>
  <c r="DG58" i="1"/>
  <c r="DG59" i="1"/>
  <c r="DG60" i="1"/>
  <c r="DG61" i="1"/>
  <c r="DG62" i="1"/>
  <c r="DG54" i="1"/>
  <c r="DG41" i="1"/>
  <c r="DG42" i="1"/>
  <c r="DG43" i="1"/>
  <c r="DG44" i="1"/>
  <c r="DG45" i="1"/>
  <c r="DG46" i="1"/>
  <c r="DG47" i="1"/>
  <c r="DG48" i="1"/>
  <c r="DG49" i="1"/>
  <c r="DG50" i="1"/>
  <c r="DG51" i="1"/>
  <c r="DG40" i="1"/>
  <c r="DG38" i="1"/>
  <c r="DG37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22" i="1"/>
  <c r="DG15" i="1"/>
  <c r="DG16" i="1"/>
  <c r="DG17" i="1"/>
  <c r="DG18" i="1"/>
  <c r="DG19" i="1"/>
  <c r="DG20" i="1"/>
  <c r="DG14" i="1"/>
  <c r="DG4" i="1"/>
  <c r="DG5" i="1"/>
  <c r="DG6" i="1"/>
  <c r="DG7" i="1"/>
  <c r="DG8" i="1"/>
  <c r="DG9" i="1"/>
  <c r="DG10" i="1"/>
  <c r="DG11" i="1"/>
  <c r="DG12" i="1"/>
  <c r="DG3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64" i="1"/>
  <c r="DO55" i="1"/>
  <c r="DO56" i="1"/>
  <c r="DO57" i="1"/>
  <c r="DO58" i="1"/>
  <c r="DO59" i="1"/>
  <c r="DO60" i="1"/>
  <c r="DO61" i="1"/>
  <c r="DO62" i="1"/>
  <c r="DO54" i="1"/>
  <c r="DO41" i="1"/>
  <c r="DO42" i="1"/>
  <c r="DO43" i="1"/>
  <c r="DO44" i="1"/>
  <c r="DO45" i="1"/>
  <c r="DO46" i="1"/>
  <c r="DO47" i="1"/>
  <c r="DO48" i="1"/>
  <c r="DO49" i="1"/>
  <c r="DO50" i="1"/>
  <c r="DO51" i="1"/>
  <c r="DO40" i="1"/>
  <c r="DO38" i="1"/>
  <c r="DO37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22" i="1"/>
  <c r="DO15" i="1"/>
  <c r="DO16" i="1"/>
  <c r="DO17" i="1"/>
  <c r="DO18" i="1"/>
  <c r="DO19" i="1"/>
  <c r="DO20" i="1"/>
  <c r="DO14" i="1"/>
  <c r="DO4" i="1"/>
  <c r="DO5" i="1"/>
  <c r="DO6" i="1"/>
  <c r="DO7" i="1"/>
  <c r="DO8" i="1"/>
  <c r="DO9" i="1"/>
  <c r="DO10" i="1"/>
  <c r="DO11" i="1"/>
  <c r="DO12" i="1"/>
  <c r="DO3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64" i="1"/>
  <c r="DQ55" i="1"/>
  <c r="DQ56" i="1"/>
  <c r="DQ57" i="1"/>
  <c r="DQ58" i="1"/>
  <c r="DQ59" i="1"/>
  <c r="DQ60" i="1"/>
  <c r="DQ61" i="1"/>
  <c r="DQ62" i="1"/>
  <c r="DQ54" i="1"/>
  <c r="DQ41" i="1"/>
  <c r="DQ42" i="1"/>
  <c r="DQ43" i="1"/>
  <c r="DQ44" i="1"/>
  <c r="DQ45" i="1"/>
  <c r="DQ46" i="1"/>
  <c r="DQ47" i="1"/>
  <c r="DQ48" i="1"/>
  <c r="DQ49" i="1"/>
  <c r="DQ50" i="1"/>
  <c r="DQ51" i="1"/>
  <c r="DQ40" i="1"/>
  <c r="DQ38" i="1"/>
  <c r="DQ37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22" i="1"/>
  <c r="DQ15" i="1"/>
  <c r="DQ16" i="1"/>
  <c r="DQ17" i="1"/>
  <c r="DQ18" i="1"/>
  <c r="DQ19" i="1"/>
  <c r="DQ20" i="1"/>
  <c r="DQ14" i="1"/>
  <c r="DQ4" i="1"/>
  <c r="DQ5" i="1"/>
  <c r="DQ6" i="1"/>
  <c r="DQ7" i="1"/>
  <c r="DQ8" i="1"/>
  <c r="DQ9" i="1"/>
  <c r="DQ10" i="1"/>
  <c r="DQ11" i="1"/>
  <c r="DQ12" i="1"/>
  <c r="DQ3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64" i="1"/>
  <c r="DL55" i="1"/>
  <c r="DL56" i="1"/>
  <c r="DL57" i="1"/>
  <c r="DL58" i="1"/>
  <c r="DL59" i="1"/>
  <c r="DL60" i="1"/>
  <c r="DL61" i="1"/>
  <c r="DL62" i="1"/>
  <c r="DL54" i="1"/>
  <c r="DL41" i="1"/>
  <c r="DL42" i="1"/>
  <c r="DL43" i="1"/>
  <c r="DL44" i="1"/>
  <c r="DL45" i="1"/>
  <c r="DL46" i="1"/>
  <c r="DL47" i="1"/>
  <c r="DL48" i="1"/>
  <c r="DL49" i="1"/>
  <c r="DL50" i="1"/>
  <c r="DL51" i="1"/>
  <c r="DL40" i="1"/>
  <c r="DL38" i="1"/>
  <c r="DL37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22" i="1"/>
  <c r="DL15" i="1"/>
  <c r="DL16" i="1"/>
  <c r="DL17" i="1"/>
  <c r="DL18" i="1"/>
  <c r="DL19" i="1"/>
  <c r="DL20" i="1"/>
  <c r="DL14" i="1"/>
  <c r="DL11" i="1"/>
  <c r="DL12" i="1"/>
  <c r="DL5" i="1"/>
  <c r="DL6" i="1"/>
  <c r="DL7" i="1"/>
  <c r="DL8" i="1"/>
  <c r="DL9" i="1"/>
  <c r="DL10" i="1"/>
  <c r="DL3" i="1"/>
  <c r="DL4" i="1"/>
  <c r="DD74" i="1"/>
  <c r="DD75" i="1"/>
  <c r="DD76" i="1"/>
  <c r="DD65" i="1"/>
  <c r="DD66" i="1"/>
  <c r="DD67" i="1"/>
  <c r="DD68" i="1"/>
  <c r="DD69" i="1"/>
  <c r="DD70" i="1"/>
  <c r="DD71" i="1"/>
  <c r="DD72" i="1"/>
  <c r="DD73" i="1"/>
  <c r="DD64" i="1"/>
  <c r="DD55" i="1"/>
  <c r="DD56" i="1"/>
  <c r="DD57" i="1"/>
  <c r="DD58" i="1"/>
  <c r="DD59" i="1"/>
  <c r="DD60" i="1"/>
  <c r="DD61" i="1"/>
  <c r="DD62" i="1"/>
  <c r="DD54" i="1"/>
  <c r="DD41" i="1"/>
  <c r="DD42" i="1"/>
  <c r="DD43" i="1"/>
  <c r="DD44" i="1"/>
  <c r="DD45" i="1"/>
  <c r="DD46" i="1"/>
  <c r="DD47" i="1"/>
  <c r="DD48" i="1"/>
  <c r="DD49" i="1"/>
  <c r="DD50" i="1"/>
  <c r="DD51" i="1"/>
  <c r="DD40" i="1"/>
  <c r="DD38" i="1"/>
  <c r="DD37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22" i="1"/>
  <c r="DD15" i="1"/>
  <c r="DD16" i="1"/>
  <c r="DD17" i="1"/>
  <c r="DD18" i="1"/>
  <c r="DD19" i="1"/>
  <c r="DD20" i="1"/>
  <c r="DD14" i="1"/>
  <c r="DD4" i="1"/>
  <c r="DD5" i="1"/>
  <c r="DD6" i="1"/>
  <c r="DD7" i="1"/>
  <c r="DD8" i="1"/>
  <c r="DD9" i="1"/>
  <c r="DD10" i="1"/>
  <c r="DD11" i="1"/>
  <c r="DD12" i="1"/>
  <c r="DD3" i="1"/>
  <c r="BT24" i="1" l="1"/>
  <c r="BT23" i="1"/>
  <c r="BT19" i="1"/>
  <c r="BT18" i="1"/>
  <c r="BT17" i="1"/>
  <c r="BT16" i="1"/>
  <c r="BT15" i="1"/>
  <c r="BT14" i="1"/>
  <c r="BT5" i="1"/>
  <c r="BT6" i="1" s="1"/>
  <c r="BT4" i="1"/>
  <c r="BS78" i="1"/>
  <c r="BS77" i="1"/>
  <c r="BS53" i="1"/>
  <c r="BS47" i="1"/>
  <c r="BS45" i="1"/>
  <c r="BS41" i="1"/>
  <c r="BS38" i="1"/>
  <c r="BS30" i="1"/>
  <c r="BS31" i="1" s="1"/>
  <c r="BS29" i="1"/>
  <c r="BS24" i="1"/>
  <c r="BS15" i="1"/>
  <c r="BS16" i="1"/>
  <c r="BS17" i="1" s="1"/>
  <c r="BS14" i="1"/>
  <c r="BS11" i="1"/>
  <c r="BS10" i="1"/>
  <c r="BS7" i="1"/>
  <c r="BS5" i="1"/>
  <c r="BS4" i="1"/>
  <c r="BI30" i="1"/>
  <c r="BI31" i="1"/>
  <c r="BI29" i="1"/>
  <c r="BI16" i="1"/>
  <c r="BI17" i="1"/>
  <c r="BI18" i="1"/>
  <c r="BI19" i="1"/>
  <c r="BI20" i="1"/>
  <c r="BI15" i="1"/>
  <c r="BI14" i="1"/>
  <c r="BT7" i="1" l="1"/>
  <c r="BS18" i="1"/>
  <c r="BI65" i="1"/>
  <c r="BI78" i="1" s="1"/>
  <c r="BS19" i="1" l="1"/>
  <c r="BS21" i="1" s="1"/>
  <c r="BS20" i="1"/>
  <c r="BT20" i="1" l="1"/>
  <c r="BT41" i="1"/>
  <c r="BT45" i="1" l="1"/>
  <c r="BT47" i="1" l="1"/>
  <c r="BT53" i="1" s="1"/>
  <c r="BT56" i="1" l="1"/>
  <c r="BT77" i="1" s="1"/>
  <c r="BT78" i="1" s="1"/>
</calcChain>
</file>

<file path=xl/sharedStrings.xml><?xml version="1.0" encoding="utf-8"?>
<sst xmlns="http://schemas.openxmlformats.org/spreadsheetml/2006/main" count="5839" uniqueCount="1656">
  <si>
    <t>identifier.Id</t>
  </si>
  <si>
    <t>identifier.fips</t>
  </si>
  <si>
    <t>identifier.apn</t>
  </si>
  <si>
    <t>identifier.attomId</t>
  </si>
  <si>
    <t>lot.depth</t>
  </si>
  <si>
    <t>lot.frontage</t>
  </si>
  <si>
    <t>lot.lotnum</t>
  </si>
  <si>
    <t>lot.lotsize1</t>
  </si>
  <si>
    <t>lot.lotsize2</t>
  </si>
  <si>
    <t>lot.pooltype</t>
  </si>
  <si>
    <t>area.blockNum</t>
  </si>
  <si>
    <t>area.loctype</t>
  </si>
  <si>
    <t>area.countrysecsubd</t>
  </si>
  <si>
    <t>area.countyuse1</t>
  </si>
  <si>
    <t>area.muncode</t>
  </si>
  <si>
    <t>area.munname</t>
  </si>
  <si>
    <t>area.subdname</t>
  </si>
  <si>
    <t>area.taxcodearea</t>
  </si>
  <si>
    <t>address.country</t>
  </si>
  <si>
    <t>address.countrySubd</t>
  </si>
  <si>
    <t>address.line1</t>
  </si>
  <si>
    <t>address.line2</t>
  </si>
  <si>
    <t>address.locality</t>
  </si>
  <si>
    <t>address.matchCode</t>
  </si>
  <si>
    <t>address.oneLine</t>
  </si>
  <si>
    <t>address.postal1</t>
  </si>
  <si>
    <t>address.postal2</t>
  </si>
  <si>
    <t>address.postal3</t>
  </si>
  <si>
    <t>location.accuracy</t>
  </si>
  <si>
    <t>location.latitude</t>
  </si>
  <si>
    <t>location.longitude</t>
  </si>
  <si>
    <t>location.distance</t>
  </si>
  <si>
    <t>location.geoid</t>
  </si>
  <si>
    <t>location.geoIdV4.CO</t>
  </si>
  <si>
    <t>location.geoIdV4.CS</t>
  </si>
  <si>
    <t>location.geoIdV4.DB</t>
  </si>
  <si>
    <t>location.geoIdV4.N1</t>
  </si>
  <si>
    <t>location.geoIdV4.PL</t>
  </si>
  <si>
    <t>location.geoIdV4.SB</t>
  </si>
  <si>
    <t>location.geoIdV4.ZI</t>
  </si>
  <si>
    <t>summary.absenteeInd</t>
  </si>
  <si>
    <t>summary.propclass</t>
  </si>
  <si>
    <t>summary.propsubtype</t>
  </si>
  <si>
    <t>summary.proptype</t>
  </si>
  <si>
    <t>summary.propertyType</t>
  </si>
  <si>
    <t>summary.yearbuilt</t>
  </si>
  <si>
    <t>summary.propLandUse</t>
  </si>
  <si>
    <t>summary.propIndicator</t>
  </si>
  <si>
    <t>summary.legal1</t>
  </si>
  <si>
    <t>utilities.coolingtype</t>
  </si>
  <si>
    <t>utilities.energyType</t>
  </si>
  <si>
    <t>utilities.heatingtype</t>
  </si>
  <si>
    <t>building.size.bldgsize</t>
  </si>
  <si>
    <t>building.size.grosssize</t>
  </si>
  <si>
    <t>building.size.grosssizeadjusted</t>
  </si>
  <si>
    <t>building.size.livingsize</t>
  </si>
  <si>
    <t>building.size.sizeInd</t>
  </si>
  <si>
    <t>building.size.universalsize</t>
  </si>
  <si>
    <t>building.rooms.bathsfull</t>
  </si>
  <si>
    <t>building.rooms.bathstotal</t>
  </si>
  <si>
    <t>building.rooms.beds</t>
  </si>
  <si>
    <t>building.interior.floors</t>
  </si>
  <si>
    <t>building.construction.condition</t>
  </si>
  <si>
    <t>building.construction.constructiontype</t>
  </si>
  <si>
    <t>building.construction.foundationtype</t>
  </si>
  <si>
    <t>building.construction.frameType</t>
  </si>
  <si>
    <t>building.construction.roofcover</t>
  </si>
  <si>
    <t>building.construction.roofShape</t>
  </si>
  <si>
    <t>building.construction.wallType</t>
  </si>
  <si>
    <t>building.parking.garagetype</t>
  </si>
  <si>
    <t>building.parking.prkgSize</t>
  </si>
  <si>
    <t>building.parking.prkgSpaces</t>
  </si>
  <si>
    <t>building.parking.prkgType</t>
  </si>
  <si>
    <t>building.summary.bldgType</t>
  </si>
  <si>
    <t>building.summary.imprType</t>
  </si>
  <si>
    <t>building.summary.levels</t>
  </si>
  <si>
    <t>building.summary.storyDesc</t>
  </si>
  <si>
    <t>building.summary.view</t>
  </si>
  <si>
    <t>vintage.lastModified</t>
  </si>
  <si>
    <t>vintage.pubDate</t>
  </si>
  <si>
    <t>location.geoIdV4.N2</t>
  </si>
  <si>
    <t>location.geoIdV4.N4</t>
  </si>
  <si>
    <t>utilities.heatingfuel</t>
  </si>
  <si>
    <t>building.rooms.bathspartial</t>
  </si>
  <si>
    <t>building.interior.fplccount</t>
  </si>
  <si>
    <t>building.interior.fplcind</t>
  </si>
  <si>
    <t>building.interior.fplctype</t>
  </si>
  <si>
    <t>building.summary.quality</t>
  </si>
  <si>
    <t>building.summary.unitsCount</t>
  </si>
  <si>
    <t>building.summary.yearbuilteffective</t>
  </si>
  <si>
    <t>lot.poolind</t>
  </si>
  <si>
    <t>area.subdtractnum</t>
  </si>
  <si>
    <t>location.geoIdV4.N3</t>
  </si>
  <si>
    <t>status.version</t>
  </si>
  <si>
    <t>status.code</t>
  </si>
  <si>
    <t>status.msg</t>
  </si>
  <si>
    <t>status.total</t>
  </si>
  <si>
    <t>status.page</t>
  </si>
  <si>
    <t>status.pagesize</t>
  </si>
  <si>
    <t>status.responseDateTime</t>
  </si>
  <si>
    <t>status.transactionID</t>
  </si>
  <si>
    <t>building.summary.viewCode</t>
  </si>
  <si>
    <t>assessment.assessed.assdimprpersizeunit</t>
  </si>
  <si>
    <t>assessment.assessed.assdimprvalue</t>
  </si>
  <si>
    <t>assessment.assessed.assdlandpersizeunit</t>
  </si>
  <si>
    <t>assessment.assessed.assdlandvalue</t>
  </si>
  <si>
    <t>assessment.assessed.assdttlpersizeunit</t>
  </si>
  <si>
    <t>assessment.assessed.assdttlvalue</t>
  </si>
  <si>
    <t>assessment.calculations.calcimprind</t>
  </si>
  <si>
    <t>assessment.calculations.calcimprpersizeunit</t>
  </si>
  <si>
    <t>assessment.calculations.calcimprvalue</t>
  </si>
  <si>
    <t>assessment.calculations.calclandind</t>
  </si>
  <si>
    <t>assessment.calculations.calclandpersizeunit</t>
  </si>
  <si>
    <t>assessment.calculations.calclandvalue</t>
  </si>
  <si>
    <t>assessment.calculations.calcttlind</t>
  </si>
  <si>
    <t>assessment.calculations.calcttlvalue</t>
  </si>
  <si>
    <t>assessment.calculations.calcvaluepersizeunit</t>
  </si>
  <si>
    <t>assessment.market.mktimprvalue</t>
  </si>
  <si>
    <t>assessment.market.mktlandvalue</t>
  </si>
  <si>
    <t>assessment.market.mktttlvalue</t>
  </si>
  <si>
    <t>assessment.tax.taxamt</t>
  </si>
  <si>
    <t>assessment.tax.taxpersizeunit</t>
  </si>
  <si>
    <t>assessment.tax.taxyear</t>
  </si>
  <si>
    <t>utilities.energytype</t>
  </si>
  <si>
    <t>utilities.walltype</t>
  </si>
  <si>
    <t>avm.eventDate</t>
  </si>
  <si>
    <t>avm.amount.scr</t>
  </si>
  <si>
    <t>avm.amount.value</t>
  </si>
  <si>
    <t>avm.amount.high</t>
  </si>
  <si>
    <t>avm.amount.low</t>
  </si>
  <si>
    <t>avm.amount.fsd</t>
  </si>
  <si>
    <t>sale.buyerName</t>
  </si>
  <si>
    <t>sale.sellerName</t>
  </si>
  <si>
    <t>sale.sellercarryback</t>
  </si>
  <si>
    <t>sale.salesearchdate</t>
  </si>
  <si>
    <t>sale.saleTransDate</t>
  </si>
  <si>
    <t>sale.mortgage.FirstConcurrent.trustDeedDocumentNumber</t>
  </si>
  <si>
    <t>sale.mortgage.FirstConcurrent.amount</t>
  </si>
  <si>
    <t>sale.mortgage.SecondConcurrent.amount</t>
  </si>
  <si>
    <t>sale.amount.saleamt</t>
  </si>
  <si>
    <t>sale.amount.salerecdate</t>
  </si>
  <si>
    <t>sale.amount.saledisclosuretype</t>
  </si>
  <si>
    <t>sale.amount.saledocnum</t>
  </si>
  <si>
    <t>sale.amount.saletranstype</t>
  </si>
  <si>
    <t>sale.calculation.priceperbed</t>
  </si>
  <si>
    <t>sale.calculation.pricepersizeunit</t>
  </si>
  <si>
    <t>owner.corporateindicator</t>
  </si>
  <si>
    <t>owner.owner1.fullname</t>
  </si>
  <si>
    <t>owner.owner1.lastname</t>
  </si>
  <si>
    <t>owner.owner1.firstnameandmi</t>
  </si>
  <si>
    <t>owner.absenteeownerstatus</t>
  </si>
  <si>
    <t>owner.mailingaddressoneline</t>
  </si>
  <si>
    <t>sale.amount.saledoctype</t>
  </si>
  <si>
    <t>sale.mortgage.SecondConcurrent.trustDeedDocumentNumber</t>
  </si>
  <si>
    <t>owner.owner3.fullname</t>
  </si>
  <si>
    <t>owner.owner3.lastname</t>
  </si>
  <si>
    <t>owner.owner3.firstnameandmi</t>
  </si>
  <si>
    <t>owner.owner2.fullname</t>
  </si>
  <si>
    <t>owner.owner2.lastname</t>
  </si>
  <si>
    <t>owner.owner2.firstnameandmi</t>
  </si>
  <si>
    <t>00000174034000000</t>
  </si>
  <si>
    <t>9</t>
  </si>
  <si>
    <t>NO POOL</t>
  </si>
  <si>
    <t>5</t>
  </si>
  <si>
    <t>VIEW - NONE</t>
  </si>
  <si>
    <t>Dallas</t>
  </si>
  <si>
    <t xml:space="preserve">A11  </t>
  </si>
  <si>
    <t>DA</t>
  </si>
  <si>
    <t>DALLAS</t>
  </si>
  <si>
    <t>TAYLOR &amp; WILSONS</t>
  </si>
  <si>
    <t>DC DA DS PH DO</t>
  </si>
  <si>
    <t>US</t>
  </si>
  <si>
    <t>TX</t>
  </si>
  <si>
    <t>2301 MARBURG ST</t>
  </si>
  <si>
    <t>DALLAS, TX 75215</t>
  </si>
  <si>
    <t>ExaStr</t>
  </si>
  <si>
    <t>2301 MARBURG ST, DALLAS, TX 75215</t>
  </si>
  <si>
    <t>C034</t>
  </si>
  <si>
    <t>Rooftop</t>
  </si>
  <si>
    <t>CO48113, CS4892792, DB4816230, ND0004795304, PL4819000, ZI75215</t>
  </si>
  <si>
    <t>18416cd0af14da50843ba57fb24f8d3d</t>
  </si>
  <si>
    <t>194998e6ce1c0a198a7f2d7ecb0602a2</t>
  </si>
  <si>
    <t>5cb9e26a2cbb7b5a36a0db7e9ec1ff83</t>
  </si>
  <si>
    <t>c845782ebaf26a0173249ce8eb56d0ba</t>
  </si>
  <si>
    <t>1df96feb85e2a88a412a653305ec9a95</t>
  </si>
  <si>
    <t>59fd1118018590fa6fe625d1100947f0, 7d6053060099398c8aed3740d58e7f96, 0d7350a18c9d771eacbd57e3dfa5e533</t>
  </si>
  <si>
    <t>003c932a2570054783bdb82460a37f07</t>
  </si>
  <si>
    <t>OWNER OCCUPIED</t>
  </si>
  <si>
    <t>Single Family Residence / Townhouse</t>
  </si>
  <si>
    <t>Residential</t>
  </si>
  <si>
    <t>SFR</t>
  </si>
  <si>
    <t>SINGLE FAMILY RESIDENCE</t>
  </si>
  <si>
    <t>TAYLOR &amp; WILSONS BLK 5/1758 LT 9 INT202300248031 DD12082023 CO-DC 1758 005 00900 1001758 005</t>
  </si>
  <si>
    <t>CENTRAL</t>
  </si>
  <si>
    <t>AVAILABLE</t>
  </si>
  <si>
    <t>LIVING SQFT</t>
  </si>
  <si>
    <t>CONCRETE/CEMENT</t>
  </si>
  <si>
    <t>GOOD</t>
  </si>
  <si>
    <t>FRAME</t>
  </si>
  <si>
    <t>SLAB</t>
  </si>
  <si>
    <t>WOOD</t>
  </si>
  <si>
    <t>COMPOSITION SHINGLE</t>
  </si>
  <si>
    <t>GABLE</t>
  </si>
  <si>
    <t>FIBER CEMENT SIDING (HARDI-BOARD/HARDI-PLANK)</t>
  </si>
  <si>
    <t>Carport (Unspecified)</t>
  </si>
  <si>
    <t>CONVENTIONAL HOUSE</t>
  </si>
  <si>
    <t>HOUSE</t>
  </si>
  <si>
    <t>2024-08-22</t>
  </si>
  <si>
    <t>1.0.0</t>
  </si>
  <si>
    <t>SuccessWithResult</t>
  </si>
  <si>
    <t>2025-06-08T13:54:54.802Z</t>
  </si>
  <si>
    <t>554c69a09558274754aa65df5ab3c961</t>
  </si>
  <si>
    <t>MARKET VALUE</t>
  </si>
  <si>
    <t>2025-05-21</t>
  </si>
  <si>
    <t>FELIPE MARTINEZ,</t>
  </si>
  <si>
    <t>WIGWAM BUILDERS LLC</t>
  </si>
  <si>
    <t>Y</t>
  </si>
  <si>
    <t>2023-12-11</t>
  </si>
  <si>
    <t>2023-12-05</t>
  </si>
  <si>
    <t>0000248032</t>
  </si>
  <si>
    <t>New Construction</t>
  </si>
  <si>
    <t>N</t>
  </si>
  <si>
    <t>FELIPE MARTINEZ</t>
  </si>
  <si>
    <t xml:space="preserve">MARTINEZ </t>
  </si>
  <si>
    <t xml:space="preserve">FELIPE </t>
  </si>
  <si>
    <t>O</t>
  </si>
  <si>
    <t>2301 MARBURG ST, DALLAS, TX 75215-4122</t>
  </si>
  <si>
    <t>00000637381000000</t>
  </si>
  <si>
    <t>25</t>
  </si>
  <si>
    <t>11</t>
  </si>
  <si>
    <t>HIGHLAND HILLS</t>
  </si>
  <si>
    <t>3850 CASTLE HILLS DR</t>
  </si>
  <si>
    <t>DALLAS, TX 75241</t>
  </si>
  <si>
    <t>3850 CASTLE HILLS DR, DALLAS, TX 75241</t>
  </si>
  <si>
    <t>C066</t>
  </si>
  <si>
    <t>CO48113, CS4893682, DB4816230, ND0000104179, PL4819000, SB0000119694, SB0000119696, SB0000119844, ZI75241</t>
  </si>
  <si>
    <t>ac77d02077a8f3f42da92a226a9b5734</t>
  </si>
  <si>
    <t>b11dbc46e6d6d34bd951fa2090503ea1, 1591a29808ea2e68211e8fd84caed017, ccd9252d766b390b656da30975cda100</t>
  </si>
  <si>
    <t>99629c7b28e85f7937a3fed2f5c5734c</t>
  </si>
  <si>
    <t>ABSENTEE(MAIL AND SITUS NOT =)</t>
  </si>
  <si>
    <t>HIGHLAND HILLS 2 BLK 11/6866 LOT 25 INT202300011391 DD01162023 CO-DC 6866 011 02500 2006866 011</t>
  </si>
  <si>
    <t>AVERAGE</t>
  </si>
  <si>
    <t>OTHER (NOT CLASSIFIED)</t>
  </si>
  <si>
    <t>Mixed</t>
  </si>
  <si>
    <t>2025-01-07</t>
  </si>
  <si>
    <t>689b7226d2d7ef3f7eef1922f868a09f</t>
  </si>
  <si>
    <t>SERRANO PROPERTIES,</t>
  </si>
  <si>
    <t>LIG ASSETS INC</t>
  </si>
  <si>
    <t>2012-11-15</t>
  </si>
  <si>
    <t>2012-11-02</t>
  </si>
  <si>
    <t>Resale</t>
  </si>
  <si>
    <t>SERRANO FAMILY INVESTMENTS LLC</t>
  </si>
  <si>
    <t xml:space="preserve">SERRANO FAMILY INVESTMENTS LLC </t>
  </si>
  <si>
    <t>A</t>
  </si>
  <si>
    <t>2443 CROW CREEK DR, DALLAS, TX 75233-3305</t>
  </si>
  <si>
    <t>DEED</t>
  </si>
  <si>
    <t>00000471616000000</t>
  </si>
  <si>
    <t>18</t>
  </si>
  <si>
    <t>WYNNEWOOD PARK #3</t>
  </si>
  <si>
    <t>3038 S POLK ST</t>
  </si>
  <si>
    <t>DALLAS, TX 75224</t>
  </si>
  <si>
    <t>3038 S POLK ST, DALLAS, TX 75224</t>
  </si>
  <si>
    <t>C052</t>
  </si>
  <si>
    <t>CO48113, CS4893682, DB4816230, ND0004364606, ND0004853211, PL4819000, RS0004787673, ZI75224</t>
  </si>
  <si>
    <t>8b9c15f5a7b8cae2f76680486b0b7074</t>
  </si>
  <si>
    <t>81f5ede5ede09975bf6830bdaa49e6cc, bf4169069e2b5f3f74781688901c1744, 71b99911eed2666271eab9846c8bc1bd</t>
  </si>
  <si>
    <t>4de2436bd921f9d5f6a99e17d540d886</t>
  </si>
  <si>
    <t>WYNNEWOOD PARK 3 BLK 11/5976 LT 18 INT201400179005 DD07142014 CO-DC 5976 011 01800 4DA5976 011</t>
  </si>
  <si>
    <t>HIP</t>
  </si>
  <si>
    <t>BRICK VENEER</t>
  </si>
  <si>
    <t>318b30df2a5a89f1431f6a7582272788</t>
  </si>
  <si>
    <t>65179124ff3137c5baee556d03915ca2</t>
  </si>
  <si>
    <t>JOSE A HERNANDEZ GONZALEZ,</t>
  </si>
  <si>
    <t>BROOKS &amp; BURKS LLC</t>
  </si>
  <si>
    <t>2014-07-17</t>
  </si>
  <si>
    <t>2014-07-14</t>
  </si>
  <si>
    <t>201400179006</t>
  </si>
  <si>
    <t>JOSE A HERNANDEZ GONZALEZ</t>
  </si>
  <si>
    <t xml:space="preserve">GONZALEZ </t>
  </si>
  <si>
    <t>JOSE A HERNANDEZ</t>
  </si>
  <si>
    <t>3038 S POLK ST, DALLAS, TX 75224-3217</t>
  </si>
  <si>
    <t>00000759151000000</t>
  </si>
  <si>
    <t>16</t>
  </si>
  <si>
    <t>E</t>
  </si>
  <si>
    <t>CENTRAL AVENUE</t>
  </si>
  <si>
    <t>4612 BURMA RD</t>
  </si>
  <si>
    <t>DALLAS, TX 75216</t>
  </si>
  <si>
    <t>4612 BURMA RD, DALLAS, TX 75216</t>
  </si>
  <si>
    <t>C045</t>
  </si>
  <si>
    <t>CO48113, CS4893682, DB4816230, ND0004795304, ND0004850602, PL4819000, ZI75216</t>
  </si>
  <si>
    <t>81f5ede5ede09975bf6830bdaa49e6cc, e6ace1958ca2f4819ea89dc9f0a82a89, c3a75684579c3287a772928b120034d1</t>
  </si>
  <si>
    <t>bd0f34877f871a07d8c75a83f019fa0d</t>
  </si>
  <si>
    <t>CENTRAL AVENUE 1 BLK E/7646 LOT 16 INT201200085925 DD03222012 CO-DC 7646 00E 01600 2007646 00E</t>
  </si>
  <si>
    <t>WINDOW A/C</t>
  </si>
  <si>
    <t>GAS</t>
  </si>
  <si>
    <t>TYPE NOT SPECIFIED</t>
  </si>
  <si>
    <t>44e31b8ed42a20f5a5c962b531a12a90</t>
  </si>
  <si>
    <t>EAST ILLINOIS DEV GROUP INC</t>
  </si>
  <si>
    <t>2005-07-19</t>
  </si>
  <si>
    <t>2005-07-15</t>
  </si>
  <si>
    <t>3437003</t>
  </si>
  <si>
    <t>TOMMY SHOFNER</t>
  </si>
  <si>
    <t xml:space="preserve">SHOFNER </t>
  </si>
  <si>
    <t xml:space="preserve">TOMMY </t>
  </si>
  <si>
    <t>4612 BURMA RD, DALLAS, TX 75216-4108</t>
  </si>
  <si>
    <t>3437004</t>
  </si>
  <si>
    <t>00000469660000000</t>
  </si>
  <si>
    <t>24</t>
  </si>
  <si>
    <t>15</t>
  </si>
  <si>
    <t>WYNNEWOOD 2ND SEC</t>
  </si>
  <si>
    <t>2518 SALERNO DR</t>
  </si>
  <si>
    <t>2518 SALERNO DR, DALLAS, TX 75224</t>
  </si>
  <si>
    <t>C067</t>
  </si>
  <si>
    <t>CO48113, CS4893682, DB4816230, ND0004364606, ND0004853211, PL4819000, SB0000119731, SB0000119816, SB0000119823, ZI75224</t>
  </si>
  <si>
    <t>81f5ede5ede09975bf6830bdaa49e6cc, 9292ac1ae45077b39155870aea3cfbb5, 71b99911eed2666271eab9846c8bc1bd</t>
  </si>
  <si>
    <t>WYNNEWOOD 2 SEC 2 BLK 15/5975 LT 24 INT200900158669 DD06032009 CO-DC 5975 015 02400 4DA5975 015</t>
  </si>
  <si>
    <t>SANTIAGO PONCIANO,</t>
  </si>
  <si>
    <t>HUD-HOUSING OF URBAN DEV</t>
  </si>
  <si>
    <t>2009-06-04</t>
  </si>
  <si>
    <t>2009-06-03</t>
  </si>
  <si>
    <t>158670</t>
  </si>
  <si>
    <t>SANTIAGO PONCIANO</t>
  </si>
  <si>
    <t xml:space="preserve">PONCIANO </t>
  </si>
  <si>
    <t xml:space="preserve">SANTIAGO </t>
  </si>
  <si>
    <t>2518 SALERNO DR, DALLAS, TX 75224-2634</t>
  </si>
  <si>
    <t>00000180328000000</t>
  </si>
  <si>
    <t>1</t>
  </si>
  <si>
    <t>F</t>
  </si>
  <si>
    <t>SECOND AVE</t>
  </si>
  <si>
    <t>4001 JAMAICA ST</t>
  </si>
  <si>
    <t>DALLAS, TX 75210</t>
  </si>
  <si>
    <t>4001 JAMAICA ST, DALLAS, TX 75210</t>
  </si>
  <si>
    <t>C016</t>
  </si>
  <si>
    <t>CO48113, CS4892792, DB4816230, ND0000103518, ND0004795304, PL4819000, ZI75210</t>
  </si>
  <si>
    <t>b094632f16a9dc621d3756d6dec5acc5, 0d7350a18c9d771eacbd57e3dfa5e533, fba6426e23f7f9b402cb24079c51daca</t>
  </si>
  <si>
    <t>c285531134bde43f89542a87b9820884</t>
  </si>
  <si>
    <t>SECOND AVE BLK F/1846 LOT 1 INT201000044411 DD02192010 CO-DC 1846 00F 00100 1001846 00F</t>
  </si>
  <si>
    <t>FAIR</t>
  </si>
  <si>
    <t>839fff695860cafbf765b4f5aec7124b</t>
  </si>
  <si>
    <t>DIANA T SIGMUND,</t>
  </si>
  <si>
    <t>SEIDEMAN,JAY</t>
  </si>
  <si>
    <t>2010-02-24</t>
  </si>
  <si>
    <t>2009-02-19</t>
  </si>
  <si>
    <t>DIANA T SIGMUND</t>
  </si>
  <si>
    <t xml:space="preserve">SIGMUND </t>
  </si>
  <si>
    <t>DIANA T</t>
  </si>
  <si>
    <t>5703 GOMER PYLE, SAN ANTONIO, TX 78240-2328</t>
  </si>
  <si>
    <t>00000472381000000</t>
  </si>
  <si>
    <t>27</t>
  </si>
  <si>
    <t>17</t>
  </si>
  <si>
    <t>910 RYAN RD</t>
  </si>
  <si>
    <t>910 RYAN RD, DALLAS, TX 75224</t>
  </si>
  <si>
    <t>CO48113, CS4893682, DB4816230, ND0004364606, ND0004853211, PL4819000, RS0004787673, SB0000119738, SB0000119816, SB0000119823, ZI75224</t>
  </si>
  <si>
    <t>WYNNEWOOD PARK 3 BLK 17/5976 LT 27 INT201600230066 DD08152016 CO-DC 5976 017 02700 4DA5976 017</t>
  </si>
  <si>
    <t>Garage, Detached</t>
  </si>
  <si>
    <t>CINTHYA RODRIGUEZ MARTINEZ,</t>
  </si>
  <si>
    <t>SEWDAT PERSAUD</t>
  </si>
  <si>
    <t>2016-08-19</t>
  </si>
  <si>
    <t>2016-08-15</t>
  </si>
  <si>
    <t>201600230067</t>
  </si>
  <si>
    <t>CINTHYA RODRIGUEZ MARTINEZ</t>
  </si>
  <si>
    <t>CINTHYA RODRIGUEZ</t>
  </si>
  <si>
    <t>910 RYAN RD, DALLAS, TX 75224-3341</t>
  </si>
  <si>
    <t>00000481258000000</t>
  </si>
  <si>
    <t>10</t>
  </si>
  <si>
    <t>D</t>
  </si>
  <si>
    <t>SECOND SECTION GLENDALE HEIGHTS</t>
  </si>
  <si>
    <t>1242 BROOKMERE DR</t>
  </si>
  <si>
    <t>1242 BROOKMERE DR, DALLAS, TX 75216</t>
  </si>
  <si>
    <t>C021</t>
  </si>
  <si>
    <t>CO48113, CS4893682, DB4816230, ND0004840725, ND0004851518, PL4819000, ZI75216</t>
  </si>
  <si>
    <t>16958198dd2aee1924bc9fd576282f8a</t>
  </si>
  <si>
    <t>81f5ede5ede09975bf6830bdaa49e6cc, b9c8b23af1be2781effe5a82d63e2655, 71b99911eed2666271eab9846c8bc1bd</t>
  </si>
  <si>
    <t>GLENDALE HEIGHTS 2ND SEC BLK D/6007 LT 10 INT202400116495 DD06062024 CO-DC 6007 00D 01000 2DA6007 00D</t>
  </si>
  <si>
    <t>PIER</t>
  </si>
  <si>
    <t>Garage, Attached</t>
  </si>
  <si>
    <t>399b2c20d10625292911cad08a44cb98</t>
  </si>
  <si>
    <t>SE TEXAS HOMES AND RENTALS LLC,</t>
  </si>
  <si>
    <t>KAYLA JONES</t>
  </si>
  <si>
    <t>2024-06-11</t>
  </si>
  <si>
    <t>2022-01-25</t>
  </si>
  <si>
    <t>0000116499</t>
  </si>
  <si>
    <t>SE TEXAS HOMES AND RENTALS LLC</t>
  </si>
  <si>
    <t xml:space="preserve">SE TEXAS HOMES AND RENTALS LLC </t>
  </si>
  <si>
    <t>5900 BALCONES DR STE 100, AUSTIN, TX 78731-4298</t>
  </si>
  <si>
    <t>00000553390000000</t>
  </si>
  <si>
    <t>13</t>
  </si>
  <si>
    <t>R</t>
  </si>
  <si>
    <t>HOME GARDENS 3</t>
  </si>
  <si>
    <t>614 ELSBERRY AVE</t>
  </si>
  <si>
    <t>DALLAS, TX 75217</t>
  </si>
  <si>
    <t>614 ELSBERRY AVE, DALLAS, TX 75217</t>
  </si>
  <si>
    <t>C003</t>
  </si>
  <si>
    <t>CO48113, CS4892792, DB4816230, ND0004841124, ND0004851070, PL4819000, RS0000114942, ZI75217</t>
  </si>
  <si>
    <t>2eacb805262b9498fb17c513bedfc56b</t>
  </si>
  <si>
    <t>d042b594c2628f5a7343277c6e70e1e2, eaae56284b78c3966096a1a88fbbfe67, fcdd83051ad00e9206009e1eb885dfb8</t>
  </si>
  <si>
    <t>1309e0b5a530b37759eb3764d02e0699</t>
  </si>
  <si>
    <t>HOME GARDENS 3 BLK R/6256 LT 13 INST200503589587 DD11112005 CO-DC 6256 00R 01300 3006256 00R</t>
  </si>
  <si>
    <t>21165e443014662ba6899b6985947d81</t>
  </si>
  <si>
    <t>95df6476e3932206ce9f8666f59a2363</t>
  </si>
  <si>
    <t>LEWILBURNE M WILLIAMS,</t>
  </si>
  <si>
    <t>LASALLE BANK NA</t>
  </si>
  <si>
    <t>2005-09-01</t>
  </si>
  <si>
    <t>2005-08-29</t>
  </si>
  <si>
    <t>3497723</t>
  </si>
  <si>
    <t>CHERYL A LAURENCEKING</t>
  </si>
  <si>
    <t xml:space="preserve">LAURENCEKING </t>
  </si>
  <si>
    <t>CHERYL A</t>
  </si>
  <si>
    <t>PO BOX 835742, RICHARDSON, TX 75083-5742</t>
  </si>
  <si>
    <t>00000148402000000</t>
  </si>
  <si>
    <t>30</t>
  </si>
  <si>
    <t>33</t>
  </si>
  <si>
    <t>SOUTH PARK</t>
  </si>
  <si>
    <t>2723 BIRMINGHAM AVE</t>
  </si>
  <si>
    <t>2723 BIRMINGHAM AVE, DALLAS, TX 75215</t>
  </si>
  <si>
    <t>C025</t>
  </si>
  <si>
    <t>CO48113, CS4892792, DB4816230, ND0000104023, ND0004795304, PL4819000, RS0004926960, ZI75215</t>
  </si>
  <si>
    <t>fba6426e23f7f9b402cb24079c51daca, 0d7350a18c9d771eacbd57e3dfa5e533, 8b7d274ca79d93883dcb936b84517aae</t>
  </si>
  <si>
    <t>SOUTH PARK BLK 33/1311 LT 30 &amp; 31 INT201000111311 DD04302010 CO-DC 1311 033 03000 1DA1311 033</t>
  </si>
  <si>
    <t>f86d41f10f54552a8cf22e765f217fbb</t>
  </si>
  <si>
    <t>2287f821f7e7397ac945e7c7c32f13d3</t>
  </si>
  <si>
    <t>YES</t>
  </si>
  <si>
    <t>AHMAD A MUHAMMAD,</t>
  </si>
  <si>
    <t>QUEENS CITY PARTNERSHIP</t>
  </si>
  <si>
    <t>2002-09-12</t>
  </si>
  <si>
    <t>2178-8028</t>
  </si>
  <si>
    <t>JUAN SOLARES</t>
  </si>
  <si>
    <t xml:space="preserve">SOLARES </t>
  </si>
  <si>
    <t xml:space="preserve">JUAN </t>
  </si>
  <si>
    <t>2723 BIRMINGHAM AVE, DALLAS, TX 75215-2927</t>
  </si>
  <si>
    <t>2178-8037</t>
  </si>
  <si>
    <t>00000517426000000</t>
  </si>
  <si>
    <t>12</t>
  </si>
  <si>
    <t>BUCKNER TERRACE 4TH SEC 1ST INST</t>
  </si>
  <si>
    <t>7219 HUNNICUT RD</t>
  </si>
  <si>
    <t>DALLAS, TX 75227</t>
  </si>
  <si>
    <t>7219 HUNNICUT RD, DALLAS, TX 75227</t>
  </si>
  <si>
    <t>CO48113, CS4892792, DB4816230, ND0000130358, ND0004795304, PL4819000, ZI75227</t>
  </si>
  <si>
    <t>ce9f6e866320c781f39483ea72a071ef, 865b2f6d3359442c8ef0511318759764, 24373eda24e0966c0d170eb4e039912f</t>
  </si>
  <si>
    <t>5c05c8fdfd74d6311f926920addb9e4b</t>
  </si>
  <si>
    <t>BUCKNER TERRACE 4TH SEC 1ST INST BLK 12/6129 LOT 9 INT202000316850 DD11132020 CO-DC 6129 012 00900 3DA6129 012</t>
  </si>
  <si>
    <t>e7d755c49fb6349d994150bc6d62cf06</t>
  </si>
  <si>
    <t>AMY LEE TAYLOR GENTILE,JESSE MATTHEW GENTILE</t>
  </si>
  <si>
    <t>JANET A GEGOGEINE</t>
  </si>
  <si>
    <t>2020-11-16</t>
  </si>
  <si>
    <t>2020-09-13</t>
  </si>
  <si>
    <t>202000316851</t>
  </si>
  <si>
    <t>AMY LEE TAYLOR GENTILE</t>
  </si>
  <si>
    <t xml:space="preserve">GENTILE </t>
  </si>
  <si>
    <t>AMY LEE TAYLOR</t>
  </si>
  <si>
    <t>7219 HUNNICUT RD, DALLAS, TX 75227-1304</t>
  </si>
  <si>
    <t>JESSE MATTHEW GENTILE</t>
  </si>
  <si>
    <t>JESSE MATTHEW</t>
  </si>
  <si>
    <t>00000701506000000</t>
  </si>
  <si>
    <t>C</t>
  </si>
  <si>
    <t>7238</t>
  </si>
  <si>
    <t>COLLEGE PARK ADDITION</t>
  </si>
  <si>
    <t>1907 DULUTH ST</t>
  </si>
  <si>
    <t>DALLAS, TX 75212</t>
  </si>
  <si>
    <t>1907 DULUTH ST, DALLAS, TX 75212</t>
  </si>
  <si>
    <t>C002</t>
  </si>
  <si>
    <t>CO48113, CS4893682, DB4816230, ND0004368081, ND0004853154, PL4819000, SB0000119772, SB0000119792, ZI75212</t>
  </si>
  <si>
    <t>507cfffcba17333020f42f5f26264395</t>
  </si>
  <si>
    <t>f4773e0de23a823f0802b52218dd34b3, d3f07b5f385aa55af96cc27b0b4cead2</t>
  </si>
  <si>
    <t>e324243a0dd93e785462b63bf14068af</t>
  </si>
  <si>
    <t>BLK 7238 LT C- 40X150 90FR HARSTON INT20080189791 DD05152008 CO-DC 7238 000 00C00 2007238 000</t>
  </si>
  <si>
    <t>8b557a205e7e37b6ae3049935d1400b6</t>
  </si>
  <si>
    <t>2025-06-08T13:57:59.445Z</t>
  </si>
  <si>
    <t>009b52d0bc172c8f5624e8e4a5462316</t>
  </si>
  <si>
    <t>ENRIQUE RODRIGUEZ,ARCELIA M RODRIGUEZ</t>
  </si>
  <si>
    <t>WELLS FARGO BANK NA</t>
  </si>
  <si>
    <t>2008-06-09</t>
  </si>
  <si>
    <t>2008-05-15</t>
  </si>
  <si>
    <t>20080189792</t>
  </si>
  <si>
    <t>ENRIQUE RODRIGUEZ</t>
  </si>
  <si>
    <t xml:space="preserve">RODRIGUEZ </t>
  </si>
  <si>
    <t xml:space="preserve">ENRIQUE </t>
  </si>
  <si>
    <t>1907 DULUTH ST, DALLAS, TX 75212-5114</t>
  </si>
  <si>
    <t>ARCELIA M RODRIGUEZ</t>
  </si>
  <si>
    <t>ARCELIA M</t>
  </si>
  <si>
    <t>00000181942000000</t>
  </si>
  <si>
    <t>2</t>
  </si>
  <si>
    <t xml:space="preserve">B11  </t>
  </si>
  <si>
    <t>MUNGER PLACE</t>
  </si>
  <si>
    <t>5707 GASTON AVE</t>
  </si>
  <si>
    <t>DALLAS, TX 75214</t>
  </si>
  <si>
    <t>5707 GASTON AVE, DALLAS, TX 75214</t>
  </si>
  <si>
    <t>CO48113, CS4892792, DB4816230, ND0004839014, ND0004850424, PL4819000, RS0004492911, ZI75214</t>
  </si>
  <si>
    <t>4c0448bde3cfc1354755a17d8e93cbd3</t>
  </si>
  <si>
    <t>f582c8abeb7e550e082c5679a4b5ebd0, 10c34af1175503c56ca4e6fad41fbfe8, 03871f878f7d54b68d86a30c08069525</t>
  </si>
  <si>
    <t>423519921c59fd138b54eace506de83d</t>
  </si>
  <si>
    <t>Apartment</t>
  </si>
  <si>
    <t>APARTMENT</t>
  </si>
  <si>
    <t>APARTMENTS (GENERIC)</t>
  </si>
  <si>
    <t>MUNGER PLACE BLK 10/1867 70 FT LT 2 ALL LT 3 5 FT LT 4 INT201000284045 DD11042010 CO-DC 1867 010 00200 1001867 010</t>
  </si>
  <si>
    <t xml:space="preserve">ROLL TAR &amp; GRAVEL             </t>
  </si>
  <si>
    <t>BRICK</t>
  </si>
  <si>
    <t>COMMERCIAL</t>
  </si>
  <si>
    <t>0599ba372561fae5c3f4f008389ca753</t>
  </si>
  <si>
    <t>2390e644af1238366c15089b380f96c5</t>
  </si>
  <si>
    <t>00000156877000000</t>
  </si>
  <si>
    <t>U</t>
  </si>
  <si>
    <t>5324 GASTON AVE</t>
  </si>
  <si>
    <t>5324 GASTON AVE, DALLAS, TX 75214</t>
  </si>
  <si>
    <t>CO48113, CS4892792, DB4816230, ND0004839014, ND0004850424, PL4819000, RS0004844357, SB0000119776, SB0000119778, SB0000119841, ZI75214</t>
  </si>
  <si>
    <t>MUNGER PLACE BLK U/1497 NE 70FT LT 9 INT201000284045 DD11042010 CO-DC 1497 00U 00900 1DA1497 00U</t>
  </si>
  <si>
    <t>848da8fd6b2313004b2ee2f2a8060de5</t>
  </si>
  <si>
    <t>00000181621000000</t>
  </si>
  <si>
    <t>S</t>
  </si>
  <si>
    <t>5307 GASTON AVE</t>
  </si>
  <si>
    <t>5307 GASTON AVE, DALLAS, TX 75214</t>
  </si>
  <si>
    <t>CO48113, CS4892792, DB4816230, ND0004839014, ND0004850424, PL4819000, RS0004492407, ZI75214</t>
  </si>
  <si>
    <t>MUNGER PLACE BLK S/1858 50FT LT 4, ALL LT 4-5 &amp; 45FT LT 7 INT201000284045 DD11042010 CO-DC 1858 00S 00500 1001858 00S</t>
  </si>
  <si>
    <t>fa4f6b297e27334bbe51f212037f9e3a</t>
  </si>
  <si>
    <t>00000120439000000</t>
  </si>
  <si>
    <t>5005 GASTON AVE</t>
  </si>
  <si>
    <t>5005 GASTON AVE, DALLAS, TX 75214</t>
  </si>
  <si>
    <t>CO48113, CS4892792, DB4816230, ND0004839014, ND0004850424, PL4819000, SB0000119776, SB0000119778, SB0000119841, ZI75214</t>
  </si>
  <si>
    <t>MUNGER PLACE BLK D/682 LTS 1 &amp; 2 W10FT 3 INT201000284045 DD11042010 CO-DC 0682 00D 00100 1000682 00D</t>
  </si>
  <si>
    <t>00000181762000000</t>
  </si>
  <si>
    <t>3</t>
  </si>
  <si>
    <t>5619 GASTON AVE</t>
  </si>
  <si>
    <t>5619 GASTON AVE, DALLAS, TX 75214</t>
  </si>
  <si>
    <t>CO48113, CS4892792, DB4816230, ND0004839014, ND0004850424, PL4819000, RS0004418080, ZI75214</t>
  </si>
  <si>
    <t>MUNGER PLACE BLK 11/1863 LT 4 &amp; PT LTS 3 &amp; 5 LESS ROW ACS 0.8955 INT201000284045 DD11042010 CO-DC 863 011 00300 100 863 011</t>
  </si>
  <si>
    <t>16f4448bb71ad49b660a9b25fc55a140</t>
  </si>
  <si>
    <t>00000181768000000</t>
  </si>
  <si>
    <t>7</t>
  </si>
  <si>
    <t>5635 GASTON AVE</t>
  </si>
  <si>
    <t>5635 GASTON AVE, DALLAS, TX 75214</t>
  </si>
  <si>
    <t>CO48113, CS4892792, DB4816230, ND0004839014, ND0004850424, PL4819000, RS0004492909, SB0000119776, SB0000119778, SB0000119841, ZI75214</t>
  </si>
  <si>
    <t>MUNGER PLACE BLK 11/1863 BLK 11/1863 LTS 6&amp;7, PT LTS 5 &amp; 8 ACS 0.8282 INT201000284045 DD11042010 CO-DC 1863 011 00700 1001863</t>
  </si>
  <si>
    <t>4d99186d05c936b9d868a8aefd1b91c7</t>
  </si>
  <si>
    <t>00000181642000000</t>
  </si>
  <si>
    <t>T</t>
  </si>
  <si>
    <t>5405 GASTON AVE</t>
  </si>
  <si>
    <t>5405 GASTON AVE, DALLAS, TX 75214</t>
  </si>
  <si>
    <t>CO48113, CS4892792, DB4816230, ND0004839014, ND0004850424, PL4819000, RS0004926537, SB0000119776, SB0000119778, SB0000119841, ZI75214</t>
  </si>
  <si>
    <t>MUNGER PLACE BLK T/1859 LTS 1-2 &amp; 3 INT201000284045 DD11042010 CO-DC 1859 000 00100 1001859 000</t>
  </si>
  <si>
    <t>213461a8828353b0ee72c91801d92609</t>
  </si>
  <si>
    <t>00000344767000000</t>
  </si>
  <si>
    <t>6</t>
  </si>
  <si>
    <t>SHADY WOOD REV</t>
  </si>
  <si>
    <t>2651 BENTLEY AVE</t>
  </si>
  <si>
    <t>DALLAS, TX 75211</t>
  </si>
  <si>
    <t>2651 BENTLEY AVE, DALLAS, TX 75211</t>
  </si>
  <si>
    <t>C014</t>
  </si>
  <si>
    <t>CO48113, CS4893682, DB4816230, ND0004364606, PL4819000, RS0001063573, SB0000119736, SB0000119821, SB0000119860, ZI75211</t>
  </si>
  <si>
    <t>49f480f9b4424486e19e7ac78e53491a, 35a897910b88cc420e8417a54d638cba, 28db3f87122f645a74caa37869d18974</t>
  </si>
  <si>
    <t>21b1769519a613f92dbbf54a23dc63a4</t>
  </si>
  <si>
    <t>SHADY WOOD REV BLK 6/4877 LOT 13 INT200900167691 DD06042009 CO-DC 4877 006 01300 2004877 006</t>
  </si>
  <si>
    <t>99e5424c40625a23680a0845fce8f0ab</t>
  </si>
  <si>
    <t>2025-06-08T13:55:34.608Z</t>
  </si>
  <si>
    <t>6a3e5e3e6e3591014c46e94e29427207</t>
  </si>
  <si>
    <t>CARLOS SANCHEZ,</t>
  </si>
  <si>
    <t>O C C M INC</t>
  </si>
  <si>
    <t>2009-06-11</t>
  </si>
  <si>
    <t>200900167692</t>
  </si>
  <si>
    <t>CARLOS SANCHEZ</t>
  </si>
  <si>
    <t xml:space="preserve">SANCHEZ </t>
  </si>
  <si>
    <t xml:space="preserve">CARLOS </t>
  </si>
  <si>
    <t>2651 BENTLEY AVE, DALLAS, TX 75211-5436</t>
  </si>
  <si>
    <t>200900167693</t>
  </si>
  <si>
    <t>60096500390250000</t>
  </si>
  <si>
    <t>39</t>
  </si>
  <si>
    <t>IRWIN KEASLER DEV RED BIRD</t>
  </si>
  <si>
    <t>DC CV US PH DO</t>
  </si>
  <si>
    <t>931 JUNGLE DR</t>
  </si>
  <si>
    <t>DUNCANVILLE, TX 75116</t>
  </si>
  <si>
    <t>DUNCANVILLE</t>
  </si>
  <si>
    <t>931 JUNGLE DR, DUNCANVILLE, TX 75116</t>
  </si>
  <si>
    <t>C015</t>
  </si>
  <si>
    <t>CO48113, CS4893682, DB4817640, ND0004856486, PL4821628, SB0000120067, SB0000120073, SB0000120076, SB0000120078, ZI75116</t>
  </si>
  <si>
    <t>a0577be5ae47ad5e313760640a30351f</t>
  </si>
  <si>
    <t>2c5b3a730067d37512f1bac3209126cf</t>
  </si>
  <si>
    <t>89787209cc57a48878688642610ad96e, 7017cd886c95cbf4c94a96712bdc0d62, 795fe9221cfd6ac665dcf75b2e220cf4, caf3a3118bb8293615e002a9258b6504</t>
  </si>
  <si>
    <t>ac469a2259ddf24d85292114c9e76d49</t>
  </si>
  <si>
    <t>IRWIN KEASLER DEV RED BIRD 5 BLK 39 LOT 25 INT201400195437 DD08012014 CO-DC 0965003902500 4CV09650039</t>
  </si>
  <si>
    <t>578fe3fd8a1fd29e8a09bb88def86c71</t>
  </si>
  <si>
    <t>JORGE A MEDELLIN,</t>
  </si>
  <si>
    <t>KAROLINA AZIEWICZ</t>
  </si>
  <si>
    <t>2014-08-04</t>
  </si>
  <si>
    <t>2014-08-01</t>
  </si>
  <si>
    <t>201400195438</t>
  </si>
  <si>
    <t>JORGE A MEDELLIN</t>
  </si>
  <si>
    <t xml:space="preserve">MEDELLIN </t>
  </si>
  <si>
    <t>JORGE A</t>
  </si>
  <si>
    <t>931 JUNGLE DR, DUNCANVILLE, TX 75116-2500</t>
  </si>
  <si>
    <t>61140500020070000</t>
  </si>
  <si>
    <t>B</t>
  </si>
  <si>
    <t>NEVITT</t>
  </si>
  <si>
    <t>DC CL DS PH DO</t>
  </si>
  <si>
    <t>1132 SUNNYSIDE AVE</t>
  </si>
  <si>
    <t>1132 SUNNYSIDE AVE, DALLAS, TX 75211</t>
  </si>
  <si>
    <t>C022</t>
  </si>
  <si>
    <t>CO48113, CS4893682, DB4816230, ND0004364606, ND0004840868, PL4815796, SB0000119688, SB0000119739, SB0000119767, ZI75211</t>
  </si>
  <si>
    <t>05e6d8c2b12a9c7d1336452f24565e69</t>
  </si>
  <si>
    <t>d834d740ff6261b987a60da74719c852, dfb0503ffacb456b099f05bc2baf147c, c1d616a781e95445e98f5c410821d253</t>
  </si>
  <si>
    <t>NEVITT BLK B LOT 7 INT201500158851 DD06122015 CO-DC 1405000200700 4CL14050002</t>
  </si>
  <si>
    <t>OTHER</t>
  </si>
  <si>
    <t>ebb50272cf9a2b0979c9ff2227501c6a</t>
  </si>
  <si>
    <t>MARIO A V CUMPEAN,ERNESTINA HUERTA</t>
  </si>
  <si>
    <t>ALVAREZ JOSE</t>
  </si>
  <si>
    <t>2015-06-18</t>
  </si>
  <si>
    <t>2015-06-12</t>
  </si>
  <si>
    <t>MARIO A V CUMPEAN</t>
  </si>
  <si>
    <t xml:space="preserve">CUMPEAN </t>
  </si>
  <si>
    <t>MARIO A V</t>
  </si>
  <si>
    <t>1132 SUNNYSIDE AVE, DALLAS, TX 75211-6237</t>
  </si>
  <si>
    <t>ERNESTINA HUERTA</t>
  </si>
  <si>
    <t xml:space="preserve">HUERTA </t>
  </si>
  <si>
    <t xml:space="preserve">ERNESTINA </t>
  </si>
  <si>
    <t>00000290335000000</t>
  </si>
  <si>
    <t>GUERRANTS SUBURBAN</t>
  </si>
  <si>
    <t>1703 LEBANON AVE</t>
  </si>
  <si>
    <t>DALLAS, TX 75208</t>
  </si>
  <si>
    <t>1703 LEBANON AVE, DALLAS, TX 75208</t>
  </si>
  <si>
    <t>CO48113, CS4893682, DB4816230, ND0004364606, ND0004850150, PL4819000, RS0004930712, ZI75208</t>
  </si>
  <si>
    <t>59ec08b2af5f1ad25461c8fff6a70198, 814f42885e993cf9dd6870157cebdfc8, 74b4d2f771d48636aad4bd39c24d269a</t>
  </si>
  <si>
    <t>f9cae920b103d2b74742e94e7fb06117</t>
  </si>
  <si>
    <t>GUERRANTS SUBURBAN BLK B/3796 LT 13 INT20080149844 DD04252008 CO-DC 3796 00B 01300 2003796 00B</t>
  </si>
  <si>
    <t>VINYL</t>
  </si>
  <si>
    <t>2cde06e7711ac09cc7e19ad93b387214</t>
  </si>
  <si>
    <t>a888565312db46dde18501f566552035</t>
  </si>
  <si>
    <t>MANUEL CHICAS HERNANDEZ,CLAUDIA CHICAS HERNANDEZ</t>
  </si>
  <si>
    <t>ANGELA VAUGHN</t>
  </si>
  <si>
    <t>2008-05-06</t>
  </si>
  <si>
    <t>2008-04-25</t>
  </si>
  <si>
    <t>20080149845</t>
  </si>
  <si>
    <t>CLAUDIA CHICAS HERNANDEZ</t>
  </si>
  <si>
    <t xml:space="preserve">CHICAS HERNANDEZ </t>
  </si>
  <si>
    <t xml:space="preserve">CLAUDIA </t>
  </si>
  <si>
    <t>1703 LEBANON AVE, DALLAS, TX 75208-7112</t>
  </si>
  <si>
    <t>ULISES SALVADOR PEREZ</t>
  </si>
  <si>
    <t xml:space="preserve">PEREZ </t>
  </si>
  <si>
    <t>ULISES SALVADOR</t>
  </si>
  <si>
    <t>00000293053000000</t>
  </si>
  <si>
    <t>21</t>
  </si>
  <si>
    <t>SUNSET CREST</t>
  </si>
  <si>
    <t>2831 GRAFTON AVE</t>
  </si>
  <si>
    <t>2831 GRAFTON AVE, DALLAS, TX 75211</t>
  </si>
  <si>
    <t>CO48113, CS4893682, DB4816230, ND0004364606, PL4819000, RS0001066843, ZI75211</t>
  </si>
  <si>
    <t>28db3f87122f645a74caa37869d18974, 35a897910b88cc420e8417a54d638cba, 49f480f9b4424486e19e7ac78e53491a</t>
  </si>
  <si>
    <t>SUNSET CREST BLK 7/3855 LOT 21 GRAFTON AVE INT202300106235 DD05252023 CO-DC 3855 007 02100 2003855 007</t>
  </si>
  <si>
    <t>2d1372481f1b80bb81ac0517c5c47489</t>
  </si>
  <si>
    <t>JOSEPH A RIZZOTTI III,JOSEPH A RIZZOTTI</t>
  </si>
  <si>
    <t>TMT REALTY LLC</t>
  </si>
  <si>
    <t>2023-05-31</t>
  </si>
  <si>
    <t>2023-05-25</t>
  </si>
  <si>
    <t>0000106236</t>
  </si>
  <si>
    <t>JOSEPH A RIZZOTTI III</t>
  </si>
  <si>
    <t>RIZZOTTI III</t>
  </si>
  <si>
    <t>JOSEPH A</t>
  </si>
  <si>
    <t>3104 SANDCASTLE TRL, ARLINGTON, TX 76012-2155</t>
  </si>
  <si>
    <t>JOSEPH A RIZZOTTI</t>
  </si>
  <si>
    <t xml:space="preserve">RIZZOTTI </t>
  </si>
  <si>
    <t>00000495592000000</t>
  </si>
  <si>
    <t>8</t>
  </si>
  <si>
    <t>BRETTON WOODS</t>
  </si>
  <si>
    <t>3017 W LEDBETTER DR</t>
  </si>
  <si>
    <t>DALLAS, TX 75233</t>
  </si>
  <si>
    <t>3017 W LEDBETTER DR, DALLAS, TX 75233</t>
  </si>
  <si>
    <t>C051</t>
  </si>
  <si>
    <t>CO48113, CS4893682, DB4816230, ND0004364606, PL4819000, RS0001066838, SB0000119717, SB0000119767, SB0000119835, ZI75233</t>
  </si>
  <si>
    <t>b799e0e7a0db5c132426d8683b308b50, ea1b7e3def002c52fb7c21ab5694087e, d834d740ff6261b987a60da74719c852</t>
  </si>
  <si>
    <t>c89d8685b1b26f205fe279749f666b43</t>
  </si>
  <si>
    <t>BRETTON WOODS BLK A/6041 LOT 8 INT201400241088 DD09182014 CO-DC 6041 00A 00800 2006041 00A</t>
  </si>
  <si>
    <t>a0f6581bffa2c0fca830bd1426c6c2b5</t>
  </si>
  <si>
    <t>PETER KURILECZ,ELIZABETH KURILECZ</t>
  </si>
  <si>
    <t>STACY CIANCIULLI</t>
  </si>
  <si>
    <t>2014-09-22</t>
  </si>
  <si>
    <t>2014-09-18</t>
  </si>
  <si>
    <t>201400241089</t>
  </si>
  <si>
    <t>PETER KURILECZ</t>
  </si>
  <si>
    <t xml:space="preserve">KURILECZ </t>
  </si>
  <si>
    <t xml:space="preserve">PETER </t>
  </si>
  <si>
    <t>6125 LUTHER LN # 407, DALLAS, TX 75225-6202</t>
  </si>
  <si>
    <t>ELIZABETH KURILECZ</t>
  </si>
  <si>
    <t xml:space="preserve">ELIZABETH </t>
  </si>
  <si>
    <t>00000263140000000</t>
  </si>
  <si>
    <t xml:space="preserve">B12  </t>
  </si>
  <si>
    <t>MILLER &amp; STEMMONS</t>
  </si>
  <si>
    <t>832 HAINES AVE</t>
  </si>
  <si>
    <t>832 HAINES AVE, DALLAS, TX 75208</t>
  </si>
  <si>
    <t>C019</t>
  </si>
  <si>
    <t>CO48113, CS4893682, DB4816230, ND0004364606, ND0004851748, PL4819000, ZI75208</t>
  </si>
  <si>
    <t>6317ade03aaff1f0fb8bbcc97a6d6581, 2e1ae2dd6e4cd8466e25b2484268f72c, f773011c9a51965f79f98372e8f183f4</t>
  </si>
  <si>
    <t>Duplex, Triplex, Quadplex</t>
  </si>
  <si>
    <t>DUPLEX</t>
  </si>
  <si>
    <t>DUPLEX (2 UNITS, ANY COMBINATION)</t>
  </si>
  <si>
    <t>MILLER &amp; STEMMONS BLK 7/3329 S 1/2 LT 5 VOL2002009/0651 DD12282001 CO-DC 3329 007 00500 2003329 007</t>
  </si>
  <si>
    <t>c67dbf555405605033dfa16779fbc4f3</t>
  </si>
  <si>
    <t>2025-05-16</t>
  </si>
  <si>
    <t>INES MACIAS,</t>
  </si>
  <si>
    <t>ALBA,MANUEL M &amp; MERCEDES L</t>
  </si>
  <si>
    <t>2002-01-14</t>
  </si>
  <si>
    <t>2009-0655</t>
  </si>
  <si>
    <t>INES MACIAS</t>
  </si>
  <si>
    <t xml:space="preserve">MACIAS </t>
  </si>
  <si>
    <t xml:space="preserve">INES </t>
  </si>
  <si>
    <t>832 HAINES AVE, DALLAS, TX 75208-4034</t>
  </si>
  <si>
    <t>22005500110210000</t>
  </si>
  <si>
    <t>K</t>
  </si>
  <si>
    <t>CAMP WISDOM WEST</t>
  </si>
  <si>
    <t>550 POWER DR</t>
  </si>
  <si>
    <t>550 POWER DR, DUNCANVILLE, TX 75116</t>
  </si>
  <si>
    <t>CO48113, CS4893682, DB4817640, ND0004841845, PL4821628, ZI75116</t>
  </si>
  <si>
    <t>caf3a3118bb8293615e002a9258b6504, 7017cd886c95cbf4c94a96712bdc0d62, 1167203e5f81a3e7369a218e1ec92cdf, 347cda435e63c8f30e19a8c02a6bb4a0</t>
  </si>
  <si>
    <t>CAMP WISDOM WEST BLK K LOT 21 INT202000168192 DD06292020 CO-DC 0055001102100 4CV00550011</t>
  </si>
  <si>
    <t>2024-11-26</t>
  </si>
  <si>
    <t>4694ce5c2a6e4fc9894bd8d3d8a74ccf</t>
  </si>
  <si>
    <t>JOSE U SOLIS,</t>
  </si>
  <si>
    <t>CHASE HOME FINANCE LLC</t>
  </si>
  <si>
    <t>2006-03-17</t>
  </si>
  <si>
    <t>99401</t>
  </si>
  <si>
    <t>TERRAZAS JOSE HUGO</t>
  </si>
  <si>
    <t xml:space="preserve">HUGO </t>
  </si>
  <si>
    <t>TERRAZAS JOSE</t>
  </si>
  <si>
    <t>550 POWER DR, DUNCANVILLE, TX 75116-3722</t>
  </si>
  <si>
    <t>HUERTA MARGARITA MEJIA</t>
  </si>
  <si>
    <t xml:space="preserve">MEJIA </t>
  </si>
  <si>
    <t>HUERTA MARGARITA</t>
  </si>
  <si>
    <t>00000181873000000</t>
  </si>
  <si>
    <t>5602 GASTON AVE</t>
  </si>
  <si>
    <t>5602 GASTON AVE, DALLAS, TX 75214</t>
  </si>
  <si>
    <t>CO48113, CS4892792, DB4816230, ND0004839014, ND0004850830, PL4819000, RS0004492903, SB0000119776, SB0000119778, SB0000119841, ZI75214</t>
  </si>
  <si>
    <t>MUNGER PLACE BLK 3/1865 LT 15 &amp; 10FT LT 16 INT201000284045 DD11042010 CO-DC 1865 003 01500 1001865 003</t>
  </si>
  <si>
    <t>a365dce350463011bb9680ced632ced2</t>
  </si>
  <si>
    <t>b8cdf1ec4fdea3f4552511b71f5f7942</t>
  </si>
  <si>
    <t>00000120406000000</t>
  </si>
  <si>
    <t>4</t>
  </si>
  <si>
    <t>4919 GASTON AVE</t>
  </si>
  <si>
    <t>4919 GASTON AVE, DALLAS, TX 75214</t>
  </si>
  <si>
    <t>C017</t>
  </si>
  <si>
    <t>CO48113, CS4892792, DB4816230, ND0004839014, ND0004850424, PL4819000, RS0004928623, SB0000119776, SB0000119778, SB0000119841, ZI75214</t>
  </si>
  <si>
    <t>MUNGER PLACE BLK C/681 50FT 4 &amp; 30FT 5 INT201000284045 DD11042010 CO-DC 0681 00C 00400 1000681 00C</t>
  </si>
  <si>
    <t>c3bce19c2bcae1676b3cd2d3244134b0</t>
  </si>
  <si>
    <t>00000120514000000</t>
  </si>
  <si>
    <t>4918 GASTON AVE</t>
  </si>
  <si>
    <t>4918 GASTON AVE, DALLAS, TX 75214</t>
  </si>
  <si>
    <t>CO48113, CS4892792, DB4816230, ND0004839014, ND0004850424, PL4819000, RS0004932357, ZI75214</t>
  </si>
  <si>
    <t>MUNGER PLACE BLK E/683 10FT 13 ALL 14 &amp; N 60FT 15 INT201000284045 DD11042010 CO-DC 0683 00E 01400 1000683 00E</t>
  </si>
  <si>
    <t>ccf98fe32a8415a08fc054e24d2d0023</t>
  </si>
  <si>
    <t>65093648740030000</t>
  </si>
  <si>
    <t>874</t>
  </si>
  <si>
    <t>S BEEMAN SURVEY ABSTRACT #67</t>
  </si>
  <si>
    <t>4205 WOODBURY RD</t>
  </si>
  <si>
    <t>BALCH SPRINGS, TX 75180</t>
  </si>
  <si>
    <t>BALCH SPRINGS</t>
  </si>
  <si>
    <t>4205 WOODBURY RD, BALCH SPRINGS, TX 75180</t>
  </si>
  <si>
    <t>C020</t>
  </si>
  <si>
    <t>CO48113, CS4892792, DB4816230, ND0004490764, PL4805372, ZI75180</t>
  </si>
  <si>
    <t>ba1f0271328e547ef64805d7c910a599</t>
  </si>
  <si>
    <t>eaae56284b78c3966096a1a88fbbfe67, 736af177572c716b533ddc2810a8ae7d, 0f6e3d80810114d1bc74a058fcc91d58</t>
  </si>
  <si>
    <t>fd96b3e9a86cc4b8688556c0a0f69cf3</t>
  </si>
  <si>
    <t>JAMES B MASTERS ABST 936 PG 487 PT TR 3 ACS 1.646 ALSO ABST 67 ORIG TOWN BALCH SPGS INT200600352946 DD09152006 CO-DC</t>
  </si>
  <si>
    <t>b03f35a858d11f2e56f19f359bed18f6</t>
  </si>
  <si>
    <t>FRANCISCO RAMIREZ,BEATRIS RAMIREZ</t>
  </si>
  <si>
    <t>CITIFINANCIAL MORTGAGE CO INC</t>
  </si>
  <si>
    <t>2006-09-21</t>
  </si>
  <si>
    <t>2006-09-15</t>
  </si>
  <si>
    <t>352947</t>
  </si>
  <si>
    <t>FRANCISCO RAMIREZ</t>
  </si>
  <si>
    <t xml:space="preserve">RAMIREZ </t>
  </si>
  <si>
    <t xml:space="preserve">FRANCISCO </t>
  </si>
  <si>
    <t>4205 WOODBURY RD, BALCH SPRINGS, TX 75180-2651</t>
  </si>
  <si>
    <t>BEATRIS RAMIREZ</t>
  </si>
  <si>
    <t xml:space="preserve">BEATRIS </t>
  </si>
  <si>
    <t>0067850B0013A0000</t>
  </si>
  <si>
    <t>13A</t>
  </si>
  <si>
    <t>INDEPENDENCE PARK REPLAT</t>
  </si>
  <si>
    <t>9452 BREWSTER ST</t>
  </si>
  <si>
    <t>9452 BREWSTER ST, DALLAS, TX 75227</t>
  </si>
  <si>
    <t>C007</t>
  </si>
  <si>
    <t>CO48113, CS4892792, DB4816230, ND0004795304, ND0004851776, PL4819000, ZI75227</t>
  </si>
  <si>
    <t>0f96e4ec7892d7453203ddc762e651ee, 33e78745a3a83261bbf07e06123e185a, ce9f6e866320c781f39483ea72a071ef</t>
  </si>
  <si>
    <t>INDEPENDENCE PARK REPLAT BLK B/6785 LOT 13A INT20070318650 DD08292007 CO-DC 6785 B00 13A00 4DA6785 B00</t>
  </si>
  <si>
    <t>1fb32ec02bfb2a9509f97a61c37620e4</t>
  </si>
  <si>
    <t>ADRIAN GARCIA,</t>
  </si>
  <si>
    <t>DARRIN CHAPPELL</t>
  </si>
  <si>
    <t>2007-09-04</t>
  </si>
  <si>
    <t>2007-08-29</t>
  </si>
  <si>
    <t>0000000651</t>
  </si>
  <si>
    <t>ADRIAN GARCIA</t>
  </si>
  <si>
    <t xml:space="preserve">GARCIA </t>
  </si>
  <si>
    <t xml:space="preserve">ADRIAN </t>
  </si>
  <si>
    <t>9452 BREWSTER ST, DALLAS, TX 75227-5000</t>
  </si>
  <si>
    <t>00000565039000000</t>
  </si>
  <si>
    <t>6320</t>
  </si>
  <si>
    <t>J A LEONARD SURVEY ABSTRACT #802</t>
  </si>
  <si>
    <t>8320 BOHANNON DR</t>
  </si>
  <si>
    <t>8320 BOHANNON DR, DALLAS, TX 75217</t>
  </si>
  <si>
    <t>C044</t>
  </si>
  <si>
    <t>CO48113, CS4892792, DB4816230, ND0000007752, ND0004841124, PL4819000, ZI75217</t>
  </si>
  <si>
    <t>22e4cb6c8180a57c9e60219faca3bfa1, 40f4073125806bc2bbd1529d2aa129bf, 81aac53ab79b31f0b1aa771a76dfe9d6</t>
  </si>
  <si>
    <t>BLK 6320 LT 21 ACS 0.651 247.2FR PLEASANT DR INT201000298000 DD11082010 CO-DC 6320 000 02100 3006320 000</t>
  </si>
  <si>
    <t>FLOOR/WALL FURNACE</t>
  </si>
  <si>
    <t>STUCCO</t>
  </si>
  <si>
    <t>7998ee556eb77c81361eda7a8512d258</t>
  </si>
  <si>
    <t>LOYD F JOHNSON ESTATE</t>
  </si>
  <si>
    <t>1998-11-30</t>
  </si>
  <si>
    <t>ROSA LUVIANO</t>
  </si>
  <si>
    <t xml:space="preserve">LUVIANO </t>
  </si>
  <si>
    <t xml:space="preserve">ROSA </t>
  </si>
  <si>
    <t>8320 BOHANNON DR, DALLAS, TX 75217-1914</t>
  </si>
  <si>
    <t>MORTGAGE</t>
  </si>
  <si>
    <t>00000387373000000</t>
  </si>
  <si>
    <t>LAKE PARK ESTATES</t>
  </si>
  <si>
    <t>1027 TIPPERARY DR</t>
  </si>
  <si>
    <t>DALLAS, TX 75218</t>
  </si>
  <si>
    <t>1027 TIPPERARY DR, DALLAS, TX 75218</t>
  </si>
  <si>
    <t>C038</t>
  </si>
  <si>
    <t>CO48113, CS4892792, DB4816230, ND0000103782, ND0004839014, PL4819000, ZI75218</t>
  </si>
  <si>
    <t>5c5a0fa0a2d467a03d41edf46e1e1e02, 8efaf770f9d88683d07697cea4f05457, be5e4d6ac4948c66cb0097233ceaf8da</t>
  </si>
  <si>
    <t>7ab896b793076cd05505087fef7a60e9</t>
  </si>
  <si>
    <t>LAKE PARK ESTATES BLK B/5373 LT 9 INT20070105969 DD03202007 CO-DC 5373 000 00900 3005373 000</t>
  </si>
  <si>
    <t>ad88336d939c1e7651c1dcd56e37700b</t>
  </si>
  <si>
    <t>MICHAEL C MULLEN,</t>
  </si>
  <si>
    <t>MARY E HORTON BEACH</t>
  </si>
  <si>
    <t>2007-03-26</t>
  </si>
  <si>
    <t>2007-03-20</t>
  </si>
  <si>
    <t>0000000970</t>
  </si>
  <si>
    <t>MICHAEL C MULLEN</t>
  </si>
  <si>
    <t xml:space="preserve">MULLEN </t>
  </si>
  <si>
    <t>MICHAEL C</t>
  </si>
  <si>
    <t>1027 TIPPERARY DR, DALLAS, TX 75218-2836</t>
  </si>
  <si>
    <t>00000715465000000</t>
  </si>
  <si>
    <t>36</t>
  </si>
  <si>
    <t>COUNTRY CLUB PARK NO 1</t>
  </si>
  <si>
    <t>10643 RUTH ANN DR</t>
  </si>
  <si>
    <t>DALLAS, TX 75228</t>
  </si>
  <si>
    <t>10643 RUTH ANN DR, DALLAS, TX 75228</t>
  </si>
  <si>
    <t>CO48113, CS4892792, DB4816230, ND0004795227, ND0004852023, PL4819000, RS0001065373, ZI75228</t>
  </si>
  <si>
    <t>eb72fd6a9d82c31ea50ca4b3293eb9a1</t>
  </si>
  <si>
    <t>5c5a0fa0a2d467a03d41edf46e1e1e02, 385e9487afd03e683d789e01bbb721fd, 529b7a4a9b1d7969cd383fc09243cff2</t>
  </si>
  <si>
    <t>e588505f8e8a2418989a254462b6f87f</t>
  </si>
  <si>
    <t>COUNTRY CLUB PARK NO 1 BLK 7/7314 LT 36 INT201300098486 DD03272013 CO-DC 7314 007 03600 3007314 007</t>
  </si>
  <si>
    <t>5c0b7c5bf042b41eff1689c4ebed767b</t>
  </si>
  <si>
    <t>aae46651d22ad70e9ea93b94daf22bd6</t>
  </si>
  <si>
    <t>2025-06-08T13:56:28.908Z</t>
  </si>
  <si>
    <t>f2dee0da651bac04d2a5a096e6b0a768</t>
  </si>
  <si>
    <t>REYES CAPISTRAN JR.,</t>
  </si>
  <si>
    <t>SALAZAR,JOSE &amp; MARTHA</t>
  </si>
  <si>
    <t>2008-10-02</t>
  </si>
  <si>
    <t>2008-09-29</t>
  </si>
  <si>
    <t>319527</t>
  </si>
  <si>
    <t>MARIA G ALONSO</t>
  </si>
  <si>
    <t xml:space="preserve">ALONSO </t>
  </si>
  <si>
    <t>MARIA G</t>
  </si>
  <si>
    <t>10643 RUTH ANN DR, DALLAS, TX 75228-2727</t>
  </si>
  <si>
    <t>38005500050100000</t>
  </si>
  <si>
    <t>BIG TOWN ESTATES</t>
  </si>
  <si>
    <t>DC CM MS PH DO</t>
  </si>
  <si>
    <t>2500 VICKIE ST</t>
  </si>
  <si>
    <t>MESQUITE, TX 75149</t>
  </si>
  <si>
    <t>MESQUITE</t>
  </si>
  <si>
    <t>2500 VICKIE ST, MESQUITE, TX 75149</t>
  </si>
  <si>
    <t>C047</t>
  </si>
  <si>
    <t>CO48113, CS4892792, DB4830390, ND0004840858, PL4847892, SB0000122616, SB0000122620, SB0000122622, ZI75149</t>
  </si>
  <si>
    <t>cb4262141b63af1e48ae3167ecfe0ee5</t>
  </si>
  <si>
    <t>bfe90b6b5b4707f05368928124d0e304</t>
  </si>
  <si>
    <t>d6145e204b585625838a3972f62b9608, 9b36bdcf1eff97fcdaa4562df45b1f55, 96cfdeb0865402e7253107ce7417798d, ccd96d531d81ff684680902a9a9b9484, f47598b56b02ebd3e162ab2989e81612, e477e88546eeb328d8fb76830877a5d4, 24442517aa6aa732e0ad82351f20b442, c4c229c1b890f6e6c53535977e05ea1c, 86d778b9ec5aa199e6d9b3f2ce9692da, 99054c4b32e5b2727884ef01ec364409, 84f0c993a0281d92f48013b23d5ccb7d, f408ee507dd07db4bcd7a63cf4af1720, 1aa739bdf791d59fc863f7442b9f5d58, d2a55a2e3983e92ccc95e5ba7688b591, 85ab71c1c246e1fe08a9ba26c196e1a7, 0cbc40e27311fb304ed41af2fd7282bd, 8e750990776812a97300efcdf4780b05, 9e9df14ebe3a3e582b05b0463b5cd40b</t>
  </si>
  <si>
    <t>e83b4e7c8ebbc04fd567731ba4c9b346</t>
  </si>
  <si>
    <t>BIG TOWN ESTATES 3 BLK 5 LT 10 VOL2005115/8233 DD06072005 CO-DC 0055000501000 1CM00550005</t>
  </si>
  <si>
    <t>040d49b591d4e42df5e2852c9a14412d</t>
  </si>
  <si>
    <t>MARIO S BARRIOS,ARACELI BARRIOS</t>
  </si>
  <si>
    <t>SHIVERS,ROBERT W &amp; K L</t>
  </si>
  <si>
    <t>2005-06-14</t>
  </si>
  <si>
    <t>2005-06-07</t>
  </si>
  <si>
    <t>3391842</t>
  </si>
  <si>
    <t>MARIO SANCHEZ BARRIOS</t>
  </si>
  <si>
    <t xml:space="preserve">BARRIOS </t>
  </si>
  <si>
    <t>MARIO SANCHEZ</t>
  </si>
  <si>
    <t>2500 VICKIE ST, MESQUITE, TX 75149-1225</t>
  </si>
  <si>
    <t>OMAR BARRIOS</t>
  </si>
  <si>
    <t xml:space="preserve">OMAR </t>
  </si>
  <si>
    <t>JULIANA BARRIOS</t>
  </si>
  <si>
    <t xml:space="preserve">JULIANA </t>
  </si>
  <si>
    <t>00000326527000000</t>
  </si>
  <si>
    <t>H</t>
  </si>
  <si>
    <t>23</t>
  </si>
  <si>
    <t>CEDAR CREST</t>
  </si>
  <si>
    <t>2030 BERWICK AVE</t>
  </si>
  <si>
    <t>DALLAS, TX 75203</t>
  </si>
  <si>
    <t>2030 BERWICK AVE, DALLAS, TX 75203</t>
  </si>
  <si>
    <t>C018</t>
  </si>
  <si>
    <t>CO48113, CS4893682, DB4816230, ND0000025582, ND0004840725, PL4819000, ZI75203</t>
  </si>
  <si>
    <t>94d1c124d92a3ce3a6353c08a894db05, 40467ffddefefdc4cc68f6c934f9a35e, 11fda2b54de25c904f591179137c0fa1</t>
  </si>
  <si>
    <t>2fff2165cb7236765b0f8a27a7b5e11f</t>
  </si>
  <si>
    <t>CEDAR CREST BLK 23/4508 LOT H INT201700105194 DD01012016 CO-DC 4508 023 00H00 2004508 023</t>
  </si>
  <si>
    <t>ad3b677a815b3724d04d88df0d9e38ca</t>
  </si>
  <si>
    <t>JUAN NAVARRO,</t>
  </si>
  <si>
    <t>SANCHEZ,JUANA</t>
  </si>
  <si>
    <t>2017-04-14</t>
  </si>
  <si>
    <t>2016-01-01</t>
  </si>
  <si>
    <t>JUAN NAVARRO</t>
  </si>
  <si>
    <t xml:space="preserve">NAVARRO </t>
  </si>
  <si>
    <t>2030 BERWICK AVE, DALLAS, TX 75203-4308</t>
  </si>
  <si>
    <t>00000794078190000</t>
  </si>
  <si>
    <t>20</t>
  </si>
  <si>
    <t>HIGH MDWS</t>
  </si>
  <si>
    <t>DC DA RS PH DO</t>
  </si>
  <si>
    <t>9038 FAIRGLEN DR</t>
  </si>
  <si>
    <t>DALLAS, TX 75231</t>
  </si>
  <si>
    <t>9038 FAIRGLEN DR, DALLAS, TX 75231</t>
  </si>
  <si>
    <t>CO48113, CS4892792, ND0004840916, ND0004852228, PL4819000, SB0000123567, SB0000123569, SB0000123575, SB0000123604, SB0000123606, ZI75231</t>
  </si>
  <si>
    <t>e08928cfa1281ff9f55136eb3a884433</t>
  </si>
  <si>
    <t>0410e78d4b96fb33ba45ad1d3ed54fba</t>
  </si>
  <si>
    <t>1f55dcb4e904fb374cf49efd6e8205a0, c8efb0fcae7c3e5cc74df28ef24f822a, 373542c515b7ef01ec1e1bd7175eba7e, 0d85ae135ed3891a730e58b318f3fcaf, b52b0cb5cdf83611056d6fb6b20acc58, 3e470d60b63a4f2fd4f97560e884dfca, 40b42b87437abda4b26ceee29986a4a8, 9fb39a0a9db4bca2668828f96c317b50, 95aa34528abbe9aec6a7f04ccfb05d6d, 11328cb2ee4c68a1b898feedae110d6d, 7e836ff29c70da4ab70fa91f6d574672, 153ac3ac862121af015d49884b98177a, f25316374534e696943b905e970bd73d, 86f952ee199b9cecf013400cae762f11, f744bffe66ca472a12c27ed04a485676, 2edd6dc0d714207deb59aa0d45dc536a, 22667f3fc812581ad1f3e3885b26e7ea, 5f006a87c9245db0310325c7c39ead61, 7615a2345df9224b5bb3380a9f5bda47, 26a180036ad5e76b7b5302ec5de0d187, e5cbe93476c11cdfb9a1caed9bbf33e2, 6ebf64300dc0a31b0a0ed45187fdee1a, 50655fb0d00430d96272ad1aed146f96, 408986e1d8b3dc3dceed0e34b5948c2e, 5d044d281ec536486b14e79a8652c671</t>
  </si>
  <si>
    <t>4d96d5a5015395bef6047d89d661abcd</t>
  </si>
  <si>
    <t>HIGH MEADOWS BLK B/8140 LOT 20 INT201800312643 DD11272018 CO-DC 8140 000 02000 3008140 000</t>
  </si>
  <si>
    <t>EXCELLENT</t>
  </si>
  <si>
    <t>f6a231cdf9154dd0eba17b420c394151</t>
  </si>
  <si>
    <t>2025-06-08T13:59:56.603Z</t>
  </si>
  <si>
    <t>8235ab929b20264de9ec0985ba9d6e06</t>
  </si>
  <si>
    <t>STEVEN J PORTER,</t>
  </si>
  <si>
    <t>CORY ALLEN LACY</t>
  </si>
  <si>
    <t>2018-11-28</t>
  </si>
  <si>
    <t>2018-11-27</t>
  </si>
  <si>
    <t>201800312644</t>
  </si>
  <si>
    <t>STEVEN J PORTER</t>
  </si>
  <si>
    <t xml:space="preserve">PORTER </t>
  </si>
  <si>
    <t>STEVEN J</t>
  </si>
  <si>
    <t>9038 FAIRGLEN DR, DALLAS, TX 75231-4860</t>
  </si>
  <si>
    <t>00000717931000000</t>
  </si>
  <si>
    <t>LAKE HIGHLANDS ESTATES NO 12</t>
  </si>
  <si>
    <t>10221 MCCREE RD</t>
  </si>
  <si>
    <t>DALLAS, TX 75238</t>
  </si>
  <si>
    <t>10221 MCCREE RD, DALLAS, TX 75238</t>
  </si>
  <si>
    <t>C043</t>
  </si>
  <si>
    <t>CO48113, CS4892792, DB4837020, ND0004840916, ND0004851758, PL4819000, SB0000123567, SB0000123574, SB0000123575, SB0000123576, SB0000123606, ZI75238</t>
  </si>
  <si>
    <t>40b42b87437abda4b26ceee29986a4a8, 3e470d60b63a4f2fd4f97560e884dfca, b52b0cb5cdf83611056d6fb6b20acc58, 0d85ae135ed3891a730e58b318f3fcaf, 373542c515b7ef01ec1e1bd7175eba7e, 1f55dcb4e904fb374cf49efd6e8205a0, 9fb39a0a9db4bca2668828f96c317b50, 95aa34528abbe9aec6a7f04ccfb05d6d, 6ebf64300dc0a31b0a0ed45187fdee1a, 11328cb2ee4c68a1b898feedae110d6d, 7e836ff29c70da4ab70fa91f6d574672, 153ac3ac862121af015d49884b98177a, 408986e1d8b3dc3dceed0e34b5948c2e, f25316374534e696943b905e970bd73d, 86f952ee199b9cecf013400cae762f11, f744bffe66ca472a12c27ed04a485676, e5cbe93476c11cdfb9a1caed9bbf33e2, 5d044d281ec536486b14e79a8652c671, 2edd6dc0d714207deb59aa0d45dc536a, 26a180036ad5e76b7b5302ec5de0d187, 7615a2345df9224b5bb3380a9f5bda47, 5f006a87c9245db0310325c7c39ead61, f8c5510b7f27da32e8731d54153ee879, 50655fb0d00430d96272ad1aed146f96</t>
  </si>
  <si>
    <t>715bae7784adf2d90eb4fd52f23dbef4</t>
  </si>
  <si>
    <t>LAKE HIGHLANDS ESTATES NO 12 BLK A/7317 LT 6 INT201700257307 DD09082017 CO-DC 7317 00A 00600 3007317 00A</t>
  </si>
  <si>
    <t>3164d52e4e7f74556c2cb5cf9c33e215</t>
  </si>
  <si>
    <t>0021M620000A00110</t>
  </si>
  <si>
    <t>A0</t>
  </si>
  <si>
    <t>8152</t>
  </si>
  <si>
    <t xml:space="preserve">A13  </t>
  </si>
  <si>
    <t>WOODSIDE LANE CONDOS PHASE I</t>
  </si>
  <si>
    <t>9302 FOREST LN APT A110</t>
  </si>
  <si>
    <t>DALLAS, TX 75243</t>
  </si>
  <si>
    <t>9302 FOREST LN APT A110, DALLAS, TX 75243</t>
  </si>
  <si>
    <t>CO48113, CS4892792, DB4837020, ND0000025590, ND0004840916, ND0004852673, PL4819000, RS0001939084, RS0004835914, SB0000123567, SB0000123569, SB0000123575, SB0000123579, SB0000123606, ZI75243</t>
  </si>
  <si>
    <t>40b42b87437abda4b26ceee29986a4a8, e5cbe93476c11cdfb9a1caed9bbf33e2, 3e470d60b63a4f2fd4f97560e884dfca, b52b0cb5cdf83611056d6fb6b20acc58, 0d85ae135ed3891a730e58b318f3fcaf, 373542c515b7ef01ec1e1bd7175eba7e, 1f55dcb4e904fb374cf49efd6e8205a0, 9fb39a0a9db4bca2668828f96c317b50, 26a180036ad5e76b7b5302ec5de0d187, 50655fb0d00430d96272ad1aed146f96, 7615a2345df9224b5bb3380a9f5bda47, 95aa34528abbe9aec6a7f04ccfb05d6d, 11328cb2ee4c68a1b898feedae110d6d, 5f006a87c9245db0310325c7c39ead61, 6ebf64300dc0a31b0a0ed45187fdee1a, 7e836ff29c70da4ab70fa91f6d574672, 22667f3fc812581ad1f3e3885b26e7ea, 5d044d281ec536486b14e79a8652c671, 153ac3ac862121af015d49884b98177a, 2edd6dc0d714207deb59aa0d45dc536a, f25316374534e696943b905e970bd73d, 408986e1d8b3dc3dceed0e34b5948c2e, a5d3c2117267b6cab8b8af04ea41aed7, 86f952ee199b9cecf013400cae762f11, f744bffe66ca472a12c27ed04a485676</t>
  </si>
  <si>
    <t>9c1e041cdbf3fdf90072dee374eb2200</t>
  </si>
  <si>
    <t>Condominium (residential)</t>
  </si>
  <si>
    <t>CONDOMINIUM</t>
  </si>
  <si>
    <t>WOODSIDE LANE CONDOS PHASE I BLK 8152 LT3 3.516 ACS BLDG A UNIT 110 C.E. .81147% INT201700287864 DD10112017 CO-DC 8152 000</t>
  </si>
  <si>
    <t>MISCELLANEOUS</t>
  </si>
  <si>
    <t>330440b1aef57b5b9a9c31f887a72311</t>
  </si>
  <si>
    <t>c6f991193e0eaca8f4ee0234f0e3a86d</t>
  </si>
  <si>
    <t>00000722698250000</t>
  </si>
  <si>
    <t>JANMAR CIRCLE NO 9</t>
  </si>
  <si>
    <t>11514 VALLEYDALE DR</t>
  </si>
  <si>
    <t>DALLAS, TX 75230</t>
  </si>
  <si>
    <t>11514 VALLEYDALE DR, DALLAS, TX 75230</t>
  </si>
  <si>
    <t>C031</t>
  </si>
  <si>
    <t>CO48113, CS4892792, DB4816230, ND0000571530, ND0004839016, PL4819000, RS0001066345, SB0000119756, SB0000119847, SB0000119851, ZI75230</t>
  </si>
  <si>
    <t>39d422c8765a7b85c11164d393b76f63</t>
  </si>
  <si>
    <t>78449c0b9b63d02696847153e29efb09, 12d9ef6ca86f4817b36147bbfbcb6b62, c85ae61e5022d484a399a76df890a2d4</t>
  </si>
  <si>
    <t>d79d88939c5a65edc631cd4415916a97</t>
  </si>
  <si>
    <t>JANMAR CIRCLE NO 9 BLK 16/7347 LOT 5 INT201500263570 DD09292015 CO-DC 7347 016 00500 1007347 016</t>
  </si>
  <si>
    <t>MANSARD</t>
  </si>
  <si>
    <t>e8e4ef7e3c0dfa32149d9014359eefda</t>
  </si>
  <si>
    <t>4ed84a0e69468e3079616ff8df07da64</t>
  </si>
  <si>
    <t>MITCHELE B WEECH,JEFFREY T WEECH</t>
  </si>
  <si>
    <t>AUDREY GRAHAM</t>
  </si>
  <si>
    <t>2015-10-01</t>
  </si>
  <si>
    <t>2015-09-29</t>
  </si>
  <si>
    <t>201500263571</t>
  </si>
  <si>
    <t>MITCHELE B WEECH</t>
  </si>
  <si>
    <t xml:space="preserve">WEECH </t>
  </si>
  <si>
    <t>MITCHELE B</t>
  </si>
  <si>
    <t>11514 VALLEYDALE DR, DALLAS, TX 75230-2402</t>
  </si>
  <si>
    <t>JEFFREY T WEECH</t>
  </si>
  <si>
    <t>JEFFREY T</t>
  </si>
  <si>
    <t>00000195391000000</t>
  </si>
  <si>
    <t>NORTHERN HILLS</t>
  </si>
  <si>
    <t>3718 ARMSTRONG AVE</t>
  </si>
  <si>
    <t>DALLAS, TX 75205</t>
  </si>
  <si>
    <t>3718 ARMSTRONG AVE, DALLAS, TX 75205</t>
  </si>
  <si>
    <t>C005</t>
  </si>
  <si>
    <t>CO48113, CS4892792, DB4816230, ND0004796357, ND0004852941, PL4819000, SB0000119783, SB0000119787, SB0000119817, ZI75205</t>
  </si>
  <si>
    <t>45b2f54c012b086f824ad6224c71d4df</t>
  </si>
  <si>
    <t>03f37ad24600f45747e1b6b392110078, c1758ca69101c68454503a4a9bdbae09, 0427016f103b0b554457fbd2ccd4d9a6</t>
  </si>
  <si>
    <t>6228fba015b6551d616384ee90e002b7</t>
  </si>
  <si>
    <t>NORTHERN HILLS BLK 1/2022 65FT LT 4 &amp; E 5FT LT 3 INT201000301405 DD11182010 CO-DC 2022 001 00400 1002022 001</t>
  </si>
  <si>
    <t>3fa8942a591540138ea5c6d12c98034a</t>
  </si>
  <si>
    <t>TERESA A MCENENY,</t>
  </si>
  <si>
    <t>CHRISTOPHER RECORD</t>
  </si>
  <si>
    <t>2010-11-24</t>
  </si>
  <si>
    <t>2010-11-18</t>
  </si>
  <si>
    <t>201000301406</t>
  </si>
  <si>
    <t>TERESA ANN WALTER</t>
  </si>
  <si>
    <t xml:space="preserve">WALTER </t>
  </si>
  <si>
    <t>TERESA ANN</t>
  </si>
  <si>
    <t>3718 ARMSTRONG AVE, DALLAS, TX 75205-3806</t>
  </si>
  <si>
    <t>WALTER GEORG</t>
  </si>
  <si>
    <t xml:space="preserve">GEORG </t>
  </si>
  <si>
    <t>00000582967000000</t>
  </si>
  <si>
    <t>75</t>
  </si>
  <si>
    <t>MEADOW PARK INST 2</t>
  </si>
  <si>
    <t>12016 BENCREST PL</t>
  </si>
  <si>
    <t>DALLAS, TX 75244</t>
  </si>
  <si>
    <t>12016 BENCREST PL, DALLAS, TX 75244</t>
  </si>
  <si>
    <t>C048</t>
  </si>
  <si>
    <t>CO48113, CS4892792, DB4816230, ND0004796028, ND0004841131, PL4819000, RS0001063655, ZI75244</t>
  </si>
  <si>
    <t>49c32926431d9ce64909a6de88a336d8</t>
  </si>
  <si>
    <t>29e65c3faedd8f3d0d4e01e9f34197a1, f3e716507876690c1acbd58754f3f099, e7f40ac190e1d48924d4b4591f85def1</t>
  </si>
  <si>
    <t>b35e02983a562869dd35089ddd093b25</t>
  </si>
  <si>
    <t>MEADOW PARK INST 2 BLK C/6406 LT 75 INT20180187291 DD07132018 CO-DC 6406 00C 07500 1006406 00C</t>
  </si>
  <si>
    <t>a9d8a4e767e9fc0361d2a25c65424186</t>
  </si>
  <si>
    <t>bdcace289ffa07fc73619ed82e8d77f5</t>
  </si>
  <si>
    <t>SHANTI HOLMES MCGOVERN,ANA LUCIA MCGOVERN</t>
  </si>
  <si>
    <t>RICHARD FLORKOWSKI</t>
  </si>
  <si>
    <t>2023-03-03</t>
  </si>
  <si>
    <t>2023-03-01</t>
  </si>
  <si>
    <t>0000041024</t>
  </si>
  <si>
    <t>SHANTI HOLMES MCGOVERN</t>
  </si>
  <si>
    <t xml:space="preserve">MCGOVERN </t>
  </si>
  <si>
    <t>SHANTI HOLMES</t>
  </si>
  <si>
    <t>12016 BENCREST PL, DALLAS, TX 75244-7002</t>
  </si>
  <si>
    <t>ANA LUCIA MCGOVERN</t>
  </si>
  <si>
    <t>ANA LUCIA</t>
  </si>
  <si>
    <t>00000432862000000</t>
  </si>
  <si>
    <t>COMMUNITY PLACE</t>
  </si>
  <si>
    <t>3140 CLYDEDALE DR</t>
  </si>
  <si>
    <t>DALLAS, TX 75220</t>
  </si>
  <si>
    <t>3140 CLYDEDALE DR, DALLAS, TX 75220</t>
  </si>
  <si>
    <t>C055</t>
  </si>
  <si>
    <t>CO48113, CS4892792, DB4816230, ND0000422712, ND0004795959, PL4819000, RS0004492852, ZI75220</t>
  </si>
  <si>
    <t>69759af225e5b9a8c0fd7e071eb261c0</t>
  </si>
  <si>
    <t>e4ac09eea8c269d4f86efd85ef5964f0, 5bb76e917014493c3eb87588f008fd0d, da38b1ce81a57bdf9137f30839aeef5b</t>
  </si>
  <si>
    <t>6d2d2828d6c41ee9f1c19c3324d5985d</t>
  </si>
  <si>
    <t>COMMUNITY PLACE BLK 6/5776 LOT 23 VOL93211/4408 DD102593 CO-DALLAS 5776 006 02300 1005776 006</t>
  </si>
  <si>
    <t>570c59524eeceb2d2c08f29bac72df7b</t>
  </si>
  <si>
    <t>a224715a1fc07d102f4416965a64196e</t>
  </si>
  <si>
    <t>LUIS J GONZALEZ,MARIA I GONZALEZ</t>
  </si>
  <si>
    <t>LUIS J GONZALES</t>
  </si>
  <si>
    <t>2022-04-21</t>
  </si>
  <si>
    <t>2022-04-20</t>
  </si>
  <si>
    <t>LUIS J GONZALEZ</t>
  </si>
  <si>
    <t>LUIS J</t>
  </si>
  <si>
    <t>3140 CLYDEDALE DR, DALLAS, TX 75220-6631</t>
  </si>
  <si>
    <t>MARIA I GONZALEZ</t>
  </si>
  <si>
    <t>MARIA I</t>
  </si>
  <si>
    <t>00000359095000000</t>
  </si>
  <si>
    <t>HILLTOP HOMES</t>
  </si>
  <si>
    <t>3719 BOLIVAR DR</t>
  </si>
  <si>
    <t>3719 BOLIVAR DR, DALLAS, TX 75220</t>
  </si>
  <si>
    <t>C011</t>
  </si>
  <si>
    <t>CO48113, CS4892792, DB4816230, ND0000056525, ND0000422712, PL4819000, RS0000379622, SB0000119727, SB0000119744, SB0000119763, ZI75220</t>
  </si>
  <si>
    <t>5bb76e917014493c3eb87588f008fd0d, e7c8149f901c80e190a419805dfa9ebb</t>
  </si>
  <si>
    <t>HILLTOP HOMES BLK 1/5086 LOT 4 INT202400051097 DD03132024 CO-DC 5086 001 00400 1005086 001</t>
  </si>
  <si>
    <t>d7d28d51c3284f495b0df24051273ee8</t>
  </si>
  <si>
    <t>65e335df4e191ae643fb39a6f3e90dbe</t>
  </si>
  <si>
    <t>NEW HORIZON INVESTMENTS LLC,</t>
  </si>
  <si>
    <t>KIMBERLY D MARRIOTT</t>
  </si>
  <si>
    <t>2024-03-14</t>
  </si>
  <si>
    <t>2024-03-13</t>
  </si>
  <si>
    <t>NEW HORIZON INVESTMENTS LLC</t>
  </si>
  <si>
    <t xml:space="preserve">NEW HORIZON INVESTMENTS LLC </t>
  </si>
  <si>
    <t>1312 GRANGER DR, ALLEN, TX 75013-1122</t>
  </si>
  <si>
    <t>00649600050020000</t>
  </si>
  <si>
    <t xml:space="preserve">F10  </t>
  </si>
  <si>
    <t>CENTENNIAL PLAZA</t>
  </si>
  <si>
    <t>10326 FINNELL ST</t>
  </si>
  <si>
    <t>10326 FINNELL ST, DALLAS, TX 75220</t>
  </si>
  <si>
    <t>CO48113, CS4892792, DB4816230, ND0000422712, ND0004852444, PL4819000, ZI75220</t>
  </si>
  <si>
    <t>5bb76e917014493c3eb87588f008fd0d, da38b1ce81a57bdf9137f30839aeef5b, fb96ccb834b1176f376f214b79c250fb</t>
  </si>
  <si>
    <t>Hotel, Motel</t>
  </si>
  <si>
    <t>Commercial</t>
  </si>
  <si>
    <t>HOTEL</t>
  </si>
  <si>
    <t>CENTENNIAL PLAZA BLK 5/6496 LT 2 ACS 2.25 INT201600231023 DD08182016 CO-DC 6496 005 00200 6DA6496 005</t>
  </si>
  <si>
    <t>BUILDING SQFT</t>
  </si>
  <si>
    <t>f71e44f0422f59c994656360ce076955</t>
  </si>
  <si>
    <t>00000583774000000</t>
  </si>
  <si>
    <t>GLEN COVE INST 3</t>
  </si>
  <si>
    <t>4015 CEDAR BAYOU DR</t>
  </si>
  <si>
    <t>4015 CEDAR BAYOU DR, DALLAS, TX 75244</t>
  </si>
  <si>
    <t>C032</t>
  </si>
  <si>
    <t>CO48113, CS4892792, DB4816230, ND0004796028, ND0004841131, PL4819000, RS0001066018, ZI75244</t>
  </si>
  <si>
    <t>f3e716507876690c1acbd58754f3f099, 29e65c3faedd8f3d0d4e01e9f34197a1, e7f40ac190e1d48924d4b4591f85def1</t>
  </si>
  <si>
    <t>GLEN COVE INST 3 BLK 12/6406 LOT 11 INT202000194206 DD07272020 CO-DC 6406 012 01100 1006406 012</t>
  </si>
  <si>
    <t>46db021084f75a11c7af0866e8960542</t>
  </si>
  <si>
    <t>JONATHAN FILBERT,</t>
  </si>
  <si>
    <t>TORCOLETTI,MARY R &amp; PAUL</t>
  </si>
  <si>
    <t>2017-03-03</t>
  </si>
  <si>
    <t>63148</t>
  </si>
  <si>
    <t>KEVIN A COLE</t>
  </si>
  <si>
    <t xml:space="preserve">COLE </t>
  </si>
  <si>
    <t>KEVIN A</t>
  </si>
  <si>
    <t>4015 CEDAR BAYOU DR, DALLAS, TX 75244-7220</t>
  </si>
  <si>
    <t>63149</t>
  </si>
  <si>
    <t>ERIN E COLE</t>
  </si>
  <si>
    <t>ERIN E</t>
  </si>
  <si>
    <t>00000425767000000</t>
  </si>
  <si>
    <t>2B</t>
  </si>
  <si>
    <t>CASE A B JR</t>
  </si>
  <si>
    <t>4742 ELSBY AVE</t>
  </si>
  <si>
    <t>DALLAS, TX 75209</t>
  </si>
  <si>
    <t>4742 ELSBY AVE, DALLAS, TX 75209</t>
  </si>
  <si>
    <t>C012</t>
  </si>
  <si>
    <t>CO48113, CS4892792, DB4816230, ND0000422712, ND0004800601, PL4819000, SB0000119727, SB0000119763, SB0000119793, ZI75209</t>
  </si>
  <si>
    <t>5bb76e917014493c3eb87588f008fd0d, e3a8392cf286e3a4e307be9e00ffce4e</t>
  </si>
  <si>
    <t>b9e05a750e0917b991cef1041b4eb9fb</t>
  </si>
  <si>
    <t>CASE A B JR BLK C/5681 LT 2B INT201700233910 DD08182017 CO-DC 5681 000 02B00 1005681 000</t>
  </si>
  <si>
    <t>36ce36b134187376b1f06cf1ad07be6c</t>
  </si>
  <si>
    <t>HEATHER A KANNY,</t>
  </si>
  <si>
    <t>WARREN C BARRY</t>
  </si>
  <si>
    <t>2017-08-21</t>
  </si>
  <si>
    <t>2017-08-18</t>
  </si>
  <si>
    <t>201700233911</t>
  </si>
  <si>
    <t>HEATHER A KANNY</t>
  </si>
  <si>
    <t xml:space="preserve">KANNY </t>
  </si>
  <si>
    <t>HEATHER A</t>
  </si>
  <si>
    <t>4742 ELSBY AVE, DALLAS, TX 75209-3206</t>
  </si>
  <si>
    <t>00000341920000000</t>
  </si>
  <si>
    <t>LOVERS LANE VILLAGE</t>
  </si>
  <si>
    <t>7702 LINWOOD AVE</t>
  </si>
  <si>
    <t>7702 LINWOOD AVE, DALLAS, TX 75209</t>
  </si>
  <si>
    <t>C037</t>
  </si>
  <si>
    <t>CO48113, CS4892792, DB4816230, ND0000422712, ND0004853406, PL4819000, RS0004926526, SB0000119727, SB0000119763, SB0000119793, ZI75209</t>
  </si>
  <si>
    <t>LOVERS LANE VILLAGE BLK A/4825 LT 4 INT201400282060 DD11042014 CO-DC 4825 00A 00400 1DA4825 00A</t>
  </si>
  <si>
    <t>ALUMINUM SIDING</t>
  </si>
  <si>
    <t>c392ffcf78d2deab948bc54f23820f9f</t>
  </si>
  <si>
    <t>b7bd97382ee2f7a93a9f896199fe0b5a</t>
  </si>
  <si>
    <t>ISAAC CHAVOYA,</t>
  </si>
  <si>
    <t>VOSS,DAVID E &amp; MELANIE</t>
  </si>
  <si>
    <t>2008-12-09</t>
  </si>
  <si>
    <t>2008-12-05</t>
  </si>
  <si>
    <t>384083</t>
  </si>
  <si>
    <t>VERONICA G LASZLO</t>
  </si>
  <si>
    <t xml:space="preserve">LASZLO </t>
  </si>
  <si>
    <t>VERONICA G</t>
  </si>
  <si>
    <t>7702 LINWOOD AVE, DALLAS, TX 75209-3828</t>
  </si>
  <si>
    <t>00000347152000000</t>
  </si>
  <si>
    <t>4913</t>
  </si>
  <si>
    <t>SHANNON ESTATES #3</t>
  </si>
  <si>
    <t>7010 ORIOLE DR</t>
  </si>
  <si>
    <t>7010 ORIOLE DR, DALLAS, TX 75209</t>
  </si>
  <si>
    <t>CO48113, CS4892792, DB4816230, ND0000422712, ND0004853406, PL4819000, RS0000431262, ZI75209</t>
  </si>
  <si>
    <t>e3a8392cf286e3a4e307be9e00ffce4e, 5bb76e917014493c3eb87588f008fd0d</t>
  </si>
  <si>
    <t>SHANNON ESTATES REV LOT 16 ORIOLE INT201800228560 DD08232018 CO-DC 4913 007 01600 1004913 007</t>
  </si>
  <si>
    <t>7f5a947886068c51cca31705c79c0c88</t>
  </si>
  <si>
    <t>RAMON MALDONADO,</t>
  </si>
  <si>
    <t>BOWDEN,MARIE &amp; NICHOLAS J</t>
  </si>
  <si>
    <t>2018-08-24</t>
  </si>
  <si>
    <t>2018-08-23</t>
  </si>
  <si>
    <t>228561</t>
  </si>
  <si>
    <t>RAMON MALDONADO</t>
  </si>
  <si>
    <t xml:space="preserve">MALDONADO </t>
  </si>
  <si>
    <t xml:space="preserve">RAMON </t>
  </si>
  <si>
    <t>7010 ORIOLE DR, DALLAS, TX 75209-4813</t>
  </si>
  <si>
    <t>321349300A0090000</t>
  </si>
  <si>
    <t>GARDEN ISLES 3RD</t>
  </si>
  <si>
    <t>DC CI IS PH DO</t>
  </si>
  <si>
    <t>1511 LAKESHORE DR</t>
  </si>
  <si>
    <t>IRVING, TX 75060</t>
  </si>
  <si>
    <t>IRVING</t>
  </si>
  <si>
    <t>1511 LAKESHORE DR, IRVING, TX 75060</t>
  </si>
  <si>
    <t>C026</t>
  </si>
  <si>
    <t>CO48113, CS4893682, DB4824420, ND0004684675, PL4837000, RS0000103184, ZI75060</t>
  </si>
  <si>
    <t>2047e52ff1094223fcb14e4de8c78e22</t>
  </si>
  <si>
    <t>d399138c93b76c98a7e4c1eae6ade35b</t>
  </si>
  <si>
    <t>78ccaa8de046a464c61acb013c868987, fe6d85aab9e67eb5fcabfb4e32adb15a, 5423a295655f100575afc053c6979801, 16e3f72d811226e439c6a8f3d2a71bc9</t>
  </si>
  <si>
    <t>f85eaf45bcbc4b8c0a1fa819cc461c86</t>
  </si>
  <si>
    <t>GARDEN ISLES 3RD INST BLK A LOT 9 VOL89216/1856 EX103189 CO-DALLAS 1349300A00900 1321349300A</t>
  </si>
  <si>
    <t>8cad7fb3b6f32eaa4f7b02658734b998</t>
  </si>
  <si>
    <t>a3c7a20aa753e3c7409239f212387d83</t>
  </si>
  <si>
    <t>2025-06-08T13:58:07.403Z</t>
  </si>
  <si>
    <t>4e7a81328716631fa5f65aeac0cf8b37</t>
  </si>
  <si>
    <t>RAY COOK</t>
  </si>
  <si>
    <t xml:space="preserve">COOK </t>
  </si>
  <si>
    <t xml:space="preserve">RAY </t>
  </si>
  <si>
    <t>317 MAIN ST, WINTHROP, ME 04364-1528</t>
  </si>
  <si>
    <t>32263500010070000</t>
  </si>
  <si>
    <t>LEGENDS</t>
  </si>
  <si>
    <t>1323 BROADMOOR LN</t>
  </si>
  <si>
    <t>IRVING, TX 75061</t>
  </si>
  <si>
    <t>1323 BROADMOOR LN, IRVING, TX 75061</t>
  </si>
  <si>
    <t>CO48113, CS4893682, DB4824420, ND0004781483, PL4837000, RS0004929023, SB0000121584, SB0000121590, SB0000121603, SB0000139293, ZI75061</t>
  </si>
  <si>
    <t>0041c77ca61119778db76a467a8cbaab, f6826420c6ebadb6672a1f87cd201e32, d8e887faf1251eead989136e92998ddf, 240ccb7bc2d8d5a6beb637bfd49741f7</t>
  </si>
  <si>
    <t>b66dcc1027cc199eac5aea314c5f238c</t>
  </si>
  <si>
    <t>LEGENDS LOT 7 INT201000225619 DD08312010 CO-DC 2635000100700 2CI26350001</t>
  </si>
  <si>
    <t>dde7c3306accf2c59100c5218f8ee2f5</t>
  </si>
  <si>
    <t>16cfc1c5639dc24791c798c1a9b2a4ac</t>
  </si>
  <si>
    <t>2025-06-08T13:59:47.869Z</t>
  </si>
  <si>
    <t>66f05d75d312734a4e555c6d244afa4d</t>
  </si>
  <si>
    <t>KEVIN S JONES,</t>
  </si>
  <si>
    <t>US BANK NA OOMC 2006-HE5</t>
  </si>
  <si>
    <t>2010-09-07</t>
  </si>
  <si>
    <t>2010-08-31</t>
  </si>
  <si>
    <t>KEVIN S JONES</t>
  </si>
  <si>
    <t xml:space="preserve">JONES </t>
  </si>
  <si>
    <t>KEVIN S</t>
  </si>
  <si>
    <t>1323 BROADMOOR LN, IRVING, TX 75061-4500</t>
  </si>
  <si>
    <t>00000335656000000</t>
  </si>
  <si>
    <t>STEVENS PARK VILLAGE</t>
  </si>
  <si>
    <t>2146 LEANDER DR</t>
  </si>
  <si>
    <t>2146 LEANDER DR, DALLAS, TX 75211</t>
  </si>
  <si>
    <t>C013</t>
  </si>
  <si>
    <t>CO48113, CS4893682, DB4816230, ND0004364606, ND0004851085, PL4819000, SB0000119792, SB0000119820, SB0000119861, ZI75211</t>
  </si>
  <si>
    <t>f89712f0d3c986fbfc5ce33c88529f58, 746c7e6ee2233c6b751f809d3ab9d44a, f4773e0de23a823f0802b52218dd34b3</t>
  </si>
  <si>
    <t>STEVENS PARK VILLAGE BLK 1/4724 LOT 1 LESS E 5.5FT LEANDER DR AND COLORADO BLVD INT202200290471 DD11072022 CO-DC 4724 001</t>
  </si>
  <si>
    <t>0ce13cba5db6689b3f679cdc283238e1</t>
  </si>
  <si>
    <t>HUNTER ROMAN J,</t>
  </si>
  <si>
    <t>DAN DANSBY</t>
  </si>
  <si>
    <t>2022-11-09</t>
  </si>
  <si>
    <t>2022-11-07</t>
  </si>
  <si>
    <t>0000290472</t>
  </si>
  <si>
    <t>HUNTER ROMAN J</t>
  </si>
  <si>
    <t xml:space="preserve">J </t>
  </si>
  <si>
    <t>HUNTER ROMAN</t>
  </si>
  <si>
    <t>2146 LEANDER DR, DALLAS, TX 75211-1838</t>
  </si>
  <si>
    <t>00000423043000000</t>
  </si>
  <si>
    <t>5629,NO</t>
  </si>
  <si>
    <t>ARLINGTON PARK ESTS</t>
  </si>
  <si>
    <t>1310 RECORD CROSSING RD</t>
  </si>
  <si>
    <t>DALLAS, TX 75235</t>
  </si>
  <si>
    <t>1310 RECORD CROSSING RD, DALLAS, TX 75235</t>
  </si>
  <si>
    <t>CO48113, CS4892792, DB4816230, ND0000422712, ND0004843623, ND0004861930, PL4819000, ZI75235</t>
  </si>
  <si>
    <t>03f37ad24600f45747e1b6b392110078, f7c282d6be965ecaf82b708bc1f13d33, 442305bf6df6e6583daa9844e5d79ad8</t>
  </si>
  <si>
    <t>2a55484d560693daa75c05959b3ba6fb</t>
  </si>
  <si>
    <t>ARLINGTON PARK ESTS BLK NO 4 BLK 5629 LOT 21 RECORD CROSSING RD INT202300201956 DD09282023 CO-DC 5629 000 02100 2005629 000</t>
  </si>
  <si>
    <t>METAL</t>
  </si>
  <si>
    <t>f924f0d2666d3c9d8dfe94da437169ff</t>
  </si>
  <si>
    <t>7eb79d042956dbb2c1f1c5336e60387a</t>
  </si>
  <si>
    <t>MARTHA V CRUZ,</t>
  </si>
  <si>
    <t>MARTHA MORALES MARTINEZ</t>
  </si>
  <si>
    <t>2023-10-03</t>
  </si>
  <si>
    <t>2023-09-28</t>
  </si>
  <si>
    <t>MARTHA V CRUZ</t>
  </si>
  <si>
    <t xml:space="preserve">CRUZ </t>
  </si>
  <si>
    <t>MARTHA V</t>
  </si>
  <si>
    <t>1310 RECORD CROSSING RD, DALLAS, TX 75235-6004</t>
  </si>
  <si>
    <t>00000345616000000</t>
  </si>
  <si>
    <t>9A</t>
  </si>
  <si>
    <t>HORIZON ESTATES</t>
  </si>
  <si>
    <t>2210 52ND ST</t>
  </si>
  <si>
    <t>2210 52ND ST, DALLAS, TX 75216</t>
  </si>
  <si>
    <t>C049</t>
  </si>
  <si>
    <t>CO48113, CS4893682, DB4816230, ND0004840725, ND0004851528, PL4819000, ZI75216</t>
  </si>
  <si>
    <t>e6ace1958ca2f4819ea89dc9f0a82a89, 776880588225c39202ebb72567a8840d, 81f5ede5ede09975bf6830bdaa49e6cc</t>
  </si>
  <si>
    <t>HORIZON ESTATES BLK 6/4893 LOT 9A INT201600346386 DD12092016 CO-DC 4893 006 09A00 2004893 006</t>
  </si>
  <si>
    <t>cf1006136cccdda56fa86a3a54b7fa2d</t>
  </si>
  <si>
    <t>LUIS A M MOLINA,MARTHA P M SOTO</t>
  </si>
  <si>
    <t>WEIXELBAUM INV GROUP LLC</t>
  </si>
  <si>
    <t>2016-12-12</t>
  </si>
  <si>
    <t>2016-12-09</t>
  </si>
  <si>
    <t>346387</t>
  </si>
  <si>
    <t>LUIS A M MOLINA</t>
  </si>
  <si>
    <t xml:space="preserve">MOLINA </t>
  </si>
  <si>
    <t>LUIS A M</t>
  </si>
  <si>
    <t>2210 52ND ST, DALLAS, TX 75216-7117</t>
  </si>
  <si>
    <t>MARTHA P M SOTO</t>
  </si>
  <si>
    <t xml:space="preserve">SOTO </t>
  </si>
  <si>
    <t>MARTHA P M</t>
  </si>
  <si>
    <t>00000624730000000</t>
  </si>
  <si>
    <t>PLEASANT OAKS</t>
  </si>
  <si>
    <t>516 N PLEASANT WOODS DR</t>
  </si>
  <si>
    <t>516 N PLEASANT WOODS DR, DALLAS, TX 75217</t>
  </si>
  <si>
    <t>CO48113, CS4892792, DB4816230, ND0000007752, ND0004841124, PL4819000, RS0000420890, ZI75217</t>
  </si>
  <si>
    <t>0258fd112bb30b74762ee518c2395bb7, 0f6e3d80810114d1bc74a058fcc91d58, eaae56284b78c3966096a1a88fbbfe67</t>
  </si>
  <si>
    <t>PLEASANT OAKS BLK A/6691 LT 23 INT201000049682 DD02242010 CO-DC 6691 00A 02300 3006691 00A</t>
  </si>
  <si>
    <t>4b4f52e4b9f47dd330d8a09abfcefa99</t>
  </si>
  <si>
    <t>JOANNA PANTOJA,</t>
  </si>
  <si>
    <t>IB PROPERTY HOLDINGS LLC</t>
  </si>
  <si>
    <t>2010-03-02</t>
  </si>
  <si>
    <t>49683</t>
  </si>
  <si>
    <t>JOANNA VILLARREAL</t>
  </si>
  <si>
    <t xml:space="preserve">VILLARREAL </t>
  </si>
  <si>
    <t xml:space="preserve">JOANNA </t>
  </si>
  <si>
    <t>516 N PLEASANT WOODS DR, DALLAS, TX 75217-3641</t>
  </si>
  <si>
    <t>FELIPE VILLARREAL FRIAS</t>
  </si>
  <si>
    <t xml:space="preserve">VILLARREAL FRIAS </t>
  </si>
  <si>
    <t>002509002A0040000</t>
  </si>
  <si>
    <t>2509</t>
  </si>
  <si>
    <t xml:space="preserve">A12  </t>
  </si>
  <si>
    <t>BEXAR STREET NORTH TOWNHOMES 1</t>
  </si>
  <si>
    <t>5408 BEXAR ST</t>
  </si>
  <si>
    <t>5408 BEXAR ST, DALLAS, TX 75215</t>
  </si>
  <si>
    <t>C039</t>
  </si>
  <si>
    <t>CO48113, CS4892792, DB4816230, ND0004795304, ND0004852686, PL4819000, RS0004928559, ZI75215</t>
  </si>
  <si>
    <t>0d7350a18c9d771eacbd57e3dfa5e533, a3afd82b991f27a0b7573a6f8ed3cc2d, 59fd1118018590fa6fe625d1100947f0</t>
  </si>
  <si>
    <t>TOWNHOUSE/ROWHOUSE</t>
  </si>
  <si>
    <t>TOWNHOUSE</t>
  </si>
  <si>
    <t>BEXAR STREET NORTH TOWNHOMES 1 BLK 2A/2509 LT 4 INT201300237531 DD06282013 CO-DC 2509 02A 00400 3DA2509 02A</t>
  </si>
  <si>
    <t>c090aa773bb6717b8063bbcc97ed807d</t>
  </si>
  <si>
    <t>395ea130aac1cb9555bafafad95a5eab</t>
  </si>
  <si>
    <t>RAINA SMOTHERS,</t>
  </si>
  <si>
    <t>EAST DALLAS COMMUNITY ORGANIZATION</t>
  </si>
  <si>
    <t>2013-07-29</t>
  </si>
  <si>
    <t>2013-06-28</t>
  </si>
  <si>
    <t>201300237532</t>
  </si>
  <si>
    <t>RAINA SMOTHERS</t>
  </si>
  <si>
    <t xml:space="preserve">SMOTHERS </t>
  </si>
  <si>
    <t xml:space="preserve">RAINA </t>
  </si>
  <si>
    <t>5408 BEXAR ST, DALLAS, TX 75215-4935</t>
  </si>
  <si>
    <t>00000221008000000</t>
  </si>
  <si>
    <t>ERVAY CEDARS</t>
  </si>
  <si>
    <t>2403 HARDING ST</t>
  </si>
  <si>
    <t>2403 HARDING ST, DALLAS, TX 75215</t>
  </si>
  <si>
    <t>CO48113, CS4892792, DB4816230, ND0004795304, ND0004852686, PL4819000, RS0000430865, ZI75215</t>
  </si>
  <si>
    <t>0d7350a18c9d771eacbd57e3dfa5e533, 7d6053060099398c8aed3740d58e7f96, 59fd1118018590fa6fe625d1100947f0</t>
  </si>
  <si>
    <t>ERVAY CEDARS BLK 7/2503 LOT 1 INT201800206993 DD06222018 CO-DC 2530 007 00100 1002530 007</t>
  </si>
  <si>
    <t>756dd58ef2af868b3a376d2678cf2b06</t>
  </si>
  <si>
    <t>RONELBY FUENTES,</t>
  </si>
  <si>
    <t>MEDINA,ENRIQUE</t>
  </si>
  <si>
    <t>2018-08-02</t>
  </si>
  <si>
    <t>2018-06-22</t>
  </si>
  <si>
    <t>206994</t>
  </si>
  <si>
    <t>RONELBY FUENTES</t>
  </si>
  <si>
    <t xml:space="preserve">FUENTES </t>
  </si>
  <si>
    <t xml:space="preserve">RONELBY </t>
  </si>
  <si>
    <t>2403 HARDING ST, DALLAS, TX 75215-4624</t>
  </si>
  <si>
    <t>00000568105000000</t>
  </si>
  <si>
    <t>72</t>
  </si>
  <si>
    <t>6332</t>
  </si>
  <si>
    <t>GROVEDALE HEIGHTS</t>
  </si>
  <si>
    <t>8308 TENINO ST</t>
  </si>
  <si>
    <t>8308 TENINO ST, DALLAS, TX 75217</t>
  </si>
  <si>
    <t>C024</t>
  </si>
  <si>
    <t>40f4073125806bc2bbd1529d2aa129bf, 22e4cb6c8180a57c9e60219faca3bfa1, 81aac53ab79b31f0b1aa771a76dfe9d6</t>
  </si>
  <si>
    <t>GROVEDALE HEIGHTS BLK 6332 LT 72 INT201100277317 DD10112011 CO-DC 6332 000 07200 3006332 000</t>
  </si>
  <si>
    <t>MARIBEL T PEDRAZA,</t>
  </si>
  <si>
    <t>LIZBETH INVESTMENTS LTD</t>
  </si>
  <si>
    <t>2011-10-24</t>
  </si>
  <si>
    <t>2011-10-11</t>
  </si>
  <si>
    <t>277318</t>
  </si>
  <si>
    <t>MARIBEL T PEDRAZA</t>
  </si>
  <si>
    <t xml:space="preserve">PEDRAZA </t>
  </si>
  <si>
    <t>MARIBEL T</t>
  </si>
  <si>
    <t>8308 TENINO ST, DALLAS, TX 75217-4354</t>
  </si>
  <si>
    <t>00000280138000000</t>
  </si>
  <si>
    <t>26</t>
  </si>
  <si>
    <t xml:space="preserve">C11  </t>
  </si>
  <si>
    <t>EDGEMONT 3</t>
  </si>
  <si>
    <t>1434 MORRELL AVE</t>
  </si>
  <si>
    <t>1434 MORRELL AVE, DALLAS, TX 75203</t>
  </si>
  <si>
    <t>CO48113, CS4893682, DB4816230, ND0004840725, ND0004841842, PL4819000, ZI75203</t>
  </si>
  <si>
    <t>40467ffddefefdc4cc68f6c934f9a35e, 11fda2b54de25c904f591179137c0fa1, 9642b0112ee4d5cc1ee8b4f05126cb9f</t>
  </si>
  <si>
    <t>Vacant</t>
  </si>
  <si>
    <t>RESIDENTIAL - VACANT LAND</t>
  </si>
  <si>
    <t>EDGEMONT 3 BLK 26/3587 LOT 9 INT201500129277 DD05132015 CO-DC 3587 026 00900 2003587 026</t>
  </si>
  <si>
    <t>fe292a1f734e3486b781cfed8ab7141a</t>
  </si>
  <si>
    <t>00000311878000000</t>
  </si>
  <si>
    <t>L</t>
  </si>
  <si>
    <t>HIGHLANDS</t>
  </si>
  <si>
    <t>1530 E MISSOURI AVE</t>
  </si>
  <si>
    <t>1530 E MISSOURI AVE, DALLAS, TX 75216</t>
  </si>
  <si>
    <t>C057</t>
  </si>
  <si>
    <t>CO48113, CS4893682, DB4816230, ND0000025582, ND0000103187, ND0004840725, PL4819000, RS0004926936, SB0000119758, SB0000119784, SB0000119804, ZI75216</t>
  </si>
  <si>
    <t>HIGHLANDS BLK L/4242 LT 8 INT201800035727 DD02082018 CO-DC 4242 00L 00800 2004242 00L</t>
  </si>
  <si>
    <t>55b35af3188795860822638dd3e66324</t>
  </si>
  <si>
    <t>d6500a51a9a66871848c5d39264d59af</t>
  </si>
  <si>
    <t>ARTURO CORTES,</t>
  </si>
  <si>
    <t>HERNANDEZ,ANGELICA M</t>
  </si>
  <si>
    <t>2014-09-19</t>
  </si>
  <si>
    <t>EDUARDO VILLA</t>
  </si>
  <si>
    <t xml:space="preserve">VILLA </t>
  </si>
  <si>
    <t xml:space="preserve">EDUARDO </t>
  </si>
  <si>
    <t>1530 E MISSOURI AVE, DALLAS, TX 75216-2516</t>
  </si>
  <si>
    <t>00000576990700000</t>
  </si>
  <si>
    <t>MELSHIRE ESTATES NO. 4</t>
  </si>
  <si>
    <t>5809 FOREST LN</t>
  </si>
  <si>
    <t>5809 FOREST LN, DALLAS, TX 75230</t>
  </si>
  <si>
    <t>C056</t>
  </si>
  <si>
    <t>CO48113, CS4892792, DB4816230, ND0000424877, ND0004839016, PL4819000, SB0000119837, SB0000119849, SB0000119885, ZI75230</t>
  </si>
  <si>
    <t>701775c5a8a4e32f0ea9b4b9cc66064d, eb6b011915785fd18f1de74defab73d6, f3e716507876690c1acbd58754f3f099</t>
  </si>
  <si>
    <t>MELSHIRE ESTATES NO. 4 BLK 7/6380 LT 18 FOREST LANE INT20070095687 DD03082007 CO-DC 6380 007 01800 3DA6380 007</t>
  </si>
  <si>
    <t>6c10728869f5cdbf898279fb12bc2608</t>
  </si>
  <si>
    <t>2025-06-08T14:03:58.309Z</t>
  </si>
  <si>
    <t>e2d0d39eac75ad4987ebb327a622e162</t>
  </si>
  <si>
    <t>BROWN,GALEN</t>
  </si>
  <si>
    <t>2005-05-18</t>
  </si>
  <si>
    <t>2005-05-10</t>
  </si>
  <si>
    <t>3360632</t>
  </si>
  <si>
    <t>GIOVANNI FORTUNATO</t>
  </si>
  <si>
    <t xml:space="preserve">FORTUNATO </t>
  </si>
  <si>
    <t xml:space="preserve">GIOVANNI </t>
  </si>
  <si>
    <t>5809 FOREST LN, DALLAS, TX 75230-2633</t>
  </si>
  <si>
    <t>3360633</t>
  </si>
  <si>
    <t>00000394313200000</t>
  </si>
  <si>
    <t>LOVERS LANE EAST</t>
  </si>
  <si>
    <t>6116 CHESLEY LN</t>
  </si>
  <si>
    <t>6116 CHESLEY LN, DALLAS, TX 75214</t>
  </si>
  <si>
    <t>C035</t>
  </si>
  <si>
    <t>CO48113, CS4892792, DB4816230, ND0000283603, ND0004839014, PL4819000, RS0004493415, ZI75214</t>
  </si>
  <si>
    <t>12d9ef6ca86f4817b36147bbfbcb6b62, 78449c0b9b63d02696847153e29efb09, 7a4556bae7ce1ed12678944c4c71dd1c</t>
  </si>
  <si>
    <t>LOVERS LANE EAST BLK B/5407 LT 3 INT201400271845 DD10212014 CO-DC 5407 00B 00300 1005407 00B</t>
  </si>
  <si>
    <t>d1333b5cfe35c24f4c941ad5fb20012b</t>
  </si>
  <si>
    <t>2fdf74e52ec0ff8db6f26ec23e1f312b</t>
  </si>
  <si>
    <t>JOE D MCDANIEL JR,</t>
  </si>
  <si>
    <t>WILLIAM L HILL</t>
  </si>
  <si>
    <t>2014-10-23</t>
  </si>
  <si>
    <t>2014-10-21</t>
  </si>
  <si>
    <t>201400271846</t>
  </si>
  <si>
    <t>JOE D MCDANIEL JR</t>
  </si>
  <si>
    <t>MCDANIEL JR</t>
  </si>
  <si>
    <t>JOE D</t>
  </si>
  <si>
    <t>6116 CHESLEY LN, DALLAS, TX 75214-2115</t>
  </si>
  <si>
    <t>00000171250000000</t>
  </si>
  <si>
    <t>1713</t>
  </si>
  <si>
    <t>PETTONS ADDITION</t>
  </si>
  <si>
    <t>2320 JORDAN ST</t>
  </si>
  <si>
    <t>2320 JORDAN ST, DALLAS, TX 75215</t>
  </si>
  <si>
    <t>CO48113, CS4892792, DB4816230, ND0000104023, ND0004795304, PL4819000, ZI75215</t>
  </si>
  <si>
    <t>P.T. PEYTONS SW 40FT LOT 9 JORDAN INT201800145332 DD05312018 CO-DC 1713 00B 00900 1001713 00B</t>
  </si>
  <si>
    <t>STOVE</t>
  </si>
  <si>
    <t>160324000A0270000</t>
  </si>
  <si>
    <t>MEADOW VISTA ESTATES</t>
  </si>
  <si>
    <t>DC CH US PH DO</t>
  </si>
  <si>
    <t>1138 SUFFOLK LN</t>
  </si>
  <si>
    <t>CEDAR HILL, TX 75104</t>
  </si>
  <si>
    <t>CEDAR HILL</t>
  </si>
  <si>
    <t>1138 SUFFOLK LN, CEDAR HILL, TX 75104</t>
  </si>
  <si>
    <t>R013</t>
  </si>
  <si>
    <t>CO48113, CS4893682, DB4817640, ND0004851761, PL4813492, ZI75104</t>
  </si>
  <si>
    <t>c71697376e7e295d48917bc343bac256</t>
  </si>
  <si>
    <t>3968deebd1878961d88f970fbbf82b9c, 09293289c2e7c88174450e0e9a4b1b40, 795fe9221cfd6ac665dcf75b2e220cf4, caf3a3118bb8293615e002a9258b6504</t>
  </si>
  <si>
    <t>4cf91029f29c672e724f613d0b9ab18a</t>
  </si>
  <si>
    <t>MEADOW VISTA ESTATES PH 2 BLK A LT 27 VOL2001048/2325 DD03022001 CO-DC 0324000A02700 2160324000A</t>
  </si>
  <si>
    <t>46f388ee4682721f7283a03156a9ca2e</t>
  </si>
  <si>
    <t>TONY RICHARDSON,NOEMI H RICHARDSON</t>
  </si>
  <si>
    <t>WOODHAVEN PARTNERS LTD</t>
  </si>
  <si>
    <t>2001-03-08</t>
  </si>
  <si>
    <t>1048-2328</t>
  </si>
  <si>
    <t>TONY RICHARDSON</t>
  </si>
  <si>
    <t xml:space="preserve">RICHARDSON </t>
  </si>
  <si>
    <t xml:space="preserve">TONY </t>
  </si>
  <si>
    <t>1138 SUFFOLK LN, CEDAR HILL, TX 75104-4114</t>
  </si>
  <si>
    <t>NOEMI H RICHARDSON</t>
  </si>
  <si>
    <t>NOEMI H</t>
  </si>
  <si>
    <t>00000820912500000</t>
  </si>
  <si>
    <t>W</t>
  </si>
  <si>
    <t>THE WOODS 10TH SEC</t>
  </si>
  <si>
    <t>DC DA ES PH DO</t>
  </si>
  <si>
    <t>7314 HEDGE DR</t>
  </si>
  <si>
    <t>DALLAS, TX 75249</t>
  </si>
  <si>
    <t>7314 HEDGE DR, DALLAS, TX 75249</t>
  </si>
  <si>
    <t>C004</t>
  </si>
  <si>
    <t>CO48113, CS4893682, DB4813230, ND0004852278, PL4819000, SB0000119165, SB0000119169, SB0000119173, ZI75249</t>
  </si>
  <si>
    <t>6142c1289be7470fb9b698a22ca0a20c</t>
  </si>
  <si>
    <t>7ce864ff53651e687ce491a07720e81c, 4420f7362490d6dd7010a39d0bed5901, d9308a4f4e78df878d577820e92e092a</t>
  </si>
  <si>
    <t>b77401215a212fa23da8277f18955850</t>
  </si>
  <si>
    <t>THE WOODS 10TH SEC BLK W/8608 LT 26 INT202000283365 DD10082020 CO-DC 8608 00W 02600 2DA8608 00W</t>
  </si>
  <si>
    <t>9b303af122e83ff5848b2f7e4e1b957d</t>
  </si>
  <si>
    <t>JOSE GONZALEZ,MARIA GONZALEZ</t>
  </si>
  <si>
    <t>TIERNY JORDAN</t>
  </si>
  <si>
    <t>2020-10-15</t>
  </si>
  <si>
    <t>2020-10-08</t>
  </si>
  <si>
    <t>0000283366</t>
  </si>
  <si>
    <t>JOSE GONZALEZ</t>
  </si>
  <si>
    <t xml:space="preserve">JOSE </t>
  </si>
  <si>
    <t>7314 HEDGE DR, DALLAS, TX 75249-1535</t>
  </si>
  <si>
    <t>MARIA GONZALEZ</t>
  </si>
  <si>
    <t xml:space="preserve">MARIA </t>
  </si>
  <si>
    <t>00000594646000000</t>
  </si>
  <si>
    <t>22</t>
  </si>
  <si>
    <t>CORAL HILLS</t>
  </si>
  <si>
    <t>3248 NORTHAVEN RD</t>
  </si>
  <si>
    <t>DALLAS, TX 75229</t>
  </si>
  <si>
    <t>3248 NORTHAVEN RD, DALLAS, TX 75229</t>
  </si>
  <si>
    <t>C042</t>
  </si>
  <si>
    <t>CO48113, CS4892792, DB4816230, ND0004841131, ND0004850648, PL4819000, SB0000119826, SB0000119837, SB0000119853, ZI75229</t>
  </si>
  <si>
    <t>378deaaeb8d53895fdfaf691f845de30, 29e65c3faedd8f3d0d4e01e9f34197a1, f3e716507876690c1acbd58754f3f099</t>
  </si>
  <si>
    <t>7f1739658b0087c6b3601ecb08032234</t>
  </si>
  <si>
    <t>CORAL HILLS BLK 22/6441 LOT 15 NORTHAVEN RD INT202200324664 DD12282022 CO-DC 6441 022 01500 1006441 022</t>
  </si>
  <si>
    <t>4b507a0147a00f33b17a72fba0b83414</t>
  </si>
  <si>
    <t>NICOLAS SANCHEZ,</t>
  </si>
  <si>
    <t>MICHAEL D KARNS</t>
  </si>
  <si>
    <t>2022-12-29</t>
  </si>
  <si>
    <t>2022-12-28</t>
  </si>
  <si>
    <t>NICOLAS SANCHEZ</t>
  </si>
  <si>
    <t xml:space="preserve">NICOLAS </t>
  </si>
  <si>
    <t>3248 NORTHAVEN RD, DALLAS, TX 75229-2571</t>
  </si>
  <si>
    <t>36073500030070000</t>
  </si>
  <si>
    <t>PLACID MEADOWS</t>
  </si>
  <si>
    <t>DC CN LS PH DO</t>
  </si>
  <si>
    <t>2612 GERRY WAY ST</t>
  </si>
  <si>
    <t>LANCASTER, TX 75134</t>
  </si>
  <si>
    <t>LANCASTER</t>
  </si>
  <si>
    <t>2612 GERRY WAY ST, LANCASTER, TX 75134</t>
  </si>
  <si>
    <t>CO48113, CS4893682, DB4826670, ND0004851773, PL4841212, ZI75134</t>
  </si>
  <si>
    <t>7ba7cb94baea3841c8f07bffd6de489c</t>
  </si>
  <si>
    <t>7e93bda25930afee4a2c8b2b6bb9169a</t>
  </si>
  <si>
    <t>606a20ebb96e0ce1d6b42e663585cb22, a58febd41a366bf1040ab6c476c61709, c5bd33ef4bdc03ad5c23cd7745c7a015, 2f8ab27dd23b63fe04ec5649686ac030</t>
  </si>
  <si>
    <t>b646f2414a7e421578ed807ca969b7c3</t>
  </si>
  <si>
    <t>PLACID MEADOWS BLK C LOT 7 INT201800257347 DD08152018 CO-DC 0735000300700 4CN07350003</t>
  </si>
  <si>
    <t>CONCRETE BLOCK</t>
  </si>
  <si>
    <t>6d1a7116445207b6fee8ad4b481d3431</t>
  </si>
  <si>
    <t>FUNDING PARTNERS</t>
  </si>
  <si>
    <t>2005-05-04</t>
  </si>
  <si>
    <t>2005-05-02</t>
  </si>
  <si>
    <t>3342572</t>
  </si>
  <si>
    <t>GERALD W JONES II</t>
  </si>
  <si>
    <t>JONES II</t>
  </si>
  <si>
    <t>GERALD W</t>
  </si>
  <si>
    <t>2612 GERRY WAY ST, LANCASTER, TX 75134-2334</t>
  </si>
  <si>
    <t>3342573</t>
  </si>
  <si>
    <t>360009000F0470000</t>
  </si>
  <si>
    <t>47</t>
  </si>
  <si>
    <t>AMES MEADOW</t>
  </si>
  <si>
    <t>2318 MCINTOSH CT</t>
  </si>
  <si>
    <t>2318 MCINTOSH CT, LANCASTER, TX 75134</t>
  </si>
  <si>
    <t>C008</t>
  </si>
  <si>
    <t>CO48113, CS4893682, DB4826670, ND0004842810, PL4841212, ZI75134</t>
  </si>
  <si>
    <t>606a20ebb96e0ce1d6b42e663585cb22, a58febd41a366bf1040ab6c476c61709, 2f8ab27dd23b63fe04ec5649686ac030, 63ee30e6063c7ee4e72ab061b1dc126e</t>
  </si>
  <si>
    <t>AMES MEADOW PH 3 BLK F LT 47 INT201800246927 DD09122018 CO-DC 0009000F04700 4CN0009000F</t>
  </si>
  <si>
    <t>22e4ce11383551e6b8367a86631850ac</t>
  </si>
  <si>
    <t>BENNIE LEE DELANEY,PHILIPPA MARGARET DELANEY</t>
  </si>
  <si>
    <t>CASSANDRA JACOBS LEWIS</t>
  </si>
  <si>
    <t>2018-09-13</t>
  </si>
  <si>
    <t>2018-09-12</t>
  </si>
  <si>
    <t>201800246928</t>
  </si>
  <si>
    <t>PHILLIPPA M DELANEY</t>
  </si>
  <si>
    <t xml:space="preserve">DELANEY </t>
  </si>
  <si>
    <t>PHILLIPPA M</t>
  </si>
  <si>
    <t>2318 MCINTOSH CT, LANCASTER, TX 75134-4901</t>
  </si>
  <si>
    <t>201800246929</t>
  </si>
  <si>
    <t>36049500040010000</t>
  </si>
  <si>
    <t>LANCASTER HILLS</t>
  </si>
  <si>
    <t>832 COLGATE DR</t>
  </si>
  <si>
    <t>832 COLGATE DR, LANCASTER, TX 75134</t>
  </si>
  <si>
    <t>C009</t>
  </si>
  <si>
    <t>CO48113, CS4893682, DB4826670, ND0000092243, PL4841212, ZI75134</t>
  </si>
  <si>
    <t>606a20ebb96e0ce1d6b42e663585cb22, a58febd41a366bf1040ab6c476c61709, 2f8ab27dd23b63fe04ec5649686ac030</t>
  </si>
  <si>
    <t>LANCASTER HILLS INST 4 BLK D LT 1 INT201200027195 DD01152012 CO-DC 0495000400100 4CN04950004</t>
  </si>
  <si>
    <t>3ba078373bfd25136c73f0d26c95e783</t>
  </si>
  <si>
    <t>MIGUEL CAMARGO,MARIA CRUZ</t>
  </si>
  <si>
    <t>EYK PROPERTIES INC</t>
  </si>
  <si>
    <t>2012-01-31</t>
  </si>
  <si>
    <t>2012-01-15</t>
  </si>
  <si>
    <t>201200027196</t>
  </si>
  <si>
    <t>MIGUEL CAMARGO</t>
  </si>
  <si>
    <t xml:space="preserve">CAMARGO </t>
  </si>
  <si>
    <t xml:space="preserve">MIGUEL </t>
  </si>
  <si>
    <t>832 COLGATE DR, LANCASTER, TX 75134-2402</t>
  </si>
  <si>
    <t>MARIA CRUZ</t>
  </si>
  <si>
    <t>36046500010020000</t>
  </si>
  <si>
    <t>622 COLGATE DR</t>
  </si>
  <si>
    <t>622 COLGATE DR, LANCASTER, TX 75134</t>
  </si>
  <si>
    <t>CO48113, CS4893682, DB4826670, ND0000092243, PL4841212, SB0000122063, SB0000122064, SB0000122065, SB0000146901, ZI75134</t>
  </si>
  <si>
    <t>40288ad1a44a696957ba9ff302e852d7, 606a20ebb96e0ce1d6b42e663585cb22, a58febd41a366bf1040ab6c476c61709, 2f8ab27dd23b63fe04ec5649686ac030</t>
  </si>
  <si>
    <t>LANCASTER HILLS BLK A LT 2 INT202400043209 DD09292021 CO-DC 0465000100200 4CN04650001</t>
  </si>
  <si>
    <t>JOSE CRISTOBAL,</t>
  </si>
  <si>
    <t>CARLOS ENRIQUE PALACIOS</t>
  </si>
  <si>
    <t>2024-03-04</t>
  </si>
  <si>
    <t>2021-09-29</t>
  </si>
  <si>
    <t>JOSE CRISTOBAL</t>
  </si>
  <si>
    <t xml:space="preserve">CRISTOBAL </t>
  </si>
  <si>
    <t>622 COLGATE DR, LANCASTER, TX 75134-2504</t>
  </si>
  <si>
    <t>00000347077000000</t>
  </si>
  <si>
    <t>ASKEW</t>
  </si>
  <si>
    <t>7006 ROBIN RD</t>
  </si>
  <si>
    <t>7006 ROBIN RD, DALLAS, TX 75209</t>
  </si>
  <si>
    <t>CO48113, CS4892792, DB4816230, ND0000422712, ND0004853406, PL4819000, RS0004932356, ZI75209</t>
  </si>
  <si>
    <t>SHANNON ESTATES BLK 1/4912 S1/2 LT 3 ACS 0.4729 INT201900324966 DD12022019 CO-DC 4912 001 00300 1004912 001</t>
  </si>
  <si>
    <t>8de29c91def1d649e87da73d9b61c8f4</t>
  </si>
  <si>
    <t>MATTHEW SHANE STEWART,JUSTIN PAUL TRANTHAM</t>
  </si>
  <si>
    <t>VINCELEE STEVENS</t>
  </si>
  <si>
    <t>2019-12-04</t>
  </si>
  <si>
    <t>2019-12-02</t>
  </si>
  <si>
    <t>201900324967</t>
  </si>
  <si>
    <t>MATTHEW SHANE STEWART</t>
  </si>
  <si>
    <t xml:space="preserve">STEWART </t>
  </si>
  <si>
    <t>MATTHEW SHANE</t>
  </si>
  <si>
    <t>7006 ROBIN RD, DALLAS, TX 75209-4817</t>
  </si>
  <si>
    <t>JUSTIN PAUL TRANTHAM</t>
  </si>
  <si>
    <t xml:space="preserve">TRANTHAM </t>
  </si>
  <si>
    <t>JUSTIN PAUL</t>
  </si>
  <si>
    <t>00000288913000000</t>
  </si>
  <si>
    <t>SUNSET</t>
  </si>
  <si>
    <t>2419 KINGSTON ST</t>
  </si>
  <si>
    <t>2419 KINGSTON ST, DALLAS, TX 75211</t>
  </si>
  <si>
    <t>C010</t>
  </si>
  <si>
    <t>CO48113, CS4893682, DB4816230, ND0004364606, ND0004850184, PL4819000, ZI75211</t>
  </si>
  <si>
    <t>7c10f461184303ee7d3c7bf51674781b, 35a897910b88cc420e8417a54d638cba, 49f480f9b4424486e19e7ac78e53491a</t>
  </si>
  <si>
    <t>SUNSET BLK 1/3770 LOT 17 INT201600098261 DD04062016 CO-DC 3770 001 01700 2003770 001</t>
  </si>
  <si>
    <t>STONE</t>
  </si>
  <si>
    <t>4c7ce0177da7b40a6e4a194df45edfb6</t>
  </si>
  <si>
    <t>JENIFER ALEXIS CRUZ REYES</t>
  </si>
  <si>
    <t xml:space="preserve">REYES </t>
  </si>
  <si>
    <t>JENIFER ALEXIS CRUZ</t>
  </si>
  <si>
    <t>2419 KINGSTON ST, DALLAS, TX 75211-5428</t>
  </si>
  <si>
    <t>26195500150330000</t>
  </si>
  <si>
    <t>FOREST RIDGE</t>
  </si>
  <si>
    <t>DC CG RS PH DO</t>
  </si>
  <si>
    <t>4612 BETHANY DR</t>
  </si>
  <si>
    <t>GARLAND, TX 75042</t>
  </si>
  <si>
    <t>GARLAND</t>
  </si>
  <si>
    <t>4612 BETHANY DR, GARLAND, TX 75042</t>
  </si>
  <si>
    <t>CO48113, CS4892792, DB4837020, ND0004795878, PL4829000, RS0004927336, SB0000123561, SB0000123567, SB0000123577, SB0000123583, ZI75042</t>
  </si>
  <si>
    <t>7c6992aaa72d35994b0ac8edea2d37f7</t>
  </si>
  <si>
    <t>153ac3ac862121af015d49884b98177a, f25316374534e696943b905e970bd73d, 3e470d60b63a4f2fd4f97560e884dfca, 7e836ff29c70da4ab70fa91f6d574672, 86f952ee199b9cecf013400cae762f11, 11328cb2ee4c68a1b898feedae110d6d, f744bffe66ca472a12c27ed04a485676, 40b42b87437abda4b26ceee29986a4a8, 2edd6dc0d714207deb59aa0d45dc536a, 6ebf64300dc0a31b0a0ed45187fdee1a, 95aa34528abbe9aec6a7f04ccfb05d6d, 5f006a87c9245db0310325c7c39ead61, 73f599e26c8219d60789edba12b0922a, 7615a2345df9224b5bb3380a9f5bda47, 9fb39a0a9db4bca2668828f96c317b50, 26a180036ad5e76b7b5302ec5de0d187, 408986e1d8b3dc3dceed0e34b5948c2e, 689012e721c36b52c982f72f3629ca6a, 1f55dcb4e904fb374cf49efd6e8205a0, e5cbe93476c11cdfb9a1caed9bbf33e2, 5d044d281ec536486b14e79a8652c671, 373542c515b7ef01ec1e1bd7175eba7e, 50655fb0d00430d96272ad1aed146f96, 0d85ae135ed3891a730e58b318f3fcaf</t>
  </si>
  <si>
    <t>db6adca9012d441bea85428a123d236c</t>
  </si>
  <si>
    <t>FOREST RIDGE 3 BLK 15 LOT 33 INT201400023717 DD01302014 CO-DC 1955001503300 3CG19550015</t>
  </si>
  <si>
    <t>4600e8090a982c6297314eb37846b1ba</t>
  </si>
  <si>
    <t>90c28a60595f41dca54036601f8e8c16</t>
  </si>
  <si>
    <t>00000667741000000</t>
  </si>
  <si>
    <t>J</t>
  </si>
  <si>
    <t>CLAREMONT PARK NO 1</t>
  </si>
  <si>
    <t>2329 OLDBRIDGE DR</t>
  </si>
  <si>
    <t>2329 OLDBRIDGE DR, DALLAS, TX 75228</t>
  </si>
  <si>
    <t>C033</t>
  </si>
  <si>
    <t>CO48113, CS4892792, DB4816230, ND0004795227, ND0004852924, PL4819000, RS0000400417, ZI75228</t>
  </si>
  <si>
    <t>44bf494c3cfc31f9dae66ee0404ad5ff, 865b2f6d3359442c8ef0511318759764, ce9f6e866320c781f39483ea72a071ef</t>
  </si>
  <si>
    <t>CLAREMONT PARK NO 1 BLK J/7062 LT 6 INT201800310548 DD11202018 CO-DC 7062 00J 00600 3007062 00J</t>
  </si>
  <si>
    <t>1c99cc89988c605ffb00603fb87c82a0</t>
  </si>
  <si>
    <t>3e02264b8c94900210e77a91649f579e</t>
  </si>
  <si>
    <t>ROSALIE JEFFERSON,</t>
  </si>
  <si>
    <t>CALHOUN,ARTHUR J JR</t>
  </si>
  <si>
    <t>2008-03-06</t>
  </si>
  <si>
    <t>2008-02-29</t>
  </si>
  <si>
    <t>74128</t>
  </si>
  <si>
    <t>CSH PROPERTY ONE LLC</t>
  </si>
  <si>
    <t xml:space="preserve">CSH PROPERTY ONE LLC </t>
  </si>
  <si>
    <t>1717 MAIN ST # 200, DALLAS, TX 75201-4612</t>
  </si>
  <si>
    <t>00000768267790000</t>
  </si>
  <si>
    <t>49</t>
  </si>
  <si>
    <t>BROOKRGEEN TOWNHOUSE #3</t>
  </si>
  <si>
    <t>13644 FLAGSTONE LN</t>
  </si>
  <si>
    <t>DALLAS, TX 75240</t>
  </si>
  <si>
    <t>13644 FLAGSTONE LN, DALLAS, TX 75240</t>
  </si>
  <si>
    <t>C072</t>
  </si>
  <si>
    <t>CO48113, CS4892792, DB4837020, ND0004840919, ND0004851581, PL4819000, RS0004796106, ZI75240</t>
  </si>
  <si>
    <t>f7572c3bf6ecb92c3f395be4748e8a7e</t>
  </si>
  <si>
    <t>153ac3ac862121af015d49884b98177a, 2309a893df1da9a7063ec54f52efcb6a, f25316374534e696943b905e970bd73d, dc4e42317e686c22a0637cf47466798b, 86f952ee199b9cecf013400cae762f11, 95aa34528abbe9aec6a7f04ccfb05d6d, 1f55dcb4e904fb374cf49efd6e8205a0, f744bffe66ca472a12c27ed04a485676, 2edd6dc0d714207deb59aa0d45dc536a, 9fb39a0a9db4bca2668828f96c317b50, 11328cb2ee4c68a1b898feedae110d6d, 40eae49d64dcaf532711d5f1669116c1, 5f006a87c9245db0310325c7c39ead61, e98b0e233a3454fa8bfb28e26dc40018, 7e836ff29c70da4ab70fa91f6d574672, 40b42b87437abda4b26ceee29986a4a8, 65043fefa22218174b8be36598420444, 3e470d60b63a4f2fd4f97560e884dfca, e642e6679437d3d071e3b0c30645bc22, 6ebf64300dc0a31b0a0ed45187fdee1a, 408986e1d8b3dc3dceed0e34b5948c2e, 5d044d281ec536486b14e79a8652c671, 50655fb0d00430d96272ad1aed146f96, e5cbe93476c11cdfb9a1caed9bbf33e2, 0d85ae135ed3891a730e58b318f3fcaf, 26a180036ad5e76b7b5302ec5de0d187, 373542c515b7ef01ec1e1bd7175eba7e, 7615a2345df9224b5bb3380a9f5bda47, 3ec4796979492213a078a546e329e27c</t>
  </si>
  <si>
    <t>d8080ba30eb21ea32d4b3725713861da</t>
  </si>
  <si>
    <t>BROOKRGEEN TOWNHOUSE #3 BLK E/7757 LT 49 INT201000111961 DD04302010 CO-DC 7757 00E 04900 3007757 00E</t>
  </si>
  <si>
    <t>2024-12-17</t>
  </si>
  <si>
    <t>9875efaf5bc5d647be54bb58842ce175</t>
  </si>
  <si>
    <t>732c52e345e0ced0dfcc4662cf5d0a22</t>
  </si>
  <si>
    <t>00000181651000000</t>
  </si>
  <si>
    <t>5435 GASTON AVE</t>
  </si>
  <si>
    <t>5435 GASTON AVE, DALLAS, TX 75214</t>
  </si>
  <si>
    <t>CO48113, CS4892792, DB4816230, ND0004839014, ND0004850424, PL4819000, RS0004492408, ZI75214</t>
  </si>
  <si>
    <t>MUNGER PLACE BLK T/1859 LTS 7 &amp; 8 INT201000284045 DD11042010 CO-DC 1859 00T 00700 1001859 00T</t>
  </si>
  <si>
    <t>53116cacbd98d04e14203d6a5bb65814</t>
  </si>
  <si>
    <t>42076500060110000</t>
  </si>
  <si>
    <t>GREENMEADOW</t>
  </si>
  <si>
    <t>DC CR RS PH DO</t>
  </si>
  <si>
    <t>1906 BERKNER DR</t>
  </si>
  <si>
    <t>RICHARDSON, TX 75081</t>
  </si>
  <si>
    <t>RICHARDSON</t>
  </si>
  <si>
    <t>1906 BERKNER DR, RICHARDSON, TX 75081</t>
  </si>
  <si>
    <t>CO48113, CS4892792, DB4837020, ND0000111290, PL4861796, RS0000114595, SB0000123561, SB0000123567, SB0000123577, SB0000123596, ZI75081</t>
  </si>
  <si>
    <t>2a130d455d8f7a3b4186c0d3a028cc75</t>
  </si>
  <si>
    <t>5d044d281ec536486b14e79a8652c671, 373542c515b7ef01ec1e1bd7175eba7e, 0421c29912c66c34ee64ad0c980a32de, 50655fb0d00430d96272ad1aed146f96, 86f952ee199b9cecf013400cae762f11, 1f55dcb4e904fb374cf49efd6e8205a0, 0d85ae135ed3891a730e58b318f3fcaf, e5cbe93476c11cdfb9a1caed9bbf33e2, 408986e1d8b3dc3dceed0e34b5948c2e, 3e470d60b63a4f2fd4f97560e884dfca, 9fb39a0a9db4bca2668828f96c317b50, f744bffe66ca472a12c27ed04a485676, 689012e721c36b52c982f72f3629ca6a, f25316374534e696943b905e970bd73d, 2edd6dc0d714207deb59aa0d45dc536a, 26a180036ad5e76b7b5302ec5de0d187, 95aa34528abbe9aec6a7f04ccfb05d6d, 153ac3ac862121af015d49884b98177a, 7615a2345df9224b5bb3380a9f5bda47, 40b42b87437abda4b26ceee29986a4a8, 7e836ff29c70da4ab70fa91f6d574672, 11328cb2ee4c68a1b898feedae110d6d, 6ebf64300dc0a31b0a0ed45187fdee1a, 73f599e26c8219d60789edba12b0922a, 5f006a87c9245db0310325c7c39ead61</t>
  </si>
  <si>
    <t>3629a3f0cde246bae8e456d00ed7158a</t>
  </si>
  <si>
    <t>GREENMEADOW BLK F LT 11 INT200900294765 DD10082009 CO-DC 0765000601100 3CR07650006</t>
  </si>
  <si>
    <t>2025-03-05</t>
  </si>
  <si>
    <t>3fd34d9d66429832f93a119bd84a4f33</t>
  </si>
  <si>
    <t>79739fb142c4bfb7d88643cc1ffd39bd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</si>
</sst>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79"/>
  <sheetViews>
    <sheetView tabSelected="1" zoomScaleNormal="100" workbookViewId="0">
      <selection activeCell="I1" sqref="I1"/>
    </sheetView>
  </sheetViews>
  <sheetFormatPr defaultRowHeight="15" x14ac:dyDescent="0.25"/>
  <cols>
    <col min="1" max="1" width="11.7109375" bestFit="1" customWidth="1"/>
    <col min="2" max="2" width="13.42578125" bestFit="1" customWidth="1"/>
    <col min="3" max="3" width="19.28515625" bestFit="1" customWidth="1"/>
    <col min="4" max="4" width="17.28515625" bestFit="1" customWidth="1"/>
    <col min="5" max="5" width="9.28515625" bestFit="1" customWidth="1"/>
    <col min="6" max="6" width="11.5703125" bestFit="1" customWidth="1"/>
    <col min="7" max="7" width="10.42578125" bestFit="1" customWidth="1"/>
    <col min="8" max="9" width="10.85546875" bestFit="1" customWidth="1"/>
    <col min="10" max="10" width="12" bestFit="1" customWidth="1"/>
    <col min="11" max="11" width="14.5703125" bestFit="1" customWidth="1"/>
    <col min="12" max="12" width="12.5703125" bestFit="1" customWidth="1"/>
    <col min="13" max="13" width="19.5703125" bestFit="1" customWidth="1"/>
    <col min="14" max="14" width="15.7109375" bestFit="1" customWidth="1"/>
    <col min="15" max="15" width="13.85546875" bestFit="1" customWidth="1"/>
    <col min="16" max="16" width="14.5703125" bestFit="1" customWidth="1"/>
    <col min="17" max="17" width="34.85546875" bestFit="1" customWidth="1"/>
    <col min="18" max="18" width="16.42578125" bestFit="1" customWidth="1"/>
    <col min="19" max="19" width="15.28515625" bestFit="1" customWidth="1"/>
    <col min="20" max="20" width="19.85546875" bestFit="1" customWidth="1"/>
    <col min="21" max="21" width="26.140625" bestFit="1" customWidth="1"/>
    <col min="22" max="22" width="23.7109375" bestFit="1" customWidth="1"/>
    <col min="23" max="23" width="15" bestFit="1" customWidth="1"/>
    <col min="24" max="24" width="18.7109375" bestFit="1" customWidth="1"/>
    <col min="25" max="25" width="43.28515625" bestFit="1" customWidth="1"/>
    <col min="26" max="28" width="15" bestFit="1" customWidth="1"/>
    <col min="29" max="29" width="16.28515625" bestFit="1" customWidth="1"/>
    <col min="30" max="30" width="15.85546875" bestFit="1" customWidth="1"/>
    <col min="31" max="31" width="17.5703125" bestFit="1" customWidth="1"/>
    <col min="32" max="32" width="16.28515625" bestFit="1" customWidth="1"/>
    <col min="33" max="33" width="185.85546875" bestFit="1" customWidth="1"/>
    <col min="34" max="34" width="33.5703125" bestFit="1" customWidth="1"/>
    <col min="35" max="35" width="33.85546875" bestFit="1" customWidth="1"/>
    <col min="36" max="36" width="34.28515625" bestFit="1" customWidth="1"/>
    <col min="37" max="38" width="34.7109375" bestFit="1" customWidth="1"/>
    <col min="39" max="39" width="255.7109375" bestFit="1" customWidth="1"/>
    <col min="40" max="40" width="35" bestFit="1" customWidth="1"/>
    <col min="41" max="41" width="31.85546875" bestFit="1" customWidth="1"/>
    <col min="42" max="42" width="35.140625" bestFit="1" customWidth="1"/>
    <col min="43" max="43" width="21.42578125" bestFit="1" customWidth="1"/>
    <col min="44" max="44" width="27" bestFit="1" customWidth="1"/>
    <col min="45" max="45" width="35.42578125" bestFit="1" customWidth="1"/>
    <col min="46" max="46" width="18" bestFit="1" customWidth="1"/>
    <col min="47" max="47" width="27" bestFit="1" customWidth="1"/>
    <col min="48" max="48" width="22.140625" bestFit="1" customWidth="1"/>
    <col min="49" max="49" width="123.85546875" bestFit="1" customWidth="1"/>
    <col min="50" max="51" width="19.140625" bestFit="1" customWidth="1"/>
    <col min="52" max="52" width="21.7109375" bestFit="1" customWidth="1"/>
    <col min="53" max="53" width="20.42578125" bestFit="1" customWidth="1"/>
    <col min="54" max="54" width="21.140625" bestFit="1" customWidth="1"/>
    <col min="55" max="55" width="29.140625" bestFit="1" customWidth="1"/>
    <col min="56" max="56" width="21.5703125" bestFit="1" customWidth="1"/>
    <col min="57" max="57" width="19.42578125" bestFit="1" customWidth="1"/>
    <col min="58" max="58" width="24.85546875" bestFit="1" customWidth="1"/>
    <col min="59" max="59" width="23.28515625" bestFit="1" customWidth="1"/>
    <col min="60" max="60" width="24.42578125" bestFit="1" customWidth="1"/>
    <col min="61" max="61" width="19.5703125" style="3" bestFit="1" customWidth="1"/>
    <col min="62" max="62" width="21.7109375" bestFit="1" customWidth="1"/>
    <col min="63" max="63" width="29.42578125" bestFit="1" customWidth="1"/>
    <col min="64" max="64" width="36.28515625" bestFit="1" customWidth="1"/>
    <col min="65" max="65" width="35.140625" bestFit="1" customWidth="1"/>
    <col min="66" max="66" width="30.7109375" bestFit="1" customWidth="1"/>
    <col min="67" max="67" width="29.7109375" bestFit="1" customWidth="1"/>
    <col min="68" max="68" width="30.28515625" bestFit="1" customWidth="1"/>
    <col min="69" max="69" width="48.85546875" bestFit="1" customWidth="1"/>
    <col min="70" max="70" width="26.42578125" bestFit="1" customWidth="1"/>
    <col min="71" max="71" width="23.85546875" bestFit="1" customWidth="1"/>
    <col min="72" max="72" width="26.42578125" bestFit="1" customWidth="1"/>
    <col min="73" max="73" width="24.5703125" bestFit="1" customWidth="1"/>
    <col min="74" max="74" width="26.28515625" bestFit="1" customWidth="1"/>
    <col min="75" max="75" width="26.5703125" bestFit="1" customWidth="1"/>
    <col min="76" max="76" width="23.28515625" bestFit="1" customWidth="1"/>
    <col min="77" max="77" width="26.7109375" bestFit="1" customWidth="1"/>
    <col min="78" max="78" width="22.28515625" bestFit="1" customWidth="1"/>
    <col min="79" max="79" width="19.85546875" bestFit="1" customWidth="1"/>
    <col min="80" max="80" width="15.85546875" bestFit="1" customWidth="1"/>
    <col min="81" max="82" width="34.85546875" bestFit="1" customWidth="1"/>
    <col min="83" max="83" width="19" bestFit="1" customWidth="1"/>
    <col min="84" max="84" width="26.140625" bestFit="1" customWidth="1"/>
    <col min="85" max="85" width="24.85546875" bestFit="1" customWidth="1"/>
    <col min="86" max="86" width="22.7109375" bestFit="1" customWidth="1"/>
    <col min="87" max="87" width="23.85546875" bestFit="1" customWidth="1"/>
    <col min="88" max="88" width="24.140625" bestFit="1" customWidth="1"/>
    <col min="89" max="89" width="27.85546875" bestFit="1" customWidth="1"/>
    <col min="90" max="90" width="34.42578125" bestFit="1" customWidth="1"/>
    <col min="91" max="91" width="10.85546875" bestFit="1" customWidth="1"/>
    <col min="92" max="92" width="18" bestFit="1" customWidth="1"/>
    <col min="93" max="93" width="34.28515625" bestFit="1" customWidth="1"/>
    <col min="94" max="94" width="13.5703125" bestFit="1" customWidth="1"/>
    <col min="95" max="95" width="11.140625" bestFit="1" customWidth="1"/>
    <col min="96" max="96" width="17.85546875" bestFit="1" customWidth="1"/>
    <col min="97" max="97" width="11" bestFit="1" customWidth="1"/>
    <col min="98" max="98" width="11.140625" bestFit="1" customWidth="1"/>
    <col min="99" max="99" width="14.7109375" bestFit="1" customWidth="1"/>
    <col min="100" max="100" width="24" bestFit="1" customWidth="1"/>
    <col min="101" max="101" width="35" bestFit="1" customWidth="1"/>
    <col min="102" max="102" width="27" bestFit="1" customWidth="1"/>
    <col min="103" max="103" width="39.28515625" bestFit="1" customWidth="1"/>
    <col min="104" max="104" width="34" bestFit="1" customWidth="1"/>
    <col min="105" max="105" width="39" bestFit="1" customWidth="1"/>
    <col min="106" max="106" width="33.5703125" bestFit="1" customWidth="1"/>
    <col min="107" max="107" width="37" bestFit="1" customWidth="1"/>
    <col min="108" max="108" width="31.7109375" bestFit="1" customWidth="1"/>
    <col min="109" max="109" width="34" bestFit="1" customWidth="1"/>
    <col min="110" max="110" width="41.28515625" bestFit="1" customWidth="1"/>
    <col min="111" max="111" width="36" bestFit="1" customWidth="1"/>
    <col min="112" max="112" width="33.5703125" bestFit="1" customWidth="1"/>
    <col min="113" max="113" width="41" bestFit="1" customWidth="1"/>
    <col min="114" max="114" width="35.7109375" bestFit="1" customWidth="1"/>
    <col min="115" max="115" width="31.7109375" bestFit="1" customWidth="1"/>
    <col min="116" max="116" width="33.85546875" bestFit="1" customWidth="1"/>
    <col min="117" max="117" width="42.140625" bestFit="1" customWidth="1"/>
    <col min="118" max="118" width="31.85546875" bestFit="1" customWidth="1"/>
    <col min="119" max="119" width="31.5703125" bestFit="1" customWidth="1"/>
    <col min="120" max="120" width="29.7109375" style="5" bestFit="1" customWidth="1"/>
    <col min="121" max="121" width="21.7109375" bestFit="1" customWidth="1"/>
    <col min="122" max="122" width="28.42578125" bestFit="1" customWidth="1"/>
    <col min="123" max="123" width="22.140625" bestFit="1" customWidth="1"/>
    <col min="124" max="124" width="18.85546875" bestFit="1" customWidth="1"/>
    <col min="125" max="125" width="48.85546875" bestFit="1" customWidth="1"/>
    <col min="126" max="126" width="14.7109375" bestFit="1" customWidth="1"/>
    <col min="127" max="127" width="15.28515625" bestFit="1" customWidth="1"/>
    <col min="128" max="128" width="17.85546875" bestFit="1" customWidth="1"/>
    <col min="129" max="129" width="16.7109375" bestFit="1" customWidth="1"/>
    <col min="130" max="130" width="16.140625" bestFit="1" customWidth="1"/>
    <col min="131" max="131" width="15.5703125" bestFit="1" customWidth="1"/>
    <col min="132" max="132" width="54.7109375" bestFit="1" customWidth="1"/>
    <col min="133" max="133" width="39.28515625" bestFit="1" customWidth="1"/>
    <col min="134" max="135" width="18.7109375" bestFit="1" customWidth="1"/>
    <col min="136" max="136" width="17.85546875" bestFit="1" customWidth="1"/>
    <col min="137" max="137" width="55.28515625" bestFit="1" customWidth="1"/>
    <col min="138" max="138" width="36.140625" bestFit="1" customWidth="1"/>
    <col min="139" max="139" width="38.85546875" bestFit="1" customWidth="1"/>
    <col min="140" max="140" width="19.85546875" bestFit="1" customWidth="1"/>
    <col min="141" max="141" width="23.28515625" bestFit="1" customWidth="1"/>
    <col min="142" max="142" width="29.85546875" bestFit="1" customWidth="1"/>
    <col min="143" max="143" width="23.7109375" bestFit="1" customWidth="1"/>
    <col min="144" max="144" width="25" bestFit="1" customWidth="1"/>
    <col min="145" max="145" width="26.7109375" bestFit="1" customWidth="1"/>
    <col min="146" max="146" width="30.42578125" bestFit="1" customWidth="1"/>
    <col min="147" max="147" width="24.140625" bestFit="1" customWidth="1"/>
    <col min="148" max="148" width="33.140625" bestFit="1" customWidth="1"/>
    <col min="149" max="149" width="33.5703125" bestFit="1" customWidth="1"/>
    <col min="150" max="150" width="29.28515625" bestFit="1" customWidth="1"/>
    <col min="151" max="151" width="27.140625" bestFit="1" customWidth="1"/>
    <col min="152" max="152" width="48.140625" bestFit="1" customWidth="1"/>
    <col min="153" max="153" width="23.7109375" bestFit="1" customWidth="1"/>
    <col min="154" max="154" width="57.85546875" bestFit="1" customWidth="1"/>
    <col min="155" max="155" width="23.28515625" bestFit="1" customWidth="1"/>
    <col min="156" max="156" width="23.140625" bestFit="1" customWidth="1"/>
    <col min="157" max="157" width="29.28515625" bestFit="1" customWidth="1"/>
    <col min="158" max="158" width="25.28515625" bestFit="1" customWidth="1"/>
    <col min="159" max="159" width="23.140625" bestFit="1" customWidth="1"/>
    <col min="160" max="160" width="29.28515625" bestFit="1" customWidth="1"/>
  </cols>
  <sheetData>
    <row r="1" spans="1:1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4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</row>
    <row r="2" spans="1:160" x14ac:dyDescent="0.25">
      <c r="A2">
        <v>205202</v>
      </c>
      <c r="B2">
        <v>48113</v>
      </c>
      <c r="C2" t="s">
        <v>160</v>
      </c>
      <c r="D2">
        <v>205202</v>
      </c>
      <c r="E2">
        <v>141</v>
      </c>
      <c r="F2">
        <v>47</v>
      </c>
      <c r="G2" t="s">
        <v>161</v>
      </c>
      <c r="H2">
        <v>0.17784659999999999</v>
      </c>
      <c r="I2">
        <v>7747</v>
      </c>
      <c r="J2" t="s">
        <v>162</v>
      </c>
      <c r="K2" t="s">
        <v>163</v>
      </c>
      <c r="L2" t="s">
        <v>164</v>
      </c>
      <c r="M2" t="s">
        <v>165</v>
      </c>
      <c r="N2" t="s">
        <v>166</v>
      </c>
      <c r="O2" t="s">
        <v>167</v>
      </c>
      <c r="P2" t="s">
        <v>168</v>
      </c>
      <c r="Q2" t="s">
        <v>169</v>
      </c>
      <c r="R2" t="s">
        <v>170</v>
      </c>
      <c r="S2" t="s">
        <v>171</v>
      </c>
      <c r="T2" t="s">
        <v>172</v>
      </c>
      <c r="U2" t="s">
        <v>173</v>
      </c>
      <c r="V2" t="s">
        <v>174</v>
      </c>
      <c r="W2" t="s">
        <v>168</v>
      </c>
      <c r="X2" t="s">
        <v>175</v>
      </c>
      <c r="Y2" t="s">
        <v>176</v>
      </c>
      <c r="Z2">
        <v>75215</v>
      </c>
      <c r="AA2">
        <v>4122</v>
      </c>
      <c r="AB2" t="s">
        <v>177</v>
      </c>
      <c r="AC2" t="s">
        <v>178</v>
      </c>
      <c r="AD2">
        <v>32.752412999999997</v>
      </c>
      <c r="AE2">
        <v>-96.761233000000004</v>
      </c>
      <c r="AF2">
        <v>3.129</v>
      </c>
      <c r="AG2" t="s">
        <v>179</v>
      </c>
      <c r="AH2" t="s">
        <v>180</v>
      </c>
      <c r="AI2" t="s">
        <v>181</v>
      </c>
      <c r="AJ2" t="s">
        <v>182</v>
      </c>
      <c r="AK2" t="s">
        <v>183</v>
      </c>
      <c r="AL2" t="s">
        <v>184</v>
      </c>
      <c r="AM2" t="s">
        <v>185</v>
      </c>
      <c r="AN2" t="s">
        <v>186</v>
      </c>
      <c r="AO2" t="s">
        <v>187</v>
      </c>
      <c r="AP2" t="s">
        <v>188</v>
      </c>
      <c r="AQ2" t="s">
        <v>189</v>
      </c>
      <c r="AR2" t="s">
        <v>190</v>
      </c>
      <c r="AS2" t="s">
        <v>191</v>
      </c>
      <c r="AT2">
        <v>1999</v>
      </c>
      <c r="AU2" t="s">
        <v>190</v>
      </c>
      <c r="AV2">
        <v>10</v>
      </c>
      <c r="AW2" t="s">
        <v>192</v>
      </c>
      <c r="AX2" t="s">
        <v>193</v>
      </c>
      <c r="AY2" t="s">
        <v>194</v>
      </c>
      <c r="AZ2" t="s">
        <v>193</v>
      </c>
      <c r="BA2">
        <v>1350</v>
      </c>
      <c r="BB2">
        <v>1350</v>
      </c>
      <c r="BC2">
        <v>1350</v>
      </c>
      <c r="BD2">
        <v>1350</v>
      </c>
      <c r="BE2" t="s">
        <v>195</v>
      </c>
      <c r="BF2">
        <v>1350</v>
      </c>
      <c r="BG2">
        <v>2</v>
      </c>
      <c r="BH2">
        <v>2</v>
      </c>
      <c r="BI2" s="3">
        <v>3</v>
      </c>
      <c r="BJ2" t="s">
        <v>196</v>
      </c>
      <c r="BK2" t="s">
        <v>197</v>
      </c>
      <c r="BL2" t="s">
        <v>198</v>
      </c>
      <c r="BM2" t="s">
        <v>199</v>
      </c>
      <c r="BN2" t="s">
        <v>200</v>
      </c>
      <c r="BO2" t="s">
        <v>201</v>
      </c>
      <c r="BP2" t="s">
        <v>202</v>
      </c>
      <c r="BQ2" t="s">
        <v>203</v>
      </c>
      <c r="BR2" t="s">
        <v>204</v>
      </c>
      <c r="BS2">
        <v>247</v>
      </c>
      <c r="BT2">
        <v>1</v>
      </c>
      <c r="BU2" t="s">
        <v>204</v>
      </c>
      <c r="BV2" t="s">
        <v>205</v>
      </c>
      <c r="BW2" t="s">
        <v>206</v>
      </c>
      <c r="BX2">
        <v>1</v>
      </c>
      <c r="BY2" t="s">
        <v>205</v>
      </c>
      <c r="BZ2" t="s">
        <v>164</v>
      </c>
      <c r="CA2" t="s">
        <v>207</v>
      </c>
      <c r="CB2" t="s">
        <v>207</v>
      </c>
      <c r="CE2" t="s">
        <v>294</v>
      </c>
      <c r="CP2" t="s">
        <v>208</v>
      </c>
      <c r="CQ2">
        <v>0</v>
      </c>
      <c r="CR2" t="s">
        <v>209</v>
      </c>
      <c r="CS2">
        <v>10000</v>
      </c>
      <c r="CT2">
        <v>1</v>
      </c>
      <c r="CU2">
        <v>10</v>
      </c>
      <c r="CV2" t="s">
        <v>210</v>
      </c>
      <c r="CW2" t="s">
        <v>211</v>
      </c>
      <c r="CX2">
        <v>0</v>
      </c>
      <c r="CY2">
        <v>132.1</v>
      </c>
      <c r="CZ2">
        <v>178340</v>
      </c>
      <c r="DA2">
        <v>6.45</v>
      </c>
      <c r="DB2">
        <v>50000</v>
      </c>
      <c r="DC2">
        <v>169.14</v>
      </c>
      <c r="DD2">
        <v>228340</v>
      </c>
      <c r="DE2" t="s">
        <v>212</v>
      </c>
      <c r="DF2">
        <v>132.1</v>
      </c>
      <c r="DG2">
        <v>178340</v>
      </c>
      <c r="DH2" t="s">
        <v>212</v>
      </c>
      <c r="DI2">
        <v>6.45</v>
      </c>
      <c r="DJ2">
        <v>50000</v>
      </c>
      <c r="DK2" t="s">
        <v>212</v>
      </c>
      <c r="DL2">
        <v>228340</v>
      </c>
      <c r="DM2">
        <v>169.14</v>
      </c>
      <c r="DN2">
        <v>178340</v>
      </c>
      <c r="DO2">
        <v>50000</v>
      </c>
      <c r="DP2" s="5">
        <v>228340</v>
      </c>
      <c r="DQ2">
        <v>5239.8999999999996</v>
      </c>
      <c r="DR2">
        <v>3.88</v>
      </c>
      <c r="DS2">
        <v>2024</v>
      </c>
      <c r="DT2" t="s">
        <v>194</v>
      </c>
      <c r="DU2" t="s">
        <v>203</v>
      </c>
      <c r="DV2" t="s">
        <v>213</v>
      </c>
      <c r="DW2">
        <v>99</v>
      </c>
      <c r="DX2">
        <v>229694</v>
      </c>
      <c r="DY2">
        <v>231990</v>
      </c>
      <c r="DZ2">
        <v>227397</v>
      </c>
      <c r="EA2">
        <v>1</v>
      </c>
      <c r="EB2" t="s">
        <v>214</v>
      </c>
      <c r="EC2" t="s">
        <v>215</v>
      </c>
      <c r="ED2" t="s">
        <v>216</v>
      </c>
      <c r="EE2" t="s">
        <v>217</v>
      </c>
      <c r="EF2" t="s">
        <v>218</v>
      </c>
      <c r="EG2" t="s">
        <v>219</v>
      </c>
      <c r="EH2">
        <v>190000</v>
      </c>
      <c r="EI2">
        <v>0</v>
      </c>
      <c r="EJ2">
        <v>237500</v>
      </c>
      <c r="EK2" t="s">
        <v>217</v>
      </c>
      <c r="EL2">
        <v>1</v>
      </c>
      <c r="EM2">
        <v>248031</v>
      </c>
      <c r="EN2" t="s">
        <v>220</v>
      </c>
      <c r="EO2">
        <v>79166</v>
      </c>
      <c r="EP2">
        <v>175.93</v>
      </c>
      <c r="EQ2" t="s">
        <v>221</v>
      </c>
      <c r="ER2" t="s">
        <v>222</v>
      </c>
      <c r="ES2" t="s">
        <v>223</v>
      </c>
      <c r="ET2" t="s">
        <v>224</v>
      </c>
      <c r="EU2" t="s">
        <v>225</v>
      </c>
      <c r="EV2" t="s">
        <v>226</v>
      </c>
    </row>
    <row r="3" spans="1:160" x14ac:dyDescent="0.25">
      <c r="A3">
        <v>205292</v>
      </c>
      <c r="B3">
        <v>48113</v>
      </c>
      <c r="C3" t="s">
        <v>227</v>
      </c>
      <c r="D3">
        <v>205292</v>
      </c>
      <c r="E3">
        <v>125</v>
      </c>
      <c r="F3">
        <v>60</v>
      </c>
      <c r="G3" t="s">
        <v>228</v>
      </c>
      <c r="H3">
        <v>0.1710055</v>
      </c>
      <c r="I3">
        <v>7449</v>
      </c>
      <c r="J3" t="s">
        <v>162</v>
      </c>
      <c r="K3" t="s">
        <v>229</v>
      </c>
      <c r="L3" t="s">
        <v>164</v>
      </c>
      <c r="M3" t="s">
        <v>165</v>
      </c>
      <c r="N3" t="s">
        <v>166</v>
      </c>
      <c r="O3" t="s">
        <v>167</v>
      </c>
      <c r="P3" t="s">
        <v>168</v>
      </c>
      <c r="Q3" t="s">
        <v>230</v>
      </c>
      <c r="R3" t="s">
        <v>170</v>
      </c>
      <c r="S3" t="s">
        <v>171</v>
      </c>
      <c r="T3" t="s">
        <v>172</v>
      </c>
      <c r="U3" t="s">
        <v>231</v>
      </c>
      <c r="V3" t="s">
        <v>232</v>
      </c>
      <c r="W3" t="s">
        <v>168</v>
      </c>
      <c r="X3" t="s">
        <v>175</v>
      </c>
      <c r="Y3" t="s">
        <v>233</v>
      </c>
      <c r="Z3">
        <v>75241</v>
      </c>
      <c r="AA3">
        <v>4332</v>
      </c>
      <c r="AB3" t="s">
        <v>234</v>
      </c>
      <c r="AC3" t="s">
        <v>178</v>
      </c>
      <c r="AD3">
        <v>32.679150999999997</v>
      </c>
      <c r="AE3">
        <v>-96.758753999999996</v>
      </c>
      <c r="AF3">
        <v>1.9259999999999999</v>
      </c>
      <c r="AG3" t="s">
        <v>235</v>
      </c>
      <c r="AH3" t="s">
        <v>180</v>
      </c>
      <c r="AI3" t="s">
        <v>236</v>
      </c>
      <c r="AJ3" t="s">
        <v>182</v>
      </c>
      <c r="AL3" t="s">
        <v>184</v>
      </c>
      <c r="AM3" t="s">
        <v>237</v>
      </c>
      <c r="AN3" t="s">
        <v>238</v>
      </c>
      <c r="AO3" t="s">
        <v>239</v>
      </c>
      <c r="AP3" t="s">
        <v>188</v>
      </c>
      <c r="AQ3" t="s">
        <v>189</v>
      </c>
      <c r="AR3" t="s">
        <v>190</v>
      </c>
      <c r="AS3" t="s">
        <v>191</v>
      </c>
      <c r="AT3">
        <v>1958</v>
      </c>
      <c r="AU3" t="s">
        <v>190</v>
      </c>
      <c r="AV3">
        <v>10</v>
      </c>
      <c r="AW3" t="s">
        <v>240</v>
      </c>
      <c r="AX3" t="s">
        <v>193</v>
      </c>
      <c r="AY3" t="s">
        <v>194</v>
      </c>
      <c r="AZ3" t="s">
        <v>193</v>
      </c>
      <c r="BA3">
        <v>966</v>
      </c>
      <c r="BB3">
        <v>966</v>
      </c>
      <c r="BC3">
        <v>966</v>
      </c>
      <c r="BD3">
        <v>966</v>
      </c>
      <c r="BE3" t="s">
        <v>195</v>
      </c>
      <c r="BF3">
        <v>966</v>
      </c>
      <c r="BG3">
        <v>1</v>
      </c>
      <c r="BH3">
        <v>1</v>
      </c>
      <c r="BI3" s="3">
        <v>2</v>
      </c>
      <c r="BJ3" t="s">
        <v>196</v>
      </c>
      <c r="BK3" t="s">
        <v>241</v>
      </c>
      <c r="BL3" t="s">
        <v>198</v>
      </c>
      <c r="BM3" t="s">
        <v>199</v>
      </c>
      <c r="BN3" t="s">
        <v>200</v>
      </c>
      <c r="BO3" t="s">
        <v>201</v>
      </c>
      <c r="BP3" t="s">
        <v>202</v>
      </c>
      <c r="BQ3" t="s">
        <v>242</v>
      </c>
      <c r="BR3" t="s">
        <v>243</v>
      </c>
      <c r="BS3">
        <v>240</v>
      </c>
      <c r="BT3">
        <v>1</v>
      </c>
      <c r="BU3" t="s">
        <v>243</v>
      </c>
      <c r="BV3" t="s">
        <v>205</v>
      </c>
      <c r="BW3" t="s">
        <v>206</v>
      </c>
      <c r="BX3">
        <v>1</v>
      </c>
      <c r="BY3" t="s">
        <v>205</v>
      </c>
      <c r="BZ3" t="s">
        <v>164</v>
      </c>
      <c r="CA3" t="s">
        <v>244</v>
      </c>
      <c r="CB3" t="s">
        <v>244</v>
      </c>
      <c r="CC3" t="s">
        <v>245</v>
      </c>
      <c r="CE3" t="s">
        <v>294</v>
      </c>
      <c r="DD3">
        <f ca="1">ROUND(228340 * (1 + (RAND() - 0.5)/10), -2)</f>
        <v>234900</v>
      </c>
      <c r="DE3" t="s">
        <v>212</v>
      </c>
      <c r="DG3">
        <f ca="1">ROUND(178340 * (1 + (RAND() - 0.5)/5), -3)</f>
        <v>170000</v>
      </c>
      <c r="DL3">
        <f ca="1">ROUND(228340 * (1 + (RAND() - 0.5)/5), -3)</f>
        <v>231000</v>
      </c>
      <c r="DO3">
        <f ca="1">ROUND(50000 * (1 + (RAND() - 0.5)/5), -3)</f>
        <v>50000</v>
      </c>
      <c r="DP3" s="5">
        <v>231850</v>
      </c>
      <c r="DQ3">
        <f ca="1">ROUND(5239.9 * (1 + (RAND() - 0.5)/5), 1)</f>
        <v>4912.3</v>
      </c>
      <c r="DT3" t="s">
        <v>194</v>
      </c>
      <c r="DU3" t="s">
        <v>242</v>
      </c>
      <c r="DV3" t="s">
        <v>213</v>
      </c>
      <c r="DW3">
        <v>98</v>
      </c>
      <c r="DX3">
        <v>190063</v>
      </c>
      <c r="DY3">
        <v>193864</v>
      </c>
      <c r="DZ3">
        <v>186261</v>
      </c>
      <c r="EA3">
        <v>2</v>
      </c>
      <c r="EB3" t="s">
        <v>246</v>
      </c>
      <c r="EC3" t="s">
        <v>247</v>
      </c>
      <c r="EE3" t="s">
        <v>248</v>
      </c>
      <c r="EF3" t="s">
        <v>249</v>
      </c>
      <c r="EK3" t="s">
        <v>248</v>
      </c>
      <c r="EL3">
        <v>1</v>
      </c>
      <c r="EM3">
        <v>339766</v>
      </c>
      <c r="EN3" t="s">
        <v>250</v>
      </c>
      <c r="EQ3" t="s">
        <v>216</v>
      </c>
      <c r="ER3" t="s">
        <v>251</v>
      </c>
      <c r="ES3" t="s">
        <v>252</v>
      </c>
      <c r="EU3" t="s">
        <v>253</v>
      </c>
      <c r="EV3" t="s">
        <v>254</v>
      </c>
      <c r="EW3" t="s">
        <v>255</v>
      </c>
    </row>
    <row r="4" spans="1:160" x14ac:dyDescent="0.25">
      <c r="A4">
        <v>225999</v>
      </c>
      <c r="B4">
        <v>48113</v>
      </c>
      <c r="C4" t="s">
        <v>256</v>
      </c>
      <c r="D4">
        <v>225999</v>
      </c>
      <c r="E4">
        <v>115</v>
      </c>
      <c r="F4">
        <v>80</v>
      </c>
      <c r="G4" t="s">
        <v>257</v>
      </c>
      <c r="H4">
        <v>0.2112029</v>
      </c>
      <c r="I4">
        <v>9200</v>
      </c>
      <c r="J4" t="s">
        <v>162</v>
      </c>
      <c r="K4" t="s">
        <v>229</v>
      </c>
      <c r="L4" t="s">
        <v>164</v>
      </c>
      <c r="M4" t="s">
        <v>165</v>
      </c>
      <c r="N4" t="s">
        <v>166</v>
      </c>
      <c r="O4" t="s">
        <v>167</v>
      </c>
      <c r="P4" t="s">
        <v>168</v>
      </c>
      <c r="Q4" t="s">
        <v>258</v>
      </c>
      <c r="R4" t="s">
        <v>170</v>
      </c>
      <c r="S4" t="s">
        <v>171</v>
      </c>
      <c r="T4" t="s">
        <v>172</v>
      </c>
      <c r="U4" t="s">
        <v>259</v>
      </c>
      <c r="V4" t="s">
        <v>260</v>
      </c>
      <c r="W4" t="s">
        <v>168</v>
      </c>
      <c r="X4" t="s">
        <v>175</v>
      </c>
      <c r="Y4" t="s">
        <v>261</v>
      </c>
      <c r="Z4">
        <v>75224</v>
      </c>
      <c r="AA4">
        <v>3217</v>
      </c>
      <c r="AB4" t="s">
        <v>262</v>
      </c>
      <c r="AC4" t="s">
        <v>178</v>
      </c>
      <c r="AD4">
        <v>32.711742999999998</v>
      </c>
      <c r="AE4">
        <v>-96.839760999999996</v>
      </c>
      <c r="AF4">
        <v>4.5810000000000004</v>
      </c>
      <c r="AG4" t="s">
        <v>263</v>
      </c>
      <c r="AH4" t="s">
        <v>180</v>
      </c>
      <c r="AI4" t="s">
        <v>236</v>
      </c>
      <c r="AJ4" t="s">
        <v>182</v>
      </c>
      <c r="AK4" t="s">
        <v>264</v>
      </c>
      <c r="AL4" t="s">
        <v>184</v>
      </c>
      <c r="AM4" t="s">
        <v>265</v>
      </c>
      <c r="AN4" t="s">
        <v>266</v>
      </c>
      <c r="AO4" t="s">
        <v>187</v>
      </c>
      <c r="AP4" t="s">
        <v>188</v>
      </c>
      <c r="AQ4" t="s">
        <v>189</v>
      </c>
      <c r="AR4" t="s">
        <v>190</v>
      </c>
      <c r="AS4" t="s">
        <v>191</v>
      </c>
      <c r="AT4">
        <v>2014</v>
      </c>
      <c r="AU4" t="s">
        <v>190</v>
      </c>
      <c r="AV4">
        <v>10</v>
      </c>
      <c r="AW4" t="s">
        <v>267</v>
      </c>
      <c r="AX4" t="s">
        <v>193</v>
      </c>
      <c r="AY4" t="s">
        <v>194</v>
      </c>
      <c r="AZ4" t="s">
        <v>193</v>
      </c>
      <c r="BA4">
        <v>1348</v>
      </c>
      <c r="BB4">
        <v>1348</v>
      </c>
      <c r="BC4">
        <v>1348</v>
      </c>
      <c r="BD4">
        <v>1348</v>
      </c>
      <c r="BE4" t="s">
        <v>195</v>
      </c>
      <c r="BF4">
        <v>1348</v>
      </c>
      <c r="BG4">
        <v>2</v>
      </c>
      <c r="BH4">
        <v>2</v>
      </c>
      <c r="BI4" s="3">
        <v>4</v>
      </c>
      <c r="BJ4" t="s">
        <v>599</v>
      </c>
      <c r="BK4" t="s">
        <v>197</v>
      </c>
      <c r="BL4" t="s">
        <v>198</v>
      </c>
      <c r="BM4" t="s">
        <v>199</v>
      </c>
      <c r="BN4" t="s">
        <v>200</v>
      </c>
      <c r="BO4" t="s">
        <v>201</v>
      </c>
      <c r="BP4" t="s">
        <v>268</v>
      </c>
      <c r="BQ4" t="s">
        <v>269</v>
      </c>
      <c r="BR4" t="s">
        <v>204</v>
      </c>
      <c r="BS4">
        <f>ROUND(AVERAGE(BS2:BS3),0)</f>
        <v>244</v>
      </c>
      <c r="BT4">
        <f>ROUND(AVERAGE(BT2:BT3),0)</f>
        <v>1</v>
      </c>
      <c r="BU4" t="s">
        <v>204</v>
      </c>
      <c r="BV4" t="s">
        <v>205</v>
      </c>
      <c r="BW4" t="s">
        <v>206</v>
      </c>
      <c r="BX4">
        <v>1</v>
      </c>
      <c r="BY4" t="s">
        <v>205</v>
      </c>
      <c r="BZ4" t="s">
        <v>164</v>
      </c>
      <c r="CA4" t="s">
        <v>207</v>
      </c>
      <c r="CB4" t="s">
        <v>207</v>
      </c>
      <c r="CC4" t="s">
        <v>270</v>
      </c>
      <c r="CD4" t="s">
        <v>271</v>
      </c>
      <c r="CE4" t="s">
        <v>294</v>
      </c>
      <c r="DD4">
        <f t="shared" ref="DD4:DD12" ca="1" si="0">ROUND(228340 * (1 + (RAND() - 0.5)/10), -2)</f>
        <v>238200</v>
      </c>
      <c r="DE4" t="s">
        <v>212</v>
      </c>
      <c r="DG4">
        <f t="shared" ref="DG4:DG12" ca="1" si="1">ROUND(178340 * (1 + (RAND() - 0.5)/5), -3)</f>
        <v>163000</v>
      </c>
      <c r="DL4">
        <f ca="1">ROUND(228340 * (1 + (RAND() - 0.5)/5), -3)</f>
        <v>218000</v>
      </c>
      <c r="DO4">
        <f t="shared" ref="DO4:DO12" ca="1" si="2">ROUND(50000 * (1 + (RAND() - 0.5)/5), -3)</f>
        <v>51000</v>
      </c>
      <c r="DP4" s="5">
        <v>230950</v>
      </c>
      <c r="DQ4">
        <f t="shared" ref="DQ4:DQ12" ca="1" si="3">ROUND(5239.9 * (1 + (RAND() - 0.5)/5), 1)</f>
        <v>5466.7</v>
      </c>
      <c r="DT4" t="s">
        <v>194</v>
      </c>
      <c r="DU4" t="s">
        <v>269</v>
      </c>
      <c r="DV4" t="s">
        <v>213</v>
      </c>
      <c r="DW4">
        <v>98</v>
      </c>
      <c r="DX4">
        <v>376892</v>
      </c>
      <c r="DY4">
        <v>384429</v>
      </c>
      <c r="DZ4">
        <v>369354</v>
      </c>
      <c r="EA4">
        <v>2</v>
      </c>
      <c r="EB4" t="s">
        <v>272</v>
      </c>
      <c r="EC4" t="s">
        <v>273</v>
      </c>
      <c r="ED4" t="s">
        <v>216</v>
      </c>
      <c r="EE4" t="s">
        <v>274</v>
      </c>
      <c r="EF4" t="s">
        <v>275</v>
      </c>
      <c r="EG4" t="s">
        <v>276</v>
      </c>
      <c r="EH4">
        <v>107908</v>
      </c>
      <c r="EI4">
        <v>0</v>
      </c>
      <c r="EJ4">
        <v>111822</v>
      </c>
      <c r="EK4" t="s">
        <v>274</v>
      </c>
      <c r="EL4">
        <v>1</v>
      </c>
      <c r="EM4">
        <v>201400179005</v>
      </c>
      <c r="EN4" t="s">
        <v>250</v>
      </c>
      <c r="EO4">
        <v>27955</v>
      </c>
      <c r="EP4">
        <v>82.95</v>
      </c>
      <c r="EQ4" t="s">
        <v>221</v>
      </c>
      <c r="ER4" t="s">
        <v>277</v>
      </c>
      <c r="ES4" t="s">
        <v>278</v>
      </c>
      <c r="ET4" t="s">
        <v>279</v>
      </c>
      <c r="EU4" t="s">
        <v>225</v>
      </c>
      <c r="EV4" t="s">
        <v>280</v>
      </c>
    </row>
    <row r="5" spans="1:160" x14ac:dyDescent="0.25">
      <c r="A5">
        <v>242196</v>
      </c>
      <c r="B5">
        <v>48113</v>
      </c>
      <c r="C5" t="s">
        <v>281</v>
      </c>
      <c r="D5">
        <v>242196</v>
      </c>
      <c r="E5">
        <v>397</v>
      </c>
      <c r="F5">
        <v>53</v>
      </c>
      <c r="G5" t="s">
        <v>282</v>
      </c>
      <c r="H5">
        <v>0.46687329999999999</v>
      </c>
      <c r="I5">
        <v>20337</v>
      </c>
      <c r="J5" t="s">
        <v>162</v>
      </c>
      <c r="K5" t="s">
        <v>283</v>
      </c>
      <c r="L5" t="s">
        <v>164</v>
      </c>
      <c r="M5" t="s">
        <v>165</v>
      </c>
      <c r="N5" t="s">
        <v>166</v>
      </c>
      <c r="O5" t="s">
        <v>167</v>
      </c>
      <c r="P5" t="s">
        <v>168</v>
      </c>
      <c r="Q5" t="s">
        <v>284</v>
      </c>
      <c r="R5" t="s">
        <v>170</v>
      </c>
      <c r="S5" t="s">
        <v>171</v>
      </c>
      <c r="T5" t="s">
        <v>172</v>
      </c>
      <c r="U5" t="s">
        <v>285</v>
      </c>
      <c r="V5" t="s">
        <v>286</v>
      </c>
      <c r="W5" t="s">
        <v>168</v>
      </c>
      <c r="X5" t="s">
        <v>175</v>
      </c>
      <c r="Y5" t="s">
        <v>287</v>
      </c>
      <c r="Z5">
        <v>75216</v>
      </c>
      <c r="AA5">
        <v>4108</v>
      </c>
      <c r="AB5" t="s">
        <v>288</v>
      </c>
      <c r="AC5" t="s">
        <v>178</v>
      </c>
      <c r="AD5">
        <v>32.712541999999999</v>
      </c>
      <c r="AE5">
        <v>-96.745761000000002</v>
      </c>
      <c r="AF5">
        <v>0.98399999999999999</v>
      </c>
      <c r="AG5" t="s">
        <v>289</v>
      </c>
      <c r="AH5" t="s">
        <v>180</v>
      </c>
      <c r="AI5" t="s">
        <v>236</v>
      </c>
      <c r="AJ5" t="s">
        <v>182</v>
      </c>
      <c r="AK5" t="s">
        <v>183</v>
      </c>
      <c r="AL5" t="s">
        <v>184</v>
      </c>
      <c r="AM5" t="s">
        <v>290</v>
      </c>
      <c r="AN5" t="s">
        <v>291</v>
      </c>
      <c r="AO5" t="s">
        <v>187</v>
      </c>
      <c r="AP5" t="s">
        <v>188</v>
      </c>
      <c r="AQ5" t="s">
        <v>189</v>
      </c>
      <c r="AR5" t="s">
        <v>190</v>
      </c>
      <c r="AS5" t="s">
        <v>191</v>
      </c>
      <c r="AT5">
        <v>1947</v>
      </c>
      <c r="AU5" t="s">
        <v>190</v>
      </c>
      <c r="AV5">
        <v>10</v>
      </c>
      <c r="AW5" t="s">
        <v>292</v>
      </c>
      <c r="AX5" t="s">
        <v>293</v>
      </c>
      <c r="AY5" t="s">
        <v>194</v>
      </c>
      <c r="AZ5" t="s">
        <v>294</v>
      </c>
      <c r="BA5">
        <v>648</v>
      </c>
      <c r="BB5">
        <v>648</v>
      </c>
      <c r="BC5">
        <v>648</v>
      </c>
      <c r="BD5">
        <v>648</v>
      </c>
      <c r="BE5" t="s">
        <v>195</v>
      </c>
      <c r="BF5">
        <v>648</v>
      </c>
      <c r="BG5">
        <v>1</v>
      </c>
      <c r="BH5">
        <v>1</v>
      </c>
      <c r="BI5" s="3">
        <v>2</v>
      </c>
      <c r="BJ5" t="s">
        <v>599</v>
      </c>
      <c r="BK5" t="s">
        <v>241</v>
      </c>
      <c r="BL5" t="s">
        <v>198</v>
      </c>
      <c r="BM5" t="s">
        <v>295</v>
      </c>
      <c r="BN5" t="s">
        <v>200</v>
      </c>
      <c r="BO5" t="s">
        <v>201</v>
      </c>
      <c r="BP5" t="s">
        <v>202</v>
      </c>
      <c r="BQ5" t="s">
        <v>242</v>
      </c>
      <c r="BR5" t="s">
        <v>204</v>
      </c>
      <c r="BS5">
        <f>ROUND(AVERAGE(BS3:BS4),0)</f>
        <v>242</v>
      </c>
      <c r="BT5">
        <f t="shared" ref="BT5:BT7" si="4">ROUND(AVERAGE(BT3:BT4),0)</f>
        <v>1</v>
      </c>
      <c r="BU5" t="s">
        <v>204</v>
      </c>
      <c r="BV5" t="s">
        <v>205</v>
      </c>
      <c r="BW5" t="s">
        <v>206</v>
      </c>
      <c r="BX5">
        <v>1</v>
      </c>
      <c r="BY5" t="s">
        <v>205</v>
      </c>
      <c r="BZ5" t="s">
        <v>164</v>
      </c>
      <c r="CA5" t="s">
        <v>207</v>
      </c>
      <c r="CB5" t="s">
        <v>207</v>
      </c>
      <c r="CC5" t="s">
        <v>296</v>
      </c>
      <c r="CE5" t="s">
        <v>294</v>
      </c>
      <c r="DD5">
        <f t="shared" ca="1" si="0"/>
        <v>234600</v>
      </c>
      <c r="DE5" t="s">
        <v>212</v>
      </c>
      <c r="DG5">
        <f t="shared" ca="1" si="1"/>
        <v>184000</v>
      </c>
      <c r="DL5">
        <f t="shared" ref="DL5:DL12" ca="1" si="5">ROUND(228340 * (1 + (RAND() - 0.5)/5), -3)</f>
        <v>240000</v>
      </c>
      <c r="DO5">
        <f t="shared" ca="1" si="2"/>
        <v>54000</v>
      </c>
      <c r="DP5" s="5">
        <v>237900</v>
      </c>
      <c r="DQ5">
        <f t="shared" ca="1" si="3"/>
        <v>4963.8</v>
      </c>
      <c r="DT5" t="s">
        <v>194</v>
      </c>
      <c r="DU5" t="s">
        <v>242</v>
      </c>
      <c r="DV5" t="s">
        <v>213</v>
      </c>
      <c r="DW5">
        <v>96</v>
      </c>
      <c r="DX5">
        <v>153751</v>
      </c>
      <c r="DY5">
        <v>159901</v>
      </c>
      <c r="DZ5">
        <v>147600</v>
      </c>
      <c r="EA5">
        <v>4</v>
      </c>
      <c r="EC5" t="s">
        <v>297</v>
      </c>
      <c r="EE5" t="s">
        <v>298</v>
      </c>
      <c r="EF5" t="s">
        <v>299</v>
      </c>
      <c r="EG5" t="s">
        <v>300</v>
      </c>
      <c r="EH5">
        <v>48450</v>
      </c>
      <c r="EI5">
        <v>2550</v>
      </c>
      <c r="EK5" t="s">
        <v>298</v>
      </c>
      <c r="EL5">
        <v>1</v>
      </c>
      <c r="EM5">
        <v>3437002</v>
      </c>
      <c r="EN5" t="s">
        <v>220</v>
      </c>
      <c r="EQ5" t="s">
        <v>221</v>
      </c>
      <c r="ER5" t="s">
        <v>301</v>
      </c>
      <c r="ES5" t="s">
        <v>302</v>
      </c>
      <c r="ET5" t="s">
        <v>303</v>
      </c>
      <c r="EU5" t="s">
        <v>225</v>
      </c>
      <c r="EV5" t="s">
        <v>304</v>
      </c>
      <c r="EW5" t="s">
        <v>255</v>
      </c>
      <c r="EX5" t="s">
        <v>305</v>
      </c>
    </row>
    <row r="6" spans="1:160" x14ac:dyDescent="0.25">
      <c r="A6">
        <v>242211</v>
      </c>
      <c r="B6">
        <v>48113</v>
      </c>
      <c r="C6" t="s">
        <v>306</v>
      </c>
      <c r="D6">
        <v>242211</v>
      </c>
      <c r="E6">
        <v>125</v>
      </c>
      <c r="F6">
        <v>75</v>
      </c>
      <c r="G6" t="s">
        <v>307</v>
      </c>
      <c r="H6">
        <v>0.2177916</v>
      </c>
      <c r="I6">
        <v>9487</v>
      </c>
      <c r="J6" t="s">
        <v>162</v>
      </c>
      <c r="K6" t="s">
        <v>308</v>
      </c>
      <c r="L6" t="s">
        <v>164</v>
      </c>
      <c r="M6" t="s">
        <v>165</v>
      </c>
      <c r="N6" t="s">
        <v>166</v>
      </c>
      <c r="O6" t="s">
        <v>167</v>
      </c>
      <c r="P6" t="s">
        <v>168</v>
      </c>
      <c r="Q6" t="s">
        <v>309</v>
      </c>
      <c r="R6" t="s">
        <v>170</v>
      </c>
      <c r="S6" t="s">
        <v>171</v>
      </c>
      <c r="T6" t="s">
        <v>172</v>
      </c>
      <c r="U6" t="s">
        <v>310</v>
      </c>
      <c r="V6" t="s">
        <v>260</v>
      </c>
      <c r="W6" t="s">
        <v>168</v>
      </c>
      <c r="X6" t="s">
        <v>175</v>
      </c>
      <c r="Y6" t="s">
        <v>311</v>
      </c>
      <c r="Z6">
        <v>75224</v>
      </c>
      <c r="AA6">
        <v>2634</v>
      </c>
      <c r="AB6" t="s">
        <v>312</v>
      </c>
      <c r="AC6" t="s">
        <v>178</v>
      </c>
      <c r="AD6">
        <v>32.717464999999997</v>
      </c>
      <c r="AE6">
        <v>-96.836568</v>
      </c>
      <c r="AF6">
        <v>4.4420000000000002</v>
      </c>
      <c r="AG6" t="s">
        <v>313</v>
      </c>
      <c r="AH6" t="s">
        <v>180</v>
      </c>
      <c r="AI6" t="s">
        <v>236</v>
      </c>
      <c r="AJ6" t="s">
        <v>182</v>
      </c>
      <c r="AK6" t="s">
        <v>264</v>
      </c>
      <c r="AL6" t="s">
        <v>184</v>
      </c>
      <c r="AM6" t="s">
        <v>314</v>
      </c>
      <c r="AN6" t="s">
        <v>266</v>
      </c>
      <c r="AO6" t="s">
        <v>187</v>
      </c>
      <c r="AP6" t="s">
        <v>188</v>
      </c>
      <c r="AQ6" t="s">
        <v>189</v>
      </c>
      <c r="AR6" t="s">
        <v>190</v>
      </c>
      <c r="AS6" t="s">
        <v>191</v>
      </c>
      <c r="AT6">
        <v>1948</v>
      </c>
      <c r="AU6" t="s">
        <v>190</v>
      </c>
      <c r="AV6">
        <v>10</v>
      </c>
      <c r="AW6" t="s">
        <v>315</v>
      </c>
      <c r="AX6" t="s">
        <v>193</v>
      </c>
      <c r="AY6" t="s">
        <v>194</v>
      </c>
      <c r="AZ6" t="s">
        <v>193</v>
      </c>
      <c r="BA6">
        <v>1310</v>
      </c>
      <c r="BB6">
        <v>1310</v>
      </c>
      <c r="BC6">
        <v>1310</v>
      </c>
      <c r="BD6">
        <v>1310</v>
      </c>
      <c r="BE6" t="s">
        <v>195</v>
      </c>
      <c r="BF6">
        <v>1310</v>
      </c>
      <c r="BG6">
        <v>1</v>
      </c>
      <c r="BH6">
        <v>1</v>
      </c>
      <c r="BI6" s="3">
        <v>2</v>
      </c>
      <c r="BJ6" t="s">
        <v>599</v>
      </c>
      <c r="BK6" t="s">
        <v>241</v>
      </c>
      <c r="BL6" t="s">
        <v>198</v>
      </c>
      <c r="BM6" t="s">
        <v>199</v>
      </c>
      <c r="BN6" t="s">
        <v>200</v>
      </c>
      <c r="BO6" t="s">
        <v>201</v>
      </c>
      <c r="BP6" t="s">
        <v>202</v>
      </c>
      <c r="BQ6" t="s">
        <v>269</v>
      </c>
      <c r="BR6" t="s">
        <v>204</v>
      </c>
      <c r="BS6">
        <v>320</v>
      </c>
      <c r="BT6">
        <f t="shared" si="4"/>
        <v>1</v>
      </c>
      <c r="BU6" t="s">
        <v>204</v>
      </c>
      <c r="BV6" t="s">
        <v>205</v>
      </c>
      <c r="BW6" t="s">
        <v>206</v>
      </c>
      <c r="BX6">
        <v>1</v>
      </c>
      <c r="BY6" t="s">
        <v>205</v>
      </c>
      <c r="BZ6" t="s">
        <v>164</v>
      </c>
      <c r="CA6" t="s">
        <v>207</v>
      </c>
      <c r="CB6" t="s">
        <v>207</v>
      </c>
      <c r="CC6" t="s">
        <v>270</v>
      </c>
      <c r="CE6" t="s">
        <v>294</v>
      </c>
      <c r="DD6">
        <f t="shared" ca="1" si="0"/>
        <v>235100</v>
      </c>
      <c r="DE6" t="s">
        <v>212</v>
      </c>
      <c r="DG6">
        <f t="shared" ca="1" si="1"/>
        <v>190000</v>
      </c>
      <c r="DL6">
        <f t="shared" ca="1" si="5"/>
        <v>206000</v>
      </c>
      <c r="DO6">
        <f t="shared" ca="1" si="2"/>
        <v>47000</v>
      </c>
      <c r="DP6" s="6">
        <v>227300</v>
      </c>
      <c r="DQ6">
        <f t="shared" ca="1" si="3"/>
        <v>5599.7</v>
      </c>
      <c r="DT6" t="s">
        <v>194</v>
      </c>
      <c r="DU6" t="s">
        <v>269</v>
      </c>
      <c r="DV6" t="s">
        <v>213</v>
      </c>
      <c r="DW6">
        <v>99</v>
      </c>
      <c r="DX6">
        <v>221271</v>
      </c>
      <c r="DY6">
        <v>223483</v>
      </c>
      <c r="DZ6">
        <v>219058</v>
      </c>
      <c r="EA6">
        <v>1</v>
      </c>
      <c r="EB6" t="s">
        <v>316</v>
      </c>
      <c r="EC6" t="s">
        <v>317</v>
      </c>
      <c r="EE6" t="s">
        <v>318</v>
      </c>
      <c r="EF6" t="s">
        <v>319</v>
      </c>
      <c r="EG6" t="s">
        <v>320</v>
      </c>
      <c r="EH6">
        <v>32240</v>
      </c>
      <c r="EJ6">
        <v>40300</v>
      </c>
      <c r="EK6" t="s">
        <v>318</v>
      </c>
      <c r="EL6">
        <v>1</v>
      </c>
      <c r="EM6">
        <v>158669</v>
      </c>
      <c r="EN6" t="s">
        <v>250</v>
      </c>
      <c r="EO6">
        <v>20150</v>
      </c>
      <c r="EP6">
        <v>30.76</v>
      </c>
      <c r="EQ6" t="s">
        <v>221</v>
      </c>
      <c r="ER6" t="s">
        <v>321</v>
      </c>
      <c r="ES6" t="s">
        <v>322</v>
      </c>
      <c r="ET6" t="s">
        <v>323</v>
      </c>
      <c r="EU6" t="s">
        <v>225</v>
      </c>
      <c r="EV6" t="s">
        <v>324</v>
      </c>
      <c r="EW6" t="s">
        <v>255</v>
      </c>
    </row>
    <row r="7" spans="1:160" x14ac:dyDescent="0.25">
      <c r="A7">
        <v>242301</v>
      </c>
      <c r="B7">
        <v>48113</v>
      </c>
      <c r="C7" t="s">
        <v>325</v>
      </c>
      <c r="D7">
        <v>242301</v>
      </c>
      <c r="E7">
        <v>125</v>
      </c>
      <c r="F7">
        <v>50</v>
      </c>
      <c r="G7" t="s">
        <v>326</v>
      </c>
      <c r="H7">
        <v>0.13482549999999999</v>
      </c>
      <c r="I7">
        <v>5873</v>
      </c>
      <c r="J7" t="s">
        <v>162</v>
      </c>
      <c r="K7" t="s">
        <v>327</v>
      </c>
      <c r="L7" t="s">
        <v>164</v>
      </c>
      <c r="M7" t="s">
        <v>165</v>
      </c>
      <c r="N7" t="s">
        <v>166</v>
      </c>
      <c r="O7" t="s">
        <v>167</v>
      </c>
      <c r="P7" t="s">
        <v>168</v>
      </c>
      <c r="Q7" t="s">
        <v>328</v>
      </c>
      <c r="R7" t="s">
        <v>170</v>
      </c>
      <c r="S7" t="s">
        <v>171</v>
      </c>
      <c r="T7" t="s">
        <v>172</v>
      </c>
      <c r="U7" t="s">
        <v>329</v>
      </c>
      <c r="V7" t="s">
        <v>330</v>
      </c>
      <c r="W7" t="s">
        <v>168</v>
      </c>
      <c r="X7" t="s">
        <v>175</v>
      </c>
      <c r="Y7" t="s">
        <v>331</v>
      </c>
      <c r="Z7">
        <v>75210</v>
      </c>
      <c r="AA7">
        <v>1915</v>
      </c>
      <c r="AB7" t="s">
        <v>332</v>
      </c>
      <c r="AC7" t="s">
        <v>178</v>
      </c>
      <c r="AD7">
        <v>32.772905000000002</v>
      </c>
      <c r="AE7">
        <v>-96.749868000000006</v>
      </c>
      <c r="AF7">
        <v>4.59</v>
      </c>
      <c r="AG7" t="s">
        <v>333</v>
      </c>
      <c r="AH7" t="s">
        <v>180</v>
      </c>
      <c r="AI7" t="s">
        <v>181</v>
      </c>
      <c r="AJ7" t="s">
        <v>182</v>
      </c>
      <c r="AK7" t="s">
        <v>183</v>
      </c>
      <c r="AL7" t="s">
        <v>184</v>
      </c>
      <c r="AM7" t="s">
        <v>334</v>
      </c>
      <c r="AN7" t="s">
        <v>335</v>
      </c>
      <c r="AO7" t="s">
        <v>239</v>
      </c>
      <c r="AP7" t="s">
        <v>188</v>
      </c>
      <c r="AQ7" t="s">
        <v>189</v>
      </c>
      <c r="AR7" t="s">
        <v>190</v>
      </c>
      <c r="AS7" t="s">
        <v>191</v>
      </c>
      <c r="AT7">
        <v>1925</v>
      </c>
      <c r="AU7" t="s">
        <v>190</v>
      </c>
      <c r="AV7">
        <v>10</v>
      </c>
      <c r="AW7" t="s">
        <v>336</v>
      </c>
      <c r="AX7" t="s">
        <v>293</v>
      </c>
      <c r="AY7" t="s">
        <v>194</v>
      </c>
      <c r="AZ7" t="s">
        <v>294</v>
      </c>
      <c r="BA7">
        <v>682</v>
      </c>
      <c r="BB7">
        <v>682</v>
      </c>
      <c r="BC7">
        <v>682</v>
      </c>
      <c r="BD7">
        <v>682</v>
      </c>
      <c r="BE7" t="s">
        <v>195</v>
      </c>
      <c r="BF7">
        <v>682</v>
      </c>
      <c r="BG7">
        <v>1</v>
      </c>
      <c r="BH7">
        <v>1</v>
      </c>
      <c r="BI7" s="3">
        <v>1</v>
      </c>
      <c r="BJ7" t="s">
        <v>599</v>
      </c>
      <c r="BK7" t="s">
        <v>337</v>
      </c>
      <c r="BL7" t="s">
        <v>198</v>
      </c>
      <c r="BM7" t="s">
        <v>295</v>
      </c>
      <c r="BN7" t="s">
        <v>200</v>
      </c>
      <c r="BO7" t="s">
        <v>201</v>
      </c>
      <c r="BP7" t="s">
        <v>202</v>
      </c>
      <c r="BQ7" t="s">
        <v>242</v>
      </c>
      <c r="BR7" t="s">
        <v>204</v>
      </c>
      <c r="BS7">
        <f>ROUND(AVERAGE(BS2:BS6),0)</f>
        <v>259</v>
      </c>
      <c r="BT7">
        <f t="shared" si="4"/>
        <v>1</v>
      </c>
      <c r="BU7" t="s">
        <v>204</v>
      </c>
      <c r="BV7" t="s">
        <v>205</v>
      </c>
      <c r="BW7" t="s">
        <v>206</v>
      </c>
      <c r="BX7">
        <v>1</v>
      </c>
      <c r="BY7" t="s">
        <v>205</v>
      </c>
      <c r="BZ7" t="s">
        <v>164</v>
      </c>
      <c r="CA7" t="s">
        <v>207</v>
      </c>
      <c r="CB7" t="s">
        <v>207</v>
      </c>
      <c r="CC7" t="s">
        <v>338</v>
      </c>
      <c r="CE7" t="s">
        <v>294</v>
      </c>
      <c r="DD7">
        <f t="shared" ca="1" si="0"/>
        <v>230900</v>
      </c>
      <c r="DE7" t="s">
        <v>212</v>
      </c>
      <c r="DG7">
        <f t="shared" ca="1" si="1"/>
        <v>188000</v>
      </c>
      <c r="DL7">
        <f t="shared" ca="1" si="5"/>
        <v>215000</v>
      </c>
      <c r="DO7">
        <f t="shared" ca="1" si="2"/>
        <v>52000</v>
      </c>
      <c r="DP7" s="6">
        <v>231350</v>
      </c>
      <c r="DQ7">
        <f t="shared" ca="1" si="3"/>
        <v>4939.3999999999996</v>
      </c>
      <c r="DT7" t="s">
        <v>194</v>
      </c>
      <c r="DU7" t="s">
        <v>242</v>
      </c>
      <c r="DV7" t="s">
        <v>213</v>
      </c>
      <c r="DW7">
        <v>95</v>
      </c>
      <c r="DX7">
        <v>147449</v>
      </c>
      <c r="DY7">
        <v>154821</v>
      </c>
      <c r="DZ7">
        <v>140076</v>
      </c>
      <c r="EA7">
        <v>5</v>
      </c>
      <c r="EB7" t="s">
        <v>339</v>
      </c>
      <c r="EC7" t="s">
        <v>340</v>
      </c>
      <c r="EE7" t="s">
        <v>341</v>
      </c>
      <c r="EF7" t="s">
        <v>342</v>
      </c>
      <c r="EK7" t="s">
        <v>341</v>
      </c>
      <c r="EL7">
        <v>1</v>
      </c>
      <c r="EM7">
        <v>44411</v>
      </c>
      <c r="EN7" t="s">
        <v>250</v>
      </c>
      <c r="EQ7" t="s">
        <v>221</v>
      </c>
      <c r="ER7" t="s">
        <v>343</v>
      </c>
      <c r="ES7" t="s">
        <v>344</v>
      </c>
      <c r="ET7" t="s">
        <v>345</v>
      </c>
      <c r="EU7" t="s">
        <v>253</v>
      </c>
      <c r="EV7" t="s">
        <v>346</v>
      </c>
      <c r="EW7" t="s">
        <v>255</v>
      </c>
    </row>
    <row r="8" spans="1:160" x14ac:dyDescent="0.25">
      <c r="A8">
        <v>242320</v>
      </c>
      <c r="B8">
        <v>48113</v>
      </c>
      <c r="C8" t="s">
        <v>347</v>
      </c>
      <c r="D8">
        <v>242320</v>
      </c>
      <c r="E8">
        <v>129</v>
      </c>
      <c r="F8">
        <v>59</v>
      </c>
      <c r="G8" t="s">
        <v>348</v>
      </c>
      <c r="H8">
        <v>0.17327819999999999</v>
      </c>
      <c r="I8">
        <v>7548</v>
      </c>
      <c r="J8" t="s">
        <v>162</v>
      </c>
      <c r="K8" t="s">
        <v>349</v>
      </c>
      <c r="L8" t="s">
        <v>164</v>
      </c>
      <c r="M8" t="s">
        <v>165</v>
      </c>
      <c r="N8" t="s">
        <v>166</v>
      </c>
      <c r="O8" t="s">
        <v>167</v>
      </c>
      <c r="P8" t="s">
        <v>168</v>
      </c>
      <c r="Q8" t="s">
        <v>258</v>
      </c>
      <c r="R8" t="s">
        <v>170</v>
      </c>
      <c r="S8" t="s">
        <v>171</v>
      </c>
      <c r="T8" t="s">
        <v>172</v>
      </c>
      <c r="U8" t="s">
        <v>350</v>
      </c>
      <c r="V8" t="s">
        <v>260</v>
      </c>
      <c r="W8" t="s">
        <v>168</v>
      </c>
      <c r="X8" t="s">
        <v>175</v>
      </c>
      <c r="Y8" t="s">
        <v>351</v>
      </c>
      <c r="Z8">
        <v>75224</v>
      </c>
      <c r="AA8">
        <v>3341</v>
      </c>
      <c r="AB8" t="s">
        <v>262</v>
      </c>
      <c r="AC8" t="s">
        <v>178</v>
      </c>
      <c r="AD8">
        <v>32.707304999999998</v>
      </c>
      <c r="AE8">
        <v>-96.837418999999997</v>
      </c>
      <c r="AF8">
        <v>4.4329999999999998</v>
      </c>
      <c r="AG8" t="s">
        <v>352</v>
      </c>
      <c r="AH8" t="s">
        <v>180</v>
      </c>
      <c r="AI8" t="s">
        <v>236</v>
      </c>
      <c r="AJ8" t="s">
        <v>182</v>
      </c>
      <c r="AK8" t="s">
        <v>264</v>
      </c>
      <c r="AL8" t="s">
        <v>184</v>
      </c>
      <c r="AM8" t="s">
        <v>265</v>
      </c>
      <c r="AN8" t="s">
        <v>266</v>
      </c>
      <c r="AO8" t="s">
        <v>187</v>
      </c>
      <c r="AP8" t="s">
        <v>188</v>
      </c>
      <c r="AQ8" t="s">
        <v>189</v>
      </c>
      <c r="AR8" t="s">
        <v>190</v>
      </c>
      <c r="AS8" t="s">
        <v>191</v>
      </c>
      <c r="AT8">
        <v>2016</v>
      </c>
      <c r="AU8" t="s">
        <v>190</v>
      </c>
      <c r="AV8">
        <v>10</v>
      </c>
      <c r="AW8" t="s">
        <v>353</v>
      </c>
      <c r="AX8" t="s">
        <v>193</v>
      </c>
      <c r="AY8" t="s">
        <v>194</v>
      </c>
      <c r="AZ8" t="s">
        <v>193</v>
      </c>
      <c r="BA8">
        <v>1518</v>
      </c>
      <c r="BB8">
        <v>1518</v>
      </c>
      <c r="BC8">
        <v>1518</v>
      </c>
      <c r="BD8">
        <v>1518</v>
      </c>
      <c r="BE8" t="s">
        <v>195</v>
      </c>
      <c r="BF8">
        <v>1518</v>
      </c>
      <c r="BG8">
        <v>2</v>
      </c>
      <c r="BH8">
        <v>2</v>
      </c>
      <c r="BI8" s="3">
        <v>4</v>
      </c>
      <c r="BJ8" t="s">
        <v>196</v>
      </c>
      <c r="BK8" t="s">
        <v>197</v>
      </c>
      <c r="BL8" t="s">
        <v>198</v>
      </c>
      <c r="BM8" t="s">
        <v>199</v>
      </c>
      <c r="BN8" t="s">
        <v>200</v>
      </c>
      <c r="BO8" t="s">
        <v>201</v>
      </c>
      <c r="BP8" t="s">
        <v>268</v>
      </c>
      <c r="BQ8" t="s">
        <v>269</v>
      </c>
      <c r="BR8" t="s">
        <v>354</v>
      </c>
      <c r="BS8">
        <v>400</v>
      </c>
      <c r="BT8">
        <v>2</v>
      </c>
      <c r="BU8" t="s">
        <v>354</v>
      </c>
      <c r="BV8" t="s">
        <v>205</v>
      </c>
      <c r="BW8" t="s">
        <v>206</v>
      </c>
      <c r="BX8">
        <v>1</v>
      </c>
      <c r="BY8" t="s">
        <v>205</v>
      </c>
      <c r="BZ8" t="s">
        <v>164</v>
      </c>
      <c r="CA8" t="s">
        <v>207</v>
      </c>
      <c r="CB8" t="s">
        <v>207</v>
      </c>
      <c r="CC8" t="s">
        <v>270</v>
      </c>
      <c r="CD8" t="s">
        <v>271</v>
      </c>
      <c r="CE8" t="s">
        <v>294</v>
      </c>
      <c r="DD8">
        <f t="shared" ca="1" si="0"/>
        <v>234500</v>
      </c>
      <c r="DE8" t="s">
        <v>212</v>
      </c>
      <c r="DG8">
        <f t="shared" ca="1" si="1"/>
        <v>162000</v>
      </c>
      <c r="DL8">
        <f t="shared" ca="1" si="5"/>
        <v>221000</v>
      </c>
      <c r="DO8">
        <f t="shared" ca="1" si="2"/>
        <v>51000</v>
      </c>
      <c r="DP8" s="6">
        <v>231300</v>
      </c>
      <c r="DQ8">
        <f t="shared" ca="1" si="3"/>
        <v>5586.6</v>
      </c>
      <c r="DT8" t="s">
        <v>194</v>
      </c>
      <c r="DU8" t="s">
        <v>269</v>
      </c>
      <c r="DV8" t="s">
        <v>213</v>
      </c>
      <c r="DW8">
        <v>98</v>
      </c>
      <c r="DX8">
        <v>329000</v>
      </c>
      <c r="DY8">
        <v>335580</v>
      </c>
      <c r="DZ8">
        <v>322420</v>
      </c>
      <c r="EA8">
        <v>2</v>
      </c>
      <c r="EB8" t="s">
        <v>355</v>
      </c>
      <c r="EC8" t="s">
        <v>356</v>
      </c>
      <c r="ED8" t="s">
        <v>216</v>
      </c>
      <c r="EE8" t="s">
        <v>357</v>
      </c>
      <c r="EF8" t="s">
        <v>358</v>
      </c>
      <c r="EG8" t="s">
        <v>359</v>
      </c>
      <c r="EH8">
        <v>156120</v>
      </c>
      <c r="EI8">
        <v>0</v>
      </c>
      <c r="EJ8">
        <v>161782</v>
      </c>
      <c r="EK8" t="s">
        <v>357</v>
      </c>
      <c r="EL8">
        <v>1</v>
      </c>
      <c r="EM8">
        <v>201600230066</v>
      </c>
      <c r="EN8" t="s">
        <v>250</v>
      </c>
      <c r="EO8">
        <v>40445</v>
      </c>
      <c r="EP8">
        <v>106.58</v>
      </c>
      <c r="EQ8" t="s">
        <v>221</v>
      </c>
      <c r="ER8" t="s">
        <v>360</v>
      </c>
      <c r="ES8" t="s">
        <v>223</v>
      </c>
      <c r="ET8" t="s">
        <v>361</v>
      </c>
      <c r="EU8" t="s">
        <v>225</v>
      </c>
      <c r="EV8" t="s">
        <v>362</v>
      </c>
    </row>
    <row r="9" spans="1:160" x14ac:dyDescent="0.25">
      <c r="A9">
        <v>242346</v>
      </c>
      <c r="B9">
        <v>48113</v>
      </c>
      <c r="C9" t="s">
        <v>363</v>
      </c>
      <c r="D9">
        <v>242346</v>
      </c>
      <c r="E9">
        <v>125</v>
      </c>
      <c r="F9">
        <v>60</v>
      </c>
      <c r="G9" t="s">
        <v>364</v>
      </c>
      <c r="H9">
        <v>0.1707989</v>
      </c>
      <c r="I9">
        <v>7440</v>
      </c>
      <c r="J9" t="s">
        <v>162</v>
      </c>
      <c r="K9" t="s">
        <v>365</v>
      </c>
      <c r="L9" t="s">
        <v>164</v>
      </c>
      <c r="M9" t="s">
        <v>165</v>
      </c>
      <c r="N9" t="s">
        <v>166</v>
      </c>
      <c r="O9" t="s">
        <v>167</v>
      </c>
      <c r="P9" t="s">
        <v>168</v>
      </c>
      <c r="Q9" t="s">
        <v>366</v>
      </c>
      <c r="R9" t="s">
        <v>170</v>
      </c>
      <c r="S9" t="s">
        <v>171</v>
      </c>
      <c r="T9" t="s">
        <v>172</v>
      </c>
      <c r="U9" t="s">
        <v>367</v>
      </c>
      <c r="V9" t="s">
        <v>286</v>
      </c>
      <c r="W9" t="s">
        <v>168</v>
      </c>
      <c r="X9" t="s">
        <v>175</v>
      </c>
      <c r="Y9" t="s">
        <v>368</v>
      </c>
      <c r="Z9">
        <v>75216</v>
      </c>
      <c r="AA9">
        <v>6205</v>
      </c>
      <c r="AB9" t="s">
        <v>369</v>
      </c>
      <c r="AC9" t="s">
        <v>178</v>
      </c>
      <c r="AD9">
        <v>32.693876000000003</v>
      </c>
      <c r="AE9">
        <v>-96.807417000000001</v>
      </c>
      <c r="AF9">
        <v>2.8340000000000001</v>
      </c>
      <c r="AG9" t="s">
        <v>370</v>
      </c>
      <c r="AH9" t="s">
        <v>180</v>
      </c>
      <c r="AI9" t="s">
        <v>236</v>
      </c>
      <c r="AJ9" t="s">
        <v>182</v>
      </c>
      <c r="AK9" t="s">
        <v>371</v>
      </c>
      <c r="AL9" t="s">
        <v>184</v>
      </c>
      <c r="AM9" t="s">
        <v>372</v>
      </c>
      <c r="AN9" t="s">
        <v>291</v>
      </c>
      <c r="AO9" t="s">
        <v>239</v>
      </c>
      <c r="AP9" t="s">
        <v>188</v>
      </c>
      <c r="AQ9" t="s">
        <v>189</v>
      </c>
      <c r="AR9" t="s">
        <v>190</v>
      </c>
      <c r="AS9" t="s">
        <v>191</v>
      </c>
      <c r="AT9">
        <v>1956</v>
      </c>
      <c r="AU9" t="s">
        <v>190</v>
      </c>
      <c r="AV9">
        <v>10</v>
      </c>
      <c r="AW9" t="s">
        <v>373</v>
      </c>
      <c r="AX9" t="s">
        <v>193</v>
      </c>
      <c r="AY9" t="s">
        <v>194</v>
      </c>
      <c r="AZ9" t="s">
        <v>193</v>
      </c>
      <c r="BA9">
        <v>2268</v>
      </c>
      <c r="BB9">
        <v>1380</v>
      </c>
      <c r="BC9">
        <v>2268</v>
      </c>
      <c r="BD9">
        <v>2268</v>
      </c>
      <c r="BE9" t="s">
        <v>195</v>
      </c>
      <c r="BF9">
        <v>2268</v>
      </c>
      <c r="BG9">
        <v>2</v>
      </c>
      <c r="BH9">
        <v>3</v>
      </c>
      <c r="BI9" s="3">
        <v>4</v>
      </c>
      <c r="BJ9" t="s">
        <v>196</v>
      </c>
      <c r="BK9" t="s">
        <v>197</v>
      </c>
      <c r="BL9" t="s">
        <v>198</v>
      </c>
      <c r="BM9" t="s">
        <v>374</v>
      </c>
      <c r="BN9" t="s">
        <v>200</v>
      </c>
      <c r="BO9" t="s">
        <v>201</v>
      </c>
      <c r="BP9" t="s">
        <v>268</v>
      </c>
      <c r="BQ9" t="s">
        <v>269</v>
      </c>
      <c r="BR9" t="s">
        <v>375</v>
      </c>
      <c r="BS9">
        <v>400</v>
      </c>
      <c r="BT9">
        <v>2</v>
      </c>
      <c r="BU9" t="s">
        <v>375</v>
      </c>
      <c r="BV9" t="s">
        <v>205</v>
      </c>
      <c r="BW9" t="s">
        <v>206</v>
      </c>
      <c r="BX9">
        <v>1</v>
      </c>
      <c r="BY9" t="s">
        <v>205</v>
      </c>
      <c r="BZ9" t="s">
        <v>164</v>
      </c>
      <c r="CA9" t="s">
        <v>207</v>
      </c>
      <c r="CB9" t="s">
        <v>207</v>
      </c>
      <c r="CC9" t="s">
        <v>376</v>
      </c>
      <c r="CE9" t="s">
        <v>294</v>
      </c>
      <c r="CF9">
        <v>1</v>
      </c>
      <c r="DD9">
        <f t="shared" ca="1" si="0"/>
        <v>236300</v>
      </c>
      <c r="DE9" t="s">
        <v>212</v>
      </c>
      <c r="DG9">
        <f t="shared" ca="1" si="1"/>
        <v>173000</v>
      </c>
      <c r="DL9">
        <f t="shared" ca="1" si="5"/>
        <v>222000</v>
      </c>
      <c r="DO9">
        <f t="shared" ca="1" si="2"/>
        <v>47000</v>
      </c>
      <c r="DP9" s="6">
        <v>228500</v>
      </c>
      <c r="DQ9">
        <f t="shared" ca="1" si="3"/>
        <v>5000.8999999999996</v>
      </c>
      <c r="DT9" t="s">
        <v>194</v>
      </c>
      <c r="DU9" t="s">
        <v>269</v>
      </c>
      <c r="DV9" t="s">
        <v>213</v>
      </c>
      <c r="DW9">
        <v>99</v>
      </c>
      <c r="DX9">
        <v>309633</v>
      </c>
      <c r="DY9">
        <v>312729</v>
      </c>
      <c r="DZ9">
        <v>306536</v>
      </c>
      <c r="EA9">
        <v>1</v>
      </c>
      <c r="EB9" t="s">
        <v>377</v>
      </c>
      <c r="EC9" t="s">
        <v>378</v>
      </c>
      <c r="ED9" t="s">
        <v>216</v>
      </c>
      <c r="EE9" t="s">
        <v>379</v>
      </c>
      <c r="EF9" t="s">
        <v>380</v>
      </c>
      <c r="EG9" t="s">
        <v>381</v>
      </c>
      <c r="EH9">
        <v>265109</v>
      </c>
      <c r="EI9">
        <v>0</v>
      </c>
      <c r="EJ9">
        <v>331386</v>
      </c>
      <c r="EK9" t="s">
        <v>379</v>
      </c>
      <c r="EL9">
        <v>1</v>
      </c>
      <c r="EM9">
        <v>116495</v>
      </c>
      <c r="EN9" t="s">
        <v>250</v>
      </c>
      <c r="EO9">
        <v>82846</v>
      </c>
      <c r="EP9">
        <v>146.11000000000001</v>
      </c>
      <c r="EQ9" t="s">
        <v>216</v>
      </c>
      <c r="ER9" t="s">
        <v>382</v>
      </c>
      <c r="ES9" t="s">
        <v>383</v>
      </c>
      <c r="EU9" t="s">
        <v>253</v>
      </c>
      <c r="EV9" t="s">
        <v>384</v>
      </c>
    </row>
    <row r="10" spans="1:160" x14ac:dyDescent="0.25">
      <c r="A10">
        <v>242369</v>
      </c>
      <c r="B10">
        <v>48113</v>
      </c>
      <c r="C10" t="s">
        <v>385</v>
      </c>
      <c r="D10">
        <v>242369</v>
      </c>
      <c r="E10">
        <v>143</v>
      </c>
      <c r="F10">
        <v>50</v>
      </c>
      <c r="G10" t="s">
        <v>386</v>
      </c>
      <c r="H10">
        <v>0.1671028</v>
      </c>
      <c r="I10">
        <v>7279</v>
      </c>
      <c r="J10" t="s">
        <v>162</v>
      </c>
      <c r="K10" t="s">
        <v>387</v>
      </c>
      <c r="L10" t="s">
        <v>164</v>
      </c>
      <c r="M10" t="s">
        <v>165</v>
      </c>
      <c r="N10" t="s">
        <v>166</v>
      </c>
      <c r="O10" t="s">
        <v>167</v>
      </c>
      <c r="P10" t="s">
        <v>168</v>
      </c>
      <c r="Q10" t="s">
        <v>388</v>
      </c>
      <c r="R10" t="s">
        <v>170</v>
      </c>
      <c r="S10" t="s">
        <v>171</v>
      </c>
      <c r="T10" t="s">
        <v>172</v>
      </c>
      <c r="U10" t="s">
        <v>389</v>
      </c>
      <c r="V10" t="s">
        <v>390</v>
      </c>
      <c r="W10" t="s">
        <v>168</v>
      </c>
      <c r="X10" t="s">
        <v>175</v>
      </c>
      <c r="Y10" t="s">
        <v>391</v>
      </c>
      <c r="Z10">
        <v>75217</v>
      </c>
      <c r="AA10">
        <v>5120</v>
      </c>
      <c r="AB10" t="s">
        <v>392</v>
      </c>
      <c r="AC10" t="s">
        <v>178</v>
      </c>
      <c r="AD10">
        <v>32.722661000000002</v>
      </c>
      <c r="AE10">
        <v>-96.711719000000002</v>
      </c>
      <c r="AF10">
        <v>3.085</v>
      </c>
      <c r="AG10" t="s">
        <v>393</v>
      </c>
      <c r="AH10" t="s">
        <v>180</v>
      </c>
      <c r="AI10" t="s">
        <v>181</v>
      </c>
      <c r="AJ10" t="s">
        <v>182</v>
      </c>
      <c r="AK10" t="s">
        <v>394</v>
      </c>
      <c r="AL10" t="s">
        <v>184</v>
      </c>
      <c r="AM10" t="s">
        <v>395</v>
      </c>
      <c r="AN10" t="s">
        <v>396</v>
      </c>
      <c r="AP10" t="s">
        <v>188</v>
      </c>
      <c r="AQ10" t="s">
        <v>189</v>
      </c>
      <c r="AR10" t="s">
        <v>190</v>
      </c>
      <c r="AS10" t="s">
        <v>191</v>
      </c>
      <c r="AT10">
        <v>1954</v>
      </c>
      <c r="AU10" t="s">
        <v>190</v>
      </c>
      <c r="AV10">
        <v>10</v>
      </c>
      <c r="AW10" t="s">
        <v>397</v>
      </c>
      <c r="AX10" t="s">
        <v>193</v>
      </c>
      <c r="AY10" t="s">
        <v>194</v>
      </c>
      <c r="AZ10" t="s">
        <v>193</v>
      </c>
      <c r="BA10">
        <v>1256</v>
      </c>
      <c r="BB10">
        <v>1256</v>
      </c>
      <c r="BC10">
        <v>1256</v>
      </c>
      <c r="BD10">
        <v>1256</v>
      </c>
      <c r="BE10" t="s">
        <v>195</v>
      </c>
      <c r="BF10">
        <v>1256</v>
      </c>
      <c r="BG10">
        <v>2</v>
      </c>
      <c r="BH10">
        <v>2</v>
      </c>
      <c r="BI10" s="3">
        <v>3</v>
      </c>
      <c r="BJ10" t="s">
        <v>599</v>
      </c>
      <c r="BK10" t="s">
        <v>197</v>
      </c>
      <c r="BL10" t="s">
        <v>198</v>
      </c>
      <c r="BM10" t="s">
        <v>295</v>
      </c>
      <c r="BN10" t="s">
        <v>200</v>
      </c>
      <c r="BO10" t="s">
        <v>201</v>
      </c>
      <c r="BP10" t="s">
        <v>202</v>
      </c>
      <c r="BQ10" t="s">
        <v>242</v>
      </c>
      <c r="BR10" t="s">
        <v>204</v>
      </c>
      <c r="BS10">
        <f>ROUND(AVERAGE(BS2:BS9),0)</f>
        <v>294</v>
      </c>
      <c r="BT10">
        <v>2</v>
      </c>
      <c r="BU10" t="s">
        <v>204</v>
      </c>
      <c r="BV10" t="s">
        <v>205</v>
      </c>
      <c r="BW10" t="s">
        <v>206</v>
      </c>
      <c r="BX10">
        <v>1</v>
      </c>
      <c r="BY10" t="s">
        <v>205</v>
      </c>
      <c r="BZ10" t="s">
        <v>164</v>
      </c>
      <c r="CA10" t="s">
        <v>207</v>
      </c>
      <c r="CB10" t="s">
        <v>207</v>
      </c>
      <c r="CC10" t="s">
        <v>398</v>
      </c>
      <c r="CD10" t="s">
        <v>399</v>
      </c>
      <c r="CE10" t="s">
        <v>294</v>
      </c>
      <c r="DD10">
        <f t="shared" ca="1" si="0"/>
        <v>229900</v>
      </c>
      <c r="DE10" t="s">
        <v>212</v>
      </c>
      <c r="DG10">
        <f t="shared" ca="1" si="1"/>
        <v>171000</v>
      </c>
      <c r="DL10">
        <f t="shared" ca="1" si="5"/>
        <v>229000</v>
      </c>
      <c r="DO10">
        <f t="shared" ca="1" si="2"/>
        <v>49000</v>
      </c>
      <c r="DP10" s="6">
        <v>225700</v>
      </c>
      <c r="DQ10">
        <f t="shared" ca="1" si="3"/>
        <v>5305.4</v>
      </c>
      <c r="DT10" t="s">
        <v>194</v>
      </c>
      <c r="DU10" t="s">
        <v>242</v>
      </c>
      <c r="DV10" t="s">
        <v>213</v>
      </c>
      <c r="DW10">
        <v>99</v>
      </c>
      <c r="DX10">
        <v>241831</v>
      </c>
      <c r="DY10">
        <v>244249</v>
      </c>
      <c r="DZ10">
        <v>239412</v>
      </c>
      <c r="EA10">
        <v>1</v>
      </c>
      <c r="EB10" t="s">
        <v>400</v>
      </c>
      <c r="EC10" t="s">
        <v>401</v>
      </c>
      <c r="EE10" t="s">
        <v>402</v>
      </c>
      <c r="EF10" t="s">
        <v>403</v>
      </c>
      <c r="EG10" t="s">
        <v>404</v>
      </c>
      <c r="EH10">
        <v>49617</v>
      </c>
      <c r="EJ10">
        <v>62021</v>
      </c>
      <c r="EK10" t="s">
        <v>402</v>
      </c>
      <c r="EL10">
        <v>1</v>
      </c>
      <c r="EM10">
        <v>3497722</v>
      </c>
      <c r="EN10" t="s">
        <v>250</v>
      </c>
      <c r="EO10">
        <v>20673</v>
      </c>
      <c r="EP10">
        <v>49.38</v>
      </c>
      <c r="EQ10" t="s">
        <v>221</v>
      </c>
      <c r="ER10" t="s">
        <v>405</v>
      </c>
      <c r="ES10" t="s">
        <v>406</v>
      </c>
      <c r="ET10" t="s">
        <v>407</v>
      </c>
      <c r="EV10" t="s">
        <v>408</v>
      </c>
      <c r="EW10" t="s">
        <v>255</v>
      </c>
    </row>
    <row r="11" spans="1:160" x14ac:dyDescent="0.25">
      <c r="A11">
        <v>242407</v>
      </c>
      <c r="B11">
        <v>48113</v>
      </c>
      <c r="C11" t="s">
        <v>409</v>
      </c>
      <c r="D11">
        <v>242407</v>
      </c>
      <c r="E11">
        <v>130</v>
      </c>
      <c r="F11">
        <v>50</v>
      </c>
      <c r="G11" t="s">
        <v>410</v>
      </c>
      <c r="H11">
        <v>0.14685490000000001</v>
      </c>
      <c r="I11">
        <v>6397</v>
      </c>
      <c r="J11" t="s">
        <v>162</v>
      </c>
      <c r="K11" t="s">
        <v>411</v>
      </c>
      <c r="L11" t="s">
        <v>164</v>
      </c>
      <c r="M11" t="s">
        <v>165</v>
      </c>
      <c r="N11" t="s">
        <v>166</v>
      </c>
      <c r="O11" t="s">
        <v>167</v>
      </c>
      <c r="P11" t="s">
        <v>168</v>
      </c>
      <c r="Q11" t="s">
        <v>412</v>
      </c>
      <c r="R11" t="s">
        <v>170</v>
      </c>
      <c r="S11" t="s">
        <v>171</v>
      </c>
      <c r="T11" t="s">
        <v>172</v>
      </c>
      <c r="U11" t="s">
        <v>413</v>
      </c>
      <c r="V11" t="s">
        <v>174</v>
      </c>
      <c r="W11" t="s">
        <v>168</v>
      </c>
      <c r="X11" t="s">
        <v>175</v>
      </c>
      <c r="Y11" t="s">
        <v>414</v>
      </c>
      <c r="Z11">
        <v>75215</v>
      </c>
      <c r="AA11">
        <v>2927</v>
      </c>
      <c r="AB11" t="s">
        <v>415</v>
      </c>
      <c r="AC11" t="s">
        <v>178</v>
      </c>
      <c r="AD11">
        <v>32.766851000000003</v>
      </c>
      <c r="AE11">
        <v>-96.766615000000002</v>
      </c>
      <c r="AF11">
        <v>4.1349999999999998</v>
      </c>
      <c r="AG11" t="s">
        <v>416</v>
      </c>
      <c r="AH11" t="s">
        <v>180</v>
      </c>
      <c r="AI11" t="s">
        <v>181</v>
      </c>
      <c r="AJ11" t="s">
        <v>182</v>
      </c>
      <c r="AK11" t="s">
        <v>183</v>
      </c>
      <c r="AL11" t="s">
        <v>184</v>
      </c>
      <c r="AM11" t="s">
        <v>417</v>
      </c>
      <c r="AN11" t="s">
        <v>186</v>
      </c>
      <c r="AO11" t="s">
        <v>187</v>
      </c>
      <c r="AP11" t="s">
        <v>188</v>
      </c>
      <c r="AQ11" t="s">
        <v>189</v>
      </c>
      <c r="AR11" t="s">
        <v>190</v>
      </c>
      <c r="AS11" t="s">
        <v>191</v>
      </c>
      <c r="AT11">
        <v>2000</v>
      </c>
      <c r="AU11" t="s">
        <v>190</v>
      </c>
      <c r="AV11">
        <v>10</v>
      </c>
      <c r="AW11" t="s">
        <v>418</v>
      </c>
      <c r="AX11" t="s">
        <v>193</v>
      </c>
      <c r="AY11" t="s">
        <v>194</v>
      </c>
      <c r="AZ11" t="s">
        <v>193</v>
      </c>
      <c r="BA11">
        <v>1300</v>
      </c>
      <c r="BB11">
        <v>1300</v>
      </c>
      <c r="BC11">
        <v>1300</v>
      </c>
      <c r="BD11">
        <v>1300</v>
      </c>
      <c r="BE11" t="s">
        <v>195</v>
      </c>
      <c r="BF11">
        <v>1300</v>
      </c>
      <c r="BG11">
        <v>2</v>
      </c>
      <c r="BH11">
        <v>2</v>
      </c>
      <c r="BI11" s="3">
        <v>3</v>
      </c>
      <c r="BJ11" t="s">
        <v>196</v>
      </c>
      <c r="BK11" t="s">
        <v>197</v>
      </c>
      <c r="BL11" t="s">
        <v>198</v>
      </c>
      <c r="BM11" t="s">
        <v>199</v>
      </c>
      <c r="BN11" t="s">
        <v>200</v>
      </c>
      <c r="BO11" t="s">
        <v>201</v>
      </c>
      <c r="BP11" t="s">
        <v>268</v>
      </c>
      <c r="BQ11" t="s">
        <v>242</v>
      </c>
      <c r="BR11" t="s">
        <v>204</v>
      </c>
      <c r="BS11">
        <f>ROUND(AVERAGE(BS3:BS10),0)</f>
        <v>300</v>
      </c>
      <c r="BT11">
        <v>1</v>
      </c>
      <c r="BU11" t="s">
        <v>204</v>
      </c>
      <c r="BV11" t="s">
        <v>205</v>
      </c>
      <c r="BW11" t="s">
        <v>206</v>
      </c>
      <c r="BX11">
        <v>1</v>
      </c>
      <c r="BY11" t="s">
        <v>205</v>
      </c>
      <c r="BZ11" t="s">
        <v>164</v>
      </c>
      <c r="CA11" t="s">
        <v>207</v>
      </c>
      <c r="CB11" t="s">
        <v>207</v>
      </c>
      <c r="CC11" t="s">
        <v>419</v>
      </c>
      <c r="CD11" t="s">
        <v>420</v>
      </c>
      <c r="CE11" t="s">
        <v>294</v>
      </c>
      <c r="CG11">
        <v>2</v>
      </c>
      <c r="CH11" t="s">
        <v>216</v>
      </c>
      <c r="CI11" t="s">
        <v>421</v>
      </c>
      <c r="DD11">
        <f t="shared" ca="1" si="0"/>
        <v>235600</v>
      </c>
      <c r="DE11" t="s">
        <v>212</v>
      </c>
      <c r="DG11">
        <f t="shared" ca="1" si="1"/>
        <v>176000</v>
      </c>
      <c r="DL11">
        <f t="shared" ca="1" si="5"/>
        <v>219000</v>
      </c>
      <c r="DO11">
        <f t="shared" ca="1" si="2"/>
        <v>51000</v>
      </c>
      <c r="DP11" s="5">
        <v>225950</v>
      </c>
      <c r="DQ11">
        <f t="shared" ca="1" si="3"/>
        <v>4869.1000000000004</v>
      </c>
      <c r="DT11" t="s">
        <v>194</v>
      </c>
      <c r="DU11" t="s">
        <v>242</v>
      </c>
      <c r="DV11" t="s">
        <v>213</v>
      </c>
      <c r="DW11">
        <v>98</v>
      </c>
      <c r="DX11">
        <v>235097</v>
      </c>
      <c r="DY11">
        <v>239798</v>
      </c>
      <c r="DZ11">
        <v>230395</v>
      </c>
      <c r="EA11">
        <v>2</v>
      </c>
      <c r="EB11" t="s">
        <v>422</v>
      </c>
      <c r="EC11" t="s">
        <v>423</v>
      </c>
      <c r="EE11" t="s">
        <v>424</v>
      </c>
      <c r="EG11" t="s">
        <v>425</v>
      </c>
      <c r="EH11">
        <v>15000</v>
      </c>
      <c r="EI11">
        <v>67000</v>
      </c>
      <c r="EJ11">
        <v>18750</v>
      </c>
      <c r="EK11" t="s">
        <v>424</v>
      </c>
      <c r="EL11">
        <v>1</v>
      </c>
      <c r="EM11">
        <v>21788024</v>
      </c>
      <c r="EN11" t="s">
        <v>250</v>
      </c>
      <c r="EO11">
        <v>6250</v>
      </c>
      <c r="EP11">
        <v>14.42</v>
      </c>
      <c r="EQ11" t="s">
        <v>221</v>
      </c>
      <c r="ER11" t="s">
        <v>426</v>
      </c>
      <c r="ES11" t="s">
        <v>427</v>
      </c>
      <c r="ET11" t="s">
        <v>428</v>
      </c>
      <c r="EU11" t="s">
        <v>225</v>
      </c>
      <c r="EV11" t="s">
        <v>429</v>
      </c>
      <c r="EW11" t="s">
        <v>255</v>
      </c>
      <c r="EX11" t="s">
        <v>430</v>
      </c>
    </row>
    <row r="12" spans="1:160" x14ac:dyDescent="0.25">
      <c r="A12">
        <v>225715</v>
      </c>
      <c r="B12">
        <v>48113</v>
      </c>
      <c r="C12" t="s">
        <v>431</v>
      </c>
      <c r="D12">
        <v>225715</v>
      </c>
      <c r="E12">
        <v>120</v>
      </c>
      <c r="F12">
        <v>73</v>
      </c>
      <c r="G12" t="s">
        <v>161</v>
      </c>
      <c r="H12">
        <v>0.2045225</v>
      </c>
      <c r="I12">
        <v>8909</v>
      </c>
      <c r="J12" t="s">
        <v>162</v>
      </c>
      <c r="K12" t="s">
        <v>432</v>
      </c>
      <c r="L12" t="s">
        <v>164</v>
      </c>
      <c r="M12" t="s">
        <v>165</v>
      </c>
      <c r="N12" t="s">
        <v>166</v>
      </c>
      <c r="O12" t="s">
        <v>167</v>
      </c>
      <c r="P12" t="s">
        <v>168</v>
      </c>
      <c r="Q12" t="s">
        <v>433</v>
      </c>
      <c r="R12" t="s">
        <v>170</v>
      </c>
      <c r="S12" t="s">
        <v>171</v>
      </c>
      <c r="T12" t="s">
        <v>172</v>
      </c>
      <c r="U12" t="s">
        <v>434</v>
      </c>
      <c r="V12" t="s">
        <v>435</v>
      </c>
      <c r="W12" t="s">
        <v>168</v>
      </c>
      <c r="X12" t="s">
        <v>175</v>
      </c>
      <c r="Y12" t="s">
        <v>436</v>
      </c>
      <c r="Z12">
        <v>75227</v>
      </c>
      <c r="AA12">
        <v>1304</v>
      </c>
      <c r="AB12" t="s">
        <v>262</v>
      </c>
      <c r="AC12" t="s">
        <v>178</v>
      </c>
      <c r="AD12">
        <v>32.787429000000003</v>
      </c>
      <c r="AE12">
        <v>-96.712631000000002</v>
      </c>
      <c r="AF12">
        <v>4.9669999999999996</v>
      </c>
      <c r="AG12" t="s">
        <v>437</v>
      </c>
      <c r="AH12" t="s">
        <v>180</v>
      </c>
      <c r="AI12" t="s">
        <v>181</v>
      </c>
      <c r="AJ12" t="s">
        <v>182</v>
      </c>
      <c r="AK12" t="s">
        <v>183</v>
      </c>
      <c r="AL12" t="s">
        <v>184</v>
      </c>
      <c r="AM12" t="s">
        <v>438</v>
      </c>
      <c r="AN12" t="s">
        <v>439</v>
      </c>
      <c r="AO12" t="s">
        <v>187</v>
      </c>
      <c r="AP12" t="s">
        <v>188</v>
      </c>
      <c r="AQ12" t="s">
        <v>189</v>
      </c>
      <c r="AR12" t="s">
        <v>190</v>
      </c>
      <c r="AS12" t="s">
        <v>191</v>
      </c>
      <c r="AT12">
        <v>1968</v>
      </c>
      <c r="AU12" t="s">
        <v>190</v>
      </c>
      <c r="AV12">
        <v>10</v>
      </c>
      <c r="AW12" t="s">
        <v>440</v>
      </c>
      <c r="AX12" t="s">
        <v>193</v>
      </c>
      <c r="AY12" t="s">
        <v>194</v>
      </c>
      <c r="AZ12" t="s">
        <v>193</v>
      </c>
      <c r="BA12">
        <v>1926</v>
      </c>
      <c r="BB12">
        <v>1926</v>
      </c>
      <c r="BC12">
        <v>1926</v>
      </c>
      <c r="BD12">
        <v>1926</v>
      </c>
      <c r="BE12" t="s">
        <v>195</v>
      </c>
      <c r="BF12">
        <v>1926</v>
      </c>
      <c r="BG12">
        <v>2</v>
      </c>
      <c r="BH12">
        <v>3</v>
      </c>
      <c r="BI12" s="3">
        <v>3</v>
      </c>
      <c r="BJ12" t="s">
        <v>196</v>
      </c>
      <c r="BK12" t="s">
        <v>197</v>
      </c>
      <c r="BL12" t="s">
        <v>198</v>
      </c>
      <c r="BM12" t="s">
        <v>374</v>
      </c>
      <c r="BN12" t="s">
        <v>200</v>
      </c>
      <c r="BO12" t="s">
        <v>201</v>
      </c>
      <c r="BP12" t="s">
        <v>268</v>
      </c>
      <c r="BQ12" t="s">
        <v>269</v>
      </c>
      <c r="BR12" t="s">
        <v>375</v>
      </c>
      <c r="BS12">
        <v>572</v>
      </c>
      <c r="BT12">
        <v>2</v>
      </c>
      <c r="BU12" t="s">
        <v>375</v>
      </c>
      <c r="BV12" t="s">
        <v>205</v>
      </c>
      <c r="BW12" t="s">
        <v>206</v>
      </c>
      <c r="BX12">
        <v>1</v>
      </c>
      <c r="BY12" t="s">
        <v>205</v>
      </c>
      <c r="BZ12" t="s">
        <v>164</v>
      </c>
      <c r="CA12" t="s">
        <v>207</v>
      </c>
      <c r="CB12" t="s">
        <v>207</v>
      </c>
      <c r="CC12" t="s">
        <v>441</v>
      </c>
      <c r="CE12" t="s">
        <v>294</v>
      </c>
      <c r="CF12">
        <v>1</v>
      </c>
      <c r="CG12">
        <v>1</v>
      </c>
      <c r="CH12" t="s">
        <v>216</v>
      </c>
      <c r="CI12" t="s">
        <v>421</v>
      </c>
      <c r="DD12">
        <f t="shared" ca="1" si="0"/>
        <v>231900</v>
      </c>
      <c r="DE12" t="s">
        <v>212</v>
      </c>
      <c r="DG12">
        <f t="shared" ca="1" si="1"/>
        <v>165000</v>
      </c>
      <c r="DL12">
        <f t="shared" ca="1" si="5"/>
        <v>229000</v>
      </c>
      <c r="DO12">
        <f t="shared" ca="1" si="2"/>
        <v>52000</v>
      </c>
      <c r="DP12" s="5">
        <v>230750</v>
      </c>
      <c r="DQ12">
        <f t="shared" ca="1" si="3"/>
        <v>5248.6</v>
      </c>
      <c r="DT12" t="s">
        <v>194</v>
      </c>
      <c r="DU12" t="s">
        <v>269</v>
      </c>
      <c r="DV12" t="s">
        <v>213</v>
      </c>
      <c r="DW12">
        <v>99</v>
      </c>
      <c r="DX12">
        <v>427499</v>
      </c>
      <c r="DY12">
        <v>431773</v>
      </c>
      <c r="DZ12">
        <v>423224</v>
      </c>
      <c r="EA12">
        <v>1</v>
      </c>
      <c r="EB12" t="s">
        <v>442</v>
      </c>
      <c r="EC12" t="s">
        <v>443</v>
      </c>
      <c r="ED12" t="s">
        <v>216</v>
      </c>
      <c r="EE12" t="s">
        <v>444</v>
      </c>
      <c r="EF12" t="s">
        <v>445</v>
      </c>
      <c r="EG12" t="s">
        <v>446</v>
      </c>
      <c r="EH12">
        <v>281593</v>
      </c>
      <c r="EI12">
        <v>0</v>
      </c>
      <c r="EJ12">
        <v>291806</v>
      </c>
      <c r="EK12" t="s">
        <v>444</v>
      </c>
      <c r="EL12">
        <v>1</v>
      </c>
      <c r="EM12">
        <v>202000316850</v>
      </c>
      <c r="EN12" t="s">
        <v>250</v>
      </c>
      <c r="EO12">
        <v>97268</v>
      </c>
      <c r="EP12">
        <v>151.51</v>
      </c>
      <c r="EQ12" t="s">
        <v>221</v>
      </c>
      <c r="ER12" t="s">
        <v>447</v>
      </c>
      <c r="ES12" t="s">
        <v>448</v>
      </c>
      <c r="ET12" t="s">
        <v>449</v>
      </c>
      <c r="EU12" t="s">
        <v>225</v>
      </c>
      <c r="EV12" t="s">
        <v>450</v>
      </c>
      <c r="EY12" t="s">
        <v>451</v>
      </c>
      <c r="EZ12" t="s">
        <v>448</v>
      </c>
      <c r="FA12" t="s">
        <v>452</v>
      </c>
    </row>
    <row r="13" spans="1:160" x14ac:dyDescent="0.25">
      <c r="A13">
        <v>240143</v>
      </c>
      <c r="B13">
        <v>48113</v>
      </c>
      <c r="C13" t="s">
        <v>453</v>
      </c>
      <c r="D13">
        <v>240143</v>
      </c>
      <c r="E13">
        <v>150</v>
      </c>
      <c r="F13">
        <v>40</v>
      </c>
      <c r="G13" t="s">
        <v>454</v>
      </c>
      <c r="H13">
        <v>0.137741</v>
      </c>
      <c r="I13">
        <v>6000</v>
      </c>
      <c r="J13" t="s">
        <v>162</v>
      </c>
      <c r="K13" t="s">
        <v>455</v>
      </c>
      <c r="L13" t="s">
        <v>164</v>
      </c>
      <c r="M13" t="s">
        <v>165</v>
      </c>
      <c r="N13" t="s">
        <v>166</v>
      </c>
      <c r="O13" t="s">
        <v>167</v>
      </c>
      <c r="P13" t="s">
        <v>168</v>
      </c>
      <c r="Q13" t="s">
        <v>456</v>
      </c>
      <c r="R13" t="s">
        <v>170</v>
      </c>
      <c r="S13" t="s">
        <v>171</v>
      </c>
      <c r="T13" t="s">
        <v>172</v>
      </c>
      <c r="U13" t="s">
        <v>457</v>
      </c>
      <c r="V13" t="s">
        <v>458</v>
      </c>
      <c r="W13" t="s">
        <v>168</v>
      </c>
      <c r="X13" t="s">
        <v>175</v>
      </c>
      <c r="Y13" t="s">
        <v>459</v>
      </c>
      <c r="Z13">
        <v>75212</v>
      </c>
      <c r="AA13">
        <v>5114</v>
      </c>
      <c r="AB13" t="s">
        <v>460</v>
      </c>
      <c r="AC13" t="s">
        <v>178</v>
      </c>
      <c r="AD13">
        <v>32.776502999999998</v>
      </c>
      <c r="AE13">
        <v>-96.850368000000003</v>
      </c>
      <c r="AF13">
        <v>3.1070000000000002</v>
      </c>
      <c r="AG13" t="s">
        <v>461</v>
      </c>
      <c r="AH13" t="s">
        <v>180</v>
      </c>
      <c r="AI13" t="s">
        <v>236</v>
      </c>
      <c r="AJ13" t="s">
        <v>182</v>
      </c>
      <c r="AK13" t="s">
        <v>462</v>
      </c>
      <c r="AL13" t="s">
        <v>184</v>
      </c>
      <c r="AM13" t="s">
        <v>463</v>
      </c>
      <c r="AN13" t="s">
        <v>464</v>
      </c>
      <c r="AO13" t="s">
        <v>187</v>
      </c>
      <c r="AP13" t="s">
        <v>188</v>
      </c>
      <c r="AQ13" t="s">
        <v>189</v>
      </c>
      <c r="AR13" t="s">
        <v>190</v>
      </c>
      <c r="AS13" t="s">
        <v>191</v>
      </c>
      <c r="AT13">
        <v>2005</v>
      </c>
      <c r="AU13" t="s">
        <v>190</v>
      </c>
      <c r="AV13">
        <v>10</v>
      </c>
      <c r="AW13" t="s">
        <v>465</v>
      </c>
      <c r="AX13" t="s">
        <v>193</v>
      </c>
      <c r="AY13" t="s">
        <v>194</v>
      </c>
      <c r="AZ13" t="s">
        <v>193</v>
      </c>
      <c r="BA13">
        <v>1210</v>
      </c>
      <c r="BB13">
        <v>1210</v>
      </c>
      <c r="BC13">
        <v>1210</v>
      </c>
      <c r="BD13">
        <v>1210</v>
      </c>
      <c r="BE13" t="s">
        <v>195</v>
      </c>
      <c r="BF13">
        <v>1210</v>
      </c>
      <c r="BG13">
        <v>2</v>
      </c>
      <c r="BH13">
        <v>2</v>
      </c>
      <c r="BI13" s="3">
        <v>3</v>
      </c>
      <c r="BJ13" t="s">
        <v>196</v>
      </c>
      <c r="BK13" t="s">
        <v>197</v>
      </c>
      <c r="BL13" t="s">
        <v>198</v>
      </c>
      <c r="BM13" t="s">
        <v>199</v>
      </c>
      <c r="BN13" t="s">
        <v>200</v>
      </c>
      <c r="BO13" t="s">
        <v>201</v>
      </c>
      <c r="BP13" t="s">
        <v>268</v>
      </c>
      <c r="BQ13" t="s">
        <v>269</v>
      </c>
      <c r="BR13" t="s">
        <v>375</v>
      </c>
      <c r="BS13">
        <v>252</v>
      </c>
      <c r="BT13">
        <v>1</v>
      </c>
      <c r="BU13" t="s">
        <v>375</v>
      </c>
      <c r="BV13" t="s">
        <v>205</v>
      </c>
      <c r="BW13" t="s">
        <v>206</v>
      </c>
      <c r="BX13">
        <v>1</v>
      </c>
      <c r="BY13" t="s">
        <v>205</v>
      </c>
      <c r="BZ13" t="s">
        <v>164</v>
      </c>
      <c r="CA13" t="s">
        <v>207</v>
      </c>
      <c r="CB13" t="s">
        <v>207</v>
      </c>
      <c r="CC13" t="s">
        <v>466</v>
      </c>
      <c r="CE13" t="s">
        <v>294</v>
      </c>
      <c r="CP13" t="s">
        <v>208</v>
      </c>
      <c r="CQ13">
        <v>0</v>
      </c>
      <c r="CR13" t="s">
        <v>209</v>
      </c>
      <c r="CS13">
        <v>10000</v>
      </c>
      <c r="CT13">
        <v>1</v>
      </c>
      <c r="CU13">
        <v>10</v>
      </c>
      <c r="CV13" t="s">
        <v>467</v>
      </c>
      <c r="CW13" t="s">
        <v>468</v>
      </c>
      <c r="CX13">
        <v>0</v>
      </c>
      <c r="CY13">
        <v>129.58000000000001</v>
      </c>
      <c r="CZ13">
        <v>156790</v>
      </c>
      <c r="DA13">
        <v>40</v>
      </c>
      <c r="DB13">
        <v>240000</v>
      </c>
      <c r="DC13">
        <v>327.93</v>
      </c>
      <c r="DD13">
        <v>396790</v>
      </c>
      <c r="DE13" t="s">
        <v>212</v>
      </c>
      <c r="DF13">
        <v>129.58000000000001</v>
      </c>
      <c r="DG13">
        <v>156790</v>
      </c>
      <c r="DH13" t="s">
        <v>212</v>
      </c>
      <c r="DI13">
        <v>40</v>
      </c>
      <c r="DJ13">
        <v>240000</v>
      </c>
      <c r="DK13" t="s">
        <v>212</v>
      </c>
      <c r="DL13">
        <v>396790</v>
      </c>
      <c r="DM13">
        <v>327.93</v>
      </c>
      <c r="DN13">
        <v>156790</v>
      </c>
      <c r="DO13">
        <v>240000</v>
      </c>
      <c r="DP13" s="5">
        <v>237450</v>
      </c>
      <c r="DQ13">
        <v>3959.75</v>
      </c>
      <c r="DR13">
        <v>3.27</v>
      </c>
      <c r="DS13">
        <v>2024</v>
      </c>
      <c r="DT13" t="s">
        <v>194</v>
      </c>
      <c r="DU13" t="s">
        <v>269</v>
      </c>
      <c r="DV13" t="s">
        <v>213</v>
      </c>
      <c r="DW13">
        <v>95</v>
      </c>
      <c r="DX13">
        <v>299500</v>
      </c>
      <c r="DY13">
        <v>314475</v>
      </c>
      <c r="DZ13">
        <v>284525</v>
      </c>
      <c r="EA13">
        <v>5</v>
      </c>
      <c r="EB13" t="s">
        <v>469</v>
      </c>
      <c r="EC13" t="s">
        <v>470</v>
      </c>
      <c r="ED13" t="s">
        <v>216</v>
      </c>
      <c r="EE13" t="s">
        <v>471</v>
      </c>
      <c r="EF13" t="s">
        <v>472</v>
      </c>
      <c r="EG13" t="s">
        <v>473</v>
      </c>
      <c r="EH13">
        <v>75530</v>
      </c>
      <c r="EI13">
        <v>0</v>
      </c>
      <c r="EJ13">
        <v>94413</v>
      </c>
      <c r="EK13" t="s">
        <v>471</v>
      </c>
      <c r="EL13">
        <v>1</v>
      </c>
      <c r="EM13">
        <v>20080189791</v>
      </c>
      <c r="EN13" t="s">
        <v>250</v>
      </c>
      <c r="EO13">
        <v>31471</v>
      </c>
      <c r="EP13">
        <v>78.03</v>
      </c>
      <c r="EQ13" t="s">
        <v>221</v>
      </c>
      <c r="ER13" t="s">
        <v>474</v>
      </c>
      <c r="ES13" t="s">
        <v>475</v>
      </c>
      <c r="ET13" t="s">
        <v>476</v>
      </c>
      <c r="EU13" t="s">
        <v>225</v>
      </c>
      <c r="EV13" t="s">
        <v>477</v>
      </c>
      <c r="EY13" t="s">
        <v>478</v>
      </c>
      <c r="EZ13" t="s">
        <v>475</v>
      </c>
      <c r="FA13" t="s">
        <v>479</v>
      </c>
    </row>
    <row r="14" spans="1:160" x14ac:dyDescent="0.25">
      <c r="A14">
        <v>242155</v>
      </c>
      <c r="B14">
        <v>48113</v>
      </c>
      <c r="C14" t="s">
        <v>480</v>
      </c>
      <c r="D14">
        <v>242155</v>
      </c>
      <c r="E14">
        <v>244</v>
      </c>
      <c r="F14">
        <v>135</v>
      </c>
      <c r="G14" t="s">
        <v>481</v>
      </c>
      <c r="H14">
        <v>0.75557850000000004</v>
      </c>
      <c r="I14">
        <v>32913</v>
      </c>
      <c r="J14" t="s">
        <v>162</v>
      </c>
      <c r="K14" t="s">
        <v>364</v>
      </c>
      <c r="L14" t="s">
        <v>164</v>
      </c>
      <c r="M14" t="s">
        <v>165</v>
      </c>
      <c r="N14" t="s">
        <v>482</v>
      </c>
      <c r="O14" t="s">
        <v>167</v>
      </c>
      <c r="P14" t="s">
        <v>168</v>
      </c>
      <c r="Q14" t="s">
        <v>483</v>
      </c>
      <c r="R14" t="s">
        <v>170</v>
      </c>
      <c r="S14" t="s">
        <v>171</v>
      </c>
      <c r="T14" t="s">
        <v>172</v>
      </c>
      <c r="U14" t="s">
        <v>484</v>
      </c>
      <c r="V14" t="s">
        <v>485</v>
      </c>
      <c r="W14" t="s">
        <v>168</v>
      </c>
      <c r="X14" t="s">
        <v>175</v>
      </c>
      <c r="Y14" t="s">
        <v>486</v>
      </c>
      <c r="Z14">
        <v>75214</v>
      </c>
      <c r="AA14">
        <v>4676</v>
      </c>
      <c r="AB14" t="s">
        <v>392</v>
      </c>
      <c r="AC14" t="s">
        <v>178</v>
      </c>
      <c r="AD14">
        <v>32.808228999999997</v>
      </c>
      <c r="AE14">
        <v>-96.760371000000006</v>
      </c>
      <c r="AF14">
        <v>3.044</v>
      </c>
      <c r="AG14" t="s">
        <v>487</v>
      </c>
      <c r="AH14" t="s">
        <v>180</v>
      </c>
      <c r="AI14" t="s">
        <v>181</v>
      </c>
      <c r="AJ14" t="s">
        <v>182</v>
      </c>
      <c r="AK14" t="s">
        <v>488</v>
      </c>
      <c r="AL14" t="s">
        <v>184</v>
      </c>
      <c r="AM14" t="s">
        <v>489</v>
      </c>
      <c r="AN14" t="s">
        <v>490</v>
      </c>
      <c r="AO14" t="s">
        <v>239</v>
      </c>
      <c r="AP14" t="s">
        <v>491</v>
      </c>
      <c r="AQ14" t="s">
        <v>1072</v>
      </c>
      <c r="AR14" t="s">
        <v>492</v>
      </c>
      <c r="AS14" t="s">
        <v>493</v>
      </c>
      <c r="AT14">
        <v>1958</v>
      </c>
      <c r="AU14" t="s">
        <v>492</v>
      </c>
      <c r="AV14">
        <v>22</v>
      </c>
      <c r="AW14" t="s">
        <v>494</v>
      </c>
      <c r="AX14" t="s">
        <v>193</v>
      </c>
      <c r="AY14" t="s">
        <v>194</v>
      </c>
      <c r="AZ14" t="s">
        <v>193</v>
      </c>
      <c r="BA14">
        <v>19452</v>
      </c>
      <c r="BB14">
        <v>19452</v>
      </c>
      <c r="BC14">
        <v>19452</v>
      </c>
      <c r="BD14">
        <v>19452</v>
      </c>
      <c r="BE14" t="s">
        <v>195</v>
      </c>
      <c r="BF14">
        <v>19452</v>
      </c>
      <c r="BG14">
        <v>2</v>
      </c>
      <c r="BH14">
        <v>2</v>
      </c>
      <c r="BI14" s="3">
        <f>ROUND(AVERAGE(BI2:BI13), 0)</f>
        <v>3</v>
      </c>
      <c r="BJ14" t="s">
        <v>599</v>
      </c>
      <c r="BK14" t="s">
        <v>241</v>
      </c>
      <c r="BL14" t="s">
        <v>198</v>
      </c>
      <c r="BM14" t="s">
        <v>374</v>
      </c>
      <c r="BN14" t="s">
        <v>200</v>
      </c>
      <c r="BO14" t="s">
        <v>495</v>
      </c>
      <c r="BP14" t="s">
        <v>268</v>
      </c>
      <c r="BQ14" t="s">
        <v>496</v>
      </c>
      <c r="BR14" t="s">
        <v>204</v>
      </c>
      <c r="BS14">
        <f>ROUND(AVERAGE(BS2:BS13),0)</f>
        <v>314</v>
      </c>
      <c r="BT14">
        <f>ROUND(AVERAGE(BT2:BT13),0)</f>
        <v>1</v>
      </c>
      <c r="BU14" t="s">
        <v>204</v>
      </c>
      <c r="BV14" t="s">
        <v>497</v>
      </c>
      <c r="BW14" t="s">
        <v>497</v>
      </c>
      <c r="BX14">
        <v>2</v>
      </c>
      <c r="BY14" t="s">
        <v>497</v>
      </c>
      <c r="BZ14" t="s">
        <v>164</v>
      </c>
      <c r="CA14" t="s">
        <v>207</v>
      </c>
      <c r="CB14" t="s">
        <v>207</v>
      </c>
      <c r="CC14" t="s">
        <v>498</v>
      </c>
      <c r="CD14" t="s">
        <v>499</v>
      </c>
      <c r="CE14" t="s">
        <v>294</v>
      </c>
      <c r="CJ14" t="s">
        <v>241</v>
      </c>
      <c r="CK14">
        <v>2</v>
      </c>
      <c r="CL14">
        <v>2010</v>
      </c>
      <c r="DD14">
        <f ca="1">ROUND(396790 * (1 + (RAND() - 0.5)/5), -3)</f>
        <v>390000</v>
      </c>
      <c r="DE14" t="s">
        <v>212</v>
      </c>
      <c r="DG14">
        <f ca="1">ROUND(156790 * (1 + (RAND() - 0.5)/5), -3)</f>
        <v>144000</v>
      </c>
      <c r="DL14">
        <f ca="1">ROUND(396790 * (1 + (RAND() - 0.5)/5), -3)</f>
        <v>383000</v>
      </c>
      <c r="DO14">
        <f ca="1">ROUND(240000 * (1 + (RAND() - 0.5)/5), -3)</f>
        <v>264000</v>
      </c>
      <c r="DP14" s="5">
        <v>216600</v>
      </c>
      <c r="DQ14">
        <f ca="1">ROUND(3959.75 * (1 + (RAND() - 0.5)/5), 1)</f>
        <v>3985.4</v>
      </c>
    </row>
    <row r="15" spans="1:160" x14ac:dyDescent="0.25">
      <c r="A15">
        <v>242156</v>
      </c>
      <c r="B15">
        <v>48113</v>
      </c>
      <c r="C15" t="s">
        <v>500</v>
      </c>
      <c r="D15">
        <v>242156</v>
      </c>
      <c r="E15">
        <v>80</v>
      </c>
      <c r="F15">
        <v>70</v>
      </c>
      <c r="G15" t="s">
        <v>161</v>
      </c>
      <c r="H15">
        <v>0.12855829999999999</v>
      </c>
      <c r="I15">
        <v>5600</v>
      </c>
      <c r="J15" t="s">
        <v>162</v>
      </c>
      <c r="K15" t="s">
        <v>501</v>
      </c>
      <c r="L15" t="s">
        <v>164</v>
      </c>
      <c r="M15" t="s">
        <v>165</v>
      </c>
      <c r="N15" t="s">
        <v>482</v>
      </c>
      <c r="O15" t="s">
        <v>167</v>
      </c>
      <c r="P15" t="s">
        <v>168</v>
      </c>
      <c r="Q15" t="s">
        <v>483</v>
      </c>
      <c r="R15" t="s">
        <v>170</v>
      </c>
      <c r="S15" t="s">
        <v>171</v>
      </c>
      <c r="T15" t="s">
        <v>172</v>
      </c>
      <c r="U15" t="s">
        <v>502</v>
      </c>
      <c r="V15" t="s">
        <v>485</v>
      </c>
      <c r="W15" t="s">
        <v>168</v>
      </c>
      <c r="X15" t="s">
        <v>175</v>
      </c>
      <c r="Y15" t="s">
        <v>503</v>
      </c>
      <c r="Z15">
        <v>75214</v>
      </c>
      <c r="AA15">
        <v>5286</v>
      </c>
      <c r="AB15" t="s">
        <v>392</v>
      </c>
      <c r="AC15" t="s">
        <v>178</v>
      </c>
      <c r="AD15">
        <v>32.803747000000001</v>
      </c>
      <c r="AE15">
        <v>-96.764413000000005</v>
      </c>
      <c r="AF15">
        <v>2.6589999999999998</v>
      </c>
      <c r="AG15" t="s">
        <v>504</v>
      </c>
      <c r="AH15" t="s">
        <v>180</v>
      </c>
      <c r="AI15" t="s">
        <v>181</v>
      </c>
      <c r="AJ15" t="s">
        <v>182</v>
      </c>
      <c r="AK15" t="s">
        <v>488</v>
      </c>
      <c r="AL15" t="s">
        <v>184</v>
      </c>
      <c r="AM15" t="s">
        <v>489</v>
      </c>
      <c r="AN15" t="s">
        <v>490</v>
      </c>
      <c r="AO15" t="s">
        <v>239</v>
      </c>
      <c r="AP15" t="s">
        <v>491</v>
      </c>
      <c r="AQ15" t="s">
        <v>1072</v>
      </c>
      <c r="AR15" t="s">
        <v>492</v>
      </c>
      <c r="AS15" t="s">
        <v>493</v>
      </c>
      <c r="AT15">
        <v>1956</v>
      </c>
      <c r="AU15" t="s">
        <v>492</v>
      </c>
      <c r="AV15">
        <v>22</v>
      </c>
      <c r="AW15" t="s">
        <v>505</v>
      </c>
      <c r="AX15" t="s">
        <v>193</v>
      </c>
      <c r="AY15" t="s">
        <v>194</v>
      </c>
      <c r="AZ15" t="s">
        <v>193</v>
      </c>
      <c r="BA15">
        <v>9000</v>
      </c>
      <c r="BB15">
        <v>9000</v>
      </c>
      <c r="BC15">
        <v>9000</v>
      </c>
      <c r="BD15">
        <v>9000</v>
      </c>
      <c r="BE15" t="s">
        <v>195</v>
      </c>
      <c r="BF15">
        <v>9000</v>
      </c>
      <c r="BG15">
        <v>1</v>
      </c>
      <c r="BH15">
        <v>1</v>
      </c>
      <c r="BI15" s="3">
        <f>ROUND(AVERAGE(BI3:BI14),0)</f>
        <v>3</v>
      </c>
      <c r="BJ15" t="s">
        <v>599</v>
      </c>
      <c r="BK15" t="s">
        <v>197</v>
      </c>
      <c r="BL15" t="s">
        <v>198</v>
      </c>
      <c r="BM15" t="s">
        <v>374</v>
      </c>
      <c r="BN15" t="s">
        <v>200</v>
      </c>
      <c r="BO15" t="s">
        <v>201</v>
      </c>
      <c r="BP15" t="s">
        <v>268</v>
      </c>
      <c r="BQ15" t="s">
        <v>496</v>
      </c>
      <c r="BR15" t="s">
        <v>204</v>
      </c>
      <c r="BS15">
        <f t="shared" ref="BS15:BS21" si="6">ROUND(AVERAGE(BS3:BS14),0)</f>
        <v>320</v>
      </c>
      <c r="BT15">
        <f>ROUND(AVERAGE(BT2:BT14),0)</f>
        <v>1</v>
      </c>
      <c r="BU15" t="s">
        <v>204</v>
      </c>
      <c r="BV15" t="s">
        <v>497</v>
      </c>
      <c r="BW15" t="s">
        <v>497</v>
      </c>
      <c r="BX15">
        <v>2</v>
      </c>
      <c r="BY15" t="s">
        <v>497</v>
      </c>
      <c r="BZ15" t="s">
        <v>164</v>
      </c>
      <c r="CA15" t="s">
        <v>207</v>
      </c>
      <c r="CB15" t="s">
        <v>207</v>
      </c>
      <c r="CC15" t="s">
        <v>498</v>
      </c>
      <c r="CD15" t="s">
        <v>506</v>
      </c>
      <c r="CE15" t="s">
        <v>294</v>
      </c>
      <c r="CJ15" t="s">
        <v>241</v>
      </c>
      <c r="CL15">
        <v>1969</v>
      </c>
      <c r="DD15">
        <f t="shared" ref="DD15:DD20" ca="1" si="7">ROUND(396790 * (1 + (RAND() - 0.5)/5), -3)</f>
        <v>410000</v>
      </c>
      <c r="DE15" t="s">
        <v>212</v>
      </c>
      <c r="DG15">
        <f t="shared" ref="DG15:DG20" ca="1" si="8">ROUND(156790 * (1 + (RAND() - 0.5)/5), -3)</f>
        <v>151000</v>
      </c>
      <c r="DL15">
        <f t="shared" ref="DL15:DL20" ca="1" si="9">ROUND(396790 * (1 + (RAND() - 0.5)/5), -3)</f>
        <v>413000</v>
      </c>
      <c r="DO15">
        <f t="shared" ref="DO15:DO20" ca="1" si="10">ROUND(240000 * (1 + (RAND() - 0.5)/5), -3)</f>
        <v>234000</v>
      </c>
      <c r="DP15" s="5">
        <v>396790</v>
      </c>
      <c r="DQ15">
        <f t="shared" ref="DQ15:DQ20" ca="1" si="11">ROUND(3959.75 * (1 + (RAND() - 0.5)/5), 1)</f>
        <v>4043.8</v>
      </c>
    </row>
    <row r="16" spans="1:160" x14ac:dyDescent="0.25">
      <c r="A16">
        <v>242158</v>
      </c>
      <c r="B16">
        <v>48113</v>
      </c>
      <c r="C16" t="s">
        <v>507</v>
      </c>
      <c r="D16">
        <v>242158</v>
      </c>
      <c r="E16">
        <v>236</v>
      </c>
      <c r="F16">
        <v>215</v>
      </c>
      <c r="G16" t="s">
        <v>163</v>
      </c>
      <c r="H16">
        <v>1.167</v>
      </c>
      <c r="I16">
        <v>50815</v>
      </c>
      <c r="J16" t="s">
        <v>162</v>
      </c>
      <c r="K16" t="s">
        <v>508</v>
      </c>
      <c r="L16" t="s">
        <v>164</v>
      </c>
      <c r="M16" t="s">
        <v>165</v>
      </c>
      <c r="N16" t="s">
        <v>482</v>
      </c>
      <c r="O16" t="s">
        <v>167</v>
      </c>
      <c r="P16" t="s">
        <v>168</v>
      </c>
      <c r="Q16" t="s">
        <v>483</v>
      </c>
      <c r="R16" t="s">
        <v>170</v>
      </c>
      <c r="S16" t="s">
        <v>171</v>
      </c>
      <c r="T16" t="s">
        <v>172</v>
      </c>
      <c r="U16" t="s">
        <v>509</v>
      </c>
      <c r="V16" t="s">
        <v>485</v>
      </c>
      <c r="W16" t="s">
        <v>168</v>
      </c>
      <c r="X16" t="s">
        <v>175</v>
      </c>
      <c r="Y16" t="s">
        <v>510</v>
      </c>
      <c r="Z16">
        <v>75214</v>
      </c>
      <c r="AA16">
        <v>5231</v>
      </c>
      <c r="AB16" t="s">
        <v>392</v>
      </c>
      <c r="AC16" t="s">
        <v>178</v>
      </c>
      <c r="AD16">
        <v>32.803972000000002</v>
      </c>
      <c r="AE16">
        <v>-96.765409000000005</v>
      </c>
      <c r="AF16">
        <v>2.629</v>
      </c>
      <c r="AG16" t="s">
        <v>511</v>
      </c>
      <c r="AH16" t="s">
        <v>180</v>
      </c>
      <c r="AI16" t="s">
        <v>181</v>
      </c>
      <c r="AJ16" t="s">
        <v>182</v>
      </c>
      <c r="AK16" t="s">
        <v>488</v>
      </c>
      <c r="AL16" t="s">
        <v>184</v>
      </c>
      <c r="AM16" t="s">
        <v>489</v>
      </c>
      <c r="AN16" t="s">
        <v>490</v>
      </c>
      <c r="AO16" t="s">
        <v>239</v>
      </c>
      <c r="AP16" t="s">
        <v>491</v>
      </c>
      <c r="AQ16" t="s">
        <v>1072</v>
      </c>
      <c r="AR16" t="s">
        <v>492</v>
      </c>
      <c r="AS16" t="s">
        <v>493</v>
      </c>
      <c r="AT16">
        <v>1959</v>
      </c>
      <c r="AU16" t="s">
        <v>492</v>
      </c>
      <c r="AV16">
        <v>22</v>
      </c>
      <c r="AW16" t="s">
        <v>512</v>
      </c>
      <c r="AX16" t="s">
        <v>193</v>
      </c>
      <c r="AY16" t="s">
        <v>194</v>
      </c>
      <c r="AZ16" t="s">
        <v>193</v>
      </c>
      <c r="BA16">
        <v>31168</v>
      </c>
      <c r="BB16">
        <v>31168</v>
      </c>
      <c r="BC16">
        <v>31168</v>
      </c>
      <c r="BD16">
        <v>31168</v>
      </c>
      <c r="BE16" t="s">
        <v>195</v>
      </c>
      <c r="BF16">
        <v>31168</v>
      </c>
      <c r="BG16">
        <v>4</v>
      </c>
      <c r="BH16">
        <v>4.25</v>
      </c>
      <c r="BI16" s="3">
        <f t="shared" ref="BI16:BI20" si="12">ROUND(AVERAGE(BI4:BI15),0)</f>
        <v>3</v>
      </c>
      <c r="BJ16" t="s">
        <v>599</v>
      </c>
      <c r="BK16" t="s">
        <v>241</v>
      </c>
      <c r="BL16" t="s">
        <v>198</v>
      </c>
      <c r="BM16" t="s">
        <v>374</v>
      </c>
      <c r="BN16" t="s">
        <v>200</v>
      </c>
      <c r="BO16" t="s">
        <v>201</v>
      </c>
      <c r="BP16" t="s">
        <v>268</v>
      </c>
      <c r="BQ16" t="s">
        <v>496</v>
      </c>
      <c r="BR16" t="s">
        <v>204</v>
      </c>
      <c r="BS16">
        <f t="shared" si="6"/>
        <v>326</v>
      </c>
      <c r="BT16">
        <f>ROUND(AVERAGE(BT2:BT15),0)</f>
        <v>1</v>
      </c>
      <c r="BU16" t="s">
        <v>204</v>
      </c>
      <c r="BV16" t="s">
        <v>497</v>
      </c>
      <c r="BW16" t="s">
        <v>497</v>
      </c>
      <c r="BX16">
        <v>2</v>
      </c>
      <c r="BY16" t="s">
        <v>497</v>
      </c>
      <c r="BZ16" t="s">
        <v>164</v>
      </c>
      <c r="CA16" t="s">
        <v>207</v>
      </c>
      <c r="CB16" t="s">
        <v>207</v>
      </c>
      <c r="CC16" t="s">
        <v>498</v>
      </c>
      <c r="CD16" t="s">
        <v>513</v>
      </c>
      <c r="CE16" t="s">
        <v>294</v>
      </c>
      <c r="CJ16" t="s">
        <v>241</v>
      </c>
      <c r="CK16">
        <v>3</v>
      </c>
      <c r="DD16">
        <f t="shared" ca="1" si="7"/>
        <v>380000</v>
      </c>
      <c r="DE16" t="s">
        <v>212</v>
      </c>
      <c r="DG16">
        <f t="shared" ca="1" si="8"/>
        <v>170000</v>
      </c>
      <c r="DL16">
        <f t="shared" ca="1" si="9"/>
        <v>378000</v>
      </c>
      <c r="DO16">
        <f t="shared" ca="1" si="10"/>
        <v>259000</v>
      </c>
      <c r="DP16" s="5">
        <v>399500</v>
      </c>
      <c r="DQ16">
        <f t="shared" ca="1" si="11"/>
        <v>4128.8</v>
      </c>
    </row>
    <row r="17" spans="1:160" x14ac:dyDescent="0.25">
      <c r="A17">
        <v>242159</v>
      </c>
      <c r="B17">
        <v>48113</v>
      </c>
      <c r="C17" t="s">
        <v>514</v>
      </c>
      <c r="D17">
        <v>242159</v>
      </c>
      <c r="E17">
        <v>236</v>
      </c>
      <c r="F17">
        <v>180</v>
      </c>
      <c r="G17" t="s">
        <v>326</v>
      </c>
      <c r="H17">
        <v>0.97665290000000005</v>
      </c>
      <c r="I17">
        <v>42543</v>
      </c>
      <c r="J17" t="s">
        <v>162</v>
      </c>
      <c r="K17" t="s">
        <v>365</v>
      </c>
      <c r="L17" t="s">
        <v>164</v>
      </c>
      <c r="M17" t="s">
        <v>165</v>
      </c>
      <c r="N17" t="s">
        <v>482</v>
      </c>
      <c r="O17" t="s">
        <v>167</v>
      </c>
      <c r="P17" t="s">
        <v>168</v>
      </c>
      <c r="Q17" t="s">
        <v>483</v>
      </c>
      <c r="R17" t="s">
        <v>170</v>
      </c>
      <c r="S17" t="s">
        <v>171</v>
      </c>
      <c r="T17" t="s">
        <v>172</v>
      </c>
      <c r="U17" t="s">
        <v>515</v>
      </c>
      <c r="V17" t="s">
        <v>485</v>
      </c>
      <c r="W17" t="s">
        <v>168</v>
      </c>
      <c r="X17" t="s">
        <v>175</v>
      </c>
      <c r="Y17" t="s">
        <v>516</v>
      </c>
      <c r="Z17">
        <v>75214</v>
      </c>
      <c r="AA17">
        <v>7232</v>
      </c>
      <c r="AB17" t="s">
        <v>415</v>
      </c>
      <c r="AC17" t="s">
        <v>178</v>
      </c>
      <c r="AD17">
        <v>32.802066000000003</v>
      </c>
      <c r="AE17">
        <v>-96.767666000000006</v>
      </c>
      <c r="AF17">
        <v>2.444</v>
      </c>
      <c r="AG17" t="s">
        <v>517</v>
      </c>
      <c r="AH17" t="s">
        <v>180</v>
      </c>
      <c r="AI17" t="s">
        <v>181</v>
      </c>
      <c r="AJ17" t="s">
        <v>182</v>
      </c>
      <c r="AK17" t="s">
        <v>488</v>
      </c>
      <c r="AL17" t="s">
        <v>184</v>
      </c>
      <c r="AM17" t="s">
        <v>489</v>
      </c>
      <c r="AN17" t="s">
        <v>490</v>
      </c>
      <c r="AO17" t="s">
        <v>239</v>
      </c>
      <c r="AP17" t="s">
        <v>491</v>
      </c>
      <c r="AQ17" t="s">
        <v>1072</v>
      </c>
      <c r="AR17" t="s">
        <v>492</v>
      </c>
      <c r="AS17" t="s">
        <v>493</v>
      </c>
      <c r="AT17">
        <v>1958</v>
      </c>
      <c r="AU17" t="s">
        <v>492</v>
      </c>
      <c r="AV17">
        <v>22</v>
      </c>
      <c r="AW17" t="s">
        <v>518</v>
      </c>
      <c r="AX17" t="s">
        <v>293</v>
      </c>
      <c r="AY17" t="s">
        <v>194</v>
      </c>
      <c r="AZ17" t="s">
        <v>294</v>
      </c>
      <c r="BA17">
        <v>26556</v>
      </c>
      <c r="BB17">
        <v>26556</v>
      </c>
      <c r="BC17">
        <v>26556</v>
      </c>
      <c r="BD17">
        <v>26556</v>
      </c>
      <c r="BE17" t="s">
        <v>195</v>
      </c>
      <c r="BF17">
        <v>26556</v>
      </c>
      <c r="BG17">
        <v>3</v>
      </c>
      <c r="BH17">
        <v>3</v>
      </c>
      <c r="BI17" s="3">
        <f t="shared" si="12"/>
        <v>3</v>
      </c>
      <c r="BJ17" t="s">
        <v>599</v>
      </c>
      <c r="BK17" t="s">
        <v>241</v>
      </c>
      <c r="BL17" t="s">
        <v>198</v>
      </c>
      <c r="BM17" t="s">
        <v>374</v>
      </c>
      <c r="BN17" t="s">
        <v>200</v>
      </c>
      <c r="BO17" t="s">
        <v>495</v>
      </c>
      <c r="BP17" t="s">
        <v>268</v>
      </c>
      <c r="BQ17" t="s">
        <v>496</v>
      </c>
      <c r="BR17" t="s">
        <v>204</v>
      </c>
      <c r="BS17">
        <f t="shared" si="6"/>
        <v>333</v>
      </c>
      <c r="BT17">
        <f>ROUND(AVERAGE(BT2:BT16),0)</f>
        <v>1</v>
      </c>
      <c r="BU17" t="s">
        <v>204</v>
      </c>
      <c r="BV17" t="s">
        <v>497</v>
      </c>
      <c r="BW17" t="s">
        <v>497</v>
      </c>
      <c r="BX17">
        <v>2</v>
      </c>
      <c r="BY17" t="s">
        <v>497</v>
      </c>
      <c r="BZ17" t="s">
        <v>164</v>
      </c>
      <c r="CA17" t="s">
        <v>207</v>
      </c>
      <c r="CB17" t="s">
        <v>207</v>
      </c>
      <c r="CC17" t="s">
        <v>498</v>
      </c>
      <c r="CE17" t="s">
        <v>294</v>
      </c>
      <c r="CJ17" t="s">
        <v>241</v>
      </c>
      <c r="CK17">
        <v>3</v>
      </c>
      <c r="DD17">
        <f t="shared" ca="1" si="7"/>
        <v>406000</v>
      </c>
      <c r="DE17" t="s">
        <v>212</v>
      </c>
      <c r="DG17">
        <f t="shared" ca="1" si="8"/>
        <v>153000</v>
      </c>
      <c r="DL17">
        <f t="shared" ca="1" si="9"/>
        <v>421000</v>
      </c>
      <c r="DO17">
        <f t="shared" ca="1" si="10"/>
        <v>252000</v>
      </c>
      <c r="DP17" s="5">
        <v>399000</v>
      </c>
      <c r="DQ17">
        <f t="shared" ca="1" si="11"/>
        <v>4332.2</v>
      </c>
    </row>
    <row r="18" spans="1:160" x14ac:dyDescent="0.25">
      <c r="A18">
        <v>242160</v>
      </c>
      <c r="B18">
        <v>48113</v>
      </c>
      <c r="C18" t="s">
        <v>519</v>
      </c>
      <c r="D18">
        <v>242160</v>
      </c>
      <c r="G18" t="s">
        <v>520</v>
      </c>
      <c r="H18">
        <v>0.89550050000000003</v>
      </c>
      <c r="I18">
        <v>39008</v>
      </c>
      <c r="J18" t="s">
        <v>162</v>
      </c>
      <c r="K18" t="s">
        <v>229</v>
      </c>
      <c r="L18" t="s">
        <v>164</v>
      </c>
      <c r="M18" t="s">
        <v>165</v>
      </c>
      <c r="N18" t="s">
        <v>482</v>
      </c>
      <c r="O18" t="s">
        <v>167</v>
      </c>
      <c r="P18" t="s">
        <v>168</v>
      </c>
      <c r="Q18" t="s">
        <v>483</v>
      </c>
      <c r="R18" t="s">
        <v>170</v>
      </c>
      <c r="S18" t="s">
        <v>171</v>
      </c>
      <c r="T18" t="s">
        <v>172</v>
      </c>
      <c r="U18" t="s">
        <v>521</v>
      </c>
      <c r="V18" t="s">
        <v>485</v>
      </c>
      <c r="W18" t="s">
        <v>168</v>
      </c>
      <c r="X18" t="s">
        <v>175</v>
      </c>
      <c r="Y18" t="s">
        <v>522</v>
      </c>
      <c r="Z18">
        <v>75214</v>
      </c>
      <c r="AA18">
        <v>4677</v>
      </c>
      <c r="AB18" t="s">
        <v>392</v>
      </c>
      <c r="AC18" t="s">
        <v>178</v>
      </c>
      <c r="AD18">
        <v>32.806936999999998</v>
      </c>
      <c r="AE18">
        <v>-96.761847000000003</v>
      </c>
      <c r="AF18">
        <v>2.92</v>
      </c>
      <c r="AG18" t="s">
        <v>523</v>
      </c>
      <c r="AH18" t="s">
        <v>180</v>
      </c>
      <c r="AI18" t="s">
        <v>181</v>
      </c>
      <c r="AJ18" t="s">
        <v>182</v>
      </c>
      <c r="AK18" t="s">
        <v>488</v>
      </c>
      <c r="AL18" t="s">
        <v>184</v>
      </c>
      <c r="AM18" t="s">
        <v>489</v>
      </c>
      <c r="AN18" t="s">
        <v>490</v>
      </c>
      <c r="AO18" t="s">
        <v>239</v>
      </c>
      <c r="AP18" t="s">
        <v>491</v>
      </c>
      <c r="AQ18" t="s">
        <v>1072</v>
      </c>
      <c r="AR18" t="s">
        <v>492</v>
      </c>
      <c r="AS18" t="s">
        <v>493</v>
      </c>
      <c r="AT18">
        <v>1960</v>
      </c>
      <c r="AU18" t="s">
        <v>492</v>
      </c>
      <c r="AV18">
        <v>22</v>
      </c>
      <c r="AW18" t="s">
        <v>524</v>
      </c>
      <c r="AX18" t="s">
        <v>193</v>
      </c>
      <c r="AY18" t="s">
        <v>194</v>
      </c>
      <c r="AZ18" t="s">
        <v>193</v>
      </c>
      <c r="BA18">
        <v>23432</v>
      </c>
      <c r="BB18">
        <v>23432</v>
      </c>
      <c r="BC18">
        <v>23432</v>
      </c>
      <c r="BD18">
        <v>23432</v>
      </c>
      <c r="BE18" t="s">
        <v>195</v>
      </c>
      <c r="BF18">
        <v>23432</v>
      </c>
      <c r="BG18">
        <v>4</v>
      </c>
      <c r="BH18">
        <v>4</v>
      </c>
      <c r="BI18" s="3">
        <f t="shared" si="12"/>
        <v>3</v>
      </c>
      <c r="BJ18" t="s">
        <v>599</v>
      </c>
      <c r="BK18" t="s">
        <v>197</v>
      </c>
      <c r="BL18" t="s">
        <v>198</v>
      </c>
      <c r="BM18" t="s">
        <v>374</v>
      </c>
      <c r="BN18" t="s">
        <v>200</v>
      </c>
      <c r="BO18" t="s">
        <v>201</v>
      </c>
      <c r="BP18" t="s">
        <v>268</v>
      </c>
      <c r="BQ18" t="s">
        <v>496</v>
      </c>
      <c r="BR18" t="s">
        <v>204</v>
      </c>
      <c r="BS18">
        <f t="shared" si="6"/>
        <v>341</v>
      </c>
      <c r="BT18">
        <f>ROUND(AVERAGE(BT2:BT17),0)</f>
        <v>1</v>
      </c>
      <c r="BU18" t="s">
        <v>204</v>
      </c>
      <c r="BV18" t="s">
        <v>497</v>
      </c>
      <c r="BW18" t="s">
        <v>497</v>
      </c>
      <c r="BX18">
        <v>2</v>
      </c>
      <c r="BY18" t="s">
        <v>497</v>
      </c>
      <c r="BZ18" t="s">
        <v>164</v>
      </c>
      <c r="CA18" t="s">
        <v>207</v>
      </c>
      <c r="CB18" t="s">
        <v>207</v>
      </c>
      <c r="CC18" t="s">
        <v>498</v>
      </c>
      <c r="CD18" t="s">
        <v>525</v>
      </c>
      <c r="CE18" t="s">
        <v>294</v>
      </c>
      <c r="CJ18" t="s">
        <v>241</v>
      </c>
      <c r="CK18">
        <v>3</v>
      </c>
      <c r="DD18">
        <f t="shared" ca="1" si="7"/>
        <v>394000</v>
      </c>
      <c r="DE18" t="s">
        <v>212</v>
      </c>
      <c r="DG18">
        <f t="shared" ca="1" si="8"/>
        <v>165000</v>
      </c>
      <c r="DL18">
        <f t="shared" ca="1" si="9"/>
        <v>401000</v>
      </c>
      <c r="DO18">
        <f t="shared" ca="1" si="10"/>
        <v>234000</v>
      </c>
      <c r="DP18" s="5">
        <v>409500</v>
      </c>
      <c r="DQ18">
        <f t="shared" ca="1" si="11"/>
        <v>4317.8</v>
      </c>
    </row>
    <row r="19" spans="1:160" x14ac:dyDescent="0.25">
      <c r="A19">
        <v>242161</v>
      </c>
      <c r="B19">
        <v>48113</v>
      </c>
      <c r="C19" t="s">
        <v>526</v>
      </c>
      <c r="D19">
        <v>242161</v>
      </c>
      <c r="E19">
        <v>249</v>
      </c>
      <c r="F19">
        <v>145</v>
      </c>
      <c r="G19" t="s">
        <v>527</v>
      </c>
      <c r="H19">
        <v>0.82819100000000001</v>
      </c>
      <c r="I19">
        <v>36076</v>
      </c>
      <c r="J19" t="s">
        <v>162</v>
      </c>
      <c r="K19" t="s">
        <v>229</v>
      </c>
      <c r="L19" t="s">
        <v>164</v>
      </c>
      <c r="M19" t="s">
        <v>165</v>
      </c>
      <c r="N19" t="s">
        <v>482</v>
      </c>
      <c r="O19" t="s">
        <v>167</v>
      </c>
      <c r="P19" t="s">
        <v>168</v>
      </c>
      <c r="Q19" t="s">
        <v>483</v>
      </c>
      <c r="R19" t="s">
        <v>170</v>
      </c>
      <c r="S19" t="s">
        <v>171</v>
      </c>
      <c r="T19" t="s">
        <v>172</v>
      </c>
      <c r="U19" t="s">
        <v>528</v>
      </c>
      <c r="V19" t="s">
        <v>485</v>
      </c>
      <c r="W19" t="s">
        <v>168</v>
      </c>
      <c r="X19" t="s">
        <v>175</v>
      </c>
      <c r="Y19" t="s">
        <v>529</v>
      </c>
      <c r="Z19">
        <v>75214</v>
      </c>
      <c r="AA19">
        <v>4600</v>
      </c>
      <c r="AB19" t="s">
        <v>392</v>
      </c>
      <c r="AC19" t="s">
        <v>178</v>
      </c>
      <c r="AD19">
        <v>32.807226999999997</v>
      </c>
      <c r="AE19">
        <v>-96.761483999999996</v>
      </c>
      <c r="AF19">
        <v>2.9489999999999998</v>
      </c>
      <c r="AG19" t="s">
        <v>530</v>
      </c>
      <c r="AH19" t="s">
        <v>180</v>
      </c>
      <c r="AI19" t="s">
        <v>181</v>
      </c>
      <c r="AJ19" t="s">
        <v>182</v>
      </c>
      <c r="AK19" t="s">
        <v>488</v>
      </c>
      <c r="AL19" t="s">
        <v>184</v>
      </c>
      <c r="AM19" t="s">
        <v>489</v>
      </c>
      <c r="AN19" t="s">
        <v>490</v>
      </c>
      <c r="AO19" t="s">
        <v>239</v>
      </c>
      <c r="AP19" t="s">
        <v>491</v>
      </c>
      <c r="AQ19" t="s">
        <v>1072</v>
      </c>
      <c r="AR19" t="s">
        <v>492</v>
      </c>
      <c r="AS19" t="s">
        <v>493</v>
      </c>
      <c r="AT19">
        <v>1974</v>
      </c>
      <c r="AU19" t="s">
        <v>492</v>
      </c>
      <c r="AV19">
        <v>22</v>
      </c>
      <c r="AW19" t="s">
        <v>531</v>
      </c>
      <c r="AX19" t="s">
        <v>193</v>
      </c>
      <c r="AY19" t="s">
        <v>194</v>
      </c>
      <c r="AZ19" t="s">
        <v>193</v>
      </c>
      <c r="BA19">
        <v>20704</v>
      </c>
      <c r="BB19">
        <v>18720</v>
      </c>
      <c r="BC19">
        <v>20704</v>
      </c>
      <c r="BD19">
        <v>20704</v>
      </c>
      <c r="BE19" t="s">
        <v>195</v>
      </c>
      <c r="BF19">
        <v>20704</v>
      </c>
      <c r="BG19">
        <v>3</v>
      </c>
      <c r="BH19">
        <v>3</v>
      </c>
      <c r="BI19" s="3">
        <f t="shared" si="12"/>
        <v>3</v>
      </c>
      <c r="BJ19" t="s">
        <v>599</v>
      </c>
      <c r="BK19" t="s">
        <v>197</v>
      </c>
      <c r="BL19" t="s">
        <v>198</v>
      </c>
      <c r="BM19" t="s">
        <v>199</v>
      </c>
      <c r="BN19" t="s">
        <v>200</v>
      </c>
      <c r="BO19" t="s">
        <v>495</v>
      </c>
      <c r="BP19" t="s">
        <v>268</v>
      </c>
      <c r="BQ19" t="s">
        <v>496</v>
      </c>
      <c r="BR19" t="s">
        <v>204</v>
      </c>
      <c r="BS19">
        <f t="shared" si="6"/>
        <v>343</v>
      </c>
      <c r="BT19">
        <f>ROUND(AVERAGE(BT2:BT18),0)</f>
        <v>1</v>
      </c>
      <c r="BU19" t="s">
        <v>204</v>
      </c>
      <c r="BV19" t="s">
        <v>497</v>
      </c>
      <c r="BW19" t="s">
        <v>497</v>
      </c>
      <c r="BX19">
        <v>2</v>
      </c>
      <c r="BY19" t="s">
        <v>497</v>
      </c>
      <c r="BZ19" t="s">
        <v>164</v>
      </c>
      <c r="CA19" t="s">
        <v>207</v>
      </c>
      <c r="CB19" t="s">
        <v>207</v>
      </c>
      <c r="CC19" t="s">
        <v>498</v>
      </c>
      <c r="CD19" t="s">
        <v>532</v>
      </c>
      <c r="CE19" t="s">
        <v>294</v>
      </c>
      <c r="CJ19" t="s">
        <v>197</v>
      </c>
      <c r="CK19">
        <v>3</v>
      </c>
      <c r="DD19">
        <f t="shared" ca="1" si="7"/>
        <v>369000</v>
      </c>
      <c r="DE19" t="s">
        <v>212</v>
      </c>
      <c r="DG19">
        <f t="shared" ca="1" si="8"/>
        <v>169000</v>
      </c>
      <c r="DL19">
        <f t="shared" ca="1" si="9"/>
        <v>424000</v>
      </c>
      <c r="DO19">
        <f t="shared" ca="1" si="10"/>
        <v>233000</v>
      </c>
      <c r="DP19" s="5">
        <v>399500</v>
      </c>
      <c r="DQ19">
        <f t="shared" ca="1" si="11"/>
        <v>3938.4</v>
      </c>
    </row>
    <row r="20" spans="1:160" x14ac:dyDescent="0.25">
      <c r="A20">
        <v>242162</v>
      </c>
      <c r="B20">
        <v>48113</v>
      </c>
      <c r="C20" t="s">
        <v>533</v>
      </c>
      <c r="D20">
        <v>242162</v>
      </c>
      <c r="E20">
        <v>200</v>
      </c>
      <c r="F20">
        <v>236</v>
      </c>
      <c r="G20" t="s">
        <v>326</v>
      </c>
      <c r="H20">
        <v>1.0840000000000001</v>
      </c>
      <c r="I20">
        <v>47200</v>
      </c>
      <c r="J20" t="s">
        <v>162</v>
      </c>
      <c r="K20" t="s">
        <v>534</v>
      </c>
      <c r="L20" t="s">
        <v>164</v>
      </c>
      <c r="M20" t="s">
        <v>165</v>
      </c>
      <c r="N20" t="s">
        <v>482</v>
      </c>
      <c r="O20" t="s">
        <v>167</v>
      </c>
      <c r="P20" t="s">
        <v>168</v>
      </c>
      <c r="Q20" t="s">
        <v>483</v>
      </c>
      <c r="R20" t="s">
        <v>170</v>
      </c>
      <c r="S20" t="s">
        <v>171</v>
      </c>
      <c r="T20" t="s">
        <v>172</v>
      </c>
      <c r="U20" t="s">
        <v>535</v>
      </c>
      <c r="V20" t="s">
        <v>485</v>
      </c>
      <c r="W20" t="s">
        <v>168</v>
      </c>
      <c r="X20" t="s">
        <v>175</v>
      </c>
      <c r="Y20" t="s">
        <v>536</v>
      </c>
      <c r="Z20">
        <v>75214</v>
      </c>
      <c r="AA20">
        <v>4900</v>
      </c>
      <c r="AB20" t="s">
        <v>392</v>
      </c>
      <c r="AC20" t="s">
        <v>178</v>
      </c>
      <c r="AD20">
        <v>32.804650000000002</v>
      </c>
      <c r="AE20">
        <v>-96.764593000000005</v>
      </c>
      <c r="AF20">
        <v>2.6960000000000002</v>
      </c>
      <c r="AG20" t="s">
        <v>537</v>
      </c>
      <c r="AH20" t="s">
        <v>180</v>
      </c>
      <c r="AI20" t="s">
        <v>181</v>
      </c>
      <c r="AJ20" t="s">
        <v>182</v>
      </c>
      <c r="AK20" t="s">
        <v>488</v>
      </c>
      <c r="AL20" t="s">
        <v>184</v>
      </c>
      <c r="AM20" t="s">
        <v>489</v>
      </c>
      <c r="AN20" t="s">
        <v>490</v>
      </c>
      <c r="AO20" t="s">
        <v>239</v>
      </c>
      <c r="AP20" t="s">
        <v>491</v>
      </c>
      <c r="AQ20" t="s">
        <v>1072</v>
      </c>
      <c r="AR20" t="s">
        <v>492</v>
      </c>
      <c r="AS20" t="s">
        <v>493</v>
      </c>
      <c r="AT20">
        <v>1962</v>
      </c>
      <c r="AU20" t="s">
        <v>492</v>
      </c>
      <c r="AV20">
        <v>22</v>
      </c>
      <c r="AW20" t="s">
        <v>538</v>
      </c>
      <c r="AX20" t="s">
        <v>193</v>
      </c>
      <c r="AY20" t="s">
        <v>194</v>
      </c>
      <c r="AZ20" t="s">
        <v>193</v>
      </c>
      <c r="BA20">
        <v>28800</v>
      </c>
      <c r="BB20">
        <v>28800</v>
      </c>
      <c r="BC20">
        <v>28800</v>
      </c>
      <c r="BD20">
        <v>28800</v>
      </c>
      <c r="BE20" t="s">
        <v>195</v>
      </c>
      <c r="BF20">
        <v>28800</v>
      </c>
      <c r="BG20">
        <v>3</v>
      </c>
      <c r="BH20">
        <v>3</v>
      </c>
      <c r="BI20" s="3">
        <f t="shared" si="12"/>
        <v>3</v>
      </c>
      <c r="BJ20" t="s">
        <v>599</v>
      </c>
      <c r="BK20" t="s">
        <v>197</v>
      </c>
      <c r="BL20" t="s">
        <v>198</v>
      </c>
      <c r="BM20" t="s">
        <v>374</v>
      </c>
      <c r="BN20" t="s">
        <v>200</v>
      </c>
      <c r="BO20" t="s">
        <v>201</v>
      </c>
      <c r="BP20" t="s">
        <v>268</v>
      </c>
      <c r="BQ20" t="s">
        <v>496</v>
      </c>
      <c r="BR20" t="s">
        <v>204</v>
      </c>
      <c r="BS20">
        <f t="shared" si="6"/>
        <v>350</v>
      </c>
      <c r="BT20">
        <f t="shared" ref="BT20" si="13">ROUND(AVERAGE(BT8:BT19),0)</f>
        <v>1</v>
      </c>
      <c r="BU20" t="s">
        <v>204</v>
      </c>
      <c r="BV20" t="s">
        <v>497</v>
      </c>
      <c r="BW20" t="s">
        <v>497</v>
      </c>
      <c r="BX20">
        <v>2</v>
      </c>
      <c r="BY20" t="s">
        <v>497</v>
      </c>
      <c r="BZ20" t="s">
        <v>164</v>
      </c>
      <c r="CA20" t="s">
        <v>207</v>
      </c>
      <c r="CB20" t="s">
        <v>207</v>
      </c>
      <c r="CC20" t="s">
        <v>498</v>
      </c>
      <c r="CD20" t="s">
        <v>539</v>
      </c>
      <c r="CE20" t="s">
        <v>294</v>
      </c>
      <c r="CJ20" t="s">
        <v>241</v>
      </c>
      <c r="CK20">
        <v>4</v>
      </c>
      <c r="CL20">
        <v>1969</v>
      </c>
      <c r="DD20">
        <f t="shared" ca="1" si="7"/>
        <v>394000</v>
      </c>
      <c r="DE20" t="s">
        <v>212</v>
      </c>
      <c r="DG20">
        <f t="shared" ca="1" si="8"/>
        <v>157000</v>
      </c>
      <c r="DL20">
        <f t="shared" ca="1" si="9"/>
        <v>420000</v>
      </c>
      <c r="DO20">
        <f t="shared" ca="1" si="10"/>
        <v>256000</v>
      </c>
      <c r="DP20" s="5">
        <v>412000</v>
      </c>
      <c r="DQ20">
        <f t="shared" ca="1" si="11"/>
        <v>4199.7</v>
      </c>
    </row>
    <row r="21" spans="1:160" x14ac:dyDescent="0.25">
      <c r="A21">
        <v>204345</v>
      </c>
      <c r="B21">
        <v>48113</v>
      </c>
      <c r="C21" t="s">
        <v>540</v>
      </c>
      <c r="D21">
        <v>204345</v>
      </c>
      <c r="E21">
        <v>136</v>
      </c>
      <c r="F21">
        <v>65</v>
      </c>
      <c r="G21" t="s">
        <v>386</v>
      </c>
      <c r="H21">
        <v>0.1836547</v>
      </c>
      <c r="I21">
        <v>8000</v>
      </c>
      <c r="J21" t="s">
        <v>162</v>
      </c>
      <c r="K21" t="s">
        <v>541</v>
      </c>
      <c r="L21" t="s">
        <v>164</v>
      </c>
      <c r="M21" t="s">
        <v>165</v>
      </c>
      <c r="N21" t="s">
        <v>166</v>
      </c>
      <c r="O21" t="s">
        <v>167</v>
      </c>
      <c r="P21" t="s">
        <v>168</v>
      </c>
      <c r="Q21" t="s">
        <v>542</v>
      </c>
      <c r="R21" t="s">
        <v>170</v>
      </c>
      <c r="S21" t="s">
        <v>171</v>
      </c>
      <c r="T21" t="s">
        <v>172</v>
      </c>
      <c r="U21" t="s">
        <v>543</v>
      </c>
      <c r="V21" t="s">
        <v>544</v>
      </c>
      <c r="W21" t="s">
        <v>168</v>
      </c>
      <c r="X21" t="s">
        <v>175</v>
      </c>
      <c r="Y21" t="s">
        <v>545</v>
      </c>
      <c r="Z21">
        <v>75211</v>
      </c>
      <c r="AA21">
        <v>5436</v>
      </c>
      <c r="AB21" t="s">
        <v>546</v>
      </c>
      <c r="AC21" t="s">
        <v>178</v>
      </c>
      <c r="AD21">
        <v>32.728546000000001</v>
      </c>
      <c r="AE21">
        <v>-96.863681</v>
      </c>
      <c r="AF21">
        <v>2.2050000000000001</v>
      </c>
      <c r="AG21" t="s">
        <v>547</v>
      </c>
      <c r="AH21" t="s">
        <v>180</v>
      </c>
      <c r="AI21" t="s">
        <v>236</v>
      </c>
      <c r="AJ21" t="s">
        <v>182</v>
      </c>
      <c r="AK21" t="s">
        <v>264</v>
      </c>
      <c r="AL21" t="s">
        <v>184</v>
      </c>
      <c r="AM21" t="s">
        <v>548</v>
      </c>
      <c r="AN21" t="s">
        <v>549</v>
      </c>
      <c r="AO21" t="s">
        <v>187</v>
      </c>
      <c r="AP21" t="s">
        <v>188</v>
      </c>
      <c r="AQ21" t="s">
        <v>189</v>
      </c>
      <c r="AR21" t="s">
        <v>190</v>
      </c>
      <c r="AS21" t="s">
        <v>191</v>
      </c>
      <c r="AT21">
        <v>1942</v>
      </c>
      <c r="AU21" t="s">
        <v>190</v>
      </c>
      <c r="AV21">
        <v>10</v>
      </c>
      <c r="AW21" t="s">
        <v>550</v>
      </c>
      <c r="AX21" t="s">
        <v>193</v>
      </c>
      <c r="AY21" t="s">
        <v>194</v>
      </c>
      <c r="AZ21" t="s">
        <v>193</v>
      </c>
      <c r="BA21">
        <v>1080</v>
      </c>
      <c r="BB21">
        <v>1080</v>
      </c>
      <c r="BC21">
        <v>1080</v>
      </c>
      <c r="BD21">
        <v>1080</v>
      </c>
      <c r="BE21" t="s">
        <v>195</v>
      </c>
      <c r="BF21">
        <v>1080</v>
      </c>
      <c r="BG21">
        <v>2</v>
      </c>
      <c r="BH21">
        <v>3</v>
      </c>
      <c r="BI21" s="3">
        <v>3</v>
      </c>
      <c r="BJ21" t="s">
        <v>599</v>
      </c>
      <c r="BK21" t="s">
        <v>197</v>
      </c>
      <c r="BL21" t="s">
        <v>198</v>
      </c>
      <c r="BM21" t="s">
        <v>374</v>
      </c>
      <c r="BN21" t="s">
        <v>200</v>
      </c>
      <c r="BO21" t="s">
        <v>201</v>
      </c>
      <c r="BP21" t="s">
        <v>202</v>
      </c>
      <c r="BQ21" t="s">
        <v>269</v>
      </c>
      <c r="BR21" t="s">
        <v>204</v>
      </c>
      <c r="BS21">
        <f t="shared" si="6"/>
        <v>345</v>
      </c>
      <c r="BT21">
        <v>1</v>
      </c>
      <c r="BU21" t="s">
        <v>204</v>
      </c>
      <c r="BV21" t="s">
        <v>205</v>
      </c>
      <c r="BW21" t="s">
        <v>206</v>
      </c>
      <c r="BX21">
        <v>1</v>
      </c>
      <c r="BY21" t="s">
        <v>205</v>
      </c>
      <c r="BZ21" t="s">
        <v>164</v>
      </c>
      <c r="CA21" t="s">
        <v>207</v>
      </c>
      <c r="CB21" t="s">
        <v>207</v>
      </c>
      <c r="CD21" t="s">
        <v>551</v>
      </c>
      <c r="CE21" t="s">
        <v>294</v>
      </c>
      <c r="CF21">
        <v>1</v>
      </c>
      <c r="CP21" t="s">
        <v>208</v>
      </c>
      <c r="CQ21">
        <v>0</v>
      </c>
      <c r="CR21" t="s">
        <v>209</v>
      </c>
      <c r="CS21">
        <v>10000</v>
      </c>
      <c r="CT21">
        <v>1</v>
      </c>
      <c r="CU21">
        <v>10</v>
      </c>
      <c r="CV21" t="s">
        <v>552</v>
      </c>
      <c r="CW21" t="s">
        <v>553</v>
      </c>
      <c r="CX21">
        <v>0</v>
      </c>
      <c r="CY21">
        <v>116.56</v>
      </c>
      <c r="CZ21">
        <v>125890</v>
      </c>
      <c r="DA21">
        <v>12.5</v>
      </c>
      <c r="DB21">
        <v>100000</v>
      </c>
      <c r="DC21">
        <v>209.16</v>
      </c>
      <c r="DD21">
        <v>225890</v>
      </c>
      <c r="DE21" t="s">
        <v>212</v>
      </c>
      <c r="DF21">
        <v>116.56</v>
      </c>
      <c r="DG21">
        <v>125890</v>
      </c>
      <c r="DH21" t="s">
        <v>212</v>
      </c>
      <c r="DI21">
        <v>12.5</v>
      </c>
      <c r="DJ21">
        <v>100000</v>
      </c>
      <c r="DK21" t="s">
        <v>212</v>
      </c>
      <c r="DL21">
        <v>225890</v>
      </c>
      <c r="DM21">
        <v>209.16</v>
      </c>
      <c r="DN21">
        <v>125890</v>
      </c>
      <c r="DO21">
        <v>100000</v>
      </c>
      <c r="DP21" s="5">
        <v>398500</v>
      </c>
      <c r="DQ21">
        <v>1923.87</v>
      </c>
      <c r="DR21">
        <v>1.78</v>
      </c>
      <c r="DS21">
        <v>2024</v>
      </c>
      <c r="DT21" t="s">
        <v>194</v>
      </c>
      <c r="DU21" t="s">
        <v>269</v>
      </c>
      <c r="DV21" t="s">
        <v>213</v>
      </c>
      <c r="DW21">
        <v>96</v>
      </c>
      <c r="DX21">
        <v>361250</v>
      </c>
      <c r="DY21">
        <v>375700</v>
      </c>
      <c r="DZ21">
        <v>346800</v>
      </c>
      <c r="EA21">
        <v>4</v>
      </c>
      <c r="EB21" t="s">
        <v>554</v>
      </c>
      <c r="EC21" t="s">
        <v>555</v>
      </c>
      <c r="ED21" t="s">
        <v>216</v>
      </c>
      <c r="EE21" t="s">
        <v>556</v>
      </c>
      <c r="EF21" t="s">
        <v>318</v>
      </c>
      <c r="EG21" t="s">
        <v>557</v>
      </c>
      <c r="EH21">
        <v>82315</v>
      </c>
      <c r="EI21">
        <v>11500</v>
      </c>
      <c r="EJ21">
        <v>85301</v>
      </c>
      <c r="EK21" t="s">
        <v>556</v>
      </c>
      <c r="EL21">
        <v>1</v>
      </c>
      <c r="EM21">
        <v>200900167691</v>
      </c>
      <c r="EN21" t="s">
        <v>250</v>
      </c>
      <c r="EO21">
        <v>28433</v>
      </c>
      <c r="EP21">
        <v>78.98</v>
      </c>
      <c r="EQ21" t="s">
        <v>221</v>
      </c>
      <c r="ER21" t="s">
        <v>558</v>
      </c>
      <c r="ES21" t="s">
        <v>559</v>
      </c>
      <c r="ET21" t="s">
        <v>560</v>
      </c>
      <c r="EU21" t="s">
        <v>225</v>
      </c>
      <c r="EV21" t="s">
        <v>561</v>
      </c>
      <c r="EX21" t="s">
        <v>562</v>
      </c>
    </row>
    <row r="22" spans="1:160" x14ac:dyDescent="0.25">
      <c r="A22">
        <v>206539</v>
      </c>
      <c r="B22">
        <v>48113</v>
      </c>
      <c r="C22" t="s">
        <v>563</v>
      </c>
      <c r="D22">
        <v>206539</v>
      </c>
      <c r="E22">
        <v>168</v>
      </c>
      <c r="F22">
        <v>90</v>
      </c>
      <c r="G22" t="s">
        <v>228</v>
      </c>
      <c r="H22">
        <v>0.34710740000000001</v>
      </c>
      <c r="I22">
        <v>15120</v>
      </c>
      <c r="K22" t="s">
        <v>564</v>
      </c>
      <c r="L22" t="s">
        <v>164</v>
      </c>
      <c r="M22" t="s">
        <v>165</v>
      </c>
      <c r="N22" t="s">
        <v>166</v>
      </c>
      <c r="O22" t="s">
        <v>167</v>
      </c>
      <c r="P22" t="s">
        <v>168</v>
      </c>
      <c r="Q22" t="s">
        <v>565</v>
      </c>
      <c r="R22" t="s">
        <v>566</v>
      </c>
      <c r="S22" t="s">
        <v>171</v>
      </c>
      <c r="T22" t="s">
        <v>172</v>
      </c>
      <c r="U22" t="s">
        <v>567</v>
      </c>
      <c r="V22" t="s">
        <v>568</v>
      </c>
      <c r="W22" t="s">
        <v>569</v>
      </c>
      <c r="X22" t="s">
        <v>175</v>
      </c>
      <c r="Y22" t="s">
        <v>570</v>
      </c>
      <c r="Z22">
        <v>75116</v>
      </c>
      <c r="AA22">
        <v>2500</v>
      </c>
      <c r="AB22" t="s">
        <v>571</v>
      </c>
      <c r="AC22" t="s">
        <v>178</v>
      </c>
      <c r="AD22">
        <v>32.666094000000001</v>
      </c>
      <c r="AE22">
        <v>-96.922267000000005</v>
      </c>
      <c r="AF22">
        <v>3.4780000000000002</v>
      </c>
      <c r="AG22" t="s">
        <v>572</v>
      </c>
      <c r="AH22" t="s">
        <v>180</v>
      </c>
      <c r="AI22" t="s">
        <v>236</v>
      </c>
      <c r="AJ22" t="s">
        <v>573</v>
      </c>
      <c r="AL22" t="s">
        <v>574</v>
      </c>
      <c r="AM22" t="s">
        <v>575</v>
      </c>
      <c r="AN22" t="s">
        <v>576</v>
      </c>
      <c r="AO22" t="s">
        <v>187</v>
      </c>
      <c r="AP22" t="s">
        <v>188</v>
      </c>
      <c r="AQ22" t="s">
        <v>189</v>
      </c>
      <c r="AR22" t="s">
        <v>190</v>
      </c>
      <c r="AS22" t="s">
        <v>191</v>
      </c>
      <c r="AT22">
        <v>1978</v>
      </c>
      <c r="AU22" t="s">
        <v>190</v>
      </c>
      <c r="AV22">
        <v>10</v>
      </c>
      <c r="AW22" t="s">
        <v>577</v>
      </c>
      <c r="AX22" t="s">
        <v>193</v>
      </c>
      <c r="AY22" t="s">
        <v>194</v>
      </c>
      <c r="AZ22" t="s">
        <v>193</v>
      </c>
      <c r="BA22">
        <v>1740</v>
      </c>
      <c r="BB22">
        <v>1740</v>
      </c>
      <c r="BC22">
        <v>1740</v>
      </c>
      <c r="BD22">
        <v>1740</v>
      </c>
      <c r="BE22" t="s">
        <v>195</v>
      </c>
      <c r="BF22">
        <v>1740</v>
      </c>
      <c r="BG22">
        <v>2</v>
      </c>
      <c r="BH22">
        <v>2</v>
      </c>
      <c r="BI22" s="3">
        <v>3</v>
      </c>
      <c r="BJ22" t="s">
        <v>196</v>
      </c>
      <c r="BK22" t="s">
        <v>197</v>
      </c>
      <c r="BL22" t="s">
        <v>198</v>
      </c>
      <c r="BM22" t="s">
        <v>199</v>
      </c>
      <c r="BN22" t="s">
        <v>200</v>
      </c>
      <c r="BO22" t="s">
        <v>201</v>
      </c>
      <c r="BP22" t="s">
        <v>268</v>
      </c>
      <c r="BQ22" t="s">
        <v>242</v>
      </c>
      <c r="BR22" t="s">
        <v>375</v>
      </c>
      <c r="BS22">
        <v>575</v>
      </c>
      <c r="BT22">
        <v>2</v>
      </c>
      <c r="BU22" t="s">
        <v>375</v>
      </c>
      <c r="BV22" t="s">
        <v>205</v>
      </c>
      <c r="BW22" t="s">
        <v>206</v>
      </c>
      <c r="BX22">
        <v>1</v>
      </c>
      <c r="BY22" t="s">
        <v>205</v>
      </c>
      <c r="BZ22" t="s">
        <v>164</v>
      </c>
      <c r="CA22" t="s">
        <v>207</v>
      </c>
      <c r="CB22" t="s">
        <v>207</v>
      </c>
      <c r="CC22" t="s">
        <v>578</v>
      </c>
      <c r="CE22" t="s">
        <v>294</v>
      </c>
      <c r="CG22">
        <v>1</v>
      </c>
      <c r="CH22" t="s">
        <v>216</v>
      </c>
      <c r="CI22" t="s">
        <v>421</v>
      </c>
      <c r="CM22" t="s">
        <v>421</v>
      </c>
      <c r="CN22">
        <v>9650</v>
      </c>
      <c r="DD22">
        <f ca="1">ROUND(225890 * (1 + (RAND() - 0.5)/5), -3)</f>
        <v>207000</v>
      </c>
      <c r="DE22" t="s">
        <v>212</v>
      </c>
      <c r="DG22">
        <f ca="1">ROUND(125890 * (1 + (RAND() - 0.5)/5), -3)</f>
        <v>121000</v>
      </c>
      <c r="DL22">
        <f ca="1">ROUND(225890 * (1 + (RAND() - 0.5)/5), -3)</f>
        <v>229000</v>
      </c>
      <c r="DO22">
        <f ca="1">ROUND(100000 * (1 + (RAND() - 0.5)/5), -3)</f>
        <v>100000</v>
      </c>
      <c r="DP22" s="5">
        <v>423500</v>
      </c>
      <c r="DQ22">
        <f ca="1">ROUND(1923.87* (1 + (RAND() - 0.5)/5), 1)</f>
        <v>1851.3</v>
      </c>
      <c r="DT22" t="s">
        <v>194</v>
      </c>
      <c r="DU22" t="s">
        <v>242</v>
      </c>
      <c r="DV22" t="s">
        <v>213</v>
      </c>
      <c r="DW22">
        <v>99</v>
      </c>
      <c r="DX22">
        <v>320750</v>
      </c>
      <c r="DY22">
        <v>323957</v>
      </c>
      <c r="DZ22">
        <v>317542</v>
      </c>
      <c r="EA22">
        <v>1</v>
      </c>
      <c r="EB22" t="s">
        <v>579</v>
      </c>
      <c r="EC22" t="s">
        <v>580</v>
      </c>
      <c r="ED22" t="s">
        <v>216</v>
      </c>
      <c r="EE22" t="s">
        <v>581</v>
      </c>
      <c r="EF22" t="s">
        <v>582</v>
      </c>
      <c r="EG22" t="s">
        <v>583</v>
      </c>
      <c r="EH22">
        <v>118750</v>
      </c>
      <c r="EI22">
        <v>0</v>
      </c>
      <c r="EJ22">
        <v>148438</v>
      </c>
      <c r="EK22" t="s">
        <v>581</v>
      </c>
      <c r="EL22">
        <v>1</v>
      </c>
      <c r="EM22">
        <v>201400195437</v>
      </c>
      <c r="EN22" t="s">
        <v>250</v>
      </c>
      <c r="EO22">
        <v>49479</v>
      </c>
      <c r="EP22">
        <v>85.31</v>
      </c>
      <c r="EQ22" t="s">
        <v>221</v>
      </c>
      <c r="ER22" t="s">
        <v>584</v>
      </c>
      <c r="ES22" t="s">
        <v>585</v>
      </c>
      <c r="ET22" t="s">
        <v>586</v>
      </c>
      <c r="EU22" t="s">
        <v>225</v>
      </c>
      <c r="EV22" t="s">
        <v>587</v>
      </c>
    </row>
    <row r="23" spans="1:160" x14ac:dyDescent="0.25">
      <c r="A23">
        <v>242187</v>
      </c>
      <c r="B23">
        <v>48113</v>
      </c>
      <c r="C23" t="s">
        <v>588</v>
      </c>
      <c r="D23">
        <v>242187</v>
      </c>
      <c r="E23">
        <v>168</v>
      </c>
      <c r="F23">
        <v>52</v>
      </c>
      <c r="G23" t="s">
        <v>527</v>
      </c>
      <c r="H23">
        <v>0.20360420000000001</v>
      </c>
      <c r="I23">
        <v>8869</v>
      </c>
      <c r="J23" t="s">
        <v>162</v>
      </c>
      <c r="K23" t="s">
        <v>589</v>
      </c>
      <c r="L23" t="s">
        <v>164</v>
      </c>
      <c r="M23" t="s">
        <v>165</v>
      </c>
      <c r="N23" t="s">
        <v>166</v>
      </c>
      <c r="O23" t="s">
        <v>167</v>
      </c>
      <c r="P23" t="s">
        <v>168</v>
      </c>
      <c r="Q23" t="s">
        <v>590</v>
      </c>
      <c r="R23" t="s">
        <v>591</v>
      </c>
      <c r="S23" t="s">
        <v>171</v>
      </c>
      <c r="T23" t="s">
        <v>172</v>
      </c>
      <c r="U23" t="s">
        <v>592</v>
      </c>
      <c r="V23" t="s">
        <v>544</v>
      </c>
      <c r="W23" t="s">
        <v>168</v>
      </c>
      <c r="X23" t="s">
        <v>175</v>
      </c>
      <c r="Y23" t="s">
        <v>593</v>
      </c>
      <c r="Z23">
        <v>75211</v>
      </c>
      <c r="AA23">
        <v>6237</v>
      </c>
      <c r="AB23" t="s">
        <v>594</v>
      </c>
      <c r="AC23" t="s">
        <v>178</v>
      </c>
      <c r="AD23">
        <v>32.733728999999997</v>
      </c>
      <c r="AE23">
        <v>-96.888919999999999</v>
      </c>
      <c r="AF23">
        <v>2.54</v>
      </c>
      <c r="AG23" t="s">
        <v>595</v>
      </c>
      <c r="AH23" t="s">
        <v>180</v>
      </c>
      <c r="AI23" t="s">
        <v>236</v>
      </c>
      <c r="AJ23" t="s">
        <v>182</v>
      </c>
      <c r="AK23" t="s">
        <v>264</v>
      </c>
      <c r="AL23" t="s">
        <v>596</v>
      </c>
      <c r="AM23" t="s">
        <v>597</v>
      </c>
      <c r="AN23" t="s">
        <v>549</v>
      </c>
      <c r="AO23" t="s">
        <v>187</v>
      </c>
      <c r="AP23" t="s">
        <v>188</v>
      </c>
      <c r="AQ23" t="s">
        <v>189</v>
      </c>
      <c r="AR23" t="s">
        <v>190</v>
      </c>
      <c r="AS23" t="s">
        <v>191</v>
      </c>
      <c r="AT23">
        <v>1939</v>
      </c>
      <c r="AU23" t="s">
        <v>190</v>
      </c>
      <c r="AV23">
        <v>10</v>
      </c>
      <c r="AW23" t="s">
        <v>598</v>
      </c>
      <c r="AX23" t="s">
        <v>193</v>
      </c>
      <c r="AY23" t="s">
        <v>194</v>
      </c>
      <c r="AZ23" t="s">
        <v>193</v>
      </c>
      <c r="BA23">
        <v>1060</v>
      </c>
      <c r="BB23">
        <v>1060</v>
      </c>
      <c r="BC23">
        <v>1060</v>
      </c>
      <c r="BD23">
        <v>1060</v>
      </c>
      <c r="BE23" t="s">
        <v>195</v>
      </c>
      <c r="BF23">
        <v>1060</v>
      </c>
      <c r="BG23">
        <v>2</v>
      </c>
      <c r="BH23">
        <v>2</v>
      </c>
      <c r="BI23" s="3">
        <v>3</v>
      </c>
      <c r="BJ23" t="s">
        <v>599</v>
      </c>
      <c r="BK23" t="s">
        <v>197</v>
      </c>
      <c r="BL23" t="s">
        <v>198</v>
      </c>
      <c r="BM23" t="s">
        <v>374</v>
      </c>
      <c r="BN23" t="s">
        <v>200</v>
      </c>
      <c r="BO23" t="s">
        <v>201</v>
      </c>
      <c r="BP23" t="s">
        <v>202</v>
      </c>
      <c r="BQ23" t="s">
        <v>269</v>
      </c>
      <c r="BR23" t="s">
        <v>354</v>
      </c>
      <c r="BS23">
        <v>180</v>
      </c>
      <c r="BT23">
        <f>ROUND(AVERAGE(BT2:BT21),0)</f>
        <v>1</v>
      </c>
      <c r="BU23" t="s">
        <v>354</v>
      </c>
      <c r="BV23" t="s">
        <v>205</v>
      </c>
      <c r="BW23" t="s">
        <v>206</v>
      </c>
      <c r="BX23">
        <v>1</v>
      </c>
      <c r="BY23" t="s">
        <v>205</v>
      </c>
      <c r="BZ23" t="s">
        <v>164</v>
      </c>
      <c r="CA23" t="s">
        <v>207</v>
      </c>
      <c r="CB23" t="s">
        <v>207</v>
      </c>
      <c r="CC23" t="s">
        <v>600</v>
      </c>
      <c r="CE23" t="s">
        <v>294</v>
      </c>
      <c r="CN23">
        <v>14050</v>
      </c>
      <c r="DD23">
        <f t="shared" ref="DD23:DD35" ca="1" si="14">ROUND(225890 * (1 + (RAND() - 0.5)/5), -3)</f>
        <v>217000</v>
      </c>
      <c r="DE23" t="s">
        <v>212</v>
      </c>
      <c r="DG23">
        <f t="shared" ref="DG23:DG51" ca="1" si="15">ROUND(125890 * (1 + (RAND() - 0.5)/5), -3)</f>
        <v>115000</v>
      </c>
      <c r="DL23">
        <f t="shared" ref="DL23:DL35" ca="1" si="16">ROUND(225890 * (1 + (RAND() - 0.5)/5), -3)</f>
        <v>225000</v>
      </c>
      <c r="DO23">
        <f t="shared" ref="DO23:DO35" ca="1" si="17">ROUND(100000 * (1 + (RAND() - 0.5)/5), -3)</f>
        <v>104000</v>
      </c>
      <c r="DP23" s="5">
        <v>225890</v>
      </c>
      <c r="DQ23">
        <f t="shared" ref="DQ23:DQ35" ca="1" si="18">ROUND(1923.87* (1 + (RAND() - 0.5)/5), 1)</f>
        <v>1799.8</v>
      </c>
      <c r="DT23" t="s">
        <v>194</v>
      </c>
      <c r="DU23" t="s">
        <v>269</v>
      </c>
      <c r="DV23" t="s">
        <v>213</v>
      </c>
      <c r="DW23">
        <v>97</v>
      </c>
      <c r="DX23">
        <v>303658</v>
      </c>
      <c r="DY23">
        <v>312767</v>
      </c>
      <c r="DZ23">
        <v>294548</v>
      </c>
      <c r="EA23">
        <v>3</v>
      </c>
      <c r="EB23" t="s">
        <v>601</v>
      </c>
      <c r="EC23" t="s">
        <v>602</v>
      </c>
      <c r="EE23" t="s">
        <v>603</v>
      </c>
      <c r="EF23" t="s">
        <v>604</v>
      </c>
      <c r="EK23" t="s">
        <v>603</v>
      </c>
      <c r="EL23">
        <v>1</v>
      </c>
      <c r="EM23">
        <v>158851</v>
      </c>
      <c r="EN23" t="s">
        <v>250</v>
      </c>
      <c r="EQ23" t="s">
        <v>221</v>
      </c>
      <c r="ER23" t="s">
        <v>605</v>
      </c>
      <c r="ES23" t="s">
        <v>606</v>
      </c>
      <c r="ET23" t="s">
        <v>607</v>
      </c>
      <c r="EU23" t="s">
        <v>225</v>
      </c>
      <c r="EV23" t="s">
        <v>608</v>
      </c>
      <c r="EW23" t="s">
        <v>255</v>
      </c>
      <c r="FB23" t="s">
        <v>609</v>
      </c>
      <c r="FC23" t="s">
        <v>610</v>
      </c>
      <c r="FD23" t="s">
        <v>611</v>
      </c>
    </row>
    <row r="24" spans="1:160" x14ac:dyDescent="0.25">
      <c r="A24">
        <v>242269</v>
      </c>
      <c r="B24">
        <v>48113</v>
      </c>
      <c r="C24" t="s">
        <v>612</v>
      </c>
      <c r="D24">
        <v>242269</v>
      </c>
      <c r="E24">
        <v>193</v>
      </c>
      <c r="F24">
        <v>50</v>
      </c>
      <c r="G24" t="s">
        <v>386</v>
      </c>
      <c r="H24">
        <v>0.2188476</v>
      </c>
      <c r="I24">
        <v>9533</v>
      </c>
      <c r="J24" t="s">
        <v>162</v>
      </c>
      <c r="K24" t="s">
        <v>589</v>
      </c>
      <c r="L24" t="s">
        <v>164</v>
      </c>
      <c r="M24" t="s">
        <v>165</v>
      </c>
      <c r="N24" t="s">
        <v>166</v>
      </c>
      <c r="O24" t="s">
        <v>167</v>
      </c>
      <c r="P24" t="s">
        <v>168</v>
      </c>
      <c r="Q24" t="s">
        <v>613</v>
      </c>
      <c r="R24" t="s">
        <v>170</v>
      </c>
      <c r="S24" t="s">
        <v>171</v>
      </c>
      <c r="T24" t="s">
        <v>172</v>
      </c>
      <c r="U24" t="s">
        <v>614</v>
      </c>
      <c r="V24" t="s">
        <v>615</v>
      </c>
      <c r="W24" t="s">
        <v>168</v>
      </c>
      <c r="X24" t="s">
        <v>175</v>
      </c>
      <c r="Y24" t="s">
        <v>616</v>
      </c>
      <c r="Z24">
        <v>75208</v>
      </c>
      <c r="AA24">
        <v>7112</v>
      </c>
      <c r="AB24" t="s">
        <v>546</v>
      </c>
      <c r="AC24" t="s">
        <v>178</v>
      </c>
      <c r="AD24">
        <v>32.732858999999998</v>
      </c>
      <c r="AE24">
        <v>-96.848174</v>
      </c>
      <c r="AF24">
        <v>2.8879999999999999</v>
      </c>
      <c r="AG24" t="s">
        <v>617</v>
      </c>
      <c r="AH24" t="s">
        <v>180</v>
      </c>
      <c r="AI24" t="s">
        <v>236</v>
      </c>
      <c r="AJ24" t="s">
        <v>182</v>
      </c>
      <c r="AK24" t="s">
        <v>264</v>
      </c>
      <c r="AL24" t="s">
        <v>184</v>
      </c>
      <c r="AM24" t="s">
        <v>618</v>
      </c>
      <c r="AN24" t="s">
        <v>619</v>
      </c>
      <c r="AO24" t="s">
        <v>187</v>
      </c>
      <c r="AP24" t="s">
        <v>188</v>
      </c>
      <c r="AQ24" t="s">
        <v>189</v>
      </c>
      <c r="AR24" t="s">
        <v>190</v>
      </c>
      <c r="AS24" t="s">
        <v>191</v>
      </c>
      <c r="AT24">
        <v>1930</v>
      </c>
      <c r="AU24" t="s">
        <v>190</v>
      </c>
      <c r="AV24">
        <v>10</v>
      </c>
      <c r="AW24" t="s">
        <v>620</v>
      </c>
      <c r="AX24" t="s">
        <v>193</v>
      </c>
      <c r="AY24" t="s">
        <v>194</v>
      </c>
      <c r="AZ24" t="s">
        <v>193</v>
      </c>
      <c r="BA24">
        <v>1147</v>
      </c>
      <c r="BB24">
        <v>1147</v>
      </c>
      <c r="BC24">
        <v>1147</v>
      </c>
      <c r="BD24">
        <v>1147</v>
      </c>
      <c r="BE24" t="s">
        <v>195</v>
      </c>
      <c r="BF24">
        <v>1147</v>
      </c>
      <c r="BG24">
        <v>1</v>
      </c>
      <c r="BH24">
        <v>1</v>
      </c>
      <c r="BI24" s="3">
        <v>3</v>
      </c>
      <c r="BJ24" t="s">
        <v>599</v>
      </c>
      <c r="BK24" t="s">
        <v>197</v>
      </c>
      <c r="BL24" t="s">
        <v>198</v>
      </c>
      <c r="BM24" t="s">
        <v>374</v>
      </c>
      <c r="BN24" t="s">
        <v>200</v>
      </c>
      <c r="BO24" t="s">
        <v>201</v>
      </c>
      <c r="BP24" t="s">
        <v>268</v>
      </c>
      <c r="BQ24" t="s">
        <v>621</v>
      </c>
      <c r="BR24" t="s">
        <v>204</v>
      </c>
      <c r="BS24">
        <f>ROUND(AVERAGE(BS2:BS23),0)</f>
        <v>327</v>
      </c>
      <c r="BT24">
        <f>ROUND(AVERAGE(BT3:BT22),0)</f>
        <v>1</v>
      </c>
      <c r="BU24" t="s">
        <v>204</v>
      </c>
      <c r="BV24" t="s">
        <v>205</v>
      </c>
      <c r="BW24" t="s">
        <v>206</v>
      </c>
      <c r="BX24">
        <v>1</v>
      </c>
      <c r="BY24" t="s">
        <v>205</v>
      </c>
      <c r="BZ24" t="s">
        <v>164</v>
      </c>
      <c r="CA24" t="s">
        <v>207</v>
      </c>
      <c r="CB24" t="s">
        <v>207</v>
      </c>
      <c r="CC24" t="s">
        <v>622</v>
      </c>
      <c r="CD24" t="s">
        <v>623</v>
      </c>
      <c r="CE24" t="s">
        <v>294</v>
      </c>
      <c r="DD24">
        <f t="shared" ca="1" si="14"/>
        <v>213000</v>
      </c>
      <c r="DE24" t="s">
        <v>212</v>
      </c>
      <c r="DG24">
        <f t="shared" ca="1" si="15"/>
        <v>130000</v>
      </c>
      <c r="DL24">
        <f t="shared" ca="1" si="16"/>
        <v>211000</v>
      </c>
      <c r="DO24">
        <f t="shared" ca="1" si="17"/>
        <v>99000</v>
      </c>
      <c r="DP24" s="5">
        <v>209500</v>
      </c>
      <c r="DQ24">
        <f t="shared" ca="1" si="18"/>
        <v>1788.2</v>
      </c>
      <c r="DT24" t="s">
        <v>194</v>
      </c>
      <c r="DU24" t="s">
        <v>621</v>
      </c>
      <c r="DV24" t="s">
        <v>213</v>
      </c>
      <c r="DW24">
        <v>95</v>
      </c>
      <c r="DX24">
        <v>338500</v>
      </c>
      <c r="DY24">
        <v>355425</v>
      </c>
      <c r="DZ24">
        <v>321575</v>
      </c>
      <c r="EA24">
        <v>5</v>
      </c>
      <c r="EB24" t="s">
        <v>624</v>
      </c>
      <c r="EC24" t="s">
        <v>625</v>
      </c>
      <c r="ED24" t="s">
        <v>216</v>
      </c>
      <c r="EE24" t="s">
        <v>626</v>
      </c>
      <c r="EF24" t="s">
        <v>627</v>
      </c>
      <c r="EG24" t="s">
        <v>628</v>
      </c>
      <c r="EH24">
        <v>88609</v>
      </c>
      <c r="EI24">
        <v>0</v>
      </c>
      <c r="EJ24">
        <v>110761</v>
      </c>
      <c r="EK24" t="s">
        <v>626</v>
      </c>
      <c r="EL24">
        <v>1</v>
      </c>
      <c r="EM24">
        <v>20080149844</v>
      </c>
      <c r="EN24" t="s">
        <v>250</v>
      </c>
      <c r="EO24">
        <v>36920</v>
      </c>
      <c r="EP24">
        <v>96.57</v>
      </c>
      <c r="EQ24" t="s">
        <v>221</v>
      </c>
      <c r="ER24" t="s">
        <v>629</v>
      </c>
      <c r="ES24" t="s">
        <v>630</v>
      </c>
      <c r="ET24" t="s">
        <v>631</v>
      </c>
      <c r="EU24" t="s">
        <v>225</v>
      </c>
      <c r="EV24" t="s">
        <v>632</v>
      </c>
      <c r="EY24" t="s">
        <v>633</v>
      </c>
      <c r="EZ24" t="s">
        <v>634</v>
      </c>
      <c r="FA24" t="s">
        <v>635</v>
      </c>
    </row>
    <row r="25" spans="1:160" x14ac:dyDescent="0.25">
      <c r="A25">
        <v>242270</v>
      </c>
      <c r="B25">
        <v>48113</v>
      </c>
      <c r="C25" t="s">
        <v>636</v>
      </c>
      <c r="D25">
        <v>242270</v>
      </c>
      <c r="E25">
        <v>141</v>
      </c>
      <c r="F25">
        <v>50</v>
      </c>
      <c r="G25" t="s">
        <v>637</v>
      </c>
      <c r="H25">
        <v>0.15994030000000001</v>
      </c>
      <c r="I25">
        <v>6967</v>
      </c>
      <c r="J25" t="s">
        <v>162</v>
      </c>
      <c r="K25" t="s">
        <v>527</v>
      </c>
      <c r="L25" t="s">
        <v>164</v>
      </c>
      <c r="M25" t="s">
        <v>165</v>
      </c>
      <c r="N25" t="s">
        <v>166</v>
      </c>
      <c r="O25" t="s">
        <v>167</v>
      </c>
      <c r="P25" t="s">
        <v>168</v>
      </c>
      <c r="Q25" t="s">
        <v>638</v>
      </c>
      <c r="R25" t="s">
        <v>170</v>
      </c>
      <c r="S25" t="s">
        <v>171</v>
      </c>
      <c r="T25" t="s">
        <v>172</v>
      </c>
      <c r="U25" t="s">
        <v>639</v>
      </c>
      <c r="V25" t="s">
        <v>544</v>
      </c>
      <c r="W25" t="s">
        <v>168</v>
      </c>
      <c r="X25" t="s">
        <v>175</v>
      </c>
      <c r="Y25" t="s">
        <v>640</v>
      </c>
      <c r="Z25">
        <v>75211</v>
      </c>
      <c r="AA25">
        <v>5514</v>
      </c>
      <c r="AB25" t="s">
        <v>546</v>
      </c>
      <c r="AC25" t="s">
        <v>178</v>
      </c>
      <c r="AD25">
        <v>32.731200000000001</v>
      </c>
      <c r="AE25">
        <v>-96.867569000000003</v>
      </c>
      <c r="AF25">
        <v>2.3180000000000001</v>
      </c>
      <c r="AG25" t="s">
        <v>641</v>
      </c>
      <c r="AH25" t="s">
        <v>180</v>
      </c>
      <c r="AI25" t="s">
        <v>236</v>
      </c>
      <c r="AJ25" t="s">
        <v>182</v>
      </c>
      <c r="AK25" t="s">
        <v>264</v>
      </c>
      <c r="AL25" t="s">
        <v>184</v>
      </c>
      <c r="AM25" t="s">
        <v>642</v>
      </c>
      <c r="AN25" t="s">
        <v>549</v>
      </c>
      <c r="AO25" t="s">
        <v>239</v>
      </c>
      <c r="AP25" t="s">
        <v>188</v>
      </c>
      <c r="AQ25" t="s">
        <v>189</v>
      </c>
      <c r="AR25" t="s">
        <v>190</v>
      </c>
      <c r="AS25" t="s">
        <v>191</v>
      </c>
      <c r="AT25">
        <v>1952</v>
      </c>
      <c r="AU25" t="s">
        <v>190</v>
      </c>
      <c r="AV25">
        <v>10</v>
      </c>
      <c r="AW25" t="s">
        <v>643</v>
      </c>
      <c r="AX25" t="s">
        <v>193</v>
      </c>
      <c r="AY25" t="s">
        <v>194</v>
      </c>
      <c r="AZ25" t="s">
        <v>193</v>
      </c>
      <c r="BA25">
        <v>1928</v>
      </c>
      <c r="BB25">
        <v>1928</v>
      </c>
      <c r="BC25">
        <v>1928</v>
      </c>
      <c r="BD25">
        <v>1928</v>
      </c>
      <c r="BE25" t="s">
        <v>195</v>
      </c>
      <c r="BF25">
        <v>1928</v>
      </c>
      <c r="BG25">
        <v>1</v>
      </c>
      <c r="BH25">
        <v>1</v>
      </c>
      <c r="BI25" s="3">
        <v>3</v>
      </c>
      <c r="BJ25" t="s">
        <v>599</v>
      </c>
      <c r="BK25" t="s">
        <v>197</v>
      </c>
      <c r="BL25" t="s">
        <v>198</v>
      </c>
      <c r="BM25" t="s">
        <v>295</v>
      </c>
      <c r="BN25" t="s">
        <v>200</v>
      </c>
      <c r="BO25" t="s">
        <v>201</v>
      </c>
      <c r="BP25" t="s">
        <v>202</v>
      </c>
      <c r="BQ25" t="s">
        <v>242</v>
      </c>
      <c r="BR25" t="s">
        <v>204</v>
      </c>
      <c r="BS25">
        <v>480</v>
      </c>
      <c r="BT25">
        <v>2</v>
      </c>
      <c r="BU25" t="s">
        <v>204</v>
      </c>
      <c r="BV25" t="s">
        <v>205</v>
      </c>
      <c r="BW25" t="s">
        <v>206</v>
      </c>
      <c r="BX25">
        <v>1</v>
      </c>
      <c r="BY25" t="s">
        <v>205</v>
      </c>
      <c r="BZ25" t="s">
        <v>164</v>
      </c>
      <c r="CA25" t="s">
        <v>207</v>
      </c>
      <c r="CB25" t="s">
        <v>207</v>
      </c>
      <c r="CD25" t="s">
        <v>644</v>
      </c>
      <c r="CE25" t="s">
        <v>294</v>
      </c>
      <c r="DD25">
        <f t="shared" ca="1" si="14"/>
        <v>223000</v>
      </c>
      <c r="DE25" t="s">
        <v>212</v>
      </c>
      <c r="DG25">
        <f t="shared" ca="1" si="15"/>
        <v>129000</v>
      </c>
      <c r="DL25">
        <f t="shared" ca="1" si="16"/>
        <v>233000</v>
      </c>
      <c r="DO25">
        <f t="shared" ca="1" si="17"/>
        <v>96000</v>
      </c>
      <c r="DP25" s="5">
        <v>231500</v>
      </c>
      <c r="DQ25">
        <f t="shared" ca="1" si="18"/>
        <v>1775.4</v>
      </c>
      <c r="DT25" t="s">
        <v>194</v>
      </c>
      <c r="DU25" t="s">
        <v>242</v>
      </c>
      <c r="DV25" t="s">
        <v>213</v>
      </c>
      <c r="DW25">
        <v>97</v>
      </c>
      <c r="DX25">
        <v>300108</v>
      </c>
      <c r="DY25">
        <v>309111</v>
      </c>
      <c r="DZ25">
        <v>291104</v>
      </c>
      <c r="EA25">
        <v>3</v>
      </c>
      <c r="EB25" t="s">
        <v>645</v>
      </c>
      <c r="EC25" t="s">
        <v>646</v>
      </c>
      <c r="EE25" t="s">
        <v>647</v>
      </c>
      <c r="EF25" t="s">
        <v>648</v>
      </c>
      <c r="EG25" t="s">
        <v>649</v>
      </c>
      <c r="EH25">
        <v>244000</v>
      </c>
      <c r="EI25">
        <v>0</v>
      </c>
      <c r="EJ25">
        <v>305000</v>
      </c>
      <c r="EK25" t="s">
        <v>647</v>
      </c>
      <c r="EL25">
        <v>1</v>
      </c>
      <c r="EM25">
        <v>106235</v>
      </c>
      <c r="EN25" t="s">
        <v>250</v>
      </c>
      <c r="EO25">
        <v>101666</v>
      </c>
      <c r="EP25">
        <v>158.19999999999999</v>
      </c>
      <c r="EQ25" t="s">
        <v>221</v>
      </c>
      <c r="ER25" t="s">
        <v>650</v>
      </c>
      <c r="ES25" t="s">
        <v>651</v>
      </c>
      <c r="ET25" t="s">
        <v>652</v>
      </c>
      <c r="EU25" t="s">
        <v>253</v>
      </c>
      <c r="EV25" t="s">
        <v>653</v>
      </c>
      <c r="EY25" t="s">
        <v>654</v>
      </c>
      <c r="EZ25" t="s">
        <v>655</v>
      </c>
      <c r="FA25" t="s">
        <v>652</v>
      </c>
    </row>
    <row r="26" spans="1:160" x14ac:dyDescent="0.25">
      <c r="A26">
        <v>242272</v>
      </c>
      <c r="B26">
        <v>48113</v>
      </c>
      <c r="C26" t="s">
        <v>656</v>
      </c>
      <c r="D26">
        <v>242272</v>
      </c>
      <c r="E26">
        <v>588</v>
      </c>
      <c r="F26">
        <v>150</v>
      </c>
      <c r="G26" t="s">
        <v>657</v>
      </c>
      <c r="H26">
        <v>1.9950000000000001</v>
      </c>
      <c r="I26">
        <v>86902</v>
      </c>
      <c r="J26" t="s">
        <v>162</v>
      </c>
      <c r="K26" t="s">
        <v>253</v>
      </c>
      <c r="L26" t="s">
        <v>164</v>
      </c>
      <c r="M26" t="s">
        <v>165</v>
      </c>
      <c r="N26" t="s">
        <v>166</v>
      </c>
      <c r="O26" t="s">
        <v>167</v>
      </c>
      <c r="P26" t="s">
        <v>168</v>
      </c>
      <c r="Q26" t="s">
        <v>658</v>
      </c>
      <c r="R26" t="s">
        <v>170</v>
      </c>
      <c r="S26" t="s">
        <v>171</v>
      </c>
      <c r="T26" t="s">
        <v>172</v>
      </c>
      <c r="U26" t="s">
        <v>659</v>
      </c>
      <c r="V26" t="s">
        <v>660</v>
      </c>
      <c r="W26" t="s">
        <v>168</v>
      </c>
      <c r="X26" t="s">
        <v>175</v>
      </c>
      <c r="Y26" t="s">
        <v>661</v>
      </c>
      <c r="Z26">
        <v>75233</v>
      </c>
      <c r="AA26">
        <v>3919</v>
      </c>
      <c r="AB26" t="s">
        <v>662</v>
      </c>
      <c r="AC26" t="s">
        <v>178</v>
      </c>
      <c r="AD26">
        <v>32.692216000000002</v>
      </c>
      <c r="AE26">
        <v>-96.870255999999998</v>
      </c>
      <c r="AF26">
        <v>0.55800000000000005</v>
      </c>
      <c r="AG26" t="s">
        <v>663</v>
      </c>
      <c r="AH26" t="s">
        <v>180</v>
      </c>
      <c r="AI26" t="s">
        <v>236</v>
      </c>
      <c r="AJ26" t="s">
        <v>182</v>
      </c>
      <c r="AK26" t="s">
        <v>264</v>
      </c>
      <c r="AL26" t="s">
        <v>184</v>
      </c>
      <c r="AM26" t="s">
        <v>664</v>
      </c>
      <c r="AN26" t="s">
        <v>665</v>
      </c>
      <c r="AO26" t="s">
        <v>239</v>
      </c>
      <c r="AP26" t="s">
        <v>188</v>
      </c>
      <c r="AQ26" t="s">
        <v>189</v>
      </c>
      <c r="AR26" t="s">
        <v>190</v>
      </c>
      <c r="AS26" t="s">
        <v>191</v>
      </c>
      <c r="AT26">
        <v>1970</v>
      </c>
      <c r="AU26" t="s">
        <v>190</v>
      </c>
      <c r="AV26">
        <v>10</v>
      </c>
      <c r="AW26" t="s">
        <v>666</v>
      </c>
      <c r="AX26" t="s">
        <v>193</v>
      </c>
      <c r="AY26" t="s">
        <v>194</v>
      </c>
      <c r="AZ26" t="s">
        <v>193</v>
      </c>
      <c r="BA26">
        <v>1720</v>
      </c>
      <c r="BB26">
        <v>1720</v>
      </c>
      <c r="BC26">
        <v>1720</v>
      </c>
      <c r="BD26">
        <v>1720</v>
      </c>
      <c r="BE26" t="s">
        <v>195</v>
      </c>
      <c r="BF26">
        <v>1720</v>
      </c>
      <c r="BG26">
        <v>1</v>
      </c>
      <c r="BH26">
        <v>1</v>
      </c>
      <c r="BI26" s="3">
        <v>2</v>
      </c>
      <c r="BJ26" t="s">
        <v>196</v>
      </c>
      <c r="BK26" t="s">
        <v>241</v>
      </c>
      <c r="BL26" t="s">
        <v>198</v>
      </c>
      <c r="BM26" t="s">
        <v>374</v>
      </c>
      <c r="BN26" t="s">
        <v>200</v>
      </c>
      <c r="BO26" t="s">
        <v>201</v>
      </c>
      <c r="BP26" t="s">
        <v>202</v>
      </c>
      <c r="BQ26" t="s">
        <v>269</v>
      </c>
      <c r="BR26" t="s">
        <v>204</v>
      </c>
      <c r="BS26">
        <v>440</v>
      </c>
      <c r="BT26">
        <v>2</v>
      </c>
      <c r="BU26" t="s">
        <v>204</v>
      </c>
      <c r="BV26" t="s">
        <v>205</v>
      </c>
      <c r="BW26" t="s">
        <v>206</v>
      </c>
      <c r="BX26">
        <v>1</v>
      </c>
      <c r="BY26" t="s">
        <v>205</v>
      </c>
      <c r="BZ26" t="s">
        <v>164</v>
      </c>
      <c r="CA26" t="s">
        <v>207</v>
      </c>
      <c r="CB26" t="s">
        <v>207</v>
      </c>
      <c r="CD26" t="s">
        <v>667</v>
      </c>
      <c r="CE26" t="s">
        <v>294</v>
      </c>
      <c r="CG26">
        <v>1</v>
      </c>
      <c r="CH26" t="s">
        <v>216</v>
      </c>
      <c r="CI26" t="s">
        <v>421</v>
      </c>
      <c r="DD26">
        <f t="shared" ca="1" si="14"/>
        <v>214000</v>
      </c>
      <c r="DE26" t="s">
        <v>212</v>
      </c>
      <c r="DG26">
        <f t="shared" ca="1" si="15"/>
        <v>114000</v>
      </c>
      <c r="DL26">
        <f t="shared" ca="1" si="16"/>
        <v>239000</v>
      </c>
      <c r="DO26">
        <f t="shared" ca="1" si="17"/>
        <v>109000</v>
      </c>
      <c r="DP26" s="5">
        <v>223000</v>
      </c>
      <c r="DQ26">
        <f t="shared" ca="1" si="18"/>
        <v>2088.3000000000002</v>
      </c>
      <c r="DT26" t="s">
        <v>194</v>
      </c>
      <c r="DU26" t="s">
        <v>269</v>
      </c>
      <c r="DV26" t="s">
        <v>213</v>
      </c>
      <c r="DW26">
        <v>96</v>
      </c>
      <c r="DX26">
        <v>323250</v>
      </c>
      <c r="DY26">
        <v>336180</v>
      </c>
      <c r="DZ26">
        <v>310320</v>
      </c>
      <c r="EA26">
        <v>4</v>
      </c>
      <c r="EB26" t="s">
        <v>668</v>
      </c>
      <c r="EC26" t="s">
        <v>669</v>
      </c>
      <c r="ED26" t="s">
        <v>216</v>
      </c>
      <c r="EE26" t="s">
        <v>670</v>
      </c>
      <c r="EF26" t="s">
        <v>671</v>
      </c>
      <c r="EG26" t="s">
        <v>672</v>
      </c>
      <c r="EH26">
        <v>142500</v>
      </c>
      <c r="EI26">
        <v>0</v>
      </c>
      <c r="EK26" t="s">
        <v>670</v>
      </c>
      <c r="EL26">
        <v>1</v>
      </c>
      <c r="EM26">
        <v>201400241088</v>
      </c>
      <c r="EN26" t="s">
        <v>250</v>
      </c>
      <c r="EQ26" t="s">
        <v>221</v>
      </c>
      <c r="ER26" t="s">
        <v>673</v>
      </c>
      <c r="ES26" t="s">
        <v>674</v>
      </c>
      <c r="ET26" t="s">
        <v>675</v>
      </c>
      <c r="EU26" t="s">
        <v>253</v>
      </c>
      <c r="EV26" t="s">
        <v>676</v>
      </c>
      <c r="EY26" t="s">
        <v>677</v>
      </c>
      <c r="EZ26" t="s">
        <v>674</v>
      </c>
      <c r="FA26" t="s">
        <v>678</v>
      </c>
    </row>
    <row r="27" spans="1:160" x14ac:dyDescent="0.25">
      <c r="A27">
        <v>242275</v>
      </c>
      <c r="B27">
        <v>48113</v>
      </c>
      <c r="C27" t="s">
        <v>679</v>
      </c>
      <c r="D27">
        <v>242275</v>
      </c>
      <c r="E27">
        <v>150</v>
      </c>
      <c r="F27">
        <v>50</v>
      </c>
      <c r="G27" t="s">
        <v>163</v>
      </c>
      <c r="H27">
        <v>0.1739899</v>
      </c>
      <c r="I27">
        <v>7579</v>
      </c>
      <c r="J27" t="s">
        <v>162</v>
      </c>
      <c r="K27" t="s">
        <v>527</v>
      </c>
      <c r="L27" t="s">
        <v>164</v>
      </c>
      <c r="M27" t="s">
        <v>165</v>
      </c>
      <c r="N27" t="s">
        <v>680</v>
      </c>
      <c r="O27" t="s">
        <v>167</v>
      </c>
      <c r="P27" t="s">
        <v>168</v>
      </c>
      <c r="Q27" t="s">
        <v>681</v>
      </c>
      <c r="R27" t="s">
        <v>170</v>
      </c>
      <c r="S27" t="s">
        <v>171</v>
      </c>
      <c r="T27" t="s">
        <v>172</v>
      </c>
      <c r="U27" t="s">
        <v>682</v>
      </c>
      <c r="V27" t="s">
        <v>615</v>
      </c>
      <c r="W27" t="s">
        <v>168</v>
      </c>
      <c r="X27" t="s">
        <v>175</v>
      </c>
      <c r="Y27" t="s">
        <v>683</v>
      </c>
      <c r="Z27">
        <v>75208</v>
      </c>
      <c r="AA27">
        <v>4034</v>
      </c>
      <c r="AB27" t="s">
        <v>684</v>
      </c>
      <c r="AC27" t="s">
        <v>178</v>
      </c>
      <c r="AD27">
        <v>32.753484</v>
      </c>
      <c r="AE27">
        <v>-96.828843000000006</v>
      </c>
      <c r="AF27">
        <v>4.6989999999999998</v>
      </c>
      <c r="AG27" t="s">
        <v>685</v>
      </c>
      <c r="AH27" t="s">
        <v>180</v>
      </c>
      <c r="AI27" t="s">
        <v>236</v>
      </c>
      <c r="AJ27" t="s">
        <v>182</v>
      </c>
      <c r="AK27" t="s">
        <v>264</v>
      </c>
      <c r="AL27" t="s">
        <v>184</v>
      </c>
      <c r="AM27" t="s">
        <v>686</v>
      </c>
      <c r="AN27" t="s">
        <v>619</v>
      </c>
      <c r="AO27" t="s">
        <v>187</v>
      </c>
      <c r="AP27" t="s">
        <v>687</v>
      </c>
      <c r="AQ27" t="s">
        <v>189</v>
      </c>
      <c r="AR27" t="s">
        <v>688</v>
      </c>
      <c r="AS27" t="s">
        <v>689</v>
      </c>
      <c r="AT27">
        <v>1920</v>
      </c>
      <c r="AU27" t="s">
        <v>688</v>
      </c>
      <c r="AV27">
        <v>21</v>
      </c>
      <c r="AW27" t="s">
        <v>690</v>
      </c>
      <c r="AX27" t="s">
        <v>193</v>
      </c>
      <c r="AY27" t="s">
        <v>194</v>
      </c>
      <c r="AZ27" t="s">
        <v>193</v>
      </c>
      <c r="BA27">
        <v>1846</v>
      </c>
      <c r="BB27">
        <v>1846</v>
      </c>
      <c r="BC27">
        <v>1846</v>
      </c>
      <c r="BD27">
        <v>1846</v>
      </c>
      <c r="BE27" t="s">
        <v>195</v>
      </c>
      <c r="BF27">
        <v>1846</v>
      </c>
      <c r="BG27">
        <v>2</v>
      </c>
      <c r="BH27">
        <v>2</v>
      </c>
      <c r="BI27" s="3">
        <v>4</v>
      </c>
      <c r="BJ27" t="s">
        <v>196</v>
      </c>
      <c r="BK27" t="s">
        <v>241</v>
      </c>
      <c r="BL27" t="s">
        <v>198</v>
      </c>
      <c r="BM27" t="s">
        <v>374</v>
      </c>
      <c r="BN27" t="s">
        <v>200</v>
      </c>
      <c r="BO27" t="s">
        <v>201</v>
      </c>
      <c r="BP27" t="s">
        <v>202</v>
      </c>
      <c r="BQ27" t="s">
        <v>269</v>
      </c>
      <c r="BR27" t="s">
        <v>243</v>
      </c>
      <c r="BS27">
        <v>400</v>
      </c>
      <c r="BT27">
        <v>4</v>
      </c>
      <c r="BU27" t="s">
        <v>243</v>
      </c>
      <c r="BV27" t="s">
        <v>205</v>
      </c>
      <c r="BW27" t="s">
        <v>206</v>
      </c>
      <c r="BX27">
        <v>1</v>
      </c>
      <c r="BY27" t="s">
        <v>205</v>
      </c>
      <c r="BZ27" t="s">
        <v>164</v>
      </c>
      <c r="CA27" t="s">
        <v>207</v>
      </c>
      <c r="CB27" t="s">
        <v>207</v>
      </c>
      <c r="CC27" t="s">
        <v>691</v>
      </c>
      <c r="CE27" t="s">
        <v>294</v>
      </c>
      <c r="DD27">
        <f t="shared" ca="1" si="14"/>
        <v>220000</v>
      </c>
      <c r="DE27" t="s">
        <v>212</v>
      </c>
      <c r="DG27">
        <f t="shared" ca="1" si="15"/>
        <v>134000</v>
      </c>
      <c r="DL27">
        <f t="shared" ca="1" si="16"/>
        <v>206000</v>
      </c>
      <c r="DO27">
        <f t="shared" ca="1" si="17"/>
        <v>95000</v>
      </c>
      <c r="DP27" s="5">
        <v>235000</v>
      </c>
      <c r="DQ27">
        <f t="shared" ca="1" si="18"/>
        <v>1890.3</v>
      </c>
      <c r="DT27" t="s">
        <v>194</v>
      </c>
      <c r="DU27" t="s">
        <v>269</v>
      </c>
      <c r="DV27" t="s">
        <v>692</v>
      </c>
      <c r="DW27">
        <v>79</v>
      </c>
      <c r="DX27">
        <v>656400</v>
      </c>
      <c r="DY27">
        <v>794100</v>
      </c>
      <c r="DZ27">
        <v>517400</v>
      </c>
      <c r="EA27">
        <v>21</v>
      </c>
      <c r="EB27" t="s">
        <v>693</v>
      </c>
      <c r="EC27" t="s">
        <v>694</v>
      </c>
      <c r="EE27" t="s">
        <v>695</v>
      </c>
      <c r="EG27" t="s">
        <v>696</v>
      </c>
      <c r="EH27">
        <v>76000</v>
      </c>
      <c r="EJ27">
        <v>95000</v>
      </c>
      <c r="EK27" t="s">
        <v>695</v>
      </c>
      <c r="EL27">
        <v>1</v>
      </c>
      <c r="EM27">
        <v>20090651</v>
      </c>
      <c r="EN27" t="s">
        <v>250</v>
      </c>
      <c r="EO27">
        <v>23750</v>
      </c>
      <c r="EP27">
        <v>51.46</v>
      </c>
      <c r="EQ27" t="s">
        <v>221</v>
      </c>
      <c r="ER27" t="s">
        <v>697</v>
      </c>
      <c r="ES27" t="s">
        <v>698</v>
      </c>
      <c r="ET27" t="s">
        <v>699</v>
      </c>
      <c r="EU27" t="s">
        <v>225</v>
      </c>
      <c r="EV27" t="s">
        <v>700</v>
      </c>
      <c r="EW27" t="s">
        <v>255</v>
      </c>
    </row>
    <row r="28" spans="1:160" x14ac:dyDescent="0.25">
      <c r="A28">
        <v>242290</v>
      </c>
      <c r="B28">
        <v>48113</v>
      </c>
      <c r="C28" t="s">
        <v>701</v>
      </c>
      <c r="D28">
        <v>242290</v>
      </c>
      <c r="E28">
        <v>196</v>
      </c>
      <c r="F28">
        <v>60</v>
      </c>
      <c r="G28" t="s">
        <v>637</v>
      </c>
      <c r="H28">
        <v>0.26864100000000002</v>
      </c>
      <c r="I28">
        <v>11702</v>
      </c>
      <c r="J28" t="s">
        <v>162</v>
      </c>
      <c r="K28" t="s">
        <v>702</v>
      </c>
      <c r="L28" t="s">
        <v>164</v>
      </c>
      <c r="M28" t="s">
        <v>165</v>
      </c>
      <c r="N28" t="s">
        <v>166</v>
      </c>
      <c r="O28" t="s">
        <v>167</v>
      </c>
      <c r="P28" t="s">
        <v>168</v>
      </c>
      <c r="Q28" t="s">
        <v>703</v>
      </c>
      <c r="R28" t="s">
        <v>170</v>
      </c>
      <c r="S28" t="s">
        <v>171</v>
      </c>
      <c r="T28" t="s">
        <v>172</v>
      </c>
      <c r="U28" t="s">
        <v>704</v>
      </c>
      <c r="V28" t="s">
        <v>568</v>
      </c>
      <c r="W28" t="s">
        <v>569</v>
      </c>
      <c r="X28" t="s">
        <v>175</v>
      </c>
      <c r="Y28" t="s">
        <v>705</v>
      </c>
      <c r="Z28">
        <v>75116</v>
      </c>
      <c r="AA28">
        <v>3722</v>
      </c>
      <c r="AB28" t="s">
        <v>415</v>
      </c>
      <c r="AC28" t="s">
        <v>178</v>
      </c>
      <c r="AD28">
        <v>32.657409000000001</v>
      </c>
      <c r="AE28">
        <v>-96.896041999999994</v>
      </c>
      <c r="AF28">
        <v>3.048</v>
      </c>
      <c r="AG28" t="s">
        <v>706</v>
      </c>
      <c r="AH28" t="s">
        <v>180</v>
      </c>
      <c r="AI28" t="s">
        <v>236</v>
      </c>
      <c r="AJ28" t="s">
        <v>573</v>
      </c>
      <c r="AL28" t="s">
        <v>574</v>
      </c>
      <c r="AM28" t="s">
        <v>707</v>
      </c>
      <c r="AN28" t="s">
        <v>576</v>
      </c>
      <c r="AO28" t="s">
        <v>187</v>
      </c>
      <c r="AP28" t="s">
        <v>188</v>
      </c>
      <c r="AQ28" t="s">
        <v>189</v>
      </c>
      <c r="AR28" t="s">
        <v>190</v>
      </c>
      <c r="AS28" t="s">
        <v>191</v>
      </c>
      <c r="AT28">
        <v>1985</v>
      </c>
      <c r="AU28" t="s">
        <v>190</v>
      </c>
      <c r="AV28">
        <v>10</v>
      </c>
      <c r="AW28" t="s">
        <v>708</v>
      </c>
      <c r="AX28" t="s">
        <v>193</v>
      </c>
      <c r="AY28" t="s">
        <v>194</v>
      </c>
      <c r="AZ28" t="s">
        <v>193</v>
      </c>
      <c r="BA28">
        <v>1452</v>
      </c>
      <c r="BB28">
        <v>1452</v>
      </c>
      <c r="BC28">
        <v>1452</v>
      </c>
      <c r="BD28">
        <v>1452</v>
      </c>
      <c r="BE28" t="s">
        <v>195</v>
      </c>
      <c r="BF28">
        <v>1452</v>
      </c>
      <c r="BG28">
        <v>2</v>
      </c>
      <c r="BH28">
        <v>2</v>
      </c>
      <c r="BI28" s="3">
        <v>2</v>
      </c>
      <c r="BJ28" t="s">
        <v>196</v>
      </c>
      <c r="BK28" t="s">
        <v>337</v>
      </c>
      <c r="BL28" t="s">
        <v>198</v>
      </c>
      <c r="BM28" t="s">
        <v>199</v>
      </c>
      <c r="BN28" t="s">
        <v>200</v>
      </c>
      <c r="BO28" t="s">
        <v>201</v>
      </c>
      <c r="BP28" t="s">
        <v>268</v>
      </c>
      <c r="BQ28" t="s">
        <v>269</v>
      </c>
      <c r="BR28" t="s">
        <v>375</v>
      </c>
      <c r="BS28">
        <v>340</v>
      </c>
      <c r="BT28">
        <v>1</v>
      </c>
      <c r="BU28" t="s">
        <v>375</v>
      </c>
      <c r="BV28" t="s">
        <v>205</v>
      </c>
      <c r="BW28" t="s">
        <v>206</v>
      </c>
      <c r="BX28">
        <v>1</v>
      </c>
      <c r="BY28" t="s">
        <v>205</v>
      </c>
      <c r="BZ28" t="s">
        <v>164</v>
      </c>
      <c r="CA28" t="s">
        <v>709</v>
      </c>
      <c r="CB28" t="s">
        <v>709</v>
      </c>
      <c r="CC28" t="s">
        <v>710</v>
      </c>
      <c r="CE28" t="s">
        <v>294</v>
      </c>
      <c r="CN28">
        <v>550</v>
      </c>
      <c r="DD28">
        <f t="shared" ca="1" si="14"/>
        <v>212000</v>
      </c>
      <c r="DE28" t="s">
        <v>212</v>
      </c>
      <c r="DG28">
        <f t="shared" ca="1" si="15"/>
        <v>113000</v>
      </c>
      <c r="DL28">
        <f t="shared" ca="1" si="16"/>
        <v>209000</v>
      </c>
      <c r="DO28">
        <f t="shared" ca="1" si="17"/>
        <v>96000</v>
      </c>
      <c r="DP28" s="5">
        <v>206500</v>
      </c>
      <c r="DQ28">
        <f t="shared" ca="1" si="18"/>
        <v>1744</v>
      </c>
      <c r="DT28" t="s">
        <v>194</v>
      </c>
      <c r="DU28" t="s">
        <v>269</v>
      </c>
      <c r="DV28" t="s">
        <v>213</v>
      </c>
      <c r="DW28">
        <v>98</v>
      </c>
      <c r="DX28">
        <v>257000</v>
      </c>
      <c r="DY28">
        <v>262140</v>
      </c>
      <c r="DZ28">
        <v>251860</v>
      </c>
      <c r="EA28">
        <v>2</v>
      </c>
      <c r="EB28" t="s">
        <v>711</v>
      </c>
      <c r="EC28" t="s">
        <v>712</v>
      </c>
      <c r="EE28" t="s">
        <v>713</v>
      </c>
      <c r="EG28" t="s">
        <v>714</v>
      </c>
      <c r="EH28">
        <v>58000</v>
      </c>
      <c r="EJ28">
        <v>72500</v>
      </c>
      <c r="EK28" t="s">
        <v>713</v>
      </c>
      <c r="EL28">
        <v>1</v>
      </c>
      <c r="EM28">
        <v>99400</v>
      </c>
      <c r="EN28" t="s">
        <v>250</v>
      </c>
      <c r="EO28">
        <v>36250</v>
      </c>
      <c r="EP28">
        <v>49.93</v>
      </c>
      <c r="EQ28" t="s">
        <v>221</v>
      </c>
      <c r="ER28" t="s">
        <v>715</v>
      </c>
      <c r="ES28" t="s">
        <v>716</v>
      </c>
      <c r="ET28" t="s">
        <v>717</v>
      </c>
      <c r="EU28" t="s">
        <v>225</v>
      </c>
      <c r="EV28" t="s">
        <v>718</v>
      </c>
      <c r="EW28" t="s">
        <v>255</v>
      </c>
      <c r="FB28" t="s">
        <v>719</v>
      </c>
      <c r="FC28" t="s">
        <v>720</v>
      </c>
      <c r="FD28" t="s">
        <v>721</v>
      </c>
    </row>
    <row r="29" spans="1:160" x14ac:dyDescent="0.25">
      <c r="A29">
        <v>242163</v>
      </c>
      <c r="B29">
        <v>48113</v>
      </c>
      <c r="C29" t="s">
        <v>722</v>
      </c>
      <c r="D29">
        <v>242163</v>
      </c>
      <c r="E29">
        <v>175</v>
      </c>
      <c r="F29">
        <v>90</v>
      </c>
      <c r="G29" t="s">
        <v>308</v>
      </c>
      <c r="H29">
        <v>0.35123969999999999</v>
      </c>
      <c r="I29">
        <v>15300</v>
      </c>
      <c r="J29" t="s">
        <v>162</v>
      </c>
      <c r="K29" t="s">
        <v>520</v>
      </c>
      <c r="L29" t="s">
        <v>164</v>
      </c>
      <c r="M29" t="s">
        <v>165</v>
      </c>
      <c r="N29" t="s">
        <v>482</v>
      </c>
      <c r="O29" t="s">
        <v>167</v>
      </c>
      <c r="P29" t="s">
        <v>168</v>
      </c>
      <c r="Q29" t="s">
        <v>483</v>
      </c>
      <c r="R29" t="s">
        <v>170</v>
      </c>
      <c r="S29" t="s">
        <v>171</v>
      </c>
      <c r="T29" t="s">
        <v>172</v>
      </c>
      <c r="U29" t="s">
        <v>723</v>
      </c>
      <c r="V29" t="s">
        <v>485</v>
      </c>
      <c r="W29" t="s">
        <v>168</v>
      </c>
      <c r="X29" t="s">
        <v>175</v>
      </c>
      <c r="Y29" t="s">
        <v>724</v>
      </c>
      <c r="Z29">
        <v>75214</v>
      </c>
      <c r="AA29">
        <v>4647</v>
      </c>
      <c r="AB29" t="s">
        <v>392</v>
      </c>
      <c r="AC29" t="s">
        <v>178</v>
      </c>
      <c r="AD29">
        <v>32.806023000000003</v>
      </c>
      <c r="AE29">
        <v>-96.761622000000003</v>
      </c>
      <c r="AF29">
        <v>3.0920000000000001</v>
      </c>
      <c r="AG29" t="s">
        <v>725</v>
      </c>
      <c r="AH29" t="s">
        <v>180</v>
      </c>
      <c r="AI29" t="s">
        <v>181</v>
      </c>
      <c r="AJ29" t="s">
        <v>182</v>
      </c>
      <c r="AK29" t="s">
        <v>488</v>
      </c>
      <c r="AL29" t="s">
        <v>184</v>
      </c>
      <c r="AM29" t="s">
        <v>489</v>
      </c>
      <c r="AN29" t="s">
        <v>490</v>
      </c>
      <c r="AO29" t="s">
        <v>239</v>
      </c>
      <c r="AP29" t="s">
        <v>491</v>
      </c>
      <c r="AQ29" t="s">
        <v>1072</v>
      </c>
      <c r="AR29" t="s">
        <v>492</v>
      </c>
      <c r="AS29" t="s">
        <v>493</v>
      </c>
      <c r="AT29">
        <v>1958</v>
      </c>
      <c r="AU29" t="s">
        <v>492</v>
      </c>
      <c r="AV29">
        <v>22</v>
      </c>
      <c r="AW29" t="s">
        <v>726</v>
      </c>
      <c r="AX29" t="s">
        <v>193</v>
      </c>
      <c r="AY29" t="s">
        <v>194</v>
      </c>
      <c r="AZ29" t="s">
        <v>193</v>
      </c>
      <c r="BA29">
        <v>10478</v>
      </c>
      <c r="BB29">
        <v>10478</v>
      </c>
      <c r="BC29">
        <v>10478</v>
      </c>
      <c r="BD29">
        <v>10478</v>
      </c>
      <c r="BE29" t="s">
        <v>195</v>
      </c>
      <c r="BF29">
        <v>10478</v>
      </c>
      <c r="BG29">
        <v>1</v>
      </c>
      <c r="BH29">
        <v>1</v>
      </c>
      <c r="BI29" s="3">
        <f>ROUND(AVERAGE(BI2:BI28),0)</f>
        <v>3</v>
      </c>
      <c r="BJ29" t="s">
        <v>599</v>
      </c>
      <c r="BK29" t="s">
        <v>197</v>
      </c>
      <c r="BL29" t="s">
        <v>198</v>
      </c>
      <c r="BM29" t="s">
        <v>374</v>
      </c>
      <c r="BN29" t="s">
        <v>200</v>
      </c>
      <c r="BO29" t="s">
        <v>201</v>
      </c>
      <c r="BP29" t="s">
        <v>268</v>
      </c>
      <c r="BQ29" t="s">
        <v>496</v>
      </c>
      <c r="BR29" t="s">
        <v>204</v>
      </c>
      <c r="BS29">
        <f>ROUND(AVERAGE(BS2:BS28),0)</f>
        <v>340</v>
      </c>
      <c r="BT29">
        <v>1</v>
      </c>
      <c r="BU29" t="s">
        <v>204</v>
      </c>
      <c r="BV29" t="s">
        <v>497</v>
      </c>
      <c r="BW29" t="s">
        <v>497</v>
      </c>
      <c r="BX29">
        <v>2</v>
      </c>
      <c r="BY29" t="s">
        <v>497</v>
      </c>
      <c r="BZ29" t="s">
        <v>164</v>
      </c>
      <c r="CA29" t="s">
        <v>207</v>
      </c>
      <c r="CB29" t="s">
        <v>207</v>
      </c>
      <c r="CC29" t="s">
        <v>727</v>
      </c>
      <c r="CD29" t="s">
        <v>728</v>
      </c>
      <c r="CE29" t="s">
        <v>294</v>
      </c>
      <c r="CJ29" t="s">
        <v>241</v>
      </c>
      <c r="DD29">
        <f t="shared" ca="1" si="14"/>
        <v>208000</v>
      </c>
      <c r="DE29" t="s">
        <v>212</v>
      </c>
      <c r="DG29">
        <f t="shared" ca="1" si="15"/>
        <v>128000</v>
      </c>
      <c r="DL29">
        <f t="shared" ca="1" si="16"/>
        <v>240000</v>
      </c>
      <c r="DO29">
        <f t="shared" ca="1" si="17"/>
        <v>104000</v>
      </c>
      <c r="DP29" s="5">
        <v>209000</v>
      </c>
      <c r="DQ29">
        <f t="shared" ca="1" si="18"/>
        <v>1745.5</v>
      </c>
    </row>
    <row r="30" spans="1:160" x14ac:dyDescent="0.25">
      <c r="A30">
        <v>242164</v>
      </c>
      <c r="B30">
        <v>48113</v>
      </c>
      <c r="C30" t="s">
        <v>729</v>
      </c>
      <c r="D30">
        <v>242164</v>
      </c>
      <c r="E30">
        <v>236</v>
      </c>
      <c r="F30">
        <v>80</v>
      </c>
      <c r="G30" t="s">
        <v>730</v>
      </c>
      <c r="H30">
        <v>0.43406800000000001</v>
      </c>
      <c r="I30">
        <v>18908</v>
      </c>
      <c r="J30" t="s">
        <v>162</v>
      </c>
      <c r="K30" t="s">
        <v>454</v>
      </c>
      <c r="L30" t="s">
        <v>164</v>
      </c>
      <c r="M30" t="s">
        <v>165</v>
      </c>
      <c r="N30" t="s">
        <v>482</v>
      </c>
      <c r="O30" t="s">
        <v>167</v>
      </c>
      <c r="P30" t="s">
        <v>168</v>
      </c>
      <c r="Q30" t="s">
        <v>483</v>
      </c>
      <c r="R30" t="s">
        <v>170</v>
      </c>
      <c r="S30" t="s">
        <v>171</v>
      </c>
      <c r="T30" t="s">
        <v>172</v>
      </c>
      <c r="U30" t="s">
        <v>731</v>
      </c>
      <c r="V30" t="s">
        <v>485</v>
      </c>
      <c r="W30" t="s">
        <v>168</v>
      </c>
      <c r="X30" t="s">
        <v>175</v>
      </c>
      <c r="Y30" t="s">
        <v>732</v>
      </c>
      <c r="Z30">
        <v>75214</v>
      </c>
      <c r="AA30">
        <v>5259</v>
      </c>
      <c r="AB30" t="s">
        <v>733</v>
      </c>
      <c r="AC30" t="s">
        <v>178</v>
      </c>
      <c r="AD30">
        <v>32.801138999999999</v>
      </c>
      <c r="AE30">
        <v>-96.768832000000003</v>
      </c>
      <c r="AF30">
        <v>4.633</v>
      </c>
      <c r="AG30" t="s">
        <v>734</v>
      </c>
      <c r="AH30" t="s">
        <v>180</v>
      </c>
      <c r="AI30" t="s">
        <v>181</v>
      </c>
      <c r="AJ30" t="s">
        <v>182</v>
      </c>
      <c r="AK30" t="s">
        <v>488</v>
      </c>
      <c r="AL30" t="s">
        <v>184</v>
      </c>
      <c r="AM30" t="s">
        <v>489</v>
      </c>
      <c r="AN30" t="s">
        <v>490</v>
      </c>
      <c r="AO30" t="s">
        <v>239</v>
      </c>
      <c r="AP30" t="s">
        <v>491</v>
      </c>
      <c r="AQ30" t="s">
        <v>1072</v>
      </c>
      <c r="AR30" t="s">
        <v>492</v>
      </c>
      <c r="AS30" t="s">
        <v>493</v>
      </c>
      <c r="AT30">
        <v>1958</v>
      </c>
      <c r="AU30" t="s">
        <v>492</v>
      </c>
      <c r="AV30">
        <v>22</v>
      </c>
      <c r="AW30" t="s">
        <v>735</v>
      </c>
      <c r="AX30" t="s">
        <v>193</v>
      </c>
      <c r="AY30" t="s">
        <v>194</v>
      </c>
      <c r="AZ30" t="s">
        <v>193</v>
      </c>
      <c r="BA30">
        <v>10074</v>
      </c>
      <c r="BB30">
        <v>10074</v>
      </c>
      <c r="BC30">
        <v>10074</v>
      </c>
      <c r="BD30">
        <v>10074</v>
      </c>
      <c r="BE30" t="s">
        <v>195</v>
      </c>
      <c r="BF30">
        <v>10074</v>
      </c>
      <c r="BG30">
        <v>1</v>
      </c>
      <c r="BH30">
        <v>1</v>
      </c>
      <c r="BI30" s="3">
        <f t="shared" ref="BI30:BI31" si="19">ROUND(AVERAGE(BI3:BI29),0)</f>
        <v>3</v>
      </c>
      <c r="BJ30" t="s">
        <v>599</v>
      </c>
      <c r="BK30" t="s">
        <v>241</v>
      </c>
      <c r="BL30" t="s">
        <v>198</v>
      </c>
      <c r="BM30" t="s">
        <v>374</v>
      </c>
      <c r="BN30" t="s">
        <v>200</v>
      </c>
      <c r="BO30" t="s">
        <v>201</v>
      </c>
      <c r="BP30" t="s">
        <v>268</v>
      </c>
      <c r="BQ30" t="s">
        <v>496</v>
      </c>
      <c r="BR30" t="s">
        <v>204</v>
      </c>
      <c r="BS30">
        <f t="shared" ref="BS30:BS31" si="20">ROUND(AVERAGE(BS3:BS29),0)</f>
        <v>344</v>
      </c>
      <c r="BT30">
        <v>1</v>
      </c>
      <c r="BU30" t="s">
        <v>204</v>
      </c>
      <c r="BV30" t="s">
        <v>497</v>
      </c>
      <c r="BW30" t="s">
        <v>497</v>
      </c>
      <c r="BX30">
        <v>2</v>
      </c>
      <c r="BY30" t="s">
        <v>497</v>
      </c>
      <c r="BZ30" t="s">
        <v>164</v>
      </c>
      <c r="CA30" t="s">
        <v>207</v>
      </c>
      <c r="CB30" t="s">
        <v>207</v>
      </c>
      <c r="CC30" t="s">
        <v>498</v>
      </c>
      <c r="CD30" t="s">
        <v>736</v>
      </c>
      <c r="CE30" t="s">
        <v>294</v>
      </c>
      <c r="CJ30" t="s">
        <v>241</v>
      </c>
      <c r="CL30">
        <v>1969</v>
      </c>
      <c r="DD30">
        <f t="shared" ca="1" si="14"/>
        <v>223000</v>
      </c>
      <c r="DE30" t="s">
        <v>212</v>
      </c>
      <c r="DG30">
        <f t="shared" ca="1" si="15"/>
        <v>129000</v>
      </c>
      <c r="DL30">
        <f t="shared" ca="1" si="16"/>
        <v>239000</v>
      </c>
      <c r="DO30">
        <f t="shared" ca="1" si="17"/>
        <v>99000</v>
      </c>
      <c r="DP30" s="5">
        <v>225500</v>
      </c>
      <c r="DQ30">
        <f t="shared" ca="1" si="18"/>
        <v>1879.7</v>
      </c>
    </row>
    <row r="31" spans="1:160" x14ac:dyDescent="0.25">
      <c r="A31">
        <v>242167</v>
      </c>
      <c r="B31">
        <v>48113</v>
      </c>
      <c r="C31" t="s">
        <v>737</v>
      </c>
      <c r="D31">
        <v>242167</v>
      </c>
      <c r="E31">
        <v>176</v>
      </c>
      <c r="F31">
        <v>150</v>
      </c>
      <c r="G31" t="s">
        <v>386</v>
      </c>
      <c r="H31">
        <v>0.60537189999999996</v>
      </c>
      <c r="I31">
        <v>26370</v>
      </c>
      <c r="J31" t="s">
        <v>162</v>
      </c>
      <c r="K31" t="s">
        <v>283</v>
      </c>
      <c r="L31" t="s">
        <v>164</v>
      </c>
      <c r="M31" t="s">
        <v>165</v>
      </c>
      <c r="N31" t="s">
        <v>482</v>
      </c>
      <c r="O31" t="s">
        <v>167</v>
      </c>
      <c r="P31" t="s">
        <v>168</v>
      </c>
      <c r="Q31" t="s">
        <v>483</v>
      </c>
      <c r="R31" t="s">
        <v>170</v>
      </c>
      <c r="S31" t="s">
        <v>171</v>
      </c>
      <c r="T31" t="s">
        <v>172</v>
      </c>
      <c r="U31" t="s">
        <v>738</v>
      </c>
      <c r="V31" t="s">
        <v>485</v>
      </c>
      <c r="W31" t="s">
        <v>168</v>
      </c>
      <c r="X31" t="s">
        <v>175</v>
      </c>
      <c r="Y31" t="s">
        <v>739</v>
      </c>
      <c r="Z31">
        <v>75214</v>
      </c>
      <c r="AA31">
        <v>5260</v>
      </c>
      <c r="AB31" t="s">
        <v>733</v>
      </c>
      <c r="AC31" t="s">
        <v>178</v>
      </c>
      <c r="AD31">
        <v>32.800460999999999</v>
      </c>
      <c r="AE31">
        <v>-96.768362999999994</v>
      </c>
      <c r="AF31">
        <v>4.6340000000000003</v>
      </c>
      <c r="AG31" t="s">
        <v>740</v>
      </c>
      <c r="AH31" t="s">
        <v>180</v>
      </c>
      <c r="AI31" t="s">
        <v>181</v>
      </c>
      <c r="AJ31" t="s">
        <v>182</v>
      </c>
      <c r="AK31" t="s">
        <v>488</v>
      </c>
      <c r="AL31" t="s">
        <v>184</v>
      </c>
      <c r="AM31" t="s">
        <v>489</v>
      </c>
      <c r="AN31" t="s">
        <v>490</v>
      </c>
      <c r="AO31" t="s">
        <v>239</v>
      </c>
      <c r="AP31" t="s">
        <v>491</v>
      </c>
      <c r="AQ31" t="s">
        <v>1072</v>
      </c>
      <c r="AR31" t="s">
        <v>492</v>
      </c>
      <c r="AS31" t="s">
        <v>493</v>
      </c>
      <c r="AT31">
        <v>1962</v>
      </c>
      <c r="AU31" t="s">
        <v>492</v>
      </c>
      <c r="AV31">
        <v>22</v>
      </c>
      <c r="AW31" t="s">
        <v>741</v>
      </c>
      <c r="AX31" t="s">
        <v>193</v>
      </c>
      <c r="AY31" t="s">
        <v>194</v>
      </c>
      <c r="AZ31" t="s">
        <v>193</v>
      </c>
      <c r="BA31">
        <v>16218</v>
      </c>
      <c r="BB31">
        <v>16218</v>
      </c>
      <c r="BC31">
        <v>16218</v>
      </c>
      <c r="BD31">
        <v>16218</v>
      </c>
      <c r="BE31" t="s">
        <v>195</v>
      </c>
      <c r="BF31">
        <v>16218</v>
      </c>
      <c r="BG31">
        <v>1</v>
      </c>
      <c r="BH31">
        <v>1</v>
      </c>
      <c r="BI31" s="3">
        <f t="shared" si="19"/>
        <v>3</v>
      </c>
      <c r="BJ31" t="s">
        <v>599</v>
      </c>
      <c r="BK31" t="s">
        <v>197</v>
      </c>
      <c r="BL31" t="s">
        <v>198</v>
      </c>
      <c r="BM31" t="s">
        <v>374</v>
      </c>
      <c r="BN31" t="s">
        <v>200</v>
      </c>
      <c r="BO31" t="s">
        <v>201</v>
      </c>
      <c r="BP31" t="s">
        <v>268</v>
      </c>
      <c r="BQ31" t="s">
        <v>496</v>
      </c>
      <c r="BR31" t="s">
        <v>204</v>
      </c>
      <c r="BS31">
        <f t="shared" si="20"/>
        <v>347</v>
      </c>
      <c r="BT31">
        <v>1</v>
      </c>
      <c r="BU31" t="s">
        <v>204</v>
      </c>
      <c r="BV31" t="s">
        <v>497</v>
      </c>
      <c r="BW31" t="s">
        <v>497</v>
      </c>
      <c r="BX31">
        <v>2</v>
      </c>
      <c r="BY31" t="s">
        <v>497</v>
      </c>
      <c r="BZ31" t="s">
        <v>164</v>
      </c>
      <c r="CA31" t="s">
        <v>207</v>
      </c>
      <c r="CB31" t="s">
        <v>207</v>
      </c>
      <c r="CC31" t="s">
        <v>498</v>
      </c>
      <c r="CD31" t="s">
        <v>742</v>
      </c>
      <c r="CE31" t="s">
        <v>294</v>
      </c>
      <c r="CJ31" t="s">
        <v>241</v>
      </c>
      <c r="CK31">
        <v>2</v>
      </c>
      <c r="DD31">
        <f t="shared" ca="1" si="14"/>
        <v>205000</v>
      </c>
      <c r="DE31" t="s">
        <v>212</v>
      </c>
      <c r="DG31">
        <f t="shared" ca="1" si="15"/>
        <v>135000</v>
      </c>
      <c r="DL31">
        <f t="shared" ca="1" si="16"/>
        <v>214000</v>
      </c>
      <c r="DO31">
        <f t="shared" ca="1" si="17"/>
        <v>106000</v>
      </c>
      <c r="DP31" s="5">
        <v>216000</v>
      </c>
      <c r="DQ31">
        <f t="shared" ca="1" si="18"/>
        <v>1794.4</v>
      </c>
    </row>
    <row r="32" spans="1:160" x14ac:dyDescent="0.25">
      <c r="A32">
        <v>242179</v>
      </c>
      <c r="B32">
        <v>48113</v>
      </c>
      <c r="C32" t="s">
        <v>743</v>
      </c>
      <c r="D32">
        <v>242179</v>
      </c>
      <c r="G32" t="s">
        <v>520</v>
      </c>
      <c r="H32">
        <v>1.6459999999999999</v>
      </c>
      <c r="I32">
        <v>71700</v>
      </c>
      <c r="J32" t="s">
        <v>162</v>
      </c>
      <c r="K32" t="s">
        <v>744</v>
      </c>
      <c r="L32" t="s">
        <v>164</v>
      </c>
      <c r="M32" t="s">
        <v>165</v>
      </c>
      <c r="N32" t="s">
        <v>166</v>
      </c>
      <c r="O32" t="s">
        <v>167</v>
      </c>
      <c r="P32" t="s">
        <v>168</v>
      </c>
      <c r="Q32" t="s">
        <v>745</v>
      </c>
      <c r="R32" t="s">
        <v>170</v>
      </c>
      <c r="S32" t="s">
        <v>171</v>
      </c>
      <c r="T32" t="s">
        <v>172</v>
      </c>
      <c r="U32" t="s">
        <v>746</v>
      </c>
      <c r="V32" t="s">
        <v>747</v>
      </c>
      <c r="W32" t="s">
        <v>748</v>
      </c>
      <c r="X32" t="s">
        <v>175</v>
      </c>
      <c r="Y32" t="s">
        <v>749</v>
      </c>
      <c r="Z32">
        <v>75180</v>
      </c>
      <c r="AA32">
        <v>2651</v>
      </c>
      <c r="AB32" t="s">
        <v>750</v>
      </c>
      <c r="AC32" t="s">
        <v>178</v>
      </c>
      <c r="AD32">
        <v>32.711863999999998</v>
      </c>
      <c r="AE32">
        <v>-96.633503000000005</v>
      </c>
      <c r="AF32">
        <v>4.7969999999999997</v>
      </c>
      <c r="AG32" t="s">
        <v>751</v>
      </c>
      <c r="AH32" t="s">
        <v>180</v>
      </c>
      <c r="AI32" t="s">
        <v>181</v>
      </c>
      <c r="AJ32" t="s">
        <v>182</v>
      </c>
      <c r="AL32" t="s">
        <v>752</v>
      </c>
      <c r="AM32" t="s">
        <v>753</v>
      </c>
      <c r="AN32" t="s">
        <v>754</v>
      </c>
      <c r="AO32" t="s">
        <v>187</v>
      </c>
      <c r="AP32" t="s">
        <v>188</v>
      </c>
      <c r="AQ32" t="s">
        <v>189</v>
      </c>
      <c r="AR32" t="s">
        <v>190</v>
      </c>
      <c r="AS32" t="s">
        <v>191</v>
      </c>
      <c r="AT32">
        <v>1950</v>
      </c>
      <c r="AU32" t="s">
        <v>190</v>
      </c>
      <c r="AV32">
        <v>10</v>
      </c>
      <c r="AW32" t="s">
        <v>755</v>
      </c>
      <c r="AX32" t="s">
        <v>193</v>
      </c>
      <c r="AY32" t="s">
        <v>194</v>
      </c>
      <c r="AZ32" t="s">
        <v>193</v>
      </c>
      <c r="BA32">
        <v>2409</v>
      </c>
      <c r="BB32">
        <v>2000</v>
      </c>
      <c r="BC32">
        <v>2409</v>
      </c>
      <c r="BD32">
        <v>2409</v>
      </c>
      <c r="BE32" t="s">
        <v>195</v>
      </c>
      <c r="BF32">
        <v>2409</v>
      </c>
      <c r="BG32">
        <v>3</v>
      </c>
      <c r="BH32">
        <v>3</v>
      </c>
      <c r="BI32" s="3">
        <v>4</v>
      </c>
      <c r="BJ32" t="s">
        <v>599</v>
      </c>
      <c r="BK32" t="s">
        <v>197</v>
      </c>
      <c r="BL32" t="s">
        <v>198</v>
      </c>
      <c r="BM32" t="s">
        <v>374</v>
      </c>
      <c r="BN32" t="s">
        <v>200</v>
      </c>
      <c r="BO32" t="s">
        <v>201</v>
      </c>
      <c r="BP32" t="s">
        <v>202</v>
      </c>
      <c r="BQ32" t="s">
        <v>242</v>
      </c>
      <c r="BR32" t="s">
        <v>354</v>
      </c>
      <c r="BS32">
        <v>288</v>
      </c>
      <c r="BT32">
        <v>1</v>
      </c>
      <c r="BU32" t="s">
        <v>354</v>
      </c>
      <c r="BV32" t="s">
        <v>205</v>
      </c>
      <c r="BW32" t="s">
        <v>206</v>
      </c>
      <c r="BX32">
        <v>1</v>
      </c>
      <c r="BY32" t="s">
        <v>205</v>
      </c>
      <c r="BZ32" t="s">
        <v>164</v>
      </c>
      <c r="CA32" t="s">
        <v>207</v>
      </c>
      <c r="CB32" t="s">
        <v>207</v>
      </c>
      <c r="CC32" t="s">
        <v>756</v>
      </c>
      <c r="CE32" t="s">
        <v>294</v>
      </c>
      <c r="CN32">
        <v>3</v>
      </c>
      <c r="DD32">
        <f t="shared" ca="1" si="14"/>
        <v>223000</v>
      </c>
      <c r="DE32" t="s">
        <v>212</v>
      </c>
      <c r="DG32">
        <f t="shared" ca="1" si="15"/>
        <v>122000</v>
      </c>
      <c r="DL32">
        <f t="shared" ca="1" si="16"/>
        <v>226000</v>
      </c>
      <c r="DO32">
        <f t="shared" ca="1" si="17"/>
        <v>99000</v>
      </c>
      <c r="DP32" s="5">
        <v>219500</v>
      </c>
      <c r="DQ32">
        <f t="shared" ca="1" si="18"/>
        <v>1856.3</v>
      </c>
      <c r="DT32" t="s">
        <v>194</v>
      </c>
      <c r="DU32" t="s">
        <v>242</v>
      </c>
      <c r="DV32" t="s">
        <v>213</v>
      </c>
      <c r="DW32">
        <v>96</v>
      </c>
      <c r="DX32">
        <v>308000</v>
      </c>
      <c r="DY32">
        <v>320320</v>
      </c>
      <c r="DZ32">
        <v>295680</v>
      </c>
      <c r="EA32">
        <v>4</v>
      </c>
      <c r="EB32" t="s">
        <v>757</v>
      </c>
      <c r="EC32" t="s">
        <v>758</v>
      </c>
      <c r="EE32" t="s">
        <v>759</v>
      </c>
      <c r="EF32" t="s">
        <v>760</v>
      </c>
      <c r="EG32" t="s">
        <v>761</v>
      </c>
      <c r="EH32">
        <v>58900</v>
      </c>
      <c r="EJ32">
        <v>73625</v>
      </c>
      <c r="EK32" t="s">
        <v>759</v>
      </c>
      <c r="EL32">
        <v>1</v>
      </c>
      <c r="EM32">
        <v>352946</v>
      </c>
      <c r="EN32" t="s">
        <v>250</v>
      </c>
      <c r="EO32">
        <v>18406</v>
      </c>
      <c r="EP32">
        <v>30.56</v>
      </c>
      <c r="EQ32" t="s">
        <v>221</v>
      </c>
      <c r="ER32" t="s">
        <v>762</v>
      </c>
      <c r="ES32" t="s">
        <v>763</v>
      </c>
      <c r="ET32" t="s">
        <v>764</v>
      </c>
      <c r="EU32" t="s">
        <v>225</v>
      </c>
      <c r="EV32" t="s">
        <v>765</v>
      </c>
      <c r="EW32" t="s">
        <v>255</v>
      </c>
      <c r="FB32" t="s">
        <v>766</v>
      </c>
      <c r="FC32" t="s">
        <v>763</v>
      </c>
      <c r="FD32" t="s">
        <v>767</v>
      </c>
    </row>
    <row r="33" spans="1:160" x14ac:dyDescent="0.25">
      <c r="A33">
        <v>242350</v>
      </c>
      <c r="B33">
        <v>48113</v>
      </c>
      <c r="C33" t="s">
        <v>768</v>
      </c>
      <c r="D33">
        <v>242350</v>
      </c>
      <c r="E33">
        <v>69</v>
      </c>
      <c r="F33">
        <v>35</v>
      </c>
      <c r="G33" t="s">
        <v>769</v>
      </c>
      <c r="H33">
        <v>5.5440799999999998E-2</v>
      </c>
      <c r="I33">
        <v>2415</v>
      </c>
      <c r="J33" t="s">
        <v>162</v>
      </c>
      <c r="K33" t="s">
        <v>589</v>
      </c>
      <c r="L33" t="s">
        <v>164</v>
      </c>
      <c r="M33" t="s">
        <v>165</v>
      </c>
      <c r="N33" t="s">
        <v>166</v>
      </c>
      <c r="O33" t="s">
        <v>167</v>
      </c>
      <c r="P33" t="s">
        <v>168</v>
      </c>
      <c r="Q33" t="s">
        <v>770</v>
      </c>
      <c r="R33" t="s">
        <v>170</v>
      </c>
      <c r="S33" t="s">
        <v>171</v>
      </c>
      <c r="T33" t="s">
        <v>172</v>
      </c>
      <c r="U33" t="s">
        <v>771</v>
      </c>
      <c r="V33" t="s">
        <v>435</v>
      </c>
      <c r="W33" t="s">
        <v>168</v>
      </c>
      <c r="X33" t="s">
        <v>175</v>
      </c>
      <c r="Y33" t="s">
        <v>772</v>
      </c>
      <c r="Z33">
        <v>75227</v>
      </c>
      <c r="AA33">
        <v>5000</v>
      </c>
      <c r="AB33" t="s">
        <v>773</v>
      </c>
      <c r="AC33" t="s">
        <v>178</v>
      </c>
      <c r="AD33">
        <v>32.765926999999998</v>
      </c>
      <c r="AE33">
        <v>-96.658873</v>
      </c>
      <c r="AF33">
        <v>3.6869999999999998</v>
      </c>
      <c r="AG33" t="s">
        <v>774</v>
      </c>
      <c r="AH33" t="s">
        <v>180</v>
      </c>
      <c r="AI33" t="s">
        <v>181</v>
      </c>
      <c r="AJ33" t="s">
        <v>182</v>
      </c>
      <c r="AK33" t="s">
        <v>183</v>
      </c>
      <c r="AL33" t="s">
        <v>184</v>
      </c>
      <c r="AM33" t="s">
        <v>775</v>
      </c>
      <c r="AN33" t="s">
        <v>439</v>
      </c>
      <c r="AO33" t="s">
        <v>187</v>
      </c>
      <c r="AP33" t="s">
        <v>188</v>
      </c>
      <c r="AQ33" t="s">
        <v>189</v>
      </c>
      <c r="AR33" t="s">
        <v>190</v>
      </c>
      <c r="AS33" t="s">
        <v>191</v>
      </c>
      <c r="AT33">
        <v>1982</v>
      </c>
      <c r="AU33" t="s">
        <v>190</v>
      </c>
      <c r="AV33">
        <v>10</v>
      </c>
      <c r="AW33" t="s">
        <v>776</v>
      </c>
      <c r="AX33" t="s">
        <v>193</v>
      </c>
      <c r="AY33" t="s">
        <v>194</v>
      </c>
      <c r="AZ33" t="s">
        <v>193</v>
      </c>
      <c r="BA33">
        <v>1161</v>
      </c>
      <c r="BB33">
        <v>1161</v>
      </c>
      <c r="BC33">
        <v>1161</v>
      </c>
      <c r="BD33">
        <v>1161</v>
      </c>
      <c r="BE33" t="s">
        <v>195</v>
      </c>
      <c r="BF33">
        <v>1161</v>
      </c>
      <c r="BG33">
        <v>1</v>
      </c>
      <c r="BH33">
        <v>1</v>
      </c>
      <c r="BI33" s="3">
        <v>3</v>
      </c>
      <c r="BJ33" t="s">
        <v>196</v>
      </c>
      <c r="BK33" t="s">
        <v>197</v>
      </c>
      <c r="BL33" t="s">
        <v>198</v>
      </c>
      <c r="BM33" t="s">
        <v>199</v>
      </c>
      <c r="BN33" t="s">
        <v>200</v>
      </c>
      <c r="BO33" t="s">
        <v>201</v>
      </c>
      <c r="BP33" t="s">
        <v>202</v>
      </c>
      <c r="BQ33" t="s">
        <v>269</v>
      </c>
      <c r="BR33" t="s">
        <v>375</v>
      </c>
      <c r="BS33">
        <v>252</v>
      </c>
      <c r="BT33">
        <v>1</v>
      </c>
      <c r="BU33" t="s">
        <v>375</v>
      </c>
      <c r="BV33" t="s">
        <v>205</v>
      </c>
      <c r="BW33" t="s">
        <v>206</v>
      </c>
      <c r="BX33">
        <v>1</v>
      </c>
      <c r="BY33" t="s">
        <v>205</v>
      </c>
      <c r="BZ33" t="s">
        <v>164</v>
      </c>
      <c r="CA33" t="s">
        <v>207</v>
      </c>
      <c r="CB33" t="s">
        <v>207</v>
      </c>
      <c r="CC33" t="s">
        <v>777</v>
      </c>
      <c r="CE33" t="s">
        <v>294</v>
      </c>
      <c r="DD33">
        <f t="shared" ca="1" si="14"/>
        <v>221000</v>
      </c>
      <c r="DE33" t="s">
        <v>212</v>
      </c>
      <c r="DG33">
        <f t="shared" ca="1" si="15"/>
        <v>123000</v>
      </c>
      <c r="DL33">
        <f t="shared" ca="1" si="16"/>
        <v>229000</v>
      </c>
      <c r="DO33">
        <f t="shared" ca="1" si="17"/>
        <v>104000</v>
      </c>
      <c r="DP33" s="5">
        <v>231000</v>
      </c>
      <c r="DQ33">
        <f t="shared" ca="1" si="18"/>
        <v>1804.7</v>
      </c>
      <c r="DT33" t="s">
        <v>194</v>
      </c>
      <c r="DU33" t="s">
        <v>269</v>
      </c>
      <c r="DV33" t="s">
        <v>213</v>
      </c>
      <c r="DW33">
        <v>99</v>
      </c>
      <c r="DX33">
        <v>224479</v>
      </c>
      <c r="DY33">
        <v>226723</v>
      </c>
      <c r="DZ33">
        <v>222234</v>
      </c>
      <c r="EA33">
        <v>1</v>
      </c>
      <c r="EB33" t="s">
        <v>778</v>
      </c>
      <c r="EC33" t="s">
        <v>779</v>
      </c>
      <c r="ED33" t="s">
        <v>216</v>
      </c>
      <c r="EE33" t="s">
        <v>780</v>
      </c>
      <c r="EF33" t="s">
        <v>781</v>
      </c>
      <c r="EG33" t="s">
        <v>782</v>
      </c>
      <c r="EH33">
        <v>61500</v>
      </c>
      <c r="EI33">
        <v>0</v>
      </c>
      <c r="EJ33">
        <v>76875</v>
      </c>
      <c r="EK33" t="s">
        <v>780</v>
      </c>
      <c r="EL33">
        <v>1</v>
      </c>
      <c r="EM33">
        <v>650</v>
      </c>
      <c r="EN33" t="s">
        <v>250</v>
      </c>
      <c r="EO33">
        <v>25625</v>
      </c>
      <c r="EP33">
        <v>66.209999999999994</v>
      </c>
      <c r="EQ33" t="s">
        <v>221</v>
      </c>
      <c r="ER33" t="s">
        <v>783</v>
      </c>
      <c r="ES33" t="s">
        <v>784</v>
      </c>
      <c r="ET33" t="s">
        <v>785</v>
      </c>
      <c r="EU33" t="s">
        <v>225</v>
      </c>
      <c r="EV33" t="s">
        <v>786</v>
      </c>
    </row>
    <row r="34" spans="1:160" x14ac:dyDescent="0.25">
      <c r="A34">
        <v>242406</v>
      </c>
      <c r="B34">
        <v>48113</v>
      </c>
      <c r="C34" t="s">
        <v>787</v>
      </c>
      <c r="D34">
        <v>242406</v>
      </c>
      <c r="E34">
        <v>234</v>
      </c>
      <c r="F34">
        <v>123</v>
      </c>
      <c r="G34" t="s">
        <v>637</v>
      </c>
      <c r="H34">
        <v>0.68030299999999999</v>
      </c>
      <c r="I34">
        <v>29634</v>
      </c>
      <c r="J34" t="s">
        <v>162</v>
      </c>
      <c r="K34" t="s">
        <v>788</v>
      </c>
      <c r="L34" t="s">
        <v>164</v>
      </c>
      <c r="M34" t="s">
        <v>165</v>
      </c>
      <c r="N34" t="s">
        <v>166</v>
      </c>
      <c r="O34" t="s">
        <v>167</v>
      </c>
      <c r="P34" t="s">
        <v>168</v>
      </c>
      <c r="Q34" t="s">
        <v>789</v>
      </c>
      <c r="R34" t="s">
        <v>170</v>
      </c>
      <c r="S34" t="s">
        <v>171</v>
      </c>
      <c r="T34" t="s">
        <v>172</v>
      </c>
      <c r="U34" t="s">
        <v>790</v>
      </c>
      <c r="V34" t="s">
        <v>390</v>
      </c>
      <c r="W34" t="s">
        <v>168</v>
      </c>
      <c r="X34" t="s">
        <v>175</v>
      </c>
      <c r="Y34" t="s">
        <v>791</v>
      </c>
      <c r="Z34">
        <v>75217</v>
      </c>
      <c r="AA34">
        <v>1914</v>
      </c>
      <c r="AB34" t="s">
        <v>792</v>
      </c>
      <c r="AC34" t="s">
        <v>178</v>
      </c>
      <c r="AD34">
        <v>32.742179999999998</v>
      </c>
      <c r="AE34">
        <v>-96.677470999999997</v>
      </c>
      <c r="AF34">
        <v>2.004</v>
      </c>
      <c r="AG34" t="s">
        <v>793</v>
      </c>
      <c r="AH34" t="s">
        <v>180</v>
      </c>
      <c r="AI34" t="s">
        <v>181</v>
      </c>
      <c r="AJ34" t="s">
        <v>182</v>
      </c>
      <c r="AK34" t="s">
        <v>394</v>
      </c>
      <c r="AL34" t="s">
        <v>184</v>
      </c>
      <c r="AM34" t="s">
        <v>794</v>
      </c>
      <c r="AN34" t="s">
        <v>396</v>
      </c>
      <c r="AO34" t="s">
        <v>187</v>
      </c>
      <c r="AP34" t="s">
        <v>188</v>
      </c>
      <c r="AQ34" t="s">
        <v>189</v>
      </c>
      <c r="AR34" t="s">
        <v>190</v>
      </c>
      <c r="AS34" t="s">
        <v>191</v>
      </c>
      <c r="AT34">
        <v>1947</v>
      </c>
      <c r="AU34" t="s">
        <v>190</v>
      </c>
      <c r="AV34">
        <v>10</v>
      </c>
      <c r="AW34" t="s">
        <v>795</v>
      </c>
      <c r="AX34" t="s">
        <v>293</v>
      </c>
      <c r="AY34" t="s">
        <v>194</v>
      </c>
      <c r="AZ34" t="s">
        <v>796</v>
      </c>
      <c r="BA34">
        <v>1642</v>
      </c>
      <c r="BB34">
        <v>1642</v>
      </c>
      <c r="BC34">
        <v>1642</v>
      </c>
      <c r="BD34">
        <v>1642</v>
      </c>
      <c r="BE34" t="s">
        <v>195</v>
      </c>
      <c r="BF34">
        <v>1642</v>
      </c>
      <c r="BG34">
        <v>1</v>
      </c>
      <c r="BH34">
        <v>1</v>
      </c>
      <c r="BI34" s="3">
        <v>4</v>
      </c>
      <c r="BJ34" t="s">
        <v>196</v>
      </c>
      <c r="BK34" t="s">
        <v>197</v>
      </c>
      <c r="BL34" t="s">
        <v>198</v>
      </c>
      <c r="BM34" t="s">
        <v>374</v>
      </c>
      <c r="BN34" t="s">
        <v>200</v>
      </c>
      <c r="BO34" t="s">
        <v>201</v>
      </c>
      <c r="BP34" t="s">
        <v>268</v>
      </c>
      <c r="BQ34" t="s">
        <v>797</v>
      </c>
      <c r="BR34" t="s">
        <v>243</v>
      </c>
      <c r="BS34">
        <v>990</v>
      </c>
      <c r="BT34">
        <v>6</v>
      </c>
      <c r="BU34" t="s">
        <v>243</v>
      </c>
      <c r="BV34" t="s">
        <v>205</v>
      </c>
      <c r="BW34" t="s">
        <v>206</v>
      </c>
      <c r="BX34">
        <v>1</v>
      </c>
      <c r="BY34" t="s">
        <v>205</v>
      </c>
      <c r="BZ34" t="s">
        <v>164</v>
      </c>
      <c r="CA34" t="s">
        <v>207</v>
      </c>
      <c r="CB34" t="s">
        <v>207</v>
      </c>
      <c r="CC34" t="s">
        <v>798</v>
      </c>
      <c r="CE34" t="s">
        <v>294</v>
      </c>
      <c r="DD34">
        <f t="shared" ca="1" si="14"/>
        <v>208000</v>
      </c>
      <c r="DE34" t="s">
        <v>212</v>
      </c>
      <c r="DG34">
        <f t="shared" ca="1" si="15"/>
        <v>138000</v>
      </c>
      <c r="DL34">
        <f t="shared" ca="1" si="16"/>
        <v>204000</v>
      </c>
      <c r="DO34">
        <f t="shared" ca="1" si="17"/>
        <v>107000</v>
      </c>
      <c r="DP34" s="5">
        <v>226000</v>
      </c>
      <c r="DQ34">
        <f t="shared" ca="1" si="18"/>
        <v>1988.1</v>
      </c>
      <c r="DT34" t="s">
        <v>194</v>
      </c>
      <c r="DU34" t="s">
        <v>797</v>
      </c>
      <c r="DV34" t="s">
        <v>213</v>
      </c>
      <c r="DW34">
        <v>97</v>
      </c>
      <c r="DX34">
        <v>292750</v>
      </c>
      <c r="DY34">
        <v>301532</v>
      </c>
      <c r="DZ34">
        <v>283967</v>
      </c>
      <c r="EA34">
        <v>3</v>
      </c>
      <c r="EC34" t="s">
        <v>799</v>
      </c>
      <c r="EE34" t="s">
        <v>800</v>
      </c>
      <c r="EH34">
        <v>37000</v>
      </c>
      <c r="EJ34">
        <v>46250</v>
      </c>
      <c r="EK34" t="s">
        <v>800</v>
      </c>
      <c r="EL34">
        <v>1</v>
      </c>
      <c r="EM34">
        <v>982321261</v>
      </c>
      <c r="EN34" t="s">
        <v>250</v>
      </c>
      <c r="EO34">
        <v>11562</v>
      </c>
      <c r="EP34">
        <v>28.17</v>
      </c>
      <c r="EQ34" t="s">
        <v>221</v>
      </c>
      <c r="ER34" t="s">
        <v>801</v>
      </c>
      <c r="ES34" t="s">
        <v>802</v>
      </c>
      <c r="ET34" t="s">
        <v>803</v>
      </c>
      <c r="EU34" t="s">
        <v>225</v>
      </c>
      <c r="EV34" t="s">
        <v>804</v>
      </c>
      <c r="EW34" t="s">
        <v>805</v>
      </c>
    </row>
    <row r="35" spans="1:160" x14ac:dyDescent="0.25">
      <c r="A35">
        <v>206428</v>
      </c>
      <c r="B35">
        <v>48113</v>
      </c>
      <c r="C35" t="s">
        <v>806</v>
      </c>
      <c r="D35">
        <v>206428</v>
      </c>
      <c r="E35">
        <v>133</v>
      </c>
      <c r="F35">
        <v>60</v>
      </c>
      <c r="G35" t="s">
        <v>161</v>
      </c>
      <c r="H35">
        <v>0.18735080000000001</v>
      </c>
      <c r="I35">
        <v>8161</v>
      </c>
      <c r="J35" t="s">
        <v>162</v>
      </c>
      <c r="K35" t="s">
        <v>589</v>
      </c>
      <c r="L35" t="s">
        <v>164</v>
      </c>
      <c r="M35" t="s">
        <v>165</v>
      </c>
      <c r="N35" t="s">
        <v>166</v>
      </c>
      <c r="O35" t="s">
        <v>167</v>
      </c>
      <c r="P35" t="s">
        <v>168</v>
      </c>
      <c r="Q35" t="s">
        <v>807</v>
      </c>
      <c r="R35" t="s">
        <v>170</v>
      </c>
      <c r="S35" t="s">
        <v>171</v>
      </c>
      <c r="T35" t="s">
        <v>172</v>
      </c>
      <c r="U35" t="s">
        <v>808</v>
      </c>
      <c r="V35" t="s">
        <v>809</v>
      </c>
      <c r="W35" t="s">
        <v>168</v>
      </c>
      <c r="X35" t="s">
        <v>175</v>
      </c>
      <c r="Y35" t="s">
        <v>810</v>
      </c>
      <c r="Z35">
        <v>75218</v>
      </c>
      <c r="AA35">
        <v>2836</v>
      </c>
      <c r="AB35" t="s">
        <v>811</v>
      </c>
      <c r="AC35" t="s">
        <v>178</v>
      </c>
      <c r="AD35">
        <v>32.841479</v>
      </c>
      <c r="AE35">
        <v>-96.703149999999994</v>
      </c>
      <c r="AF35">
        <v>4.242</v>
      </c>
      <c r="AG35" t="s">
        <v>812</v>
      </c>
      <c r="AH35" t="s">
        <v>180</v>
      </c>
      <c r="AI35" t="s">
        <v>181</v>
      </c>
      <c r="AJ35" t="s">
        <v>182</v>
      </c>
      <c r="AK35" t="s">
        <v>488</v>
      </c>
      <c r="AL35" t="s">
        <v>184</v>
      </c>
      <c r="AM35" t="s">
        <v>813</v>
      </c>
      <c r="AN35" t="s">
        <v>814</v>
      </c>
      <c r="AO35" t="s">
        <v>187</v>
      </c>
      <c r="AP35" t="s">
        <v>188</v>
      </c>
      <c r="AQ35" t="s">
        <v>189</v>
      </c>
      <c r="AR35" t="s">
        <v>190</v>
      </c>
      <c r="AS35" t="s">
        <v>191</v>
      </c>
      <c r="AT35">
        <v>1954</v>
      </c>
      <c r="AU35" t="s">
        <v>190</v>
      </c>
      <c r="AV35">
        <v>10</v>
      </c>
      <c r="AW35" t="s">
        <v>815</v>
      </c>
      <c r="AX35" t="s">
        <v>193</v>
      </c>
      <c r="AY35" t="s">
        <v>194</v>
      </c>
      <c r="AZ35" t="s">
        <v>193</v>
      </c>
      <c r="BA35">
        <v>1771</v>
      </c>
      <c r="BB35">
        <v>1771</v>
      </c>
      <c r="BC35">
        <v>1771</v>
      </c>
      <c r="BD35">
        <v>1771</v>
      </c>
      <c r="BE35" t="s">
        <v>195</v>
      </c>
      <c r="BF35">
        <v>1771</v>
      </c>
      <c r="BG35">
        <v>3</v>
      </c>
      <c r="BH35">
        <v>3</v>
      </c>
      <c r="BI35" s="3">
        <v>2</v>
      </c>
      <c r="BJ35" t="s">
        <v>196</v>
      </c>
      <c r="BK35" t="s">
        <v>241</v>
      </c>
      <c r="BL35" t="s">
        <v>198</v>
      </c>
      <c r="BM35" t="s">
        <v>374</v>
      </c>
      <c r="BN35" t="s">
        <v>200</v>
      </c>
      <c r="BO35" t="s">
        <v>201</v>
      </c>
      <c r="BP35" t="s">
        <v>202</v>
      </c>
      <c r="BQ35" t="s">
        <v>269</v>
      </c>
      <c r="BR35" t="s">
        <v>375</v>
      </c>
      <c r="BS35">
        <v>231</v>
      </c>
      <c r="BT35">
        <v>1</v>
      </c>
      <c r="BU35" t="s">
        <v>375</v>
      </c>
      <c r="BV35" t="s">
        <v>205</v>
      </c>
      <c r="BW35" t="s">
        <v>206</v>
      </c>
      <c r="BX35">
        <v>1</v>
      </c>
      <c r="BY35" t="s">
        <v>205</v>
      </c>
      <c r="BZ35" t="s">
        <v>164</v>
      </c>
      <c r="CA35" t="s">
        <v>207</v>
      </c>
      <c r="CB35" t="s">
        <v>207</v>
      </c>
      <c r="CC35" t="s">
        <v>816</v>
      </c>
      <c r="CE35" t="s">
        <v>294</v>
      </c>
      <c r="DD35">
        <f t="shared" ca="1" si="14"/>
        <v>221000</v>
      </c>
      <c r="DE35" t="s">
        <v>212</v>
      </c>
      <c r="DG35">
        <f t="shared" ca="1" si="15"/>
        <v>136000</v>
      </c>
      <c r="DL35">
        <f t="shared" ca="1" si="16"/>
        <v>235000</v>
      </c>
      <c r="DO35">
        <f t="shared" ca="1" si="17"/>
        <v>92000</v>
      </c>
      <c r="DP35" s="5">
        <v>231000</v>
      </c>
      <c r="DQ35">
        <f t="shared" ca="1" si="18"/>
        <v>1878.5</v>
      </c>
      <c r="DT35" t="s">
        <v>194</v>
      </c>
      <c r="DU35" t="s">
        <v>269</v>
      </c>
      <c r="DV35" t="s">
        <v>213</v>
      </c>
      <c r="DW35">
        <v>99</v>
      </c>
      <c r="DX35">
        <v>594513</v>
      </c>
      <c r="DY35">
        <v>600458</v>
      </c>
      <c r="DZ35">
        <v>588567</v>
      </c>
      <c r="EA35">
        <v>1</v>
      </c>
      <c r="EB35" t="s">
        <v>817</v>
      </c>
      <c r="EC35" t="s">
        <v>818</v>
      </c>
      <c r="ED35" t="s">
        <v>216</v>
      </c>
      <c r="EE35" t="s">
        <v>819</v>
      </c>
      <c r="EF35" t="s">
        <v>820</v>
      </c>
      <c r="EG35" t="s">
        <v>821</v>
      </c>
      <c r="EH35">
        <v>146400</v>
      </c>
      <c r="EI35">
        <v>0</v>
      </c>
      <c r="EJ35">
        <v>183000</v>
      </c>
      <c r="EK35" t="s">
        <v>819</v>
      </c>
      <c r="EL35">
        <v>1</v>
      </c>
      <c r="EM35">
        <v>969</v>
      </c>
      <c r="EN35" t="s">
        <v>250</v>
      </c>
      <c r="EO35">
        <v>91500</v>
      </c>
      <c r="EP35">
        <v>103.33</v>
      </c>
      <c r="EQ35" t="s">
        <v>221</v>
      </c>
      <c r="ER35" t="s">
        <v>822</v>
      </c>
      <c r="ES35" t="s">
        <v>823</v>
      </c>
      <c r="ET35" t="s">
        <v>824</v>
      </c>
      <c r="EU35" t="s">
        <v>225</v>
      </c>
      <c r="EV35" t="s">
        <v>825</v>
      </c>
    </row>
    <row r="36" spans="1:160" x14ac:dyDescent="0.25">
      <c r="A36">
        <v>204610</v>
      </c>
      <c r="B36">
        <v>48113</v>
      </c>
      <c r="C36" t="s">
        <v>826</v>
      </c>
      <c r="D36">
        <v>204610</v>
      </c>
      <c r="E36">
        <v>130</v>
      </c>
      <c r="F36">
        <v>60</v>
      </c>
      <c r="G36" t="s">
        <v>827</v>
      </c>
      <c r="H36">
        <v>0.1747475</v>
      </c>
      <c r="I36">
        <v>7612</v>
      </c>
      <c r="K36" t="s">
        <v>527</v>
      </c>
      <c r="L36" t="s">
        <v>164</v>
      </c>
      <c r="M36" t="s">
        <v>165</v>
      </c>
      <c r="N36" t="s">
        <v>166</v>
      </c>
      <c r="O36" t="s">
        <v>167</v>
      </c>
      <c r="P36" t="s">
        <v>168</v>
      </c>
      <c r="Q36" t="s">
        <v>828</v>
      </c>
      <c r="R36" t="s">
        <v>170</v>
      </c>
      <c r="S36" t="s">
        <v>171</v>
      </c>
      <c r="T36" t="s">
        <v>172</v>
      </c>
      <c r="U36" t="s">
        <v>829</v>
      </c>
      <c r="V36" t="s">
        <v>830</v>
      </c>
      <c r="W36" t="s">
        <v>168</v>
      </c>
      <c r="X36" t="s">
        <v>175</v>
      </c>
      <c r="Y36" t="s">
        <v>831</v>
      </c>
      <c r="Z36">
        <v>75228</v>
      </c>
      <c r="AA36">
        <v>2727</v>
      </c>
      <c r="AB36" t="s">
        <v>571</v>
      </c>
      <c r="AC36" t="s">
        <v>178</v>
      </c>
      <c r="AD36">
        <v>32.836021000000002</v>
      </c>
      <c r="AE36">
        <v>-96.664186999999998</v>
      </c>
      <c r="AF36">
        <v>3.77</v>
      </c>
      <c r="AG36" t="s">
        <v>832</v>
      </c>
      <c r="AH36" t="s">
        <v>180</v>
      </c>
      <c r="AI36" t="s">
        <v>181</v>
      </c>
      <c r="AJ36" t="s">
        <v>182</v>
      </c>
      <c r="AK36" t="s">
        <v>833</v>
      </c>
      <c r="AL36" t="s">
        <v>184</v>
      </c>
      <c r="AM36" t="s">
        <v>834</v>
      </c>
      <c r="AN36" t="s">
        <v>835</v>
      </c>
      <c r="AO36" t="s">
        <v>187</v>
      </c>
      <c r="AP36" t="s">
        <v>188</v>
      </c>
      <c r="AQ36" t="s">
        <v>189</v>
      </c>
      <c r="AR36" t="s">
        <v>190</v>
      </c>
      <c r="AS36" t="s">
        <v>191</v>
      </c>
      <c r="AT36">
        <v>1954</v>
      </c>
      <c r="AU36" t="s">
        <v>190</v>
      </c>
      <c r="AV36">
        <v>10</v>
      </c>
      <c r="AW36" t="s">
        <v>836</v>
      </c>
      <c r="AX36" t="s">
        <v>193</v>
      </c>
      <c r="AY36" t="s">
        <v>194</v>
      </c>
      <c r="AZ36" t="s">
        <v>193</v>
      </c>
      <c r="BA36">
        <v>1560</v>
      </c>
      <c r="BB36">
        <v>1560</v>
      </c>
      <c r="BC36">
        <v>1560</v>
      </c>
      <c r="BD36">
        <v>1560</v>
      </c>
      <c r="BE36" t="s">
        <v>195</v>
      </c>
      <c r="BF36">
        <v>1560</v>
      </c>
      <c r="BG36">
        <v>1</v>
      </c>
      <c r="BH36">
        <v>2</v>
      </c>
      <c r="BI36" s="3">
        <v>3</v>
      </c>
      <c r="BJ36" t="s">
        <v>599</v>
      </c>
      <c r="BK36" t="s">
        <v>197</v>
      </c>
      <c r="BL36" t="s">
        <v>198</v>
      </c>
      <c r="BM36" t="s">
        <v>374</v>
      </c>
      <c r="BN36" t="s">
        <v>200</v>
      </c>
      <c r="BO36" t="s">
        <v>201</v>
      </c>
      <c r="BP36" t="s">
        <v>202</v>
      </c>
      <c r="BQ36" t="s">
        <v>269</v>
      </c>
      <c r="BR36" t="s">
        <v>204</v>
      </c>
      <c r="BS36">
        <v>72</v>
      </c>
      <c r="BT36">
        <v>1</v>
      </c>
      <c r="BU36" t="s">
        <v>204</v>
      </c>
      <c r="BV36" t="s">
        <v>205</v>
      </c>
      <c r="BW36" t="s">
        <v>206</v>
      </c>
      <c r="BX36">
        <v>1</v>
      </c>
      <c r="BY36" t="s">
        <v>205</v>
      </c>
      <c r="BZ36" t="s">
        <v>164</v>
      </c>
      <c r="CA36" t="s">
        <v>207</v>
      </c>
      <c r="CB36" t="s">
        <v>207</v>
      </c>
      <c r="CC36" t="s">
        <v>837</v>
      </c>
      <c r="CD36" t="s">
        <v>838</v>
      </c>
      <c r="CE36" t="s">
        <v>294</v>
      </c>
      <c r="CF36">
        <v>1</v>
      </c>
      <c r="CG36">
        <v>1</v>
      </c>
      <c r="CH36" t="s">
        <v>216</v>
      </c>
      <c r="CI36" t="s">
        <v>421</v>
      </c>
      <c r="CM36" t="s">
        <v>421</v>
      </c>
      <c r="CP36" t="s">
        <v>208</v>
      </c>
      <c r="CQ36">
        <v>0</v>
      </c>
      <c r="CR36" t="s">
        <v>209</v>
      </c>
      <c r="CS36">
        <v>10000</v>
      </c>
      <c r="CT36">
        <v>1</v>
      </c>
      <c r="CU36">
        <v>10</v>
      </c>
      <c r="CV36" t="s">
        <v>839</v>
      </c>
      <c r="CW36" t="s">
        <v>840</v>
      </c>
      <c r="CX36">
        <v>0</v>
      </c>
      <c r="CY36">
        <v>189.4</v>
      </c>
      <c r="CZ36">
        <v>295470</v>
      </c>
      <c r="DA36">
        <v>5.25</v>
      </c>
      <c r="DB36">
        <v>40000</v>
      </c>
      <c r="DC36">
        <v>215.04</v>
      </c>
      <c r="DD36">
        <v>335470</v>
      </c>
      <c r="DE36" t="s">
        <v>212</v>
      </c>
      <c r="DF36">
        <v>189.4</v>
      </c>
      <c r="DG36">
        <v>295470</v>
      </c>
      <c r="DH36" t="s">
        <v>212</v>
      </c>
      <c r="DI36">
        <v>5.25</v>
      </c>
      <c r="DJ36">
        <v>40000</v>
      </c>
      <c r="DK36" t="s">
        <v>212</v>
      </c>
      <c r="DL36">
        <v>335470</v>
      </c>
      <c r="DM36">
        <v>215.04</v>
      </c>
      <c r="DN36">
        <v>295470</v>
      </c>
      <c r="DO36">
        <v>40000</v>
      </c>
      <c r="DP36" s="5">
        <v>237500</v>
      </c>
      <c r="DQ36">
        <v>6413.45</v>
      </c>
      <c r="DR36">
        <v>4.1100000000000003</v>
      </c>
      <c r="DS36">
        <v>2024</v>
      </c>
      <c r="DT36" t="s">
        <v>194</v>
      </c>
      <c r="DU36" t="s">
        <v>269</v>
      </c>
      <c r="DV36" t="s">
        <v>213</v>
      </c>
      <c r="DW36">
        <v>99</v>
      </c>
      <c r="DX36">
        <v>362085</v>
      </c>
      <c r="DY36">
        <v>365705</v>
      </c>
      <c r="DZ36">
        <v>358464</v>
      </c>
      <c r="EA36">
        <v>1</v>
      </c>
      <c r="EB36" t="s">
        <v>841</v>
      </c>
      <c r="EC36" t="s">
        <v>842</v>
      </c>
      <c r="EE36" t="s">
        <v>843</v>
      </c>
      <c r="EF36" t="s">
        <v>844</v>
      </c>
      <c r="EG36" t="s">
        <v>845</v>
      </c>
      <c r="EH36">
        <v>97950</v>
      </c>
      <c r="EJ36">
        <v>101503</v>
      </c>
      <c r="EK36" t="s">
        <v>843</v>
      </c>
      <c r="EL36">
        <v>1</v>
      </c>
      <c r="EM36">
        <v>319526</v>
      </c>
      <c r="EN36" t="s">
        <v>250</v>
      </c>
      <c r="EO36">
        <v>33834</v>
      </c>
      <c r="EP36">
        <v>65.069999999999993</v>
      </c>
      <c r="EQ36" t="s">
        <v>221</v>
      </c>
      <c r="ER36" t="s">
        <v>846</v>
      </c>
      <c r="ES36" t="s">
        <v>847</v>
      </c>
      <c r="ET36" t="s">
        <v>848</v>
      </c>
      <c r="EU36" t="s">
        <v>225</v>
      </c>
      <c r="EV36" t="s">
        <v>849</v>
      </c>
      <c r="EW36" t="s">
        <v>255</v>
      </c>
    </row>
    <row r="37" spans="1:160" x14ac:dyDescent="0.25">
      <c r="A37">
        <v>206487</v>
      </c>
      <c r="B37">
        <v>48113</v>
      </c>
      <c r="C37" t="s">
        <v>850</v>
      </c>
      <c r="D37">
        <v>206487</v>
      </c>
      <c r="E37">
        <v>120</v>
      </c>
      <c r="F37">
        <v>60</v>
      </c>
      <c r="G37" t="s">
        <v>364</v>
      </c>
      <c r="H37">
        <v>0.1652893</v>
      </c>
      <c r="I37">
        <v>7200</v>
      </c>
      <c r="J37" t="s">
        <v>162</v>
      </c>
      <c r="K37" t="s">
        <v>163</v>
      </c>
      <c r="L37" t="s">
        <v>164</v>
      </c>
      <c r="M37" t="s">
        <v>165</v>
      </c>
      <c r="N37" t="s">
        <v>166</v>
      </c>
      <c r="O37" t="s">
        <v>167</v>
      </c>
      <c r="P37" t="s">
        <v>168</v>
      </c>
      <c r="Q37" t="s">
        <v>851</v>
      </c>
      <c r="R37" t="s">
        <v>852</v>
      </c>
      <c r="S37" t="s">
        <v>171</v>
      </c>
      <c r="T37" t="s">
        <v>172</v>
      </c>
      <c r="U37" t="s">
        <v>853</v>
      </c>
      <c r="V37" t="s">
        <v>854</v>
      </c>
      <c r="W37" t="s">
        <v>855</v>
      </c>
      <c r="X37" t="s">
        <v>175</v>
      </c>
      <c r="Y37" t="s">
        <v>856</v>
      </c>
      <c r="Z37">
        <v>75149</v>
      </c>
      <c r="AA37">
        <v>1225</v>
      </c>
      <c r="AB37" t="s">
        <v>857</v>
      </c>
      <c r="AC37" t="s">
        <v>178</v>
      </c>
      <c r="AD37">
        <v>32.789431999999998</v>
      </c>
      <c r="AE37">
        <v>-96.635975999999999</v>
      </c>
      <c r="AF37">
        <v>3.722</v>
      </c>
      <c r="AG37" t="s">
        <v>858</v>
      </c>
      <c r="AH37" t="s">
        <v>180</v>
      </c>
      <c r="AI37" t="s">
        <v>181</v>
      </c>
      <c r="AJ37" t="s">
        <v>859</v>
      </c>
      <c r="AL37" t="s">
        <v>860</v>
      </c>
      <c r="AM37" t="s">
        <v>861</v>
      </c>
      <c r="AN37" t="s">
        <v>862</v>
      </c>
      <c r="AO37" t="s">
        <v>187</v>
      </c>
      <c r="AP37" t="s">
        <v>188</v>
      </c>
      <c r="AQ37" t="s">
        <v>189</v>
      </c>
      <c r="AR37" t="s">
        <v>190</v>
      </c>
      <c r="AS37" t="s">
        <v>191</v>
      </c>
      <c r="AT37">
        <v>1960</v>
      </c>
      <c r="AU37" t="s">
        <v>190</v>
      </c>
      <c r="AV37">
        <v>10</v>
      </c>
      <c r="AW37" t="s">
        <v>863</v>
      </c>
      <c r="AX37" t="s">
        <v>193</v>
      </c>
      <c r="AY37" t="s">
        <v>194</v>
      </c>
      <c r="AZ37" t="s">
        <v>193</v>
      </c>
      <c r="BA37">
        <v>1262</v>
      </c>
      <c r="BB37">
        <v>1262</v>
      </c>
      <c r="BC37">
        <v>1262</v>
      </c>
      <c r="BD37">
        <v>1262</v>
      </c>
      <c r="BE37" t="s">
        <v>195</v>
      </c>
      <c r="BF37">
        <v>1262</v>
      </c>
      <c r="BG37">
        <v>1</v>
      </c>
      <c r="BH37">
        <v>1</v>
      </c>
      <c r="BI37" s="3">
        <v>3</v>
      </c>
      <c r="BJ37" t="s">
        <v>599</v>
      </c>
      <c r="BK37" t="s">
        <v>197</v>
      </c>
      <c r="BL37" t="s">
        <v>198</v>
      </c>
      <c r="BM37" t="s">
        <v>199</v>
      </c>
      <c r="BN37" t="s">
        <v>200</v>
      </c>
      <c r="BO37" t="s">
        <v>201</v>
      </c>
      <c r="BP37" t="s">
        <v>202</v>
      </c>
      <c r="BQ37" t="s">
        <v>269</v>
      </c>
      <c r="BR37" t="s">
        <v>204</v>
      </c>
      <c r="BS37">
        <v>308</v>
      </c>
      <c r="BT37">
        <v>1</v>
      </c>
      <c r="BU37" t="s">
        <v>204</v>
      </c>
      <c r="BV37" t="s">
        <v>205</v>
      </c>
      <c r="BW37" t="s">
        <v>206</v>
      </c>
      <c r="BX37">
        <v>1</v>
      </c>
      <c r="BY37" t="s">
        <v>205</v>
      </c>
      <c r="BZ37" t="s">
        <v>164</v>
      </c>
      <c r="CA37" t="s">
        <v>207</v>
      </c>
      <c r="CB37" t="s">
        <v>207</v>
      </c>
      <c r="CC37" t="s">
        <v>864</v>
      </c>
      <c r="CE37" t="s">
        <v>294</v>
      </c>
      <c r="CN37">
        <v>550</v>
      </c>
      <c r="DD37">
        <f ca="1">ROUND(335470 * (1 + (RAND() - 0.5)/5),-3)</f>
        <v>303000</v>
      </c>
      <c r="DE37" t="s">
        <v>212</v>
      </c>
      <c r="DG37">
        <f t="shared" ca="1" si="15"/>
        <v>117000</v>
      </c>
      <c r="DL37">
        <f ca="1">ROUND(335470 * (1 + (RAND() - 0.5)/5), -3)</f>
        <v>309000</v>
      </c>
      <c r="DO37">
        <f ca="1">ROUND(40000* (1 + (RAND() - 0.5)/5), -3)</f>
        <v>40000</v>
      </c>
      <c r="DP37" s="5">
        <v>220500</v>
      </c>
      <c r="DQ37">
        <f ca="1">ROUND(6413.45* (1 + (RAND() - 0.5)/5), 1)</f>
        <v>7040.4</v>
      </c>
      <c r="DT37" t="s">
        <v>194</v>
      </c>
      <c r="DU37" t="s">
        <v>269</v>
      </c>
      <c r="DV37" t="s">
        <v>213</v>
      </c>
      <c r="DW37">
        <v>99</v>
      </c>
      <c r="DX37">
        <v>228363</v>
      </c>
      <c r="DY37">
        <v>230646</v>
      </c>
      <c r="DZ37">
        <v>226079</v>
      </c>
      <c r="EA37">
        <v>1</v>
      </c>
      <c r="EB37" t="s">
        <v>865</v>
      </c>
      <c r="EC37" t="s">
        <v>866</v>
      </c>
      <c r="EE37" t="s">
        <v>867</v>
      </c>
      <c r="EF37" t="s">
        <v>868</v>
      </c>
      <c r="EG37" t="s">
        <v>869</v>
      </c>
      <c r="EH37">
        <v>82650</v>
      </c>
      <c r="EJ37">
        <v>103313</v>
      </c>
      <c r="EK37" t="s">
        <v>867</v>
      </c>
      <c r="EL37">
        <v>1</v>
      </c>
      <c r="EM37">
        <v>3391841</v>
      </c>
      <c r="EN37" t="s">
        <v>250</v>
      </c>
      <c r="EO37">
        <v>34437</v>
      </c>
      <c r="EP37">
        <v>81.86</v>
      </c>
      <c r="EQ37" t="s">
        <v>221</v>
      </c>
      <c r="ER37" t="s">
        <v>870</v>
      </c>
      <c r="ES37" t="s">
        <v>871</v>
      </c>
      <c r="ET37" t="s">
        <v>872</v>
      </c>
      <c r="EU37" t="s">
        <v>225</v>
      </c>
      <c r="EV37" t="s">
        <v>873</v>
      </c>
      <c r="EW37" t="s">
        <v>255</v>
      </c>
      <c r="EY37" t="s">
        <v>874</v>
      </c>
      <c r="EZ37" t="s">
        <v>871</v>
      </c>
      <c r="FA37" t="s">
        <v>875</v>
      </c>
      <c r="FB37" t="s">
        <v>876</v>
      </c>
      <c r="FC37" t="s">
        <v>871</v>
      </c>
      <c r="FD37" t="s">
        <v>877</v>
      </c>
    </row>
    <row r="38" spans="1:160" x14ac:dyDescent="0.25">
      <c r="A38">
        <v>242410</v>
      </c>
      <c r="B38">
        <v>48113</v>
      </c>
      <c r="C38" t="s">
        <v>878</v>
      </c>
      <c r="D38">
        <v>242410</v>
      </c>
      <c r="E38">
        <v>155</v>
      </c>
      <c r="F38">
        <v>47</v>
      </c>
      <c r="G38" t="s">
        <v>879</v>
      </c>
      <c r="H38">
        <v>0.19550049999999999</v>
      </c>
      <c r="I38">
        <v>8516</v>
      </c>
      <c r="J38" t="s">
        <v>162</v>
      </c>
      <c r="K38" t="s">
        <v>880</v>
      </c>
      <c r="L38" t="s">
        <v>164</v>
      </c>
      <c r="M38" t="s">
        <v>165</v>
      </c>
      <c r="N38" t="s">
        <v>166</v>
      </c>
      <c r="O38" t="s">
        <v>167</v>
      </c>
      <c r="P38" t="s">
        <v>168</v>
      </c>
      <c r="Q38" t="s">
        <v>881</v>
      </c>
      <c r="R38" t="s">
        <v>170</v>
      </c>
      <c r="S38" t="s">
        <v>171</v>
      </c>
      <c r="T38" t="s">
        <v>172</v>
      </c>
      <c r="U38" t="s">
        <v>882</v>
      </c>
      <c r="V38" t="s">
        <v>883</v>
      </c>
      <c r="W38" t="s">
        <v>168</v>
      </c>
      <c r="X38" t="s">
        <v>175</v>
      </c>
      <c r="Y38" t="s">
        <v>884</v>
      </c>
      <c r="Z38">
        <v>75203</v>
      </c>
      <c r="AA38">
        <v>4308</v>
      </c>
      <c r="AB38" t="s">
        <v>885</v>
      </c>
      <c r="AC38" t="s">
        <v>178</v>
      </c>
      <c r="AD38">
        <v>32.728979000000002</v>
      </c>
      <c r="AE38">
        <v>-96.796850000000006</v>
      </c>
      <c r="AF38">
        <v>4.53</v>
      </c>
      <c r="AG38" t="s">
        <v>886</v>
      </c>
      <c r="AH38" t="s">
        <v>180</v>
      </c>
      <c r="AI38" t="s">
        <v>236</v>
      </c>
      <c r="AJ38" t="s">
        <v>182</v>
      </c>
      <c r="AK38" t="s">
        <v>371</v>
      </c>
      <c r="AL38" t="s">
        <v>184</v>
      </c>
      <c r="AM38" t="s">
        <v>887</v>
      </c>
      <c r="AN38" t="s">
        <v>888</v>
      </c>
      <c r="AO38" t="s">
        <v>187</v>
      </c>
      <c r="AP38" t="s">
        <v>188</v>
      </c>
      <c r="AQ38" t="s">
        <v>189</v>
      </c>
      <c r="AR38" t="s">
        <v>190</v>
      </c>
      <c r="AS38" t="s">
        <v>191</v>
      </c>
      <c r="AT38">
        <v>1926</v>
      </c>
      <c r="AU38" t="s">
        <v>190</v>
      </c>
      <c r="AV38">
        <v>10</v>
      </c>
      <c r="AW38" t="s">
        <v>889</v>
      </c>
      <c r="AX38" t="s">
        <v>193</v>
      </c>
      <c r="AY38" t="s">
        <v>194</v>
      </c>
      <c r="AZ38" t="s">
        <v>193</v>
      </c>
      <c r="BA38">
        <v>1854</v>
      </c>
      <c r="BB38">
        <v>1806</v>
      </c>
      <c r="BC38">
        <v>1854</v>
      </c>
      <c r="BD38">
        <v>1854</v>
      </c>
      <c r="BE38" t="s">
        <v>195</v>
      </c>
      <c r="BF38">
        <v>1854</v>
      </c>
      <c r="BG38">
        <v>1</v>
      </c>
      <c r="BH38">
        <v>2</v>
      </c>
      <c r="BI38" s="3">
        <v>4</v>
      </c>
      <c r="BJ38" t="s">
        <v>599</v>
      </c>
      <c r="BK38" t="s">
        <v>197</v>
      </c>
      <c r="BL38" t="s">
        <v>198</v>
      </c>
      <c r="BM38" t="s">
        <v>374</v>
      </c>
      <c r="BN38" t="s">
        <v>200</v>
      </c>
      <c r="BO38" t="s">
        <v>201</v>
      </c>
      <c r="BP38" t="s">
        <v>202</v>
      </c>
      <c r="BQ38" t="s">
        <v>269</v>
      </c>
      <c r="BR38" t="s">
        <v>204</v>
      </c>
      <c r="BS38">
        <f>ROUND(AVERAGE(BS2:BS37),0)</f>
        <v>343</v>
      </c>
      <c r="BT38">
        <v>1</v>
      </c>
      <c r="BU38" t="s">
        <v>204</v>
      </c>
      <c r="BV38" t="s">
        <v>205</v>
      </c>
      <c r="BW38" t="s">
        <v>206</v>
      </c>
      <c r="BX38">
        <v>1</v>
      </c>
      <c r="BY38" t="s">
        <v>205</v>
      </c>
      <c r="BZ38" t="s">
        <v>164</v>
      </c>
      <c r="CA38" t="s">
        <v>207</v>
      </c>
      <c r="CB38" t="s">
        <v>207</v>
      </c>
      <c r="CC38" t="s">
        <v>890</v>
      </c>
      <c r="CE38" t="s">
        <v>294</v>
      </c>
      <c r="CF38">
        <v>1</v>
      </c>
      <c r="CG38">
        <v>1</v>
      </c>
      <c r="CH38" t="s">
        <v>216</v>
      </c>
      <c r="CI38" t="s">
        <v>421</v>
      </c>
      <c r="DD38">
        <f ca="1">ROUND(335470 * (1 + (RAND() - 0.5)/5),-3)</f>
        <v>339000</v>
      </c>
      <c r="DE38" t="s">
        <v>212</v>
      </c>
      <c r="DG38">
        <f t="shared" ca="1" si="15"/>
        <v>138000</v>
      </c>
      <c r="DL38">
        <f ca="1">ROUND(335470 * (1 + (RAND() - 0.5)/5), -3)</f>
        <v>364000</v>
      </c>
      <c r="DO38">
        <f ca="1">ROUND(40000* (1 + (RAND() - 0.5)/5), -3)</f>
        <v>39000</v>
      </c>
      <c r="DP38" s="5">
        <v>335470</v>
      </c>
      <c r="DQ38">
        <f ca="1">ROUND(6413.45* (1 + (RAND() - 0.5)/5), 1)</f>
        <v>6625.7</v>
      </c>
      <c r="DT38" t="s">
        <v>194</v>
      </c>
      <c r="DU38" t="s">
        <v>269</v>
      </c>
      <c r="DV38" t="s">
        <v>213</v>
      </c>
      <c r="DW38">
        <v>99</v>
      </c>
      <c r="DX38">
        <v>308219</v>
      </c>
      <c r="DY38">
        <v>311301</v>
      </c>
      <c r="DZ38">
        <v>305136</v>
      </c>
      <c r="EA38">
        <v>1</v>
      </c>
      <c r="EB38" t="s">
        <v>891</v>
      </c>
      <c r="EC38" t="s">
        <v>892</v>
      </c>
      <c r="EE38" t="s">
        <v>893</v>
      </c>
      <c r="EF38" t="s">
        <v>894</v>
      </c>
      <c r="EK38" t="s">
        <v>893</v>
      </c>
      <c r="EL38">
        <v>1</v>
      </c>
      <c r="EM38">
        <v>105194</v>
      </c>
      <c r="EN38" t="s">
        <v>250</v>
      </c>
      <c r="EQ38" t="s">
        <v>221</v>
      </c>
      <c r="ER38" t="s">
        <v>895</v>
      </c>
      <c r="ES38" t="s">
        <v>896</v>
      </c>
      <c r="ET38" t="s">
        <v>428</v>
      </c>
      <c r="EU38" t="s">
        <v>225</v>
      </c>
      <c r="EV38" t="s">
        <v>897</v>
      </c>
      <c r="EW38" t="s">
        <v>255</v>
      </c>
    </row>
    <row r="39" spans="1:160" x14ac:dyDescent="0.25">
      <c r="A39">
        <v>205099</v>
      </c>
      <c r="B39">
        <v>48113</v>
      </c>
      <c r="C39" t="s">
        <v>898</v>
      </c>
      <c r="D39">
        <v>205099</v>
      </c>
      <c r="E39">
        <v>130</v>
      </c>
      <c r="F39">
        <v>70</v>
      </c>
      <c r="G39" t="s">
        <v>899</v>
      </c>
      <c r="H39">
        <v>0.2056703</v>
      </c>
      <c r="I39">
        <v>8959</v>
      </c>
      <c r="J39" t="s">
        <v>162</v>
      </c>
      <c r="K39" t="s">
        <v>589</v>
      </c>
      <c r="L39" t="s">
        <v>164</v>
      </c>
      <c r="M39" t="s">
        <v>165</v>
      </c>
      <c r="N39" t="s">
        <v>166</v>
      </c>
      <c r="O39" t="s">
        <v>167</v>
      </c>
      <c r="P39" t="s">
        <v>168</v>
      </c>
      <c r="Q39" t="s">
        <v>900</v>
      </c>
      <c r="R39" t="s">
        <v>901</v>
      </c>
      <c r="S39" t="s">
        <v>171</v>
      </c>
      <c r="T39" t="s">
        <v>172</v>
      </c>
      <c r="U39" t="s">
        <v>902</v>
      </c>
      <c r="V39" t="s">
        <v>903</v>
      </c>
      <c r="W39" t="s">
        <v>168</v>
      </c>
      <c r="X39" t="s">
        <v>175</v>
      </c>
      <c r="Y39" t="s">
        <v>904</v>
      </c>
      <c r="Z39">
        <v>75231</v>
      </c>
      <c r="AA39">
        <v>4860</v>
      </c>
      <c r="AB39" t="s">
        <v>811</v>
      </c>
      <c r="AC39" t="s">
        <v>178</v>
      </c>
      <c r="AD39">
        <v>32.883643999999997</v>
      </c>
      <c r="AE39">
        <v>-96.738602</v>
      </c>
      <c r="AF39">
        <v>2.8879999999999999</v>
      </c>
      <c r="AG39" t="s">
        <v>905</v>
      </c>
      <c r="AH39" t="s">
        <v>180</v>
      </c>
      <c r="AI39" t="s">
        <v>181</v>
      </c>
      <c r="AJ39" t="s">
        <v>906</v>
      </c>
      <c r="AK39" t="s">
        <v>907</v>
      </c>
      <c r="AL39" t="s">
        <v>184</v>
      </c>
      <c r="AM39" t="s">
        <v>908</v>
      </c>
      <c r="AN39" t="s">
        <v>909</v>
      </c>
      <c r="AO39" t="s">
        <v>187</v>
      </c>
      <c r="AP39" t="s">
        <v>188</v>
      </c>
      <c r="AQ39" t="s">
        <v>189</v>
      </c>
      <c r="AR39" t="s">
        <v>190</v>
      </c>
      <c r="AS39" t="s">
        <v>191</v>
      </c>
      <c r="AT39">
        <v>1978</v>
      </c>
      <c r="AU39" t="s">
        <v>190</v>
      </c>
      <c r="AV39">
        <v>10</v>
      </c>
      <c r="AW39" t="s">
        <v>910</v>
      </c>
      <c r="AX39" t="s">
        <v>193</v>
      </c>
      <c r="AY39" t="s">
        <v>194</v>
      </c>
      <c r="AZ39" t="s">
        <v>193</v>
      </c>
      <c r="BA39">
        <v>2379</v>
      </c>
      <c r="BB39">
        <v>2379</v>
      </c>
      <c r="BC39">
        <v>2379</v>
      </c>
      <c r="BD39">
        <v>2379</v>
      </c>
      <c r="BE39" t="s">
        <v>195</v>
      </c>
      <c r="BF39">
        <v>2379</v>
      </c>
      <c r="BG39">
        <v>2</v>
      </c>
      <c r="BH39">
        <v>2</v>
      </c>
      <c r="BI39" s="3">
        <v>3</v>
      </c>
      <c r="BJ39" t="s">
        <v>196</v>
      </c>
      <c r="BK39" t="s">
        <v>911</v>
      </c>
      <c r="BL39" t="s">
        <v>198</v>
      </c>
      <c r="BM39" t="s">
        <v>199</v>
      </c>
      <c r="BN39" t="s">
        <v>200</v>
      </c>
      <c r="BO39" t="s">
        <v>201</v>
      </c>
      <c r="BP39" t="s">
        <v>202</v>
      </c>
      <c r="BQ39" t="s">
        <v>269</v>
      </c>
      <c r="BR39" t="s">
        <v>375</v>
      </c>
      <c r="BS39">
        <v>506</v>
      </c>
      <c r="BT39">
        <v>2</v>
      </c>
      <c r="BU39" t="s">
        <v>375</v>
      </c>
      <c r="BV39" t="s">
        <v>205</v>
      </c>
      <c r="BW39" t="s">
        <v>206</v>
      </c>
      <c r="BX39">
        <v>1</v>
      </c>
      <c r="BY39" t="s">
        <v>205</v>
      </c>
      <c r="BZ39" t="s">
        <v>164</v>
      </c>
      <c r="CA39" t="s">
        <v>207</v>
      </c>
      <c r="CB39" t="s">
        <v>207</v>
      </c>
      <c r="CC39" t="s">
        <v>912</v>
      </c>
      <c r="CE39" t="s">
        <v>294</v>
      </c>
      <c r="CG39">
        <v>1</v>
      </c>
      <c r="CH39" t="s">
        <v>216</v>
      </c>
      <c r="CI39" t="s">
        <v>421</v>
      </c>
      <c r="CL39">
        <v>1988</v>
      </c>
      <c r="CP39" t="s">
        <v>208</v>
      </c>
      <c r="CQ39">
        <v>0</v>
      </c>
      <c r="CR39" t="s">
        <v>209</v>
      </c>
      <c r="CS39">
        <v>10000</v>
      </c>
      <c r="CT39">
        <v>1</v>
      </c>
      <c r="CU39">
        <v>10</v>
      </c>
      <c r="CV39" t="s">
        <v>913</v>
      </c>
      <c r="CW39" t="s">
        <v>914</v>
      </c>
      <c r="CX39">
        <v>0</v>
      </c>
      <c r="CY39">
        <v>159.29</v>
      </c>
      <c r="CZ39">
        <v>378950</v>
      </c>
      <c r="DA39">
        <v>41.86</v>
      </c>
      <c r="DB39">
        <v>375000</v>
      </c>
      <c r="DC39">
        <v>316.92</v>
      </c>
      <c r="DD39">
        <v>753950</v>
      </c>
      <c r="DE39" t="s">
        <v>212</v>
      </c>
      <c r="DF39">
        <v>159.29</v>
      </c>
      <c r="DG39">
        <v>378950</v>
      </c>
      <c r="DH39" t="s">
        <v>212</v>
      </c>
      <c r="DI39">
        <v>41.86</v>
      </c>
      <c r="DJ39">
        <v>375000</v>
      </c>
      <c r="DK39" t="s">
        <v>212</v>
      </c>
      <c r="DL39">
        <v>753950</v>
      </c>
      <c r="DM39">
        <v>316.92</v>
      </c>
      <c r="DN39">
        <v>378950</v>
      </c>
      <c r="DO39">
        <v>375000</v>
      </c>
      <c r="DP39" s="5">
        <v>753950</v>
      </c>
      <c r="DQ39">
        <v>14068.14</v>
      </c>
      <c r="DR39">
        <v>5.91</v>
      </c>
      <c r="DS39">
        <v>2024</v>
      </c>
      <c r="DU39" t="s">
        <v>269</v>
      </c>
      <c r="DV39" t="s">
        <v>213</v>
      </c>
      <c r="DW39">
        <v>99</v>
      </c>
      <c r="DX39">
        <v>845289</v>
      </c>
      <c r="DY39">
        <v>853741</v>
      </c>
      <c r="DZ39">
        <v>836836</v>
      </c>
      <c r="EA39">
        <v>1</v>
      </c>
      <c r="EB39" t="s">
        <v>915</v>
      </c>
      <c r="EC39" t="s">
        <v>916</v>
      </c>
      <c r="ED39" t="s">
        <v>216</v>
      </c>
      <c r="EE39" t="s">
        <v>917</v>
      </c>
      <c r="EF39" t="s">
        <v>918</v>
      </c>
      <c r="EG39" t="s">
        <v>919</v>
      </c>
      <c r="EH39">
        <v>420750</v>
      </c>
      <c r="EI39">
        <v>0</v>
      </c>
      <c r="EJ39">
        <v>525938</v>
      </c>
      <c r="EK39" t="s">
        <v>917</v>
      </c>
      <c r="EL39">
        <v>1</v>
      </c>
      <c r="EM39">
        <v>201800312643</v>
      </c>
      <c r="EN39" t="s">
        <v>250</v>
      </c>
      <c r="EO39">
        <v>175312</v>
      </c>
      <c r="EP39">
        <v>221.08</v>
      </c>
      <c r="EQ39" t="s">
        <v>221</v>
      </c>
      <c r="ER39" t="s">
        <v>920</v>
      </c>
      <c r="ES39" t="s">
        <v>921</v>
      </c>
      <c r="ET39" t="s">
        <v>922</v>
      </c>
      <c r="EU39" t="s">
        <v>225</v>
      </c>
      <c r="EV39" t="s">
        <v>923</v>
      </c>
    </row>
    <row r="40" spans="1:160" x14ac:dyDescent="0.25">
      <c r="A40">
        <v>226006</v>
      </c>
      <c r="B40">
        <v>48113</v>
      </c>
      <c r="C40" t="s">
        <v>924</v>
      </c>
      <c r="D40">
        <v>226006</v>
      </c>
      <c r="E40">
        <v>125</v>
      </c>
      <c r="F40">
        <v>95</v>
      </c>
      <c r="G40" t="s">
        <v>541</v>
      </c>
      <c r="H40">
        <v>0.1783747</v>
      </c>
      <c r="I40">
        <v>7770</v>
      </c>
      <c r="J40" t="s">
        <v>162</v>
      </c>
      <c r="K40" t="s">
        <v>253</v>
      </c>
      <c r="L40" t="s">
        <v>164</v>
      </c>
      <c r="M40" t="s">
        <v>165</v>
      </c>
      <c r="N40" t="s">
        <v>166</v>
      </c>
      <c r="O40" t="s">
        <v>167</v>
      </c>
      <c r="P40" t="s">
        <v>168</v>
      </c>
      <c r="Q40" t="s">
        <v>925</v>
      </c>
      <c r="R40" t="s">
        <v>901</v>
      </c>
      <c r="S40" t="s">
        <v>171</v>
      </c>
      <c r="T40" t="s">
        <v>172</v>
      </c>
      <c r="U40" t="s">
        <v>926</v>
      </c>
      <c r="V40" t="s">
        <v>927</v>
      </c>
      <c r="W40" t="s">
        <v>168</v>
      </c>
      <c r="X40" t="s">
        <v>175</v>
      </c>
      <c r="Y40" t="s">
        <v>928</v>
      </c>
      <c r="Z40">
        <v>75238</v>
      </c>
      <c r="AA40">
        <v>3544</v>
      </c>
      <c r="AB40" t="s">
        <v>929</v>
      </c>
      <c r="AC40" t="s">
        <v>178</v>
      </c>
      <c r="AD40">
        <v>32.871886000000003</v>
      </c>
      <c r="AE40">
        <v>-96.707988</v>
      </c>
      <c r="AF40">
        <v>1.831</v>
      </c>
      <c r="AG40" t="s">
        <v>930</v>
      </c>
      <c r="AH40" t="s">
        <v>180</v>
      </c>
      <c r="AI40" t="s">
        <v>181</v>
      </c>
      <c r="AJ40" t="s">
        <v>906</v>
      </c>
      <c r="AK40" t="s">
        <v>907</v>
      </c>
      <c r="AL40" t="s">
        <v>184</v>
      </c>
      <c r="AM40" t="s">
        <v>931</v>
      </c>
      <c r="AN40" t="s">
        <v>932</v>
      </c>
      <c r="AO40" t="s">
        <v>187</v>
      </c>
      <c r="AP40" t="s">
        <v>188</v>
      </c>
      <c r="AQ40" t="s">
        <v>189</v>
      </c>
      <c r="AR40" t="s">
        <v>190</v>
      </c>
      <c r="AS40" t="s">
        <v>191</v>
      </c>
      <c r="AT40">
        <v>1959</v>
      </c>
      <c r="AU40" t="s">
        <v>190</v>
      </c>
      <c r="AV40">
        <v>10</v>
      </c>
      <c r="AW40" t="s">
        <v>933</v>
      </c>
      <c r="AX40" t="s">
        <v>193</v>
      </c>
      <c r="AY40" t="s">
        <v>194</v>
      </c>
      <c r="AZ40" t="s">
        <v>193</v>
      </c>
      <c r="BA40">
        <v>1506</v>
      </c>
      <c r="BB40">
        <v>1506</v>
      </c>
      <c r="BC40">
        <v>1506</v>
      </c>
      <c r="BD40">
        <v>1506</v>
      </c>
      <c r="BE40" t="s">
        <v>195</v>
      </c>
      <c r="BF40">
        <v>1506</v>
      </c>
      <c r="BG40">
        <v>2</v>
      </c>
      <c r="BH40">
        <v>2</v>
      </c>
      <c r="BI40" s="3">
        <v>3</v>
      </c>
      <c r="BJ40" t="s">
        <v>196</v>
      </c>
      <c r="BK40" t="s">
        <v>911</v>
      </c>
      <c r="BL40" t="s">
        <v>198</v>
      </c>
      <c r="BM40" t="s">
        <v>199</v>
      </c>
      <c r="BN40" t="s">
        <v>200</v>
      </c>
      <c r="BO40" t="s">
        <v>201</v>
      </c>
      <c r="BP40" t="s">
        <v>268</v>
      </c>
      <c r="BQ40" t="s">
        <v>269</v>
      </c>
      <c r="BR40" t="s">
        <v>375</v>
      </c>
      <c r="BS40">
        <v>500</v>
      </c>
      <c r="BT40">
        <v>2</v>
      </c>
      <c r="BU40" t="s">
        <v>375</v>
      </c>
      <c r="BV40" t="s">
        <v>205</v>
      </c>
      <c r="BW40" t="s">
        <v>206</v>
      </c>
      <c r="BX40">
        <v>1</v>
      </c>
      <c r="BY40" t="s">
        <v>205</v>
      </c>
      <c r="BZ40" t="s">
        <v>164</v>
      </c>
      <c r="CA40" t="s">
        <v>207</v>
      </c>
      <c r="CB40" t="s">
        <v>207</v>
      </c>
      <c r="CC40" t="s">
        <v>934</v>
      </c>
      <c r="CE40" t="s">
        <v>294</v>
      </c>
      <c r="DD40">
        <f ca="1">ROUND(753950 * (1 + (RAND() - 0.5)/5),-3)</f>
        <v>759000</v>
      </c>
      <c r="DE40" t="s">
        <v>212</v>
      </c>
      <c r="DG40">
        <f t="shared" ca="1" si="15"/>
        <v>114000</v>
      </c>
      <c r="DL40">
        <f ca="1">ROUND(753950 * (1 + (RAND() - 0.5)/5), -3)</f>
        <v>742000</v>
      </c>
      <c r="DO40">
        <f ca="1">ROUND(375000* (1 + (RAND() - 0.5)/5), -3)</f>
        <v>399000</v>
      </c>
      <c r="DP40" s="5">
        <v>340500</v>
      </c>
      <c r="DQ40">
        <f ca="1">ROUND(14068.14* (1 + (RAND() - 0.5)/5), 1)</f>
        <v>14511.4</v>
      </c>
    </row>
    <row r="41" spans="1:160" x14ac:dyDescent="0.25">
      <c r="A41">
        <v>240281</v>
      </c>
      <c r="B41">
        <v>48113</v>
      </c>
      <c r="C41" t="s">
        <v>935</v>
      </c>
      <c r="D41">
        <v>240281</v>
      </c>
      <c r="G41" t="s">
        <v>936</v>
      </c>
      <c r="H41">
        <v>3.516</v>
      </c>
      <c r="I41">
        <v>153157</v>
      </c>
      <c r="J41" t="s">
        <v>162</v>
      </c>
      <c r="K41" t="s">
        <v>937</v>
      </c>
      <c r="L41" t="s">
        <v>164</v>
      </c>
      <c r="M41" t="s">
        <v>165</v>
      </c>
      <c r="N41" t="s">
        <v>938</v>
      </c>
      <c r="O41" t="s">
        <v>167</v>
      </c>
      <c r="P41" t="s">
        <v>168</v>
      </c>
      <c r="Q41" t="s">
        <v>939</v>
      </c>
      <c r="R41" t="s">
        <v>901</v>
      </c>
      <c r="S41" t="s">
        <v>171</v>
      </c>
      <c r="T41" t="s">
        <v>172</v>
      </c>
      <c r="U41" t="s">
        <v>940</v>
      </c>
      <c r="V41" t="s">
        <v>941</v>
      </c>
      <c r="W41" t="s">
        <v>168</v>
      </c>
      <c r="X41" t="s">
        <v>175</v>
      </c>
      <c r="Y41" t="s">
        <v>942</v>
      </c>
      <c r="Z41">
        <v>75243</v>
      </c>
      <c r="AA41">
        <v>4240</v>
      </c>
      <c r="AB41" t="s">
        <v>546</v>
      </c>
      <c r="AC41" t="s">
        <v>178</v>
      </c>
      <c r="AD41">
        <v>32.908230000000003</v>
      </c>
      <c r="AE41">
        <v>-96.739665000000002</v>
      </c>
      <c r="AF41">
        <v>4.4850000000000003</v>
      </c>
      <c r="AG41" t="s">
        <v>943</v>
      </c>
      <c r="AH41" t="s">
        <v>180</v>
      </c>
      <c r="AI41" t="s">
        <v>181</v>
      </c>
      <c r="AJ41" t="s">
        <v>906</v>
      </c>
      <c r="AK41" t="s">
        <v>907</v>
      </c>
      <c r="AL41" t="s">
        <v>184</v>
      </c>
      <c r="AM41" t="s">
        <v>944</v>
      </c>
      <c r="AN41" t="s">
        <v>945</v>
      </c>
      <c r="AO41" t="s">
        <v>239</v>
      </c>
      <c r="AP41" t="s">
        <v>946</v>
      </c>
      <c r="AQ41" t="s">
        <v>1072</v>
      </c>
      <c r="AR41" t="s">
        <v>947</v>
      </c>
      <c r="AS41" t="s">
        <v>947</v>
      </c>
      <c r="AT41">
        <v>1981</v>
      </c>
      <c r="AU41" t="s">
        <v>947</v>
      </c>
      <c r="AV41">
        <v>11</v>
      </c>
      <c r="AW41" t="s">
        <v>948</v>
      </c>
      <c r="AX41" t="s">
        <v>193</v>
      </c>
      <c r="AY41" t="s">
        <v>194</v>
      </c>
      <c r="AZ41" t="s">
        <v>193</v>
      </c>
      <c r="BA41">
        <v>686</v>
      </c>
      <c r="BB41">
        <v>686</v>
      </c>
      <c r="BC41">
        <v>686</v>
      </c>
      <c r="BD41">
        <v>686</v>
      </c>
      <c r="BE41" t="s">
        <v>195</v>
      </c>
      <c r="BF41">
        <v>686</v>
      </c>
      <c r="BG41">
        <v>1</v>
      </c>
      <c r="BH41">
        <v>1</v>
      </c>
      <c r="BI41" s="3">
        <v>1</v>
      </c>
      <c r="BJ41" t="s">
        <v>599</v>
      </c>
      <c r="BK41" t="s">
        <v>241</v>
      </c>
      <c r="BL41" t="s">
        <v>198</v>
      </c>
      <c r="BM41" t="s">
        <v>199</v>
      </c>
      <c r="BN41" t="s">
        <v>200</v>
      </c>
      <c r="BO41" t="s">
        <v>201</v>
      </c>
      <c r="BP41" t="s">
        <v>202</v>
      </c>
      <c r="BQ41" t="s">
        <v>242</v>
      </c>
      <c r="BR41" t="s">
        <v>204</v>
      </c>
      <c r="BS41">
        <f>ROUND(AVERAGE(BS2:BS40),0)</f>
        <v>351</v>
      </c>
      <c r="BT41">
        <f>ROUND(AVERAGE(BT1:BT40),0)</f>
        <v>1</v>
      </c>
      <c r="BU41" t="s">
        <v>204</v>
      </c>
      <c r="BV41" t="s">
        <v>949</v>
      </c>
      <c r="BW41" t="s">
        <v>949</v>
      </c>
      <c r="BX41">
        <v>1</v>
      </c>
      <c r="BY41" t="s">
        <v>949</v>
      </c>
      <c r="BZ41" t="s">
        <v>164</v>
      </c>
      <c r="CA41" t="s">
        <v>207</v>
      </c>
      <c r="CB41" t="s">
        <v>207</v>
      </c>
      <c r="CC41" t="s">
        <v>950</v>
      </c>
      <c r="CD41" t="s">
        <v>951</v>
      </c>
      <c r="CE41" t="s">
        <v>294</v>
      </c>
      <c r="CG41">
        <v>1</v>
      </c>
      <c r="CH41" t="s">
        <v>216</v>
      </c>
      <c r="CI41" t="s">
        <v>421</v>
      </c>
      <c r="DD41">
        <f t="shared" ref="DD41:DD51" ca="1" si="21">ROUND(753950 * (1 + (RAND() - 0.5)/5),-3)</f>
        <v>753000</v>
      </c>
      <c r="DE41" t="s">
        <v>212</v>
      </c>
      <c r="DG41">
        <f t="shared" ca="1" si="15"/>
        <v>130000</v>
      </c>
      <c r="DL41">
        <f t="shared" ref="DL41:DL51" ca="1" si="22">ROUND(753950 * (1 + (RAND() - 0.5)/5), -3)</f>
        <v>780000</v>
      </c>
      <c r="DO41">
        <f t="shared" ref="DO41:DO51" ca="1" si="23">ROUND(375000* (1 + (RAND() - 0.5)/5), -3)</f>
        <v>365000</v>
      </c>
      <c r="DP41" s="5">
        <v>753950</v>
      </c>
      <c r="DQ41">
        <f t="shared" ref="DQ41:DQ51" ca="1" si="24">ROUND(14068.14* (1 + (RAND() - 0.5)/5), 1)</f>
        <v>14597.3</v>
      </c>
    </row>
    <row r="42" spans="1:160" x14ac:dyDescent="0.25">
      <c r="A42">
        <v>205568</v>
      </c>
      <c r="B42">
        <v>48113</v>
      </c>
      <c r="C42" t="s">
        <v>952</v>
      </c>
      <c r="D42">
        <v>205568</v>
      </c>
      <c r="E42">
        <v>163</v>
      </c>
      <c r="F42">
        <v>90</v>
      </c>
      <c r="G42" t="s">
        <v>163</v>
      </c>
      <c r="H42">
        <v>0.375</v>
      </c>
      <c r="I42">
        <v>16335</v>
      </c>
      <c r="K42" t="s">
        <v>282</v>
      </c>
      <c r="L42" t="s">
        <v>164</v>
      </c>
      <c r="M42" t="s">
        <v>165</v>
      </c>
      <c r="N42" t="s">
        <v>166</v>
      </c>
      <c r="O42" t="s">
        <v>167</v>
      </c>
      <c r="P42" t="s">
        <v>168</v>
      </c>
      <c r="Q42" t="s">
        <v>953</v>
      </c>
      <c r="R42" t="s">
        <v>170</v>
      </c>
      <c r="S42" t="s">
        <v>171</v>
      </c>
      <c r="T42" t="s">
        <v>172</v>
      </c>
      <c r="U42" t="s">
        <v>954</v>
      </c>
      <c r="V42" t="s">
        <v>955</v>
      </c>
      <c r="W42" t="s">
        <v>168</v>
      </c>
      <c r="X42" t="s">
        <v>175</v>
      </c>
      <c r="Y42" t="s">
        <v>956</v>
      </c>
      <c r="Z42">
        <v>75230</v>
      </c>
      <c r="AA42">
        <v>2402</v>
      </c>
      <c r="AB42" t="s">
        <v>957</v>
      </c>
      <c r="AC42" t="s">
        <v>178</v>
      </c>
      <c r="AD42">
        <v>32.906613</v>
      </c>
      <c r="AE42">
        <v>-96.773803000000001</v>
      </c>
      <c r="AF42">
        <v>4.5979999999999999</v>
      </c>
      <c r="AG42" t="s">
        <v>958</v>
      </c>
      <c r="AH42" t="s">
        <v>180</v>
      </c>
      <c r="AI42" t="s">
        <v>181</v>
      </c>
      <c r="AJ42" t="s">
        <v>182</v>
      </c>
      <c r="AK42" t="s">
        <v>959</v>
      </c>
      <c r="AL42" t="s">
        <v>184</v>
      </c>
      <c r="AM42" t="s">
        <v>960</v>
      </c>
      <c r="AN42" t="s">
        <v>961</v>
      </c>
      <c r="AO42" t="s">
        <v>187</v>
      </c>
      <c r="AP42" t="s">
        <v>188</v>
      </c>
      <c r="AQ42" t="s">
        <v>189</v>
      </c>
      <c r="AR42" t="s">
        <v>190</v>
      </c>
      <c r="AS42" t="s">
        <v>191</v>
      </c>
      <c r="AT42">
        <v>1978</v>
      </c>
      <c r="AU42" t="s">
        <v>190</v>
      </c>
      <c r="AV42">
        <v>10</v>
      </c>
      <c r="AW42" t="s">
        <v>962</v>
      </c>
      <c r="AX42" t="s">
        <v>193</v>
      </c>
      <c r="AY42" t="s">
        <v>194</v>
      </c>
      <c r="AZ42" t="s">
        <v>193</v>
      </c>
      <c r="BA42">
        <v>3579</v>
      </c>
      <c r="BB42">
        <v>3579</v>
      </c>
      <c r="BC42">
        <v>3579</v>
      </c>
      <c r="BD42">
        <v>3579</v>
      </c>
      <c r="BE42" t="s">
        <v>195</v>
      </c>
      <c r="BF42">
        <v>3579</v>
      </c>
      <c r="BG42">
        <v>4</v>
      </c>
      <c r="BH42">
        <v>5</v>
      </c>
      <c r="BI42" s="3">
        <v>4</v>
      </c>
      <c r="BJ42" t="s">
        <v>196</v>
      </c>
      <c r="BK42" t="s">
        <v>197</v>
      </c>
      <c r="BL42" t="s">
        <v>198</v>
      </c>
      <c r="BM42" t="s">
        <v>374</v>
      </c>
      <c r="BN42" t="s">
        <v>200</v>
      </c>
      <c r="BO42" t="s">
        <v>201</v>
      </c>
      <c r="BP42" t="s">
        <v>963</v>
      </c>
      <c r="BQ42" t="s">
        <v>797</v>
      </c>
      <c r="BR42" t="s">
        <v>375</v>
      </c>
      <c r="BS42">
        <v>661</v>
      </c>
      <c r="BT42">
        <v>2</v>
      </c>
      <c r="BU42" t="s">
        <v>375</v>
      </c>
      <c r="BV42" t="s">
        <v>205</v>
      </c>
      <c r="BW42" t="s">
        <v>206</v>
      </c>
      <c r="BX42">
        <v>1</v>
      </c>
      <c r="BY42" t="s">
        <v>205</v>
      </c>
      <c r="BZ42" t="s">
        <v>164</v>
      </c>
      <c r="CA42" t="s">
        <v>207</v>
      </c>
      <c r="CB42" t="s">
        <v>207</v>
      </c>
      <c r="CC42" t="s">
        <v>964</v>
      </c>
      <c r="CD42" t="s">
        <v>965</v>
      </c>
      <c r="CE42" t="s">
        <v>294</v>
      </c>
      <c r="CF42">
        <v>1</v>
      </c>
      <c r="CG42">
        <v>1</v>
      </c>
      <c r="CH42" t="s">
        <v>216</v>
      </c>
      <c r="CI42" t="s">
        <v>421</v>
      </c>
      <c r="CL42">
        <v>1990</v>
      </c>
      <c r="CM42" t="s">
        <v>421</v>
      </c>
      <c r="DD42">
        <f t="shared" ca="1" si="21"/>
        <v>706000</v>
      </c>
      <c r="DE42" t="s">
        <v>212</v>
      </c>
      <c r="DG42">
        <f t="shared" ca="1" si="15"/>
        <v>125000</v>
      </c>
      <c r="DL42">
        <f t="shared" ca="1" si="22"/>
        <v>695000</v>
      </c>
      <c r="DO42">
        <f t="shared" ca="1" si="23"/>
        <v>353000</v>
      </c>
      <c r="DP42" s="5">
        <v>739000</v>
      </c>
      <c r="DQ42">
        <f t="shared" ca="1" si="24"/>
        <v>14230</v>
      </c>
      <c r="DT42" t="s">
        <v>194</v>
      </c>
      <c r="DU42" t="s">
        <v>797</v>
      </c>
      <c r="DV42" t="s">
        <v>213</v>
      </c>
      <c r="DW42">
        <v>99</v>
      </c>
      <c r="DX42">
        <v>1625000</v>
      </c>
      <c r="DY42">
        <v>1641250</v>
      </c>
      <c r="DZ42">
        <v>1608750</v>
      </c>
      <c r="EA42">
        <v>1</v>
      </c>
      <c r="EB42" t="s">
        <v>966</v>
      </c>
      <c r="EC42" t="s">
        <v>967</v>
      </c>
      <c r="ED42" t="s">
        <v>216</v>
      </c>
      <c r="EE42" t="s">
        <v>968</v>
      </c>
      <c r="EF42" t="s">
        <v>969</v>
      </c>
      <c r="EG42" t="s">
        <v>970</v>
      </c>
      <c r="EH42">
        <v>712000</v>
      </c>
      <c r="EI42">
        <v>0</v>
      </c>
      <c r="EK42" t="s">
        <v>968</v>
      </c>
      <c r="EL42">
        <v>1</v>
      </c>
      <c r="EM42">
        <v>201500263570</v>
      </c>
      <c r="EN42" t="s">
        <v>250</v>
      </c>
      <c r="EQ42" t="s">
        <v>221</v>
      </c>
      <c r="ER42" t="s">
        <v>971</v>
      </c>
      <c r="ES42" t="s">
        <v>972</v>
      </c>
      <c r="ET42" t="s">
        <v>973</v>
      </c>
      <c r="EU42" t="s">
        <v>225</v>
      </c>
      <c r="EV42" t="s">
        <v>974</v>
      </c>
      <c r="EY42" t="s">
        <v>975</v>
      </c>
      <c r="EZ42" t="s">
        <v>972</v>
      </c>
      <c r="FA42" t="s">
        <v>976</v>
      </c>
    </row>
    <row r="43" spans="1:160" x14ac:dyDescent="0.25">
      <c r="A43">
        <v>242209</v>
      </c>
      <c r="B43">
        <v>48113</v>
      </c>
      <c r="C43" t="s">
        <v>977</v>
      </c>
      <c r="D43">
        <v>242209</v>
      </c>
      <c r="E43">
        <v>168</v>
      </c>
      <c r="F43">
        <v>70</v>
      </c>
      <c r="G43" t="s">
        <v>730</v>
      </c>
      <c r="H43">
        <v>0.2699725</v>
      </c>
      <c r="I43">
        <v>11760</v>
      </c>
      <c r="K43" t="s">
        <v>326</v>
      </c>
      <c r="L43" t="s">
        <v>164</v>
      </c>
      <c r="M43" t="s">
        <v>165</v>
      </c>
      <c r="N43" t="s">
        <v>166</v>
      </c>
      <c r="O43" t="s">
        <v>167</v>
      </c>
      <c r="P43" t="s">
        <v>168</v>
      </c>
      <c r="Q43" t="s">
        <v>978</v>
      </c>
      <c r="R43" t="s">
        <v>170</v>
      </c>
      <c r="S43" t="s">
        <v>171</v>
      </c>
      <c r="T43" t="s">
        <v>172</v>
      </c>
      <c r="U43" t="s">
        <v>979</v>
      </c>
      <c r="V43" t="s">
        <v>980</v>
      </c>
      <c r="W43" t="s">
        <v>168</v>
      </c>
      <c r="X43" t="s">
        <v>175</v>
      </c>
      <c r="Y43" t="s">
        <v>981</v>
      </c>
      <c r="Z43">
        <v>75205</v>
      </c>
      <c r="AA43">
        <v>3806</v>
      </c>
      <c r="AB43" t="s">
        <v>982</v>
      </c>
      <c r="AC43" t="s">
        <v>178</v>
      </c>
      <c r="AD43">
        <v>32.822901999999999</v>
      </c>
      <c r="AE43">
        <v>-96.796554999999998</v>
      </c>
      <c r="AF43">
        <v>3.9529999999999998</v>
      </c>
      <c r="AG43" t="s">
        <v>983</v>
      </c>
      <c r="AH43" t="s">
        <v>180</v>
      </c>
      <c r="AI43" t="s">
        <v>181</v>
      </c>
      <c r="AJ43" t="s">
        <v>182</v>
      </c>
      <c r="AK43" t="s">
        <v>984</v>
      </c>
      <c r="AL43" t="s">
        <v>184</v>
      </c>
      <c r="AM43" t="s">
        <v>985</v>
      </c>
      <c r="AN43" t="s">
        <v>986</v>
      </c>
      <c r="AO43" t="s">
        <v>187</v>
      </c>
      <c r="AP43" t="s">
        <v>188</v>
      </c>
      <c r="AQ43" t="s">
        <v>189</v>
      </c>
      <c r="AR43" t="s">
        <v>190</v>
      </c>
      <c r="AS43" t="s">
        <v>191</v>
      </c>
      <c r="AT43">
        <v>1924</v>
      </c>
      <c r="AU43" t="s">
        <v>190</v>
      </c>
      <c r="AV43">
        <v>10</v>
      </c>
      <c r="AW43" t="s">
        <v>987</v>
      </c>
      <c r="AX43" t="s">
        <v>193</v>
      </c>
      <c r="AY43" t="s">
        <v>194</v>
      </c>
      <c r="AZ43" t="s">
        <v>193</v>
      </c>
      <c r="BA43">
        <v>4161</v>
      </c>
      <c r="BB43">
        <v>4161</v>
      </c>
      <c r="BC43">
        <v>4161</v>
      </c>
      <c r="BD43">
        <v>4161</v>
      </c>
      <c r="BE43" t="s">
        <v>195</v>
      </c>
      <c r="BF43">
        <v>4161</v>
      </c>
      <c r="BG43">
        <v>4</v>
      </c>
      <c r="BH43">
        <v>5</v>
      </c>
      <c r="BI43" s="3">
        <v>4</v>
      </c>
      <c r="BJ43" t="s">
        <v>599</v>
      </c>
      <c r="BK43" t="s">
        <v>197</v>
      </c>
      <c r="BL43" t="s">
        <v>198</v>
      </c>
      <c r="BM43" t="s">
        <v>374</v>
      </c>
      <c r="BN43" t="s">
        <v>200</v>
      </c>
      <c r="BO43" t="s">
        <v>201</v>
      </c>
      <c r="BP43" t="s">
        <v>268</v>
      </c>
      <c r="BQ43" t="s">
        <v>269</v>
      </c>
      <c r="BR43" t="s">
        <v>354</v>
      </c>
      <c r="BS43">
        <v>594</v>
      </c>
      <c r="BT43">
        <v>2</v>
      </c>
      <c r="BU43" t="s">
        <v>354</v>
      </c>
      <c r="BV43" t="s">
        <v>205</v>
      </c>
      <c r="BW43" t="s">
        <v>206</v>
      </c>
      <c r="BX43">
        <v>2</v>
      </c>
      <c r="BY43" t="s">
        <v>205</v>
      </c>
      <c r="BZ43" t="s">
        <v>164</v>
      </c>
      <c r="CA43" t="s">
        <v>207</v>
      </c>
      <c r="CB43" t="s">
        <v>207</v>
      </c>
      <c r="CC43" t="s">
        <v>988</v>
      </c>
      <c r="CE43" t="s">
        <v>294</v>
      </c>
      <c r="CF43">
        <v>1</v>
      </c>
      <c r="CG43">
        <v>2</v>
      </c>
      <c r="CH43" t="s">
        <v>216</v>
      </c>
      <c r="CI43" t="s">
        <v>421</v>
      </c>
      <c r="CM43" t="s">
        <v>421</v>
      </c>
      <c r="DD43">
        <f t="shared" ca="1" si="21"/>
        <v>727000</v>
      </c>
      <c r="DE43" t="s">
        <v>212</v>
      </c>
      <c r="DG43">
        <f t="shared" ca="1" si="15"/>
        <v>137000</v>
      </c>
      <c r="DL43">
        <f t="shared" ca="1" si="22"/>
        <v>705000</v>
      </c>
      <c r="DO43">
        <f t="shared" ca="1" si="23"/>
        <v>406000</v>
      </c>
      <c r="DP43" s="5">
        <v>777000</v>
      </c>
      <c r="DQ43">
        <f t="shared" ca="1" si="24"/>
        <v>14895.6</v>
      </c>
      <c r="DT43" t="s">
        <v>194</v>
      </c>
      <c r="DU43" t="s">
        <v>269</v>
      </c>
      <c r="DV43" t="s">
        <v>213</v>
      </c>
      <c r="DW43">
        <v>95</v>
      </c>
      <c r="DX43">
        <v>1756000</v>
      </c>
      <c r="DY43">
        <v>1843800</v>
      </c>
      <c r="DZ43">
        <v>1668200</v>
      </c>
      <c r="EA43">
        <v>5</v>
      </c>
      <c r="EB43" t="s">
        <v>989</v>
      </c>
      <c r="EC43" t="s">
        <v>990</v>
      </c>
      <c r="ED43" t="s">
        <v>216</v>
      </c>
      <c r="EE43" t="s">
        <v>991</v>
      </c>
      <c r="EF43" t="s">
        <v>992</v>
      </c>
      <c r="EG43" t="s">
        <v>993</v>
      </c>
      <c r="EH43">
        <v>840000</v>
      </c>
      <c r="EI43">
        <v>0</v>
      </c>
      <c r="EJ43">
        <v>1050000</v>
      </c>
      <c r="EK43" t="s">
        <v>991</v>
      </c>
      <c r="EL43">
        <v>1</v>
      </c>
      <c r="EM43">
        <v>201000301405</v>
      </c>
      <c r="EN43" t="s">
        <v>250</v>
      </c>
      <c r="EO43">
        <v>262500</v>
      </c>
      <c r="EP43">
        <v>252.34</v>
      </c>
      <c r="EQ43" t="s">
        <v>221</v>
      </c>
      <c r="ER43" t="s">
        <v>994</v>
      </c>
      <c r="ES43" t="s">
        <v>995</v>
      </c>
      <c r="ET43" t="s">
        <v>996</v>
      </c>
      <c r="EU43" t="s">
        <v>225</v>
      </c>
      <c r="EV43" t="s">
        <v>997</v>
      </c>
      <c r="EY43" t="s">
        <v>998</v>
      </c>
      <c r="EZ43" t="s">
        <v>999</v>
      </c>
      <c r="FA43" t="s">
        <v>995</v>
      </c>
    </row>
    <row r="44" spans="1:160" x14ac:dyDescent="0.25">
      <c r="A44">
        <v>242223</v>
      </c>
      <c r="B44">
        <v>48113</v>
      </c>
      <c r="C44" t="s">
        <v>1000</v>
      </c>
      <c r="D44">
        <v>242223</v>
      </c>
      <c r="E44">
        <v>155</v>
      </c>
      <c r="F44">
        <v>105</v>
      </c>
      <c r="G44" t="s">
        <v>1001</v>
      </c>
      <c r="H44">
        <v>0.27729569999999998</v>
      </c>
      <c r="I44">
        <v>12079</v>
      </c>
      <c r="J44" t="s">
        <v>162</v>
      </c>
      <c r="K44" t="s">
        <v>454</v>
      </c>
      <c r="L44" t="s">
        <v>164</v>
      </c>
      <c r="M44" t="s">
        <v>165</v>
      </c>
      <c r="N44" t="s">
        <v>166</v>
      </c>
      <c r="O44" t="s">
        <v>167</v>
      </c>
      <c r="P44" t="s">
        <v>168</v>
      </c>
      <c r="Q44" t="s">
        <v>1002</v>
      </c>
      <c r="R44" t="s">
        <v>170</v>
      </c>
      <c r="S44" t="s">
        <v>171</v>
      </c>
      <c r="T44" t="s">
        <v>172</v>
      </c>
      <c r="U44" t="s">
        <v>1003</v>
      </c>
      <c r="V44" t="s">
        <v>1004</v>
      </c>
      <c r="W44" t="s">
        <v>168</v>
      </c>
      <c r="X44" t="s">
        <v>175</v>
      </c>
      <c r="Y44" t="s">
        <v>1005</v>
      </c>
      <c r="Z44">
        <v>75244</v>
      </c>
      <c r="AA44">
        <v>7002</v>
      </c>
      <c r="AB44" t="s">
        <v>1006</v>
      </c>
      <c r="AC44" t="s">
        <v>178</v>
      </c>
      <c r="AD44">
        <v>32.913527000000002</v>
      </c>
      <c r="AE44">
        <v>-96.852300999999997</v>
      </c>
      <c r="AF44">
        <v>4.516</v>
      </c>
      <c r="AG44" t="s">
        <v>1007</v>
      </c>
      <c r="AH44" t="s">
        <v>180</v>
      </c>
      <c r="AI44" t="s">
        <v>181</v>
      </c>
      <c r="AJ44" t="s">
        <v>182</v>
      </c>
      <c r="AK44" t="s">
        <v>1008</v>
      </c>
      <c r="AL44" t="s">
        <v>184</v>
      </c>
      <c r="AM44" t="s">
        <v>1009</v>
      </c>
      <c r="AN44" t="s">
        <v>1010</v>
      </c>
      <c r="AO44" t="s">
        <v>187</v>
      </c>
      <c r="AP44" t="s">
        <v>188</v>
      </c>
      <c r="AQ44" t="s">
        <v>189</v>
      </c>
      <c r="AR44" t="s">
        <v>190</v>
      </c>
      <c r="AS44" t="s">
        <v>191</v>
      </c>
      <c r="AT44">
        <v>1964</v>
      </c>
      <c r="AU44" t="s">
        <v>190</v>
      </c>
      <c r="AV44">
        <v>10</v>
      </c>
      <c r="AW44" t="s">
        <v>1011</v>
      </c>
      <c r="AX44" t="s">
        <v>193</v>
      </c>
      <c r="AY44" t="s">
        <v>194</v>
      </c>
      <c r="AZ44" t="s">
        <v>193</v>
      </c>
      <c r="BA44">
        <v>2844</v>
      </c>
      <c r="BB44">
        <v>3111</v>
      </c>
      <c r="BC44">
        <v>2844</v>
      </c>
      <c r="BD44">
        <v>2844</v>
      </c>
      <c r="BE44" t="s">
        <v>195</v>
      </c>
      <c r="BF44">
        <v>2844</v>
      </c>
      <c r="BG44">
        <v>3</v>
      </c>
      <c r="BH44">
        <v>4</v>
      </c>
      <c r="BI44" s="3">
        <v>4</v>
      </c>
      <c r="BJ44" t="s">
        <v>599</v>
      </c>
      <c r="BK44" t="s">
        <v>337</v>
      </c>
      <c r="BL44" t="s">
        <v>198</v>
      </c>
      <c r="BM44" t="s">
        <v>199</v>
      </c>
      <c r="BN44" t="s">
        <v>200</v>
      </c>
      <c r="BO44" t="s">
        <v>201</v>
      </c>
      <c r="BP44" t="s">
        <v>202</v>
      </c>
      <c r="BQ44" t="s">
        <v>269</v>
      </c>
      <c r="BR44" t="s">
        <v>375</v>
      </c>
      <c r="BS44">
        <v>441</v>
      </c>
      <c r="BT44">
        <v>2</v>
      </c>
      <c r="BU44" t="s">
        <v>375</v>
      </c>
      <c r="BV44" t="s">
        <v>205</v>
      </c>
      <c r="BW44" t="s">
        <v>206</v>
      </c>
      <c r="BX44">
        <v>1</v>
      </c>
      <c r="BY44" t="s">
        <v>205</v>
      </c>
      <c r="BZ44" t="s">
        <v>164</v>
      </c>
      <c r="CA44" t="s">
        <v>207</v>
      </c>
      <c r="CB44" t="s">
        <v>207</v>
      </c>
      <c r="CC44" t="s">
        <v>1012</v>
      </c>
      <c r="CD44" t="s">
        <v>1013</v>
      </c>
      <c r="CE44" t="s">
        <v>294</v>
      </c>
      <c r="CF44">
        <v>1</v>
      </c>
      <c r="CG44">
        <v>1</v>
      </c>
      <c r="CH44" t="s">
        <v>216</v>
      </c>
      <c r="CI44" t="s">
        <v>421</v>
      </c>
      <c r="DD44">
        <f t="shared" ca="1" si="21"/>
        <v>798000</v>
      </c>
      <c r="DE44" t="s">
        <v>212</v>
      </c>
      <c r="DG44">
        <f t="shared" ca="1" si="15"/>
        <v>126000</v>
      </c>
      <c r="DL44">
        <f t="shared" ca="1" si="22"/>
        <v>686000</v>
      </c>
      <c r="DO44">
        <f t="shared" ca="1" si="23"/>
        <v>385000</v>
      </c>
      <c r="DP44" s="5">
        <v>737000</v>
      </c>
      <c r="DQ44">
        <f t="shared" ca="1" si="24"/>
        <v>15315.9</v>
      </c>
      <c r="DT44" t="s">
        <v>194</v>
      </c>
      <c r="DU44" t="s">
        <v>269</v>
      </c>
      <c r="DV44" t="s">
        <v>213</v>
      </c>
      <c r="DW44">
        <v>98</v>
      </c>
      <c r="DX44">
        <v>589368</v>
      </c>
      <c r="DY44">
        <v>601155</v>
      </c>
      <c r="DZ44">
        <v>577580</v>
      </c>
      <c r="EA44">
        <v>2</v>
      </c>
      <c r="EB44" t="s">
        <v>1014</v>
      </c>
      <c r="EC44" t="s">
        <v>1015</v>
      </c>
      <c r="ED44" t="s">
        <v>216</v>
      </c>
      <c r="EE44" t="s">
        <v>1016</v>
      </c>
      <c r="EF44" t="s">
        <v>1017</v>
      </c>
      <c r="EG44" t="s">
        <v>1018</v>
      </c>
      <c r="EH44">
        <v>546000</v>
      </c>
      <c r="EI44">
        <v>0</v>
      </c>
      <c r="EJ44">
        <v>530111</v>
      </c>
      <c r="EK44" t="s">
        <v>1016</v>
      </c>
      <c r="EL44">
        <v>1</v>
      </c>
      <c r="EM44">
        <v>41023</v>
      </c>
      <c r="EN44" t="s">
        <v>250</v>
      </c>
      <c r="EO44">
        <v>132527</v>
      </c>
      <c r="EP44">
        <v>186.4</v>
      </c>
      <c r="EQ44" t="s">
        <v>221</v>
      </c>
      <c r="ER44" t="s">
        <v>1019</v>
      </c>
      <c r="ES44" t="s">
        <v>1020</v>
      </c>
      <c r="ET44" t="s">
        <v>1021</v>
      </c>
      <c r="EU44" t="s">
        <v>225</v>
      </c>
      <c r="EV44" t="s">
        <v>1022</v>
      </c>
      <c r="EY44" t="s">
        <v>1023</v>
      </c>
      <c r="EZ44" t="s">
        <v>1020</v>
      </c>
      <c r="FA44" t="s">
        <v>1024</v>
      </c>
    </row>
    <row r="45" spans="1:160" x14ac:dyDescent="0.25">
      <c r="A45">
        <v>242229</v>
      </c>
      <c r="B45">
        <v>48113</v>
      </c>
      <c r="C45" t="s">
        <v>1025</v>
      </c>
      <c r="D45">
        <v>242229</v>
      </c>
      <c r="E45">
        <v>125</v>
      </c>
      <c r="F45">
        <v>55</v>
      </c>
      <c r="G45" t="s">
        <v>880</v>
      </c>
      <c r="H45">
        <v>0.15727730000000001</v>
      </c>
      <c r="I45">
        <v>6851</v>
      </c>
      <c r="J45" t="s">
        <v>162</v>
      </c>
      <c r="K45" t="s">
        <v>541</v>
      </c>
      <c r="L45" t="s">
        <v>164</v>
      </c>
      <c r="M45" t="s">
        <v>165</v>
      </c>
      <c r="N45" t="s">
        <v>166</v>
      </c>
      <c r="O45" t="s">
        <v>167</v>
      </c>
      <c r="P45" t="s">
        <v>168</v>
      </c>
      <c r="Q45" t="s">
        <v>1026</v>
      </c>
      <c r="R45" t="s">
        <v>170</v>
      </c>
      <c r="S45" t="s">
        <v>171</v>
      </c>
      <c r="T45" t="s">
        <v>172</v>
      </c>
      <c r="U45" t="s">
        <v>1027</v>
      </c>
      <c r="V45" t="s">
        <v>1028</v>
      </c>
      <c r="W45" t="s">
        <v>168</v>
      </c>
      <c r="X45" t="s">
        <v>175</v>
      </c>
      <c r="Y45" t="s">
        <v>1029</v>
      </c>
      <c r="Z45">
        <v>75220</v>
      </c>
      <c r="AA45">
        <v>6631</v>
      </c>
      <c r="AB45" t="s">
        <v>1030</v>
      </c>
      <c r="AC45" t="s">
        <v>178</v>
      </c>
      <c r="AD45">
        <v>32.863700999999999</v>
      </c>
      <c r="AE45">
        <v>-96.870733000000001</v>
      </c>
      <c r="AF45">
        <v>1.3169999999999999</v>
      </c>
      <c r="AG45" t="s">
        <v>1031</v>
      </c>
      <c r="AH45" t="s">
        <v>180</v>
      </c>
      <c r="AI45" t="s">
        <v>181</v>
      </c>
      <c r="AJ45" t="s">
        <v>182</v>
      </c>
      <c r="AK45" t="s">
        <v>1032</v>
      </c>
      <c r="AL45" t="s">
        <v>184</v>
      </c>
      <c r="AM45" t="s">
        <v>1033</v>
      </c>
      <c r="AN45" t="s">
        <v>1034</v>
      </c>
      <c r="AO45" t="s">
        <v>187</v>
      </c>
      <c r="AP45" t="s">
        <v>188</v>
      </c>
      <c r="AQ45" t="s">
        <v>189</v>
      </c>
      <c r="AR45" t="s">
        <v>190</v>
      </c>
      <c r="AS45" t="s">
        <v>191</v>
      </c>
      <c r="AT45">
        <v>1955</v>
      </c>
      <c r="AU45" t="s">
        <v>190</v>
      </c>
      <c r="AV45">
        <v>10</v>
      </c>
      <c r="AW45" t="s">
        <v>1035</v>
      </c>
      <c r="AX45" t="s">
        <v>193</v>
      </c>
      <c r="AY45" t="s">
        <v>194</v>
      </c>
      <c r="AZ45" t="s">
        <v>193</v>
      </c>
      <c r="BA45">
        <v>1132</v>
      </c>
      <c r="BB45">
        <v>1132</v>
      </c>
      <c r="BC45">
        <v>1132</v>
      </c>
      <c r="BD45">
        <v>1132</v>
      </c>
      <c r="BE45" t="s">
        <v>195</v>
      </c>
      <c r="BF45">
        <v>1132</v>
      </c>
      <c r="BG45">
        <v>1</v>
      </c>
      <c r="BH45">
        <v>1</v>
      </c>
      <c r="BI45" s="3">
        <v>2</v>
      </c>
      <c r="BJ45" t="s">
        <v>599</v>
      </c>
      <c r="BK45" t="s">
        <v>197</v>
      </c>
      <c r="BL45" t="s">
        <v>198</v>
      </c>
      <c r="BM45" t="s">
        <v>374</v>
      </c>
      <c r="BN45" t="s">
        <v>200</v>
      </c>
      <c r="BO45" t="s">
        <v>201</v>
      </c>
      <c r="BP45" t="s">
        <v>202</v>
      </c>
      <c r="BQ45" t="s">
        <v>242</v>
      </c>
      <c r="BR45" t="s">
        <v>204</v>
      </c>
      <c r="BS45">
        <f>ROUND(AVERAGE(BS2:BS44),0)</f>
        <v>366</v>
      </c>
      <c r="BT45">
        <f>ROUND(AVERAGE(BT1:BT44),0)</f>
        <v>1</v>
      </c>
      <c r="BU45" t="s">
        <v>204</v>
      </c>
      <c r="BV45" t="s">
        <v>205</v>
      </c>
      <c r="BW45" t="s">
        <v>206</v>
      </c>
      <c r="BX45">
        <v>1</v>
      </c>
      <c r="BY45" t="s">
        <v>205</v>
      </c>
      <c r="BZ45" t="s">
        <v>164</v>
      </c>
      <c r="CA45" t="s">
        <v>207</v>
      </c>
      <c r="CB45" t="s">
        <v>207</v>
      </c>
      <c r="CC45" t="s">
        <v>1036</v>
      </c>
      <c r="CD45" t="s">
        <v>1037</v>
      </c>
      <c r="CE45" t="s">
        <v>294</v>
      </c>
      <c r="DD45">
        <f t="shared" ca="1" si="21"/>
        <v>697000</v>
      </c>
      <c r="DE45" t="s">
        <v>212</v>
      </c>
      <c r="DG45">
        <f t="shared" ca="1" si="15"/>
        <v>119000</v>
      </c>
      <c r="DL45">
        <f t="shared" ca="1" si="22"/>
        <v>798000</v>
      </c>
      <c r="DO45">
        <f t="shared" ca="1" si="23"/>
        <v>395000</v>
      </c>
      <c r="DP45" s="5">
        <v>785500</v>
      </c>
      <c r="DQ45">
        <f t="shared" ca="1" si="24"/>
        <v>14173.7</v>
      </c>
      <c r="DT45" t="s">
        <v>194</v>
      </c>
      <c r="DU45" t="s">
        <v>242</v>
      </c>
      <c r="DV45" t="s">
        <v>213</v>
      </c>
      <c r="DW45">
        <v>95</v>
      </c>
      <c r="DX45">
        <v>274716</v>
      </c>
      <c r="DY45">
        <v>288451</v>
      </c>
      <c r="DZ45">
        <v>260980</v>
      </c>
      <c r="EA45">
        <v>5</v>
      </c>
      <c r="EB45" t="s">
        <v>1038</v>
      </c>
      <c r="EC45" t="s">
        <v>1039</v>
      </c>
      <c r="EE45" t="s">
        <v>1040</v>
      </c>
      <c r="EF45" t="s">
        <v>1041</v>
      </c>
      <c r="EH45">
        <v>0</v>
      </c>
      <c r="EI45">
        <v>0</v>
      </c>
      <c r="EK45" t="s">
        <v>1040</v>
      </c>
      <c r="EL45">
        <v>1</v>
      </c>
      <c r="EM45">
        <v>112401</v>
      </c>
      <c r="EN45" t="s">
        <v>250</v>
      </c>
      <c r="EQ45" t="s">
        <v>221</v>
      </c>
      <c r="ER45" t="s">
        <v>1042</v>
      </c>
      <c r="ES45" t="s">
        <v>278</v>
      </c>
      <c r="ET45" t="s">
        <v>1043</v>
      </c>
      <c r="EU45" t="s">
        <v>225</v>
      </c>
      <c r="EV45" t="s">
        <v>1044</v>
      </c>
      <c r="EY45" t="s">
        <v>1045</v>
      </c>
      <c r="EZ45" t="s">
        <v>278</v>
      </c>
      <c r="FA45" t="s">
        <v>1046</v>
      </c>
    </row>
    <row r="46" spans="1:160" x14ac:dyDescent="0.25">
      <c r="A46">
        <v>242231</v>
      </c>
      <c r="B46">
        <v>48113</v>
      </c>
      <c r="C46" t="s">
        <v>1047</v>
      </c>
      <c r="D46">
        <v>242231</v>
      </c>
      <c r="E46">
        <v>148</v>
      </c>
      <c r="F46">
        <v>59</v>
      </c>
      <c r="G46" t="s">
        <v>730</v>
      </c>
      <c r="H46">
        <v>0.2004591</v>
      </c>
      <c r="I46">
        <v>8732</v>
      </c>
      <c r="J46" t="s">
        <v>162</v>
      </c>
      <c r="K46" t="s">
        <v>326</v>
      </c>
      <c r="L46" t="s">
        <v>164</v>
      </c>
      <c r="M46" t="s">
        <v>165</v>
      </c>
      <c r="N46" t="s">
        <v>166</v>
      </c>
      <c r="O46" t="s">
        <v>167</v>
      </c>
      <c r="P46" t="s">
        <v>168</v>
      </c>
      <c r="Q46" t="s">
        <v>1048</v>
      </c>
      <c r="R46" t="s">
        <v>170</v>
      </c>
      <c r="S46" t="s">
        <v>171</v>
      </c>
      <c r="T46" t="s">
        <v>172</v>
      </c>
      <c r="U46" t="s">
        <v>1049</v>
      </c>
      <c r="V46" t="s">
        <v>1028</v>
      </c>
      <c r="W46" t="s">
        <v>168</v>
      </c>
      <c r="X46" t="s">
        <v>175</v>
      </c>
      <c r="Y46" t="s">
        <v>1050</v>
      </c>
      <c r="Z46">
        <v>75220</v>
      </c>
      <c r="AA46">
        <v>3649</v>
      </c>
      <c r="AB46" t="s">
        <v>1051</v>
      </c>
      <c r="AC46" t="s">
        <v>178</v>
      </c>
      <c r="AD46">
        <v>32.865580999999999</v>
      </c>
      <c r="AE46">
        <v>-96.855198999999999</v>
      </c>
      <c r="AF46">
        <v>1.2090000000000001</v>
      </c>
      <c r="AG46" t="s">
        <v>1052</v>
      </c>
      <c r="AH46" t="s">
        <v>180</v>
      </c>
      <c r="AI46" t="s">
        <v>181</v>
      </c>
      <c r="AJ46" t="s">
        <v>182</v>
      </c>
      <c r="AK46" t="s">
        <v>1032</v>
      </c>
      <c r="AL46" t="s">
        <v>184</v>
      </c>
      <c r="AM46" t="s">
        <v>1053</v>
      </c>
      <c r="AN46" t="s">
        <v>1034</v>
      </c>
      <c r="AO46" t="s">
        <v>239</v>
      </c>
      <c r="AP46" t="s">
        <v>188</v>
      </c>
      <c r="AQ46" t="s">
        <v>189</v>
      </c>
      <c r="AR46" t="s">
        <v>190</v>
      </c>
      <c r="AS46" t="s">
        <v>191</v>
      </c>
      <c r="AT46">
        <v>1951</v>
      </c>
      <c r="AU46" t="s">
        <v>190</v>
      </c>
      <c r="AV46">
        <v>10</v>
      </c>
      <c r="AW46" t="s">
        <v>1054</v>
      </c>
      <c r="AX46" t="s">
        <v>193</v>
      </c>
      <c r="AY46" t="s">
        <v>194</v>
      </c>
      <c r="AZ46" t="s">
        <v>193</v>
      </c>
      <c r="BA46">
        <v>1357</v>
      </c>
      <c r="BB46">
        <v>1357</v>
      </c>
      <c r="BC46">
        <v>1357</v>
      </c>
      <c r="BD46">
        <v>1357</v>
      </c>
      <c r="BE46" t="s">
        <v>195</v>
      </c>
      <c r="BF46">
        <v>1357</v>
      </c>
      <c r="BG46">
        <v>2</v>
      </c>
      <c r="BH46">
        <v>2</v>
      </c>
      <c r="BI46" s="3">
        <v>2</v>
      </c>
      <c r="BJ46" t="s">
        <v>196</v>
      </c>
      <c r="BK46" t="s">
        <v>241</v>
      </c>
      <c r="BL46" t="s">
        <v>198</v>
      </c>
      <c r="BM46" t="s">
        <v>374</v>
      </c>
      <c r="BN46" t="s">
        <v>200</v>
      </c>
      <c r="BO46" t="s">
        <v>201</v>
      </c>
      <c r="BP46" t="s">
        <v>268</v>
      </c>
      <c r="BQ46" t="s">
        <v>269</v>
      </c>
      <c r="BR46" t="s">
        <v>375</v>
      </c>
      <c r="BS46">
        <v>264</v>
      </c>
      <c r="BT46">
        <v>1</v>
      </c>
      <c r="BU46" t="s">
        <v>375</v>
      </c>
      <c r="BV46" t="s">
        <v>205</v>
      </c>
      <c r="BW46" t="s">
        <v>206</v>
      </c>
      <c r="BX46">
        <v>1</v>
      </c>
      <c r="BY46" t="s">
        <v>205</v>
      </c>
      <c r="BZ46" t="s">
        <v>164</v>
      </c>
      <c r="CA46" t="s">
        <v>207</v>
      </c>
      <c r="CB46" t="s">
        <v>207</v>
      </c>
      <c r="CC46" t="s">
        <v>1055</v>
      </c>
      <c r="CD46" t="s">
        <v>1056</v>
      </c>
      <c r="CE46" t="s">
        <v>294</v>
      </c>
      <c r="DD46">
        <f t="shared" ca="1" si="21"/>
        <v>713000</v>
      </c>
      <c r="DE46" t="s">
        <v>212</v>
      </c>
      <c r="DG46">
        <f t="shared" ca="1" si="15"/>
        <v>124000</v>
      </c>
      <c r="DL46">
        <f t="shared" ca="1" si="22"/>
        <v>763000</v>
      </c>
      <c r="DO46">
        <f t="shared" ca="1" si="23"/>
        <v>402000</v>
      </c>
      <c r="DP46" s="5">
        <v>720500</v>
      </c>
      <c r="DQ46">
        <f t="shared" ca="1" si="24"/>
        <v>13063.5</v>
      </c>
      <c r="DT46" t="s">
        <v>194</v>
      </c>
      <c r="DU46" t="s">
        <v>269</v>
      </c>
      <c r="DV46" t="s">
        <v>213</v>
      </c>
      <c r="DW46">
        <v>99</v>
      </c>
      <c r="DX46">
        <v>379750</v>
      </c>
      <c r="DY46">
        <v>383547</v>
      </c>
      <c r="DZ46">
        <v>375952</v>
      </c>
      <c r="EA46">
        <v>1</v>
      </c>
      <c r="EB46" t="s">
        <v>1057</v>
      </c>
      <c r="EC46" t="s">
        <v>1058</v>
      </c>
      <c r="EE46" t="s">
        <v>1059</v>
      </c>
      <c r="EF46" t="s">
        <v>1060</v>
      </c>
      <c r="EH46">
        <v>0</v>
      </c>
      <c r="EI46">
        <v>0</v>
      </c>
      <c r="EK46" t="s">
        <v>1059</v>
      </c>
      <c r="EL46">
        <v>1</v>
      </c>
      <c r="EM46">
        <v>51097</v>
      </c>
      <c r="EN46" t="s">
        <v>250</v>
      </c>
      <c r="EQ46" t="s">
        <v>216</v>
      </c>
      <c r="ER46" t="s">
        <v>1061</v>
      </c>
      <c r="ES46" t="s">
        <v>1062</v>
      </c>
      <c r="EU46" t="s">
        <v>253</v>
      </c>
      <c r="EV46" t="s">
        <v>1063</v>
      </c>
    </row>
    <row r="47" spans="1:160" x14ac:dyDescent="0.25">
      <c r="A47">
        <v>242238</v>
      </c>
      <c r="B47">
        <v>48113</v>
      </c>
      <c r="C47" t="s">
        <v>1064</v>
      </c>
      <c r="D47">
        <v>242238</v>
      </c>
      <c r="G47" t="s">
        <v>481</v>
      </c>
      <c r="H47">
        <v>2.25</v>
      </c>
      <c r="I47">
        <v>98010</v>
      </c>
      <c r="J47" t="s">
        <v>162</v>
      </c>
      <c r="K47" t="s">
        <v>163</v>
      </c>
      <c r="L47" t="s">
        <v>164</v>
      </c>
      <c r="M47" t="s">
        <v>165</v>
      </c>
      <c r="N47" t="s">
        <v>1065</v>
      </c>
      <c r="O47" t="s">
        <v>167</v>
      </c>
      <c r="P47" t="s">
        <v>168</v>
      </c>
      <c r="Q47" t="s">
        <v>1066</v>
      </c>
      <c r="R47" t="s">
        <v>170</v>
      </c>
      <c r="S47" t="s">
        <v>171</v>
      </c>
      <c r="T47" t="s">
        <v>172</v>
      </c>
      <c r="U47" t="s">
        <v>1067</v>
      </c>
      <c r="V47" t="s">
        <v>1028</v>
      </c>
      <c r="W47" t="s">
        <v>168</v>
      </c>
      <c r="X47" t="s">
        <v>175</v>
      </c>
      <c r="Y47" t="s">
        <v>1068</v>
      </c>
      <c r="Z47">
        <v>75220</v>
      </c>
      <c r="AA47">
        <v>4365</v>
      </c>
      <c r="AB47" t="s">
        <v>234</v>
      </c>
      <c r="AC47" t="s">
        <v>178</v>
      </c>
      <c r="AD47">
        <v>32.864524000000003</v>
      </c>
      <c r="AE47">
        <v>-96.892852000000005</v>
      </c>
      <c r="AF47">
        <v>2.3420000000000001</v>
      </c>
      <c r="AG47" t="s">
        <v>1069</v>
      </c>
      <c r="AH47" t="s">
        <v>180</v>
      </c>
      <c r="AI47" t="s">
        <v>181</v>
      </c>
      <c r="AJ47" t="s">
        <v>182</v>
      </c>
      <c r="AK47" t="s">
        <v>1032</v>
      </c>
      <c r="AL47" t="s">
        <v>184</v>
      </c>
      <c r="AM47" t="s">
        <v>1070</v>
      </c>
      <c r="AN47" t="s">
        <v>1034</v>
      </c>
      <c r="AO47" t="s">
        <v>187</v>
      </c>
      <c r="AP47" t="s">
        <v>1071</v>
      </c>
      <c r="AQ47" t="s">
        <v>1072</v>
      </c>
      <c r="AR47" t="s">
        <v>1073</v>
      </c>
      <c r="AS47" t="s">
        <v>1073</v>
      </c>
      <c r="AT47">
        <v>1999</v>
      </c>
      <c r="AU47" t="s">
        <v>1073</v>
      </c>
      <c r="AV47">
        <v>23</v>
      </c>
      <c r="AW47" t="s">
        <v>1074</v>
      </c>
      <c r="AX47" t="s">
        <v>193</v>
      </c>
      <c r="AY47" t="s">
        <v>194</v>
      </c>
      <c r="AZ47" t="s">
        <v>193</v>
      </c>
      <c r="BA47">
        <v>62146</v>
      </c>
      <c r="BB47">
        <v>62146</v>
      </c>
      <c r="BC47">
        <v>62146</v>
      </c>
      <c r="BD47">
        <v>62146</v>
      </c>
      <c r="BE47" t="s">
        <v>1075</v>
      </c>
      <c r="BF47">
        <v>62146</v>
      </c>
      <c r="BG47">
        <v>2</v>
      </c>
      <c r="BH47">
        <v>2</v>
      </c>
      <c r="BI47" s="3">
        <v>1</v>
      </c>
      <c r="BJ47" t="s">
        <v>599</v>
      </c>
      <c r="BK47" t="s">
        <v>911</v>
      </c>
      <c r="BL47" t="s">
        <v>198</v>
      </c>
      <c r="BM47" t="s">
        <v>199</v>
      </c>
      <c r="BN47" t="s">
        <v>200</v>
      </c>
      <c r="BO47" t="s">
        <v>201</v>
      </c>
      <c r="BP47" t="s">
        <v>268</v>
      </c>
      <c r="BQ47" t="s">
        <v>797</v>
      </c>
      <c r="BR47" t="s">
        <v>204</v>
      </c>
      <c r="BS47">
        <f>ROUND(AVERAGE(BS2:BS46),0)</f>
        <v>364</v>
      </c>
      <c r="BT47">
        <f>ROUND(AVERAGE(BT1:BT46),0)</f>
        <v>1</v>
      </c>
      <c r="BU47" t="s">
        <v>204</v>
      </c>
      <c r="BV47" t="s">
        <v>497</v>
      </c>
      <c r="BW47" t="s">
        <v>497</v>
      </c>
      <c r="BX47">
        <v>3</v>
      </c>
      <c r="BY47" t="s">
        <v>497</v>
      </c>
      <c r="BZ47" t="s">
        <v>164</v>
      </c>
      <c r="CA47" t="s">
        <v>207</v>
      </c>
      <c r="CB47" t="s">
        <v>207</v>
      </c>
      <c r="CC47" t="s">
        <v>1076</v>
      </c>
      <c r="CE47" t="s">
        <v>294</v>
      </c>
      <c r="CJ47" t="s">
        <v>197</v>
      </c>
      <c r="CK47">
        <v>1</v>
      </c>
      <c r="DD47">
        <f t="shared" ca="1" si="21"/>
        <v>701000</v>
      </c>
      <c r="DE47" t="s">
        <v>212</v>
      </c>
      <c r="DG47">
        <f t="shared" ca="1" si="15"/>
        <v>137000</v>
      </c>
      <c r="DL47">
        <f t="shared" ca="1" si="22"/>
        <v>682000</v>
      </c>
      <c r="DO47">
        <f t="shared" ca="1" si="23"/>
        <v>348000</v>
      </c>
      <c r="DP47" s="5">
        <v>764000</v>
      </c>
      <c r="DQ47">
        <f t="shared" ca="1" si="24"/>
        <v>13835.7</v>
      </c>
    </row>
    <row r="48" spans="1:160" x14ac:dyDescent="0.25">
      <c r="A48">
        <v>242240</v>
      </c>
      <c r="B48">
        <v>48113</v>
      </c>
      <c r="C48" t="s">
        <v>1077</v>
      </c>
      <c r="D48">
        <v>242240</v>
      </c>
      <c r="E48">
        <v>110</v>
      </c>
      <c r="F48">
        <v>101</v>
      </c>
      <c r="G48" t="s">
        <v>229</v>
      </c>
      <c r="H48">
        <v>0.25505050000000001</v>
      </c>
      <c r="I48">
        <v>11110</v>
      </c>
      <c r="K48" t="s">
        <v>432</v>
      </c>
      <c r="L48" t="s">
        <v>164</v>
      </c>
      <c r="M48" t="s">
        <v>165</v>
      </c>
      <c r="N48" t="s">
        <v>166</v>
      </c>
      <c r="O48" t="s">
        <v>167</v>
      </c>
      <c r="P48" t="s">
        <v>168</v>
      </c>
      <c r="Q48" t="s">
        <v>1078</v>
      </c>
      <c r="R48" t="s">
        <v>170</v>
      </c>
      <c r="S48" t="s">
        <v>171</v>
      </c>
      <c r="T48" t="s">
        <v>172</v>
      </c>
      <c r="U48" t="s">
        <v>1079</v>
      </c>
      <c r="V48" t="s">
        <v>1004</v>
      </c>
      <c r="W48" t="s">
        <v>168</v>
      </c>
      <c r="X48" t="s">
        <v>175</v>
      </c>
      <c r="Y48" t="s">
        <v>1080</v>
      </c>
      <c r="Z48">
        <v>75244</v>
      </c>
      <c r="AA48">
        <v>7220</v>
      </c>
      <c r="AB48" t="s">
        <v>1081</v>
      </c>
      <c r="AC48" t="s">
        <v>178</v>
      </c>
      <c r="AD48">
        <v>32.914928000000003</v>
      </c>
      <c r="AE48">
        <v>-96.845913999999993</v>
      </c>
      <c r="AF48">
        <v>4.6520000000000001</v>
      </c>
      <c r="AG48" t="s">
        <v>1082</v>
      </c>
      <c r="AH48" t="s">
        <v>180</v>
      </c>
      <c r="AI48" t="s">
        <v>181</v>
      </c>
      <c r="AJ48" t="s">
        <v>182</v>
      </c>
      <c r="AK48" t="s">
        <v>1008</v>
      </c>
      <c r="AL48" t="s">
        <v>184</v>
      </c>
      <c r="AM48" t="s">
        <v>1083</v>
      </c>
      <c r="AN48" t="s">
        <v>1010</v>
      </c>
      <c r="AO48" t="s">
        <v>187</v>
      </c>
      <c r="AP48" t="s">
        <v>188</v>
      </c>
      <c r="AQ48" t="s">
        <v>189</v>
      </c>
      <c r="AR48" t="s">
        <v>190</v>
      </c>
      <c r="AS48" t="s">
        <v>191</v>
      </c>
      <c r="AT48">
        <v>1966</v>
      </c>
      <c r="AU48" t="s">
        <v>190</v>
      </c>
      <c r="AV48">
        <v>10</v>
      </c>
      <c r="AW48" t="s">
        <v>1084</v>
      </c>
      <c r="AX48" t="s">
        <v>193</v>
      </c>
      <c r="AY48" t="s">
        <v>194</v>
      </c>
      <c r="AZ48" t="s">
        <v>193</v>
      </c>
      <c r="BA48">
        <v>3182</v>
      </c>
      <c r="BB48">
        <v>3182</v>
      </c>
      <c r="BC48">
        <v>3182</v>
      </c>
      <c r="BD48">
        <v>3182</v>
      </c>
      <c r="BE48" t="s">
        <v>195</v>
      </c>
      <c r="BF48">
        <v>3182</v>
      </c>
      <c r="BG48">
        <v>3</v>
      </c>
      <c r="BH48">
        <v>3</v>
      </c>
      <c r="BI48" s="3">
        <v>4</v>
      </c>
      <c r="BJ48" t="s">
        <v>196</v>
      </c>
      <c r="BK48" t="s">
        <v>197</v>
      </c>
      <c r="BL48" t="s">
        <v>198</v>
      </c>
      <c r="BM48" t="s">
        <v>199</v>
      </c>
      <c r="BN48" t="s">
        <v>200</v>
      </c>
      <c r="BO48" t="s">
        <v>201</v>
      </c>
      <c r="BP48" t="s">
        <v>268</v>
      </c>
      <c r="BQ48" t="s">
        <v>269</v>
      </c>
      <c r="BR48" t="s">
        <v>243</v>
      </c>
      <c r="BS48">
        <v>400</v>
      </c>
      <c r="BT48">
        <v>4</v>
      </c>
      <c r="BU48" t="s">
        <v>243</v>
      </c>
      <c r="BV48" t="s">
        <v>205</v>
      </c>
      <c r="BW48" t="s">
        <v>206</v>
      </c>
      <c r="BX48">
        <v>1</v>
      </c>
      <c r="BY48" t="s">
        <v>205</v>
      </c>
      <c r="BZ48" t="s">
        <v>164</v>
      </c>
      <c r="CA48" t="s">
        <v>207</v>
      </c>
      <c r="CB48" t="s">
        <v>207</v>
      </c>
      <c r="CC48" t="s">
        <v>1012</v>
      </c>
      <c r="CD48" t="s">
        <v>1085</v>
      </c>
      <c r="CE48" t="s">
        <v>294</v>
      </c>
      <c r="CG48">
        <v>1</v>
      </c>
      <c r="CH48" t="s">
        <v>216</v>
      </c>
      <c r="CI48" t="s">
        <v>421</v>
      </c>
      <c r="CL48">
        <v>1990</v>
      </c>
      <c r="CM48" t="s">
        <v>421</v>
      </c>
      <c r="DD48">
        <f t="shared" ca="1" si="21"/>
        <v>680000</v>
      </c>
      <c r="DE48" t="s">
        <v>212</v>
      </c>
      <c r="DG48">
        <f t="shared" ca="1" si="15"/>
        <v>135000</v>
      </c>
      <c r="DL48">
        <f t="shared" ca="1" si="22"/>
        <v>756000</v>
      </c>
      <c r="DO48">
        <f t="shared" ca="1" si="23"/>
        <v>406000</v>
      </c>
      <c r="DP48" s="5">
        <v>787000</v>
      </c>
      <c r="DQ48">
        <f t="shared" ca="1" si="24"/>
        <v>13797.2</v>
      </c>
      <c r="DT48" t="s">
        <v>194</v>
      </c>
      <c r="DU48" t="s">
        <v>269</v>
      </c>
      <c r="DV48" t="s">
        <v>213</v>
      </c>
      <c r="DW48">
        <v>98</v>
      </c>
      <c r="DX48">
        <v>1042594</v>
      </c>
      <c r="DY48">
        <v>1063445</v>
      </c>
      <c r="DZ48">
        <v>1021742</v>
      </c>
      <c r="EA48">
        <v>2</v>
      </c>
      <c r="EB48" t="s">
        <v>1086</v>
      </c>
      <c r="EC48" t="s">
        <v>1087</v>
      </c>
      <c r="EE48" t="s">
        <v>1088</v>
      </c>
      <c r="EF48" t="s">
        <v>1088</v>
      </c>
      <c r="EG48" t="s">
        <v>1089</v>
      </c>
      <c r="EH48">
        <v>382500</v>
      </c>
      <c r="EI48">
        <v>75600</v>
      </c>
      <c r="EJ48">
        <v>478125</v>
      </c>
      <c r="EK48" t="s">
        <v>1088</v>
      </c>
      <c r="EL48">
        <v>1</v>
      </c>
      <c r="EM48">
        <v>63147</v>
      </c>
      <c r="EN48" t="s">
        <v>250</v>
      </c>
      <c r="EO48">
        <v>119531</v>
      </c>
      <c r="EP48">
        <v>150.26</v>
      </c>
      <c r="EQ48" t="s">
        <v>221</v>
      </c>
      <c r="ER48" t="s">
        <v>1090</v>
      </c>
      <c r="ES48" t="s">
        <v>1091</v>
      </c>
      <c r="ET48" t="s">
        <v>1092</v>
      </c>
      <c r="EU48" t="s">
        <v>225</v>
      </c>
      <c r="EV48" t="s">
        <v>1093</v>
      </c>
      <c r="EW48" t="s">
        <v>255</v>
      </c>
      <c r="EX48" t="s">
        <v>1094</v>
      </c>
      <c r="FB48" t="s">
        <v>1095</v>
      </c>
      <c r="FC48" t="s">
        <v>1091</v>
      </c>
      <c r="FD48" t="s">
        <v>1096</v>
      </c>
    </row>
    <row r="49" spans="1:160" x14ac:dyDescent="0.25">
      <c r="A49">
        <v>242244</v>
      </c>
      <c r="B49">
        <v>48113</v>
      </c>
      <c r="C49" t="s">
        <v>1097</v>
      </c>
      <c r="D49">
        <v>242244</v>
      </c>
      <c r="E49">
        <v>100</v>
      </c>
      <c r="F49">
        <v>75</v>
      </c>
      <c r="G49" t="s">
        <v>1098</v>
      </c>
      <c r="H49">
        <v>0.16820479999999999</v>
      </c>
      <c r="I49">
        <v>7327</v>
      </c>
      <c r="J49" t="s">
        <v>162</v>
      </c>
      <c r="K49" t="s">
        <v>454</v>
      </c>
      <c r="L49" t="s">
        <v>164</v>
      </c>
      <c r="M49" t="s">
        <v>165</v>
      </c>
      <c r="N49" t="s">
        <v>166</v>
      </c>
      <c r="O49" t="s">
        <v>167</v>
      </c>
      <c r="P49" t="s">
        <v>168</v>
      </c>
      <c r="Q49" t="s">
        <v>1099</v>
      </c>
      <c r="R49" t="s">
        <v>170</v>
      </c>
      <c r="S49" t="s">
        <v>171</v>
      </c>
      <c r="T49" t="s">
        <v>172</v>
      </c>
      <c r="U49" t="s">
        <v>1100</v>
      </c>
      <c r="V49" t="s">
        <v>1101</v>
      </c>
      <c r="W49" t="s">
        <v>168</v>
      </c>
      <c r="X49" t="s">
        <v>175</v>
      </c>
      <c r="Y49" t="s">
        <v>1102</v>
      </c>
      <c r="Z49">
        <v>75209</v>
      </c>
      <c r="AA49">
        <v>3206</v>
      </c>
      <c r="AB49" t="s">
        <v>1103</v>
      </c>
      <c r="AC49" t="s">
        <v>178</v>
      </c>
      <c r="AD49">
        <v>32.855719999999998</v>
      </c>
      <c r="AE49">
        <v>-96.828353000000007</v>
      </c>
      <c r="AF49">
        <v>1.778</v>
      </c>
      <c r="AG49" t="s">
        <v>1104</v>
      </c>
      <c r="AH49" t="s">
        <v>180</v>
      </c>
      <c r="AI49" t="s">
        <v>181</v>
      </c>
      <c r="AJ49" t="s">
        <v>182</v>
      </c>
      <c r="AK49" t="s">
        <v>1032</v>
      </c>
      <c r="AL49" t="s">
        <v>184</v>
      </c>
      <c r="AM49" t="s">
        <v>1105</v>
      </c>
      <c r="AN49" t="s">
        <v>1106</v>
      </c>
      <c r="AO49" t="s">
        <v>187</v>
      </c>
      <c r="AP49" t="s">
        <v>188</v>
      </c>
      <c r="AQ49" t="s">
        <v>189</v>
      </c>
      <c r="AR49" t="s">
        <v>190</v>
      </c>
      <c r="AS49" t="s">
        <v>191</v>
      </c>
      <c r="AT49">
        <v>1949</v>
      </c>
      <c r="AU49" t="s">
        <v>190</v>
      </c>
      <c r="AV49">
        <v>10</v>
      </c>
      <c r="AW49" t="s">
        <v>1107</v>
      </c>
      <c r="AX49" t="s">
        <v>193</v>
      </c>
      <c r="AY49" t="s">
        <v>194</v>
      </c>
      <c r="AZ49" t="s">
        <v>193</v>
      </c>
      <c r="BA49">
        <v>1724</v>
      </c>
      <c r="BB49">
        <v>1724</v>
      </c>
      <c r="BC49">
        <v>1724</v>
      </c>
      <c r="BD49">
        <v>1724</v>
      </c>
      <c r="BE49" t="s">
        <v>195</v>
      </c>
      <c r="BF49">
        <v>1724</v>
      </c>
      <c r="BG49">
        <v>2</v>
      </c>
      <c r="BH49">
        <v>2</v>
      </c>
      <c r="BI49" s="3">
        <v>3</v>
      </c>
      <c r="BJ49" t="s">
        <v>196</v>
      </c>
      <c r="BK49" t="s">
        <v>197</v>
      </c>
      <c r="BL49" t="s">
        <v>198</v>
      </c>
      <c r="BM49" t="s">
        <v>374</v>
      </c>
      <c r="BN49" t="s">
        <v>200</v>
      </c>
      <c r="BO49" t="s">
        <v>201</v>
      </c>
      <c r="BP49" t="s">
        <v>202</v>
      </c>
      <c r="BQ49" t="s">
        <v>269</v>
      </c>
      <c r="BR49" t="s">
        <v>375</v>
      </c>
      <c r="BS49">
        <v>242</v>
      </c>
      <c r="BT49">
        <v>1</v>
      </c>
      <c r="BU49" t="s">
        <v>375</v>
      </c>
      <c r="BV49" t="s">
        <v>205</v>
      </c>
      <c r="BW49" t="s">
        <v>206</v>
      </c>
      <c r="BX49">
        <v>1</v>
      </c>
      <c r="BY49" t="s">
        <v>205</v>
      </c>
      <c r="BZ49" t="s">
        <v>164</v>
      </c>
      <c r="CA49" t="s">
        <v>207</v>
      </c>
      <c r="CB49" t="s">
        <v>207</v>
      </c>
      <c r="CC49" t="s">
        <v>1108</v>
      </c>
      <c r="CE49" t="s">
        <v>294</v>
      </c>
      <c r="CG49">
        <v>1</v>
      </c>
      <c r="CH49" t="s">
        <v>216</v>
      </c>
      <c r="CI49" t="s">
        <v>421</v>
      </c>
      <c r="CL49">
        <v>1990</v>
      </c>
      <c r="DD49">
        <f t="shared" ca="1" si="21"/>
        <v>776000</v>
      </c>
      <c r="DE49" t="s">
        <v>212</v>
      </c>
      <c r="DG49">
        <f t="shared" ca="1" si="15"/>
        <v>122000</v>
      </c>
      <c r="DL49">
        <f t="shared" ca="1" si="22"/>
        <v>778000</v>
      </c>
      <c r="DO49">
        <f t="shared" ca="1" si="23"/>
        <v>376000</v>
      </c>
      <c r="DP49" s="5">
        <v>772000</v>
      </c>
      <c r="DQ49">
        <f t="shared" ca="1" si="24"/>
        <v>12977.5</v>
      </c>
      <c r="DT49" t="s">
        <v>194</v>
      </c>
      <c r="DU49" t="s">
        <v>269</v>
      </c>
      <c r="DV49" t="s">
        <v>213</v>
      </c>
      <c r="DW49">
        <v>96</v>
      </c>
      <c r="DX49">
        <v>1130031</v>
      </c>
      <c r="DY49">
        <v>1175232</v>
      </c>
      <c r="DZ49">
        <v>1084829</v>
      </c>
      <c r="EA49">
        <v>4</v>
      </c>
      <c r="EB49" t="s">
        <v>1109</v>
      </c>
      <c r="EC49" t="s">
        <v>1110</v>
      </c>
      <c r="ED49" t="s">
        <v>216</v>
      </c>
      <c r="EE49" t="s">
        <v>1111</v>
      </c>
      <c r="EF49" t="s">
        <v>1112</v>
      </c>
      <c r="EG49" t="s">
        <v>1113</v>
      </c>
      <c r="EH49">
        <v>434160</v>
      </c>
      <c r="EI49">
        <v>0</v>
      </c>
      <c r="EJ49">
        <v>542700</v>
      </c>
      <c r="EK49" t="s">
        <v>1111</v>
      </c>
      <c r="EL49">
        <v>1</v>
      </c>
      <c r="EM49">
        <v>201700233910</v>
      </c>
      <c r="EN49" t="s">
        <v>250</v>
      </c>
      <c r="EO49">
        <v>180900</v>
      </c>
      <c r="EP49">
        <v>314.79000000000002</v>
      </c>
      <c r="EQ49" t="s">
        <v>221</v>
      </c>
      <c r="ER49" t="s">
        <v>1114</v>
      </c>
      <c r="ES49" t="s">
        <v>1115</v>
      </c>
      <c r="ET49" t="s">
        <v>1116</v>
      </c>
      <c r="EU49" t="s">
        <v>225</v>
      </c>
      <c r="EV49" t="s">
        <v>1117</v>
      </c>
    </row>
    <row r="50" spans="1:160" x14ac:dyDescent="0.25">
      <c r="A50">
        <v>242263</v>
      </c>
      <c r="B50">
        <v>48113</v>
      </c>
      <c r="C50" t="s">
        <v>1118</v>
      </c>
      <c r="D50">
        <v>242263</v>
      </c>
      <c r="E50">
        <v>124</v>
      </c>
      <c r="F50">
        <v>68</v>
      </c>
      <c r="G50" t="s">
        <v>730</v>
      </c>
      <c r="H50">
        <v>0.1935721</v>
      </c>
      <c r="I50">
        <v>8432</v>
      </c>
      <c r="J50" t="s">
        <v>162</v>
      </c>
      <c r="K50" t="s">
        <v>253</v>
      </c>
      <c r="L50" t="s">
        <v>164</v>
      </c>
      <c r="M50" t="s">
        <v>165</v>
      </c>
      <c r="N50" t="s">
        <v>166</v>
      </c>
      <c r="O50" t="s">
        <v>167</v>
      </c>
      <c r="P50" t="s">
        <v>168</v>
      </c>
      <c r="Q50" t="s">
        <v>1119</v>
      </c>
      <c r="R50" t="s">
        <v>170</v>
      </c>
      <c r="S50" t="s">
        <v>171</v>
      </c>
      <c r="T50" t="s">
        <v>172</v>
      </c>
      <c r="U50" t="s">
        <v>1120</v>
      </c>
      <c r="V50" t="s">
        <v>1101</v>
      </c>
      <c r="W50" t="s">
        <v>168</v>
      </c>
      <c r="X50" t="s">
        <v>175</v>
      </c>
      <c r="Y50" t="s">
        <v>1121</v>
      </c>
      <c r="Z50">
        <v>75209</v>
      </c>
      <c r="AA50">
        <v>3828</v>
      </c>
      <c r="AB50" t="s">
        <v>1122</v>
      </c>
      <c r="AC50" t="s">
        <v>178</v>
      </c>
      <c r="AD50">
        <v>32.849603000000002</v>
      </c>
      <c r="AE50">
        <v>-96.828452999999996</v>
      </c>
      <c r="AF50">
        <v>1.6970000000000001</v>
      </c>
      <c r="AG50" t="s">
        <v>1123</v>
      </c>
      <c r="AH50" t="s">
        <v>180</v>
      </c>
      <c r="AI50" t="s">
        <v>181</v>
      </c>
      <c r="AJ50" t="s">
        <v>182</v>
      </c>
      <c r="AK50" t="s">
        <v>1032</v>
      </c>
      <c r="AL50" t="s">
        <v>184</v>
      </c>
      <c r="AM50" t="s">
        <v>1105</v>
      </c>
      <c r="AN50" t="s">
        <v>1106</v>
      </c>
      <c r="AO50" t="s">
        <v>187</v>
      </c>
      <c r="AP50" t="s">
        <v>188</v>
      </c>
      <c r="AQ50" t="s">
        <v>189</v>
      </c>
      <c r="AR50" t="s">
        <v>190</v>
      </c>
      <c r="AS50" t="s">
        <v>191</v>
      </c>
      <c r="AT50">
        <v>1950</v>
      </c>
      <c r="AU50" t="s">
        <v>190</v>
      </c>
      <c r="AV50">
        <v>10</v>
      </c>
      <c r="AW50" t="s">
        <v>1124</v>
      </c>
      <c r="AX50" t="s">
        <v>193</v>
      </c>
      <c r="AY50" t="s">
        <v>194</v>
      </c>
      <c r="AZ50" t="s">
        <v>193</v>
      </c>
      <c r="BA50">
        <v>1132</v>
      </c>
      <c r="BB50">
        <v>1132</v>
      </c>
      <c r="BC50">
        <v>1132</v>
      </c>
      <c r="BD50">
        <v>1132</v>
      </c>
      <c r="BE50" t="s">
        <v>195</v>
      </c>
      <c r="BF50">
        <v>1132</v>
      </c>
      <c r="BG50">
        <v>1</v>
      </c>
      <c r="BH50">
        <v>1</v>
      </c>
      <c r="BI50" s="3">
        <v>2</v>
      </c>
      <c r="BJ50" t="s">
        <v>599</v>
      </c>
      <c r="BK50" t="s">
        <v>197</v>
      </c>
      <c r="BL50" t="s">
        <v>198</v>
      </c>
      <c r="BM50" t="s">
        <v>374</v>
      </c>
      <c r="BN50" t="s">
        <v>200</v>
      </c>
      <c r="BO50" t="s">
        <v>201</v>
      </c>
      <c r="BP50" t="s">
        <v>202</v>
      </c>
      <c r="BQ50" t="s">
        <v>1125</v>
      </c>
      <c r="BR50" t="s">
        <v>354</v>
      </c>
      <c r="BS50">
        <v>300</v>
      </c>
      <c r="BT50">
        <v>1</v>
      </c>
      <c r="BU50" t="s">
        <v>354</v>
      </c>
      <c r="BV50" t="s">
        <v>205</v>
      </c>
      <c r="BW50" t="s">
        <v>206</v>
      </c>
      <c r="BX50">
        <v>1</v>
      </c>
      <c r="BY50" t="s">
        <v>205</v>
      </c>
      <c r="BZ50" t="s">
        <v>164</v>
      </c>
      <c r="CA50" t="s">
        <v>207</v>
      </c>
      <c r="CB50" t="s">
        <v>207</v>
      </c>
      <c r="CC50" t="s">
        <v>1126</v>
      </c>
      <c r="CD50" t="s">
        <v>1127</v>
      </c>
      <c r="CE50" t="s">
        <v>294</v>
      </c>
      <c r="DD50">
        <f t="shared" ca="1" si="21"/>
        <v>751000</v>
      </c>
      <c r="DE50" t="s">
        <v>212</v>
      </c>
      <c r="DG50">
        <f t="shared" ca="1" si="15"/>
        <v>128000</v>
      </c>
      <c r="DL50">
        <f t="shared" ca="1" si="22"/>
        <v>691000</v>
      </c>
      <c r="DO50">
        <f t="shared" ca="1" si="23"/>
        <v>360000</v>
      </c>
      <c r="DP50" s="5">
        <v>700500</v>
      </c>
      <c r="DQ50">
        <f t="shared" ca="1" si="24"/>
        <v>14200.6</v>
      </c>
      <c r="DT50" t="s">
        <v>194</v>
      </c>
      <c r="DU50" t="s">
        <v>1125</v>
      </c>
      <c r="DV50" t="s">
        <v>213</v>
      </c>
      <c r="DW50">
        <v>95</v>
      </c>
      <c r="DX50">
        <v>561316</v>
      </c>
      <c r="DY50">
        <v>589381</v>
      </c>
      <c r="DZ50">
        <v>533250</v>
      </c>
      <c r="EA50">
        <v>5</v>
      </c>
      <c r="EB50" t="s">
        <v>1128</v>
      </c>
      <c r="EC50" t="s">
        <v>1129</v>
      </c>
      <c r="EE50" t="s">
        <v>1130</v>
      </c>
      <c r="EF50" t="s">
        <v>1131</v>
      </c>
      <c r="EG50" t="s">
        <v>1132</v>
      </c>
      <c r="EH50">
        <v>138227</v>
      </c>
      <c r="EJ50">
        <v>143240</v>
      </c>
      <c r="EK50" t="s">
        <v>1130</v>
      </c>
      <c r="EL50">
        <v>1</v>
      </c>
      <c r="EM50">
        <v>384082</v>
      </c>
      <c r="EN50" t="s">
        <v>250</v>
      </c>
      <c r="EO50">
        <v>71620</v>
      </c>
      <c r="EP50">
        <v>126.54</v>
      </c>
      <c r="EQ50" t="s">
        <v>221</v>
      </c>
      <c r="ER50" t="s">
        <v>1133</v>
      </c>
      <c r="ES50" t="s">
        <v>1134</v>
      </c>
      <c r="ET50" t="s">
        <v>1135</v>
      </c>
      <c r="EU50" t="s">
        <v>225</v>
      </c>
      <c r="EV50" t="s">
        <v>1136</v>
      </c>
      <c r="EW50" t="s">
        <v>255</v>
      </c>
    </row>
    <row r="51" spans="1:160" x14ac:dyDescent="0.25">
      <c r="A51">
        <v>242292</v>
      </c>
      <c r="B51">
        <v>48113</v>
      </c>
      <c r="C51" t="s">
        <v>1137</v>
      </c>
      <c r="D51">
        <v>242292</v>
      </c>
      <c r="E51">
        <v>140</v>
      </c>
      <c r="F51">
        <v>60</v>
      </c>
      <c r="G51" t="s">
        <v>282</v>
      </c>
      <c r="H51">
        <v>0.1928375</v>
      </c>
      <c r="I51">
        <v>8400</v>
      </c>
      <c r="J51" t="s">
        <v>162</v>
      </c>
      <c r="K51" t="s">
        <v>1138</v>
      </c>
      <c r="L51" t="s">
        <v>164</v>
      </c>
      <c r="M51" t="s">
        <v>165</v>
      </c>
      <c r="N51" t="s">
        <v>166</v>
      </c>
      <c r="O51" t="s">
        <v>167</v>
      </c>
      <c r="P51" t="s">
        <v>168</v>
      </c>
      <c r="Q51" t="s">
        <v>1139</v>
      </c>
      <c r="R51" t="s">
        <v>170</v>
      </c>
      <c r="S51" t="s">
        <v>171</v>
      </c>
      <c r="T51" t="s">
        <v>172</v>
      </c>
      <c r="U51" t="s">
        <v>1140</v>
      </c>
      <c r="V51" t="s">
        <v>1101</v>
      </c>
      <c r="W51" t="s">
        <v>168</v>
      </c>
      <c r="X51" t="s">
        <v>175</v>
      </c>
      <c r="Y51" t="s">
        <v>1141</v>
      </c>
      <c r="Z51">
        <v>75209</v>
      </c>
      <c r="AA51">
        <v>4813</v>
      </c>
      <c r="AB51" t="s">
        <v>929</v>
      </c>
      <c r="AC51" t="s">
        <v>178</v>
      </c>
      <c r="AD51">
        <v>32.842728999999999</v>
      </c>
      <c r="AE51">
        <v>-96.823858000000001</v>
      </c>
      <c r="AF51">
        <v>1.9970000000000001</v>
      </c>
      <c r="AG51" t="s">
        <v>1142</v>
      </c>
      <c r="AH51" t="s">
        <v>180</v>
      </c>
      <c r="AI51" t="s">
        <v>181</v>
      </c>
      <c r="AJ51" t="s">
        <v>182</v>
      </c>
      <c r="AK51" t="s">
        <v>1032</v>
      </c>
      <c r="AL51" t="s">
        <v>184</v>
      </c>
      <c r="AM51" t="s">
        <v>1143</v>
      </c>
      <c r="AN51" t="s">
        <v>1106</v>
      </c>
      <c r="AO51" t="s">
        <v>187</v>
      </c>
      <c r="AP51" t="s">
        <v>188</v>
      </c>
      <c r="AQ51" t="s">
        <v>189</v>
      </c>
      <c r="AR51" t="s">
        <v>190</v>
      </c>
      <c r="AS51" t="s">
        <v>191</v>
      </c>
      <c r="AT51">
        <v>1947</v>
      </c>
      <c r="AU51" t="s">
        <v>190</v>
      </c>
      <c r="AV51">
        <v>10</v>
      </c>
      <c r="AW51" t="s">
        <v>1144</v>
      </c>
      <c r="AX51" t="s">
        <v>193</v>
      </c>
      <c r="AY51" t="s">
        <v>194</v>
      </c>
      <c r="AZ51" t="s">
        <v>193</v>
      </c>
      <c r="BA51">
        <v>1464</v>
      </c>
      <c r="BB51">
        <v>1464</v>
      </c>
      <c r="BC51">
        <v>1464</v>
      </c>
      <c r="BD51">
        <v>1464</v>
      </c>
      <c r="BE51" t="s">
        <v>195</v>
      </c>
      <c r="BF51">
        <v>1464</v>
      </c>
      <c r="BG51">
        <v>2</v>
      </c>
      <c r="BH51">
        <v>2</v>
      </c>
      <c r="BI51" s="3">
        <v>2</v>
      </c>
      <c r="BJ51" t="s">
        <v>196</v>
      </c>
      <c r="BK51" t="s">
        <v>197</v>
      </c>
      <c r="BL51" t="s">
        <v>198</v>
      </c>
      <c r="BM51" t="s">
        <v>374</v>
      </c>
      <c r="BN51" t="s">
        <v>200</v>
      </c>
      <c r="BO51" t="s">
        <v>201</v>
      </c>
      <c r="BP51" t="s">
        <v>202</v>
      </c>
      <c r="BQ51" t="s">
        <v>269</v>
      </c>
      <c r="BR51" t="s">
        <v>354</v>
      </c>
      <c r="BS51">
        <v>400</v>
      </c>
      <c r="BT51">
        <v>2</v>
      </c>
      <c r="BU51" t="s">
        <v>354</v>
      </c>
      <c r="BV51" t="s">
        <v>205</v>
      </c>
      <c r="BW51" t="s">
        <v>206</v>
      </c>
      <c r="BX51">
        <v>1</v>
      </c>
      <c r="BY51" t="s">
        <v>205</v>
      </c>
      <c r="BZ51" t="s">
        <v>164</v>
      </c>
      <c r="CA51" t="s">
        <v>207</v>
      </c>
      <c r="CB51" t="s">
        <v>207</v>
      </c>
      <c r="CC51" t="s">
        <v>1126</v>
      </c>
      <c r="CD51" t="s">
        <v>1145</v>
      </c>
      <c r="CE51" t="s">
        <v>294</v>
      </c>
      <c r="CG51">
        <v>1</v>
      </c>
      <c r="CH51" t="s">
        <v>216</v>
      </c>
      <c r="CI51" t="s">
        <v>421</v>
      </c>
      <c r="CL51">
        <v>2000</v>
      </c>
      <c r="DD51">
        <f t="shared" ca="1" si="21"/>
        <v>773000</v>
      </c>
      <c r="DE51" t="s">
        <v>212</v>
      </c>
      <c r="DG51">
        <f t="shared" ca="1" si="15"/>
        <v>120000</v>
      </c>
      <c r="DL51">
        <f t="shared" ca="1" si="22"/>
        <v>801000</v>
      </c>
      <c r="DO51">
        <f t="shared" ca="1" si="23"/>
        <v>376000</v>
      </c>
      <c r="DP51" s="5">
        <v>697000</v>
      </c>
      <c r="DQ51">
        <f t="shared" ca="1" si="24"/>
        <v>14970.1</v>
      </c>
      <c r="DT51" t="s">
        <v>194</v>
      </c>
      <c r="DU51" t="s">
        <v>269</v>
      </c>
      <c r="DV51" t="s">
        <v>213</v>
      </c>
      <c r="DW51">
        <v>98</v>
      </c>
      <c r="DX51">
        <v>746463</v>
      </c>
      <c r="DY51">
        <v>761392</v>
      </c>
      <c r="DZ51">
        <v>731533</v>
      </c>
      <c r="EA51">
        <v>2</v>
      </c>
      <c r="EB51" t="s">
        <v>1146</v>
      </c>
      <c r="EC51" t="s">
        <v>1147</v>
      </c>
      <c r="EE51" t="s">
        <v>1148</v>
      </c>
      <c r="EF51" t="s">
        <v>1149</v>
      </c>
      <c r="EG51" t="s">
        <v>1150</v>
      </c>
      <c r="EH51">
        <v>392850</v>
      </c>
      <c r="EJ51">
        <v>491063</v>
      </c>
      <c r="EK51" t="s">
        <v>1148</v>
      </c>
      <c r="EL51">
        <v>1</v>
      </c>
      <c r="EM51">
        <v>228560</v>
      </c>
      <c r="EN51" t="s">
        <v>250</v>
      </c>
      <c r="EO51">
        <v>245531</v>
      </c>
      <c r="EP51">
        <v>335.43</v>
      </c>
      <c r="EQ51" t="s">
        <v>221</v>
      </c>
      <c r="ER51" t="s">
        <v>1151</v>
      </c>
      <c r="ES51" t="s">
        <v>1152</v>
      </c>
      <c r="ET51" t="s">
        <v>1153</v>
      </c>
      <c r="EU51" t="s">
        <v>225</v>
      </c>
      <c r="EV51" t="s">
        <v>1154</v>
      </c>
      <c r="EW51" t="s">
        <v>255</v>
      </c>
    </row>
    <row r="52" spans="1:160" x14ac:dyDescent="0.25">
      <c r="A52">
        <v>203750</v>
      </c>
      <c r="B52">
        <v>48113</v>
      </c>
      <c r="C52" t="s">
        <v>1155</v>
      </c>
      <c r="D52">
        <v>203750</v>
      </c>
      <c r="E52">
        <v>179</v>
      </c>
      <c r="F52">
        <v>32</v>
      </c>
      <c r="G52" t="s">
        <v>161</v>
      </c>
      <c r="H52">
        <v>0.1314968</v>
      </c>
      <c r="I52">
        <v>5728</v>
      </c>
      <c r="J52" t="s">
        <v>162</v>
      </c>
      <c r="K52" t="s">
        <v>253</v>
      </c>
      <c r="L52" t="s">
        <v>164</v>
      </c>
      <c r="M52" t="s">
        <v>165</v>
      </c>
      <c r="N52" t="s">
        <v>166</v>
      </c>
      <c r="O52" t="s">
        <v>167</v>
      </c>
      <c r="P52" t="s">
        <v>168</v>
      </c>
      <c r="Q52" t="s">
        <v>1156</v>
      </c>
      <c r="R52" t="s">
        <v>1157</v>
      </c>
      <c r="S52" t="s">
        <v>171</v>
      </c>
      <c r="T52" t="s">
        <v>172</v>
      </c>
      <c r="U52" t="s">
        <v>1158</v>
      </c>
      <c r="V52" t="s">
        <v>1159</v>
      </c>
      <c r="W52" t="s">
        <v>1160</v>
      </c>
      <c r="X52" t="s">
        <v>175</v>
      </c>
      <c r="Y52" t="s">
        <v>1161</v>
      </c>
      <c r="Z52">
        <v>75060</v>
      </c>
      <c r="AA52">
        <v>6603</v>
      </c>
      <c r="AB52" t="s">
        <v>1162</v>
      </c>
      <c r="AC52" t="s">
        <v>178</v>
      </c>
      <c r="AD52">
        <v>32.789932</v>
      </c>
      <c r="AE52">
        <v>-96.965373</v>
      </c>
      <c r="AF52">
        <v>4.2839999999999998</v>
      </c>
      <c r="AG52" t="s">
        <v>1163</v>
      </c>
      <c r="AH52" t="s">
        <v>180</v>
      </c>
      <c r="AI52" t="s">
        <v>236</v>
      </c>
      <c r="AJ52" t="s">
        <v>1164</v>
      </c>
      <c r="AL52" t="s">
        <v>1165</v>
      </c>
      <c r="AM52" t="s">
        <v>1166</v>
      </c>
      <c r="AN52" t="s">
        <v>1167</v>
      </c>
      <c r="AO52" t="s">
        <v>187</v>
      </c>
      <c r="AP52" t="s">
        <v>188</v>
      </c>
      <c r="AQ52" t="s">
        <v>189</v>
      </c>
      <c r="AR52" t="s">
        <v>190</v>
      </c>
      <c r="AS52" t="s">
        <v>191</v>
      </c>
      <c r="AT52">
        <v>1989</v>
      </c>
      <c r="AU52" t="s">
        <v>190</v>
      </c>
      <c r="AV52">
        <v>10</v>
      </c>
      <c r="AW52" t="s">
        <v>1168</v>
      </c>
      <c r="AX52" t="s">
        <v>193</v>
      </c>
      <c r="AY52" t="s">
        <v>194</v>
      </c>
      <c r="AZ52" t="s">
        <v>193</v>
      </c>
      <c r="BA52">
        <v>2268</v>
      </c>
      <c r="BB52">
        <v>2268</v>
      </c>
      <c r="BC52">
        <v>2268</v>
      </c>
      <c r="BD52">
        <v>2268</v>
      </c>
      <c r="BE52" t="s">
        <v>195</v>
      </c>
      <c r="BF52">
        <v>2268</v>
      </c>
      <c r="BG52">
        <v>2</v>
      </c>
      <c r="BH52">
        <v>3</v>
      </c>
      <c r="BI52" s="3">
        <v>3</v>
      </c>
      <c r="BJ52" t="s">
        <v>196</v>
      </c>
      <c r="BK52" t="s">
        <v>197</v>
      </c>
      <c r="BL52" t="s">
        <v>198</v>
      </c>
      <c r="BM52" t="s">
        <v>199</v>
      </c>
      <c r="BN52" t="s">
        <v>200</v>
      </c>
      <c r="BO52" t="s">
        <v>201</v>
      </c>
      <c r="BP52" t="s">
        <v>268</v>
      </c>
      <c r="BQ52" t="s">
        <v>269</v>
      </c>
      <c r="BR52" t="s">
        <v>375</v>
      </c>
      <c r="BS52">
        <v>456</v>
      </c>
      <c r="BT52">
        <v>2</v>
      </c>
      <c r="BU52" t="s">
        <v>375</v>
      </c>
      <c r="BV52" t="s">
        <v>205</v>
      </c>
      <c r="BW52" t="s">
        <v>206</v>
      </c>
      <c r="BX52">
        <v>2</v>
      </c>
      <c r="BY52" t="s">
        <v>205</v>
      </c>
      <c r="BZ52" t="s">
        <v>164</v>
      </c>
      <c r="CA52" t="s">
        <v>207</v>
      </c>
      <c r="CB52" t="s">
        <v>207</v>
      </c>
      <c r="CC52" t="s">
        <v>1169</v>
      </c>
      <c r="CD52" t="s">
        <v>1170</v>
      </c>
      <c r="CE52" t="s">
        <v>294</v>
      </c>
      <c r="CF52">
        <v>1</v>
      </c>
      <c r="CG52">
        <v>1</v>
      </c>
      <c r="CH52" t="s">
        <v>216</v>
      </c>
      <c r="CI52" t="s">
        <v>421</v>
      </c>
      <c r="CN52">
        <v>13493</v>
      </c>
      <c r="CP52" t="s">
        <v>208</v>
      </c>
      <c r="CQ52">
        <v>0</v>
      </c>
      <c r="CR52" t="s">
        <v>209</v>
      </c>
      <c r="CS52">
        <v>10000</v>
      </c>
      <c r="CT52">
        <v>1</v>
      </c>
      <c r="CU52">
        <v>10</v>
      </c>
      <c r="CV52" t="s">
        <v>1171</v>
      </c>
      <c r="CW52" t="s">
        <v>1172</v>
      </c>
      <c r="CX52">
        <v>0</v>
      </c>
      <c r="CY52">
        <v>194.91</v>
      </c>
      <c r="CZ52">
        <v>442050</v>
      </c>
      <c r="DA52">
        <v>15.32</v>
      </c>
      <c r="DB52">
        <v>87750</v>
      </c>
      <c r="DC52">
        <v>233.6</v>
      </c>
      <c r="DD52">
        <v>529800</v>
      </c>
      <c r="DE52" t="s">
        <v>212</v>
      </c>
      <c r="DF52">
        <v>194.91</v>
      </c>
      <c r="DG52">
        <v>442050</v>
      </c>
      <c r="DH52" t="s">
        <v>212</v>
      </c>
      <c r="DI52">
        <v>15.32</v>
      </c>
      <c r="DJ52">
        <v>87750</v>
      </c>
      <c r="DK52" t="s">
        <v>212</v>
      </c>
      <c r="DL52">
        <v>529800</v>
      </c>
      <c r="DM52">
        <v>233.6</v>
      </c>
      <c r="DN52">
        <v>442050</v>
      </c>
      <c r="DO52">
        <v>87750</v>
      </c>
      <c r="DP52" s="5">
        <v>529800</v>
      </c>
      <c r="DQ52">
        <v>5553.17</v>
      </c>
      <c r="DR52">
        <v>2.4500000000000002</v>
      </c>
      <c r="DS52">
        <v>2024</v>
      </c>
      <c r="DT52" t="s">
        <v>194</v>
      </c>
      <c r="DU52" t="s">
        <v>269</v>
      </c>
      <c r="DV52" t="s">
        <v>213</v>
      </c>
      <c r="DW52">
        <v>99</v>
      </c>
      <c r="DX52">
        <v>433000</v>
      </c>
      <c r="DY52">
        <v>437330</v>
      </c>
      <c r="DZ52">
        <v>428670</v>
      </c>
      <c r="EA52">
        <v>1</v>
      </c>
      <c r="EL52">
        <v>1</v>
      </c>
      <c r="EQ52" t="s">
        <v>221</v>
      </c>
      <c r="ER52" t="s">
        <v>1173</v>
      </c>
      <c r="ES52" t="s">
        <v>1174</v>
      </c>
      <c r="ET52" t="s">
        <v>1175</v>
      </c>
      <c r="EU52" t="s">
        <v>225</v>
      </c>
      <c r="EV52" t="s">
        <v>1176</v>
      </c>
    </row>
    <row r="53" spans="1:160" x14ac:dyDescent="0.25">
      <c r="A53">
        <v>239617</v>
      </c>
      <c r="B53">
        <v>48113</v>
      </c>
      <c r="C53" t="s">
        <v>1177</v>
      </c>
      <c r="D53">
        <v>239617</v>
      </c>
      <c r="E53">
        <v>148</v>
      </c>
      <c r="F53">
        <v>90</v>
      </c>
      <c r="G53" t="s">
        <v>527</v>
      </c>
      <c r="H53">
        <v>0.30578509999999998</v>
      </c>
      <c r="I53">
        <v>13320</v>
      </c>
      <c r="K53" t="s">
        <v>326</v>
      </c>
      <c r="L53" t="s">
        <v>164</v>
      </c>
      <c r="M53" t="s">
        <v>165</v>
      </c>
      <c r="N53" t="s">
        <v>166</v>
      </c>
      <c r="O53" t="s">
        <v>167</v>
      </c>
      <c r="P53" t="s">
        <v>168</v>
      </c>
      <c r="Q53" t="s">
        <v>1178</v>
      </c>
      <c r="R53" t="s">
        <v>1157</v>
      </c>
      <c r="S53" t="s">
        <v>171</v>
      </c>
      <c r="T53" t="s">
        <v>172</v>
      </c>
      <c r="U53" t="s">
        <v>1179</v>
      </c>
      <c r="V53" t="s">
        <v>1180</v>
      </c>
      <c r="W53" t="s">
        <v>1160</v>
      </c>
      <c r="X53" t="s">
        <v>175</v>
      </c>
      <c r="Y53" t="s">
        <v>1181</v>
      </c>
      <c r="Z53">
        <v>75061</v>
      </c>
      <c r="AA53">
        <v>4500</v>
      </c>
      <c r="AB53" t="s">
        <v>1122</v>
      </c>
      <c r="AC53" t="s">
        <v>178</v>
      </c>
      <c r="AD53">
        <v>32.827762</v>
      </c>
      <c r="AE53">
        <v>-96.954238000000004</v>
      </c>
      <c r="AF53">
        <v>4.4829999999999997</v>
      </c>
      <c r="AG53" t="s">
        <v>1182</v>
      </c>
      <c r="AH53" t="s">
        <v>180</v>
      </c>
      <c r="AI53" t="s">
        <v>236</v>
      </c>
      <c r="AJ53" t="s">
        <v>1164</v>
      </c>
      <c r="AL53" t="s">
        <v>1165</v>
      </c>
      <c r="AM53" t="s">
        <v>1183</v>
      </c>
      <c r="AN53" t="s">
        <v>1184</v>
      </c>
      <c r="AO53" t="s">
        <v>187</v>
      </c>
      <c r="AP53" t="s">
        <v>188</v>
      </c>
      <c r="AQ53" t="s">
        <v>189</v>
      </c>
      <c r="AR53" t="s">
        <v>190</v>
      </c>
      <c r="AS53" t="s">
        <v>191</v>
      </c>
      <c r="AT53">
        <v>1973</v>
      </c>
      <c r="AU53" t="s">
        <v>190</v>
      </c>
      <c r="AV53">
        <v>10</v>
      </c>
      <c r="AW53" t="s">
        <v>1185</v>
      </c>
      <c r="AX53" t="s">
        <v>193</v>
      </c>
      <c r="AY53" t="s">
        <v>194</v>
      </c>
      <c r="AZ53" t="s">
        <v>193</v>
      </c>
      <c r="BA53">
        <v>3358</v>
      </c>
      <c r="BB53">
        <v>3358</v>
      </c>
      <c r="BC53">
        <v>3358</v>
      </c>
      <c r="BD53">
        <v>3358</v>
      </c>
      <c r="BE53" t="s">
        <v>195</v>
      </c>
      <c r="BF53">
        <v>3358</v>
      </c>
      <c r="BG53">
        <v>4</v>
      </c>
      <c r="BH53">
        <v>5</v>
      </c>
      <c r="BI53" s="3">
        <v>4</v>
      </c>
      <c r="BJ53" t="s">
        <v>599</v>
      </c>
      <c r="BK53" t="s">
        <v>241</v>
      </c>
      <c r="BL53" t="s">
        <v>198</v>
      </c>
      <c r="BM53" t="s">
        <v>199</v>
      </c>
      <c r="BN53" t="s">
        <v>200</v>
      </c>
      <c r="BO53" t="s">
        <v>201</v>
      </c>
      <c r="BP53" t="s">
        <v>202</v>
      </c>
      <c r="BQ53" t="s">
        <v>269</v>
      </c>
      <c r="BR53" t="s">
        <v>204</v>
      </c>
      <c r="BS53">
        <f>ROUND(AVERAGE(BS2:BS52),0)</f>
        <v>364</v>
      </c>
      <c r="BT53">
        <f>ROUND(AVERAGE(BT1:BT52),0)</f>
        <v>1</v>
      </c>
      <c r="BU53" t="s">
        <v>204</v>
      </c>
      <c r="BV53" t="s">
        <v>205</v>
      </c>
      <c r="BW53" t="s">
        <v>206</v>
      </c>
      <c r="BX53">
        <v>1</v>
      </c>
      <c r="BY53" t="s">
        <v>205</v>
      </c>
      <c r="BZ53" t="s">
        <v>164</v>
      </c>
      <c r="CA53" t="s">
        <v>207</v>
      </c>
      <c r="CB53" t="s">
        <v>207</v>
      </c>
      <c r="CC53" t="s">
        <v>1186</v>
      </c>
      <c r="CD53" t="s">
        <v>1187</v>
      </c>
      <c r="CE53" t="s">
        <v>294</v>
      </c>
      <c r="CF53">
        <v>1</v>
      </c>
      <c r="CG53">
        <v>1</v>
      </c>
      <c r="CH53" t="s">
        <v>216</v>
      </c>
      <c r="CI53" t="s">
        <v>421</v>
      </c>
      <c r="CM53" t="s">
        <v>421</v>
      </c>
      <c r="CN53">
        <v>26350</v>
      </c>
      <c r="CP53" t="s">
        <v>208</v>
      </c>
      <c r="CQ53">
        <v>0</v>
      </c>
      <c r="CR53" t="s">
        <v>209</v>
      </c>
      <c r="CS53">
        <v>10000</v>
      </c>
      <c r="CT53">
        <v>1</v>
      </c>
      <c r="CU53">
        <v>10</v>
      </c>
      <c r="CV53" t="s">
        <v>1188</v>
      </c>
      <c r="CW53" t="s">
        <v>1189</v>
      </c>
      <c r="CX53">
        <v>0</v>
      </c>
      <c r="CY53">
        <v>103.6</v>
      </c>
      <c r="CZ53">
        <v>347890</v>
      </c>
      <c r="DA53">
        <v>5.63</v>
      </c>
      <c r="DB53">
        <v>75000</v>
      </c>
      <c r="DC53">
        <v>125.94</v>
      </c>
      <c r="DD53">
        <v>422890</v>
      </c>
      <c r="DE53" t="s">
        <v>212</v>
      </c>
      <c r="DF53">
        <v>103.6</v>
      </c>
      <c r="DG53">
        <v>347890</v>
      </c>
      <c r="DH53" t="s">
        <v>212</v>
      </c>
      <c r="DI53">
        <v>5.63</v>
      </c>
      <c r="DJ53">
        <v>75000</v>
      </c>
      <c r="DK53" t="s">
        <v>212</v>
      </c>
      <c r="DL53">
        <v>422890</v>
      </c>
      <c r="DM53">
        <v>125.94</v>
      </c>
      <c r="DN53">
        <v>347890</v>
      </c>
      <c r="DO53">
        <v>75000</v>
      </c>
      <c r="DP53" s="5">
        <v>422890</v>
      </c>
      <c r="DQ53">
        <v>7157.26</v>
      </c>
      <c r="DR53">
        <v>2.13</v>
      </c>
      <c r="DS53">
        <v>2024</v>
      </c>
      <c r="DT53" t="s">
        <v>194</v>
      </c>
      <c r="DU53" t="s">
        <v>269</v>
      </c>
      <c r="DV53" t="s">
        <v>213</v>
      </c>
      <c r="DW53">
        <v>96</v>
      </c>
      <c r="DX53">
        <v>618000</v>
      </c>
      <c r="DY53">
        <v>642720</v>
      </c>
      <c r="DZ53">
        <v>593280</v>
      </c>
      <c r="EA53">
        <v>4</v>
      </c>
      <c r="EB53" t="s">
        <v>1190</v>
      </c>
      <c r="EC53" t="s">
        <v>1191</v>
      </c>
      <c r="EE53" t="s">
        <v>1192</v>
      </c>
      <c r="EF53" t="s">
        <v>1193</v>
      </c>
      <c r="EK53" t="s">
        <v>1192</v>
      </c>
      <c r="EL53">
        <v>1</v>
      </c>
      <c r="EM53">
        <v>228112</v>
      </c>
      <c r="EN53" t="s">
        <v>250</v>
      </c>
      <c r="EQ53" t="s">
        <v>221</v>
      </c>
      <c r="ER53" t="s">
        <v>1194</v>
      </c>
      <c r="ES53" t="s">
        <v>1195</v>
      </c>
      <c r="ET53" t="s">
        <v>1196</v>
      </c>
      <c r="EU53" t="s">
        <v>225</v>
      </c>
      <c r="EV53" t="s">
        <v>1197</v>
      </c>
      <c r="EW53" t="s">
        <v>255</v>
      </c>
    </row>
    <row r="54" spans="1:160" x14ac:dyDescent="0.25">
      <c r="A54">
        <v>242317</v>
      </c>
      <c r="B54">
        <v>48113</v>
      </c>
      <c r="C54" t="s">
        <v>1198</v>
      </c>
      <c r="D54">
        <v>242317</v>
      </c>
      <c r="E54">
        <v>135</v>
      </c>
      <c r="F54">
        <v>183</v>
      </c>
      <c r="G54" t="s">
        <v>326</v>
      </c>
      <c r="H54">
        <v>0.28053260000000002</v>
      </c>
      <c r="I54">
        <v>12220</v>
      </c>
      <c r="J54" t="s">
        <v>162</v>
      </c>
      <c r="K54" t="s">
        <v>326</v>
      </c>
      <c r="L54" t="s">
        <v>164</v>
      </c>
      <c r="M54" t="s">
        <v>165</v>
      </c>
      <c r="N54" t="s">
        <v>166</v>
      </c>
      <c r="O54" t="s">
        <v>167</v>
      </c>
      <c r="P54" t="s">
        <v>168</v>
      </c>
      <c r="Q54" t="s">
        <v>1199</v>
      </c>
      <c r="R54" t="s">
        <v>170</v>
      </c>
      <c r="S54" t="s">
        <v>171</v>
      </c>
      <c r="T54" t="s">
        <v>172</v>
      </c>
      <c r="U54" t="s">
        <v>1200</v>
      </c>
      <c r="V54" t="s">
        <v>544</v>
      </c>
      <c r="W54" t="s">
        <v>168</v>
      </c>
      <c r="X54" t="s">
        <v>175</v>
      </c>
      <c r="Y54" t="s">
        <v>1201</v>
      </c>
      <c r="Z54">
        <v>75211</v>
      </c>
      <c r="AA54">
        <v>1838</v>
      </c>
      <c r="AB54" t="s">
        <v>1202</v>
      </c>
      <c r="AC54" t="s">
        <v>178</v>
      </c>
      <c r="AD54">
        <v>32.761982000000003</v>
      </c>
      <c r="AE54">
        <v>-96.858867000000004</v>
      </c>
      <c r="AF54">
        <v>2.7050000000000001</v>
      </c>
      <c r="AG54" t="s">
        <v>1203</v>
      </c>
      <c r="AH54" t="s">
        <v>180</v>
      </c>
      <c r="AI54" t="s">
        <v>236</v>
      </c>
      <c r="AJ54" t="s">
        <v>182</v>
      </c>
      <c r="AK54" t="s">
        <v>264</v>
      </c>
      <c r="AL54" t="s">
        <v>184</v>
      </c>
      <c r="AM54" t="s">
        <v>1204</v>
      </c>
      <c r="AN54" t="s">
        <v>549</v>
      </c>
      <c r="AO54" t="s">
        <v>187</v>
      </c>
      <c r="AP54" t="s">
        <v>188</v>
      </c>
      <c r="AQ54" t="s">
        <v>189</v>
      </c>
      <c r="AR54" t="s">
        <v>190</v>
      </c>
      <c r="AS54" t="s">
        <v>191</v>
      </c>
      <c r="AT54">
        <v>1941</v>
      </c>
      <c r="AU54" t="s">
        <v>190</v>
      </c>
      <c r="AV54">
        <v>10</v>
      </c>
      <c r="AW54" t="s">
        <v>1205</v>
      </c>
      <c r="AX54" t="s">
        <v>193</v>
      </c>
      <c r="AY54" t="s">
        <v>194</v>
      </c>
      <c r="AZ54" t="s">
        <v>193</v>
      </c>
      <c r="BA54">
        <v>1228</v>
      </c>
      <c r="BB54">
        <v>1186</v>
      </c>
      <c r="BC54">
        <v>1228</v>
      </c>
      <c r="BD54">
        <v>1228</v>
      </c>
      <c r="BE54" t="s">
        <v>195</v>
      </c>
      <c r="BF54">
        <v>1228</v>
      </c>
      <c r="BG54">
        <v>1</v>
      </c>
      <c r="BH54">
        <v>1</v>
      </c>
      <c r="BI54" s="3">
        <v>2</v>
      </c>
      <c r="BJ54" t="s">
        <v>196</v>
      </c>
      <c r="BK54" t="s">
        <v>197</v>
      </c>
      <c r="BL54" t="s">
        <v>198</v>
      </c>
      <c r="BM54" t="s">
        <v>374</v>
      </c>
      <c r="BN54" t="s">
        <v>200</v>
      </c>
      <c r="BO54" t="s">
        <v>201</v>
      </c>
      <c r="BP54" t="s">
        <v>268</v>
      </c>
      <c r="BQ54" t="s">
        <v>269</v>
      </c>
      <c r="BR54" t="s">
        <v>375</v>
      </c>
      <c r="BS54">
        <v>200</v>
      </c>
      <c r="BT54">
        <v>1</v>
      </c>
      <c r="BU54" t="s">
        <v>375</v>
      </c>
      <c r="BV54" t="s">
        <v>205</v>
      </c>
      <c r="BW54" t="s">
        <v>206</v>
      </c>
      <c r="BX54">
        <v>1</v>
      </c>
      <c r="BY54" t="s">
        <v>205</v>
      </c>
      <c r="BZ54" t="s">
        <v>164</v>
      </c>
      <c r="CA54" t="s">
        <v>207</v>
      </c>
      <c r="CB54" t="s">
        <v>207</v>
      </c>
      <c r="CC54" t="s">
        <v>1206</v>
      </c>
      <c r="CE54" t="s">
        <v>294</v>
      </c>
      <c r="CG54">
        <v>1</v>
      </c>
      <c r="CH54" t="s">
        <v>216</v>
      </c>
      <c r="CI54" t="s">
        <v>421</v>
      </c>
      <c r="CL54">
        <v>1995</v>
      </c>
      <c r="DD54">
        <f ca="1">ROUND(422890 * (1 + (RAND() - 0.5)/5),-3)</f>
        <v>451000</v>
      </c>
      <c r="DE54" t="s">
        <v>212</v>
      </c>
      <c r="DG54">
        <f ca="1">ROUND(347890 * (1 + (RAND() - 0.5)/5), -3)</f>
        <v>334000</v>
      </c>
      <c r="DL54">
        <f ca="1">ROUND(422890 * (1 + (RAND() - 0.5)/5), -3)</f>
        <v>403000</v>
      </c>
      <c r="DO54">
        <f ca="1">ROUND(75000* (1 + (RAND() - 0.5)/5), -3)</f>
        <v>77000</v>
      </c>
      <c r="DP54" s="5">
        <v>764000</v>
      </c>
      <c r="DQ54">
        <f ca="1">ROUND(7157.26* (1 + (RAND() - 0.5)/5), 1)</f>
        <v>7445.8</v>
      </c>
      <c r="DT54" t="s">
        <v>194</v>
      </c>
      <c r="DU54" t="s">
        <v>269</v>
      </c>
      <c r="DV54" t="s">
        <v>213</v>
      </c>
      <c r="DW54">
        <v>99</v>
      </c>
      <c r="DX54">
        <v>447285</v>
      </c>
      <c r="DY54">
        <v>451757</v>
      </c>
      <c r="DZ54">
        <v>442812</v>
      </c>
      <c r="EA54">
        <v>1</v>
      </c>
      <c r="EB54" t="s">
        <v>1207</v>
      </c>
      <c r="EC54" t="s">
        <v>1208</v>
      </c>
      <c r="ED54" t="s">
        <v>216</v>
      </c>
      <c r="EE54" t="s">
        <v>1209</v>
      </c>
      <c r="EF54" t="s">
        <v>1210</v>
      </c>
      <c r="EG54" t="s">
        <v>1211</v>
      </c>
      <c r="EH54">
        <v>320000</v>
      </c>
      <c r="EI54">
        <v>0</v>
      </c>
      <c r="EJ54">
        <v>400000</v>
      </c>
      <c r="EK54" t="s">
        <v>1209</v>
      </c>
      <c r="EL54">
        <v>1</v>
      </c>
      <c r="EM54">
        <v>290471</v>
      </c>
      <c r="EN54" t="s">
        <v>250</v>
      </c>
      <c r="EO54">
        <v>200000</v>
      </c>
      <c r="EP54">
        <v>325.73</v>
      </c>
      <c r="EQ54" t="s">
        <v>221</v>
      </c>
      <c r="ER54" t="s">
        <v>1212</v>
      </c>
      <c r="ES54" t="s">
        <v>1213</v>
      </c>
      <c r="ET54" t="s">
        <v>1214</v>
      </c>
      <c r="EU54" t="s">
        <v>225</v>
      </c>
      <c r="EV54" t="s">
        <v>1215</v>
      </c>
    </row>
    <row r="55" spans="1:160" x14ac:dyDescent="0.25">
      <c r="A55">
        <v>242347</v>
      </c>
      <c r="B55">
        <v>48113</v>
      </c>
      <c r="C55" t="s">
        <v>1216</v>
      </c>
      <c r="D55">
        <v>242347</v>
      </c>
      <c r="E55">
        <v>153</v>
      </c>
      <c r="F55">
        <v>50</v>
      </c>
      <c r="G55" t="s">
        <v>637</v>
      </c>
      <c r="H55">
        <v>0.18755740000000001</v>
      </c>
      <c r="I55">
        <v>8170</v>
      </c>
      <c r="J55" t="s">
        <v>162</v>
      </c>
      <c r="K55" t="s">
        <v>1217</v>
      </c>
      <c r="L55" t="s">
        <v>164</v>
      </c>
      <c r="M55" t="s">
        <v>165</v>
      </c>
      <c r="N55" t="s">
        <v>166</v>
      </c>
      <c r="O55" t="s">
        <v>167</v>
      </c>
      <c r="P55" t="s">
        <v>168</v>
      </c>
      <c r="Q55" t="s">
        <v>1218</v>
      </c>
      <c r="R55" t="s">
        <v>170</v>
      </c>
      <c r="S55" t="s">
        <v>171</v>
      </c>
      <c r="T55" t="s">
        <v>172</v>
      </c>
      <c r="U55" t="s">
        <v>1219</v>
      </c>
      <c r="V55" t="s">
        <v>1220</v>
      </c>
      <c r="W55" t="s">
        <v>168</v>
      </c>
      <c r="X55" t="s">
        <v>175</v>
      </c>
      <c r="Y55" t="s">
        <v>1221</v>
      </c>
      <c r="Z55">
        <v>75235</v>
      </c>
      <c r="AA55">
        <v>6004</v>
      </c>
      <c r="AB55" t="s">
        <v>546</v>
      </c>
      <c r="AC55" t="s">
        <v>178</v>
      </c>
      <c r="AD55">
        <v>32.815475999999997</v>
      </c>
      <c r="AE55">
        <v>-96.860949000000005</v>
      </c>
      <c r="AF55">
        <v>2.5249999999999999</v>
      </c>
      <c r="AG55" t="s">
        <v>1222</v>
      </c>
      <c r="AH55" t="s">
        <v>180</v>
      </c>
      <c r="AI55" t="s">
        <v>181</v>
      </c>
      <c r="AJ55" t="s">
        <v>182</v>
      </c>
      <c r="AK55" t="s">
        <v>1032</v>
      </c>
      <c r="AL55" t="s">
        <v>184</v>
      </c>
      <c r="AM55" t="s">
        <v>1223</v>
      </c>
      <c r="AN55" t="s">
        <v>1224</v>
      </c>
      <c r="AO55" t="s">
        <v>187</v>
      </c>
      <c r="AP55" t="s">
        <v>188</v>
      </c>
      <c r="AQ55" t="s">
        <v>189</v>
      </c>
      <c r="AR55" t="s">
        <v>190</v>
      </c>
      <c r="AS55" t="s">
        <v>191</v>
      </c>
      <c r="AT55">
        <v>1950</v>
      </c>
      <c r="AU55" t="s">
        <v>190</v>
      </c>
      <c r="AV55">
        <v>10</v>
      </c>
      <c r="AW55" t="s">
        <v>1225</v>
      </c>
      <c r="AX55" t="s">
        <v>193</v>
      </c>
      <c r="AY55" t="s">
        <v>194</v>
      </c>
      <c r="AZ55" t="s">
        <v>193</v>
      </c>
      <c r="BA55">
        <v>791</v>
      </c>
      <c r="BB55">
        <v>791</v>
      </c>
      <c r="BC55">
        <v>791</v>
      </c>
      <c r="BD55">
        <v>791</v>
      </c>
      <c r="BE55" t="s">
        <v>195</v>
      </c>
      <c r="BF55">
        <v>791</v>
      </c>
      <c r="BG55">
        <v>1</v>
      </c>
      <c r="BH55">
        <v>1</v>
      </c>
      <c r="BI55" s="3">
        <v>2</v>
      </c>
      <c r="BJ55" t="s">
        <v>196</v>
      </c>
      <c r="BK55" t="s">
        <v>241</v>
      </c>
      <c r="BL55" t="s">
        <v>198</v>
      </c>
      <c r="BM55" t="s">
        <v>374</v>
      </c>
      <c r="BN55" t="s">
        <v>200</v>
      </c>
      <c r="BO55" t="s">
        <v>201</v>
      </c>
      <c r="BP55" t="s">
        <v>202</v>
      </c>
      <c r="BQ55" t="s">
        <v>1226</v>
      </c>
      <c r="BR55" t="s">
        <v>354</v>
      </c>
      <c r="BS55">
        <v>440</v>
      </c>
      <c r="BT55">
        <v>2</v>
      </c>
      <c r="BU55" t="s">
        <v>354</v>
      </c>
      <c r="BV55" t="s">
        <v>205</v>
      </c>
      <c r="BW55" t="s">
        <v>206</v>
      </c>
      <c r="BX55">
        <v>1</v>
      </c>
      <c r="BY55" t="s">
        <v>205</v>
      </c>
      <c r="BZ55" t="s">
        <v>164</v>
      </c>
      <c r="CA55" t="s">
        <v>207</v>
      </c>
      <c r="CB55" t="s">
        <v>207</v>
      </c>
      <c r="CC55" t="s">
        <v>1227</v>
      </c>
      <c r="CE55" t="s">
        <v>294</v>
      </c>
      <c r="CO55" t="s">
        <v>1228</v>
      </c>
      <c r="DD55">
        <f t="shared" ref="DD55:DD62" ca="1" si="25">ROUND(422890 * (1 + (RAND() - 0.5)/5),-3)</f>
        <v>433000</v>
      </c>
      <c r="DE55" t="s">
        <v>212</v>
      </c>
      <c r="DG55">
        <f t="shared" ref="DG55:DG62" ca="1" si="26">ROUND(347890 * (1 + (RAND() - 0.5)/5), -3)</f>
        <v>349000</v>
      </c>
      <c r="DL55">
        <f t="shared" ref="DL55:DL62" ca="1" si="27">ROUND(422890 * (1 + (RAND() - 0.5)/5), -3)</f>
        <v>406000</v>
      </c>
      <c r="DO55">
        <f t="shared" ref="DO55:DO62" ca="1" si="28">ROUND(75000* (1 + (RAND() - 0.5)/5), -3)</f>
        <v>78000</v>
      </c>
      <c r="DP55" s="5">
        <v>702500</v>
      </c>
      <c r="DQ55">
        <f t="shared" ref="DQ55:DQ62" ca="1" si="29">ROUND(7157.26* (1 + (RAND() - 0.5)/5), 1)</f>
        <v>6442.6</v>
      </c>
      <c r="DT55" t="s">
        <v>194</v>
      </c>
      <c r="DU55" t="s">
        <v>1226</v>
      </c>
      <c r="DV55" t="s">
        <v>213</v>
      </c>
      <c r="DW55">
        <v>97</v>
      </c>
      <c r="DX55">
        <v>264832</v>
      </c>
      <c r="DY55">
        <v>272776</v>
      </c>
      <c r="DZ55">
        <v>256887</v>
      </c>
      <c r="EA55">
        <v>3</v>
      </c>
      <c r="EB55" t="s">
        <v>1229</v>
      </c>
      <c r="EC55" t="s">
        <v>1230</v>
      </c>
      <c r="EE55" t="s">
        <v>1231</v>
      </c>
      <c r="EF55" t="s">
        <v>1232</v>
      </c>
      <c r="EH55">
        <v>0</v>
      </c>
      <c r="EI55">
        <v>0</v>
      </c>
      <c r="EK55" t="s">
        <v>1231</v>
      </c>
      <c r="EL55">
        <v>1</v>
      </c>
      <c r="EM55">
        <v>202365</v>
      </c>
      <c r="EN55" t="s">
        <v>250</v>
      </c>
      <c r="EQ55" t="s">
        <v>221</v>
      </c>
      <c r="ER55" t="s">
        <v>1233</v>
      </c>
      <c r="ES55" t="s">
        <v>1234</v>
      </c>
      <c r="ET55" t="s">
        <v>1235</v>
      </c>
      <c r="EU55" t="s">
        <v>225</v>
      </c>
      <c r="EV55" t="s">
        <v>1236</v>
      </c>
    </row>
    <row r="56" spans="1:160" x14ac:dyDescent="0.25">
      <c r="A56">
        <v>242413</v>
      </c>
      <c r="B56">
        <v>48113</v>
      </c>
      <c r="C56" t="s">
        <v>1237</v>
      </c>
      <c r="D56">
        <v>242413</v>
      </c>
      <c r="E56">
        <v>128</v>
      </c>
      <c r="F56">
        <v>70</v>
      </c>
      <c r="G56" t="s">
        <v>1238</v>
      </c>
      <c r="H56">
        <v>0.23186409999999999</v>
      </c>
      <c r="I56">
        <v>10100</v>
      </c>
      <c r="J56" t="s">
        <v>162</v>
      </c>
      <c r="K56" t="s">
        <v>541</v>
      </c>
      <c r="L56" t="s">
        <v>164</v>
      </c>
      <c r="M56" t="s">
        <v>165</v>
      </c>
      <c r="N56" t="s">
        <v>166</v>
      </c>
      <c r="O56" t="s">
        <v>167</v>
      </c>
      <c r="P56" t="s">
        <v>168</v>
      </c>
      <c r="Q56" t="s">
        <v>1239</v>
      </c>
      <c r="R56" t="s">
        <v>170</v>
      </c>
      <c r="S56" t="s">
        <v>171</v>
      </c>
      <c r="T56" t="s">
        <v>172</v>
      </c>
      <c r="U56" t="s">
        <v>1240</v>
      </c>
      <c r="V56" t="s">
        <v>286</v>
      </c>
      <c r="W56" t="s">
        <v>168</v>
      </c>
      <c r="X56" t="s">
        <v>175</v>
      </c>
      <c r="Y56" t="s">
        <v>1241</v>
      </c>
      <c r="Z56">
        <v>75216</v>
      </c>
      <c r="AA56">
        <v>7117</v>
      </c>
      <c r="AB56" t="s">
        <v>1242</v>
      </c>
      <c r="AC56" t="s">
        <v>178</v>
      </c>
      <c r="AD56">
        <v>32.690268000000003</v>
      </c>
      <c r="AE56">
        <v>-96.788656000000003</v>
      </c>
      <c r="AF56">
        <v>4.2140000000000004</v>
      </c>
      <c r="AG56" t="s">
        <v>1243</v>
      </c>
      <c r="AH56" t="s">
        <v>180</v>
      </c>
      <c r="AI56" t="s">
        <v>236</v>
      </c>
      <c r="AJ56" t="s">
        <v>182</v>
      </c>
      <c r="AK56" t="s">
        <v>371</v>
      </c>
      <c r="AL56" t="s">
        <v>184</v>
      </c>
      <c r="AM56" t="s">
        <v>1244</v>
      </c>
      <c r="AN56" t="s">
        <v>291</v>
      </c>
      <c r="AO56" t="s">
        <v>187</v>
      </c>
      <c r="AP56" t="s">
        <v>188</v>
      </c>
      <c r="AQ56" t="s">
        <v>189</v>
      </c>
      <c r="AR56" t="s">
        <v>190</v>
      </c>
      <c r="AS56" t="s">
        <v>191</v>
      </c>
      <c r="AT56">
        <v>1960</v>
      </c>
      <c r="AU56" t="s">
        <v>190</v>
      </c>
      <c r="AV56">
        <v>10</v>
      </c>
      <c r="AW56" t="s">
        <v>1245</v>
      </c>
      <c r="AX56" t="s">
        <v>193</v>
      </c>
      <c r="AY56" t="s">
        <v>194</v>
      </c>
      <c r="AZ56" t="s">
        <v>193</v>
      </c>
      <c r="BA56">
        <v>1655</v>
      </c>
      <c r="BB56">
        <v>1655</v>
      </c>
      <c r="BC56">
        <v>1655</v>
      </c>
      <c r="BD56">
        <v>1655</v>
      </c>
      <c r="BE56" t="s">
        <v>195</v>
      </c>
      <c r="BF56">
        <v>1655</v>
      </c>
      <c r="BG56">
        <v>2</v>
      </c>
      <c r="BH56">
        <v>2</v>
      </c>
      <c r="BI56" s="3">
        <v>2</v>
      </c>
      <c r="BJ56" t="s">
        <v>599</v>
      </c>
      <c r="BK56" t="s">
        <v>241</v>
      </c>
      <c r="BL56" t="s">
        <v>198</v>
      </c>
      <c r="BM56" t="s">
        <v>199</v>
      </c>
      <c r="BN56" t="s">
        <v>200</v>
      </c>
      <c r="BO56" t="s">
        <v>201</v>
      </c>
      <c r="BP56" t="s">
        <v>202</v>
      </c>
      <c r="BQ56" t="s">
        <v>269</v>
      </c>
      <c r="BR56" t="s">
        <v>204</v>
      </c>
      <c r="BS56">
        <v>468</v>
      </c>
      <c r="BT56">
        <f>ROUND(AVERAGE(BT1:BT55),0)</f>
        <v>1</v>
      </c>
      <c r="BU56" t="s">
        <v>204</v>
      </c>
      <c r="BV56" t="s">
        <v>205</v>
      </c>
      <c r="BW56" t="s">
        <v>206</v>
      </c>
      <c r="BX56">
        <v>1</v>
      </c>
      <c r="BY56" t="s">
        <v>205</v>
      </c>
      <c r="BZ56" t="s">
        <v>164</v>
      </c>
      <c r="CA56" t="s">
        <v>207</v>
      </c>
      <c r="CB56" t="s">
        <v>207</v>
      </c>
      <c r="CC56" t="s">
        <v>1246</v>
      </c>
      <c r="CE56" t="s">
        <v>294</v>
      </c>
      <c r="DD56">
        <f t="shared" ca="1" si="25"/>
        <v>419000</v>
      </c>
      <c r="DE56" t="s">
        <v>212</v>
      </c>
      <c r="DG56">
        <f t="shared" ca="1" si="26"/>
        <v>353000</v>
      </c>
      <c r="DL56">
        <f t="shared" ca="1" si="27"/>
        <v>465000</v>
      </c>
      <c r="DO56">
        <f t="shared" ca="1" si="28"/>
        <v>76000</v>
      </c>
      <c r="DP56" s="5">
        <v>529800</v>
      </c>
      <c r="DQ56">
        <f t="shared" ca="1" si="29"/>
        <v>6809.5</v>
      </c>
      <c r="DT56" t="s">
        <v>194</v>
      </c>
      <c r="DU56" t="s">
        <v>269</v>
      </c>
      <c r="DV56" t="s">
        <v>213</v>
      </c>
      <c r="DW56">
        <v>98</v>
      </c>
      <c r="DX56">
        <v>262236</v>
      </c>
      <c r="DY56">
        <v>267480</v>
      </c>
      <c r="DZ56">
        <v>256991</v>
      </c>
      <c r="EA56">
        <v>2</v>
      </c>
      <c r="EB56" t="s">
        <v>1247</v>
      </c>
      <c r="EC56" t="s">
        <v>1248</v>
      </c>
      <c r="EE56" t="s">
        <v>1249</v>
      </c>
      <c r="EF56" t="s">
        <v>1250</v>
      </c>
      <c r="EG56" t="s">
        <v>1251</v>
      </c>
      <c r="EH56">
        <v>94968</v>
      </c>
      <c r="EJ56">
        <v>118710</v>
      </c>
      <c r="EK56" t="s">
        <v>1249</v>
      </c>
      <c r="EL56">
        <v>1</v>
      </c>
      <c r="EM56">
        <v>346386</v>
      </c>
      <c r="EN56" t="s">
        <v>250</v>
      </c>
      <c r="EO56">
        <v>59355</v>
      </c>
      <c r="EP56">
        <v>71.73</v>
      </c>
      <c r="EQ56" t="s">
        <v>221</v>
      </c>
      <c r="ER56" t="s">
        <v>1252</v>
      </c>
      <c r="ES56" t="s">
        <v>1253</v>
      </c>
      <c r="ET56" t="s">
        <v>1254</v>
      </c>
      <c r="EU56" t="s">
        <v>225</v>
      </c>
      <c r="EV56" t="s">
        <v>1255</v>
      </c>
      <c r="EW56" t="s">
        <v>255</v>
      </c>
      <c r="FB56" t="s">
        <v>1256</v>
      </c>
      <c r="FC56" t="s">
        <v>1257</v>
      </c>
      <c r="FD56" t="s">
        <v>1258</v>
      </c>
    </row>
    <row r="57" spans="1:160" x14ac:dyDescent="0.25">
      <c r="A57">
        <v>244198</v>
      </c>
      <c r="B57">
        <v>48113</v>
      </c>
      <c r="C57" t="s">
        <v>1259</v>
      </c>
      <c r="D57">
        <v>244198</v>
      </c>
      <c r="E57">
        <v>150</v>
      </c>
      <c r="F57">
        <v>60</v>
      </c>
      <c r="G57" t="s">
        <v>880</v>
      </c>
      <c r="H57">
        <v>0.19832420000000001</v>
      </c>
      <c r="I57">
        <v>8639</v>
      </c>
      <c r="J57" t="s">
        <v>162</v>
      </c>
      <c r="K57" t="s">
        <v>253</v>
      </c>
      <c r="L57" t="s">
        <v>164</v>
      </c>
      <c r="M57" t="s">
        <v>165</v>
      </c>
      <c r="N57" t="s">
        <v>166</v>
      </c>
      <c r="O57" t="s">
        <v>167</v>
      </c>
      <c r="P57" t="s">
        <v>168</v>
      </c>
      <c r="Q57" t="s">
        <v>1260</v>
      </c>
      <c r="R57" t="s">
        <v>170</v>
      </c>
      <c r="S57" t="s">
        <v>171</v>
      </c>
      <c r="T57" t="s">
        <v>172</v>
      </c>
      <c r="U57" t="s">
        <v>1261</v>
      </c>
      <c r="V57" t="s">
        <v>390</v>
      </c>
      <c r="W57" t="s">
        <v>168</v>
      </c>
      <c r="X57" t="s">
        <v>175</v>
      </c>
      <c r="Y57" t="s">
        <v>1262</v>
      </c>
      <c r="Z57">
        <v>75217</v>
      </c>
      <c r="AA57">
        <v>3641</v>
      </c>
      <c r="AB57" t="s">
        <v>773</v>
      </c>
      <c r="AC57" t="s">
        <v>178</v>
      </c>
      <c r="AD57">
        <v>32.720081</v>
      </c>
      <c r="AE57">
        <v>-96.643485999999996</v>
      </c>
      <c r="AF57">
        <v>4.673</v>
      </c>
      <c r="AG57" t="s">
        <v>1263</v>
      </c>
      <c r="AH57" t="s">
        <v>180</v>
      </c>
      <c r="AI57" t="s">
        <v>181</v>
      </c>
      <c r="AJ57" t="s">
        <v>182</v>
      </c>
      <c r="AK57" t="s">
        <v>394</v>
      </c>
      <c r="AL57" t="s">
        <v>184</v>
      </c>
      <c r="AM57" t="s">
        <v>1264</v>
      </c>
      <c r="AN57" t="s">
        <v>396</v>
      </c>
      <c r="AO57" t="s">
        <v>187</v>
      </c>
      <c r="AP57" t="s">
        <v>188</v>
      </c>
      <c r="AQ57" t="s">
        <v>189</v>
      </c>
      <c r="AR57" t="s">
        <v>190</v>
      </c>
      <c r="AS57" t="s">
        <v>191</v>
      </c>
      <c r="AT57">
        <v>1955</v>
      </c>
      <c r="AU57" t="s">
        <v>190</v>
      </c>
      <c r="AV57">
        <v>10</v>
      </c>
      <c r="AW57" t="s">
        <v>1265</v>
      </c>
      <c r="AX57" t="s">
        <v>193</v>
      </c>
      <c r="AY57" t="s">
        <v>194</v>
      </c>
      <c r="AZ57" t="s">
        <v>193</v>
      </c>
      <c r="BA57">
        <v>1204</v>
      </c>
      <c r="BB57">
        <v>1204</v>
      </c>
      <c r="BC57">
        <v>1204</v>
      </c>
      <c r="BD57">
        <v>1204</v>
      </c>
      <c r="BE57" t="s">
        <v>195</v>
      </c>
      <c r="BF57">
        <v>1204</v>
      </c>
      <c r="BG57">
        <v>2</v>
      </c>
      <c r="BH57">
        <v>2</v>
      </c>
      <c r="BI57" s="3">
        <v>3</v>
      </c>
      <c r="BJ57" t="s">
        <v>599</v>
      </c>
      <c r="BK57" t="s">
        <v>197</v>
      </c>
      <c r="BL57" t="s">
        <v>198</v>
      </c>
      <c r="BM57" t="s">
        <v>295</v>
      </c>
      <c r="BN57" t="s">
        <v>200</v>
      </c>
      <c r="BO57" t="s">
        <v>201</v>
      </c>
      <c r="BP57" t="s">
        <v>202</v>
      </c>
      <c r="BQ57" t="s">
        <v>242</v>
      </c>
      <c r="BR57" t="s">
        <v>354</v>
      </c>
      <c r="BS57">
        <v>288</v>
      </c>
      <c r="BT57">
        <v>1</v>
      </c>
      <c r="BU57" t="s">
        <v>354</v>
      </c>
      <c r="BV57" t="s">
        <v>205</v>
      </c>
      <c r="BW57" t="s">
        <v>206</v>
      </c>
      <c r="BX57">
        <v>1</v>
      </c>
      <c r="BY57" t="s">
        <v>205</v>
      </c>
      <c r="BZ57" t="s">
        <v>164</v>
      </c>
      <c r="CA57" t="s">
        <v>207</v>
      </c>
      <c r="CB57" t="s">
        <v>207</v>
      </c>
      <c r="CC57" t="s">
        <v>798</v>
      </c>
      <c r="CD57" t="s">
        <v>1266</v>
      </c>
      <c r="CE57" t="s">
        <v>294</v>
      </c>
      <c r="DD57">
        <f t="shared" ca="1" si="25"/>
        <v>444000</v>
      </c>
      <c r="DE57" t="s">
        <v>212</v>
      </c>
      <c r="DG57">
        <f t="shared" ca="1" si="26"/>
        <v>368000</v>
      </c>
      <c r="DL57">
        <f t="shared" ca="1" si="27"/>
        <v>437000</v>
      </c>
      <c r="DO57">
        <f t="shared" ca="1" si="28"/>
        <v>68000</v>
      </c>
      <c r="DP57" s="5">
        <v>422890</v>
      </c>
      <c r="DQ57">
        <f t="shared" ca="1" si="29"/>
        <v>7834.9</v>
      </c>
      <c r="DT57" t="s">
        <v>194</v>
      </c>
      <c r="DU57" t="s">
        <v>242</v>
      </c>
      <c r="DV57" t="s">
        <v>213</v>
      </c>
      <c r="DW57">
        <v>98</v>
      </c>
      <c r="DX57">
        <v>231986</v>
      </c>
      <c r="DY57">
        <v>236625</v>
      </c>
      <c r="DZ57">
        <v>227346</v>
      </c>
      <c r="EA57">
        <v>2</v>
      </c>
      <c r="EB57" t="s">
        <v>1267</v>
      </c>
      <c r="EC57" t="s">
        <v>1268</v>
      </c>
      <c r="EE57" t="s">
        <v>1269</v>
      </c>
      <c r="EF57" t="s">
        <v>341</v>
      </c>
      <c r="EG57" t="s">
        <v>1270</v>
      </c>
      <c r="EH57">
        <v>57997</v>
      </c>
      <c r="EJ57">
        <v>60101</v>
      </c>
      <c r="EK57" t="s">
        <v>1269</v>
      </c>
      <c r="EL57">
        <v>1</v>
      </c>
      <c r="EM57">
        <v>49682</v>
      </c>
      <c r="EN57" t="s">
        <v>250</v>
      </c>
      <c r="EO57">
        <v>20033</v>
      </c>
      <c r="EP57">
        <v>49.92</v>
      </c>
      <c r="EQ57" t="s">
        <v>216</v>
      </c>
      <c r="ER57" t="s">
        <v>1271</v>
      </c>
      <c r="ES57" t="s">
        <v>1272</v>
      </c>
      <c r="ET57" t="s">
        <v>1273</v>
      </c>
      <c r="EU57" t="s">
        <v>225</v>
      </c>
      <c r="EV57" t="s">
        <v>1274</v>
      </c>
      <c r="EW57" t="s">
        <v>255</v>
      </c>
      <c r="EY57" t="s">
        <v>1275</v>
      </c>
      <c r="EZ57" t="s">
        <v>1276</v>
      </c>
      <c r="FA57" t="s">
        <v>224</v>
      </c>
    </row>
    <row r="58" spans="1:160" x14ac:dyDescent="0.25">
      <c r="A58">
        <v>244206</v>
      </c>
      <c r="B58">
        <v>48113</v>
      </c>
      <c r="C58" t="s">
        <v>1277</v>
      </c>
      <c r="D58">
        <v>244206</v>
      </c>
      <c r="E58">
        <v>92</v>
      </c>
      <c r="F58">
        <v>50</v>
      </c>
      <c r="G58" t="s">
        <v>730</v>
      </c>
      <c r="H58">
        <v>4.2125799999999998E-2</v>
      </c>
      <c r="I58">
        <v>1835</v>
      </c>
      <c r="J58" t="s">
        <v>162</v>
      </c>
      <c r="K58" t="s">
        <v>1278</v>
      </c>
      <c r="L58" t="s">
        <v>164</v>
      </c>
      <c r="M58" t="s">
        <v>165</v>
      </c>
      <c r="N58" t="s">
        <v>1279</v>
      </c>
      <c r="O58" t="s">
        <v>167</v>
      </c>
      <c r="P58" t="s">
        <v>168</v>
      </c>
      <c r="Q58" t="s">
        <v>1280</v>
      </c>
      <c r="R58" t="s">
        <v>170</v>
      </c>
      <c r="S58" t="s">
        <v>171</v>
      </c>
      <c r="T58" t="s">
        <v>172</v>
      </c>
      <c r="U58" t="s">
        <v>1281</v>
      </c>
      <c r="V58" t="s">
        <v>174</v>
      </c>
      <c r="W58" t="s">
        <v>168</v>
      </c>
      <c r="X58" t="s">
        <v>175</v>
      </c>
      <c r="Y58" t="s">
        <v>1282</v>
      </c>
      <c r="Z58">
        <v>75215</v>
      </c>
      <c r="AA58">
        <v>4935</v>
      </c>
      <c r="AB58" t="s">
        <v>1283</v>
      </c>
      <c r="AC58" t="s">
        <v>178</v>
      </c>
      <c r="AD58">
        <v>32.748367999999999</v>
      </c>
      <c r="AE58">
        <v>-96.753151000000003</v>
      </c>
      <c r="AF58">
        <v>4.4530000000000003</v>
      </c>
      <c r="AG58" t="s">
        <v>1284</v>
      </c>
      <c r="AH58" t="s">
        <v>180</v>
      </c>
      <c r="AI58" t="s">
        <v>181</v>
      </c>
      <c r="AJ58" t="s">
        <v>182</v>
      </c>
      <c r="AK58" t="s">
        <v>183</v>
      </c>
      <c r="AL58" t="s">
        <v>184</v>
      </c>
      <c r="AM58" t="s">
        <v>1285</v>
      </c>
      <c r="AN58" t="s">
        <v>186</v>
      </c>
      <c r="AO58" t="s">
        <v>187</v>
      </c>
      <c r="AP58" t="s">
        <v>188</v>
      </c>
      <c r="AQ58" t="s">
        <v>189</v>
      </c>
      <c r="AR58" t="s">
        <v>1286</v>
      </c>
      <c r="AS58" t="s">
        <v>1287</v>
      </c>
      <c r="AT58">
        <v>2012</v>
      </c>
      <c r="AU58" t="s">
        <v>1286</v>
      </c>
      <c r="AV58">
        <v>10</v>
      </c>
      <c r="AW58" t="s">
        <v>1288</v>
      </c>
      <c r="AX58" t="s">
        <v>193</v>
      </c>
      <c r="AY58" t="s">
        <v>194</v>
      </c>
      <c r="AZ58" t="s">
        <v>193</v>
      </c>
      <c r="BA58">
        <v>1464</v>
      </c>
      <c r="BB58">
        <v>1464</v>
      </c>
      <c r="BC58">
        <v>1464</v>
      </c>
      <c r="BD58">
        <v>1464</v>
      </c>
      <c r="BE58" t="s">
        <v>195</v>
      </c>
      <c r="BF58">
        <v>1464</v>
      </c>
      <c r="BG58">
        <v>2</v>
      </c>
      <c r="BH58">
        <v>3</v>
      </c>
      <c r="BI58" s="3">
        <v>3</v>
      </c>
      <c r="BJ58" t="s">
        <v>196</v>
      </c>
      <c r="BK58" t="s">
        <v>197</v>
      </c>
      <c r="BL58" t="s">
        <v>198</v>
      </c>
      <c r="BM58" t="s">
        <v>199</v>
      </c>
      <c r="BN58" t="s">
        <v>200</v>
      </c>
      <c r="BO58" t="s">
        <v>201</v>
      </c>
      <c r="BP58" t="s">
        <v>202</v>
      </c>
      <c r="BQ58" t="s">
        <v>269</v>
      </c>
      <c r="BR58" t="s">
        <v>375</v>
      </c>
      <c r="BS58">
        <v>264</v>
      </c>
      <c r="BT58">
        <v>1</v>
      </c>
      <c r="BU58" t="s">
        <v>375</v>
      </c>
      <c r="BV58" t="s">
        <v>949</v>
      </c>
      <c r="BW58" t="s">
        <v>949</v>
      </c>
      <c r="BX58">
        <v>2</v>
      </c>
      <c r="BY58" t="s">
        <v>949</v>
      </c>
      <c r="BZ58" t="s">
        <v>164</v>
      </c>
      <c r="CA58" t="s">
        <v>207</v>
      </c>
      <c r="CB58" t="s">
        <v>207</v>
      </c>
      <c r="CC58" t="s">
        <v>1289</v>
      </c>
      <c r="CD58" t="s">
        <v>1290</v>
      </c>
      <c r="CE58" t="s">
        <v>294</v>
      </c>
      <c r="CF58">
        <v>1</v>
      </c>
      <c r="DD58">
        <f t="shared" ca="1" si="25"/>
        <v>384000</v>
      </c>
      <c r="DE58" t="s">
        <v>212</v>
      </c>
      <c r="DG58">
        <f t="shared" ca="1" si="26"/>
        <v>362000</v>
      </c>
      <c r="DL58">
        <f t="shared" ca="1" si="27"/>
        <v>416000</v>
      </c>
      <c r="DO58">
        <f t="shared" ca="1" si="28"/>
        <v>71000</v>
      </c>
      <c r="DP58" s="5">
        <v>433500</v>
      </c>
      <c r="DQ58">
        <f t="shared" ca="1" si="29"/>
        <v>6891.9</v>
      </c>
      <c r="DT58" t="s">
        <v>194</v>
      </c>
      <c r="DU58" t="s">
        <v>269</v>
      </c>
      <c r="DV58" t="s">
        <v>213</v>
      </c>
      <c r="DW58">
        <v>95</v>
      </c>
      <c r="DX58">
        <v>230354</v>
      </c>
      <c r="DY58">
        <v>241871</v>
      </c>
      <c r="DZ58">
        <v>218836</v>
      </c>
      <c r="EA58">
        <v>5</v>
      </c>
      <c r="EB58" t="s">
        <v>1291</v>
      </c>
      <c r="EC58" t="s">
        <v>1292</v>
      </c>
      <c r="ED58" t="s">
        <v>216</v>
      </c>
      <c r="EE58" t="s">
        <v>1293</v>
      </c>
      <c r="EF58" t="s">
        <v>1294</v>
      </c>
      <c r="EG58" t="s">
        <v>1295</v>
      </c>
      <c r="EH58">
        <v>95645</v>
      </c>
      <c r="EI58">
        <v>0</v>
      </c>
      <c r="EJ58">
        <v>99114</v>
      </c>
      <c r="EK58" t="s">
        <v>1293</v>
      </c>
      <c r="EL58">
        <v>1</v>
      </c>
      <c r="EM58">
        <v>201300237531</v>
      </c>
      <c r="EN58" t="s">
        <v>250</v>
      </c>
      <c r="EO58">
        <v>33038</v>
      </c>
      <c r="EP58">
        <v>67.7</v>
      </c>
      <c r="EQ58" t="s">
        <v>221</v>
      </c>
      <c r="ER58" t="s">
        <v>1296</v>
      </c>
      <c r="ES58" t="s">
        <v>1297</v>
      </c>
      <c r="ET58" t="s">
        <v>1298</v>
      </c>
      <c r="EU58" t="s">
        <v>225</v>
      </c>
      <c r="EV58" t="s">
        <v>1299</v>
      </c>
    </row>
    <row r="59" spans="1:160" x14ac:dyDescent="0.25">
      <c r="A59">
        <v>244208</v>
      </c>
      <c r="B59">
        <v>48113</v>
      </c>
      <c r="C59" t="s">
        <v>1300</v>
      </c>
      <c r="D59">
        <v>244208</v>
      </c>
      <c r="E59">
        <v>125</v>
      </c>
      <c r="F59">
        <v>50</v>
      </c>
      <c r="G59" t="s">
        <v>326</v>
      </c>
      <c r="H59">
        <v>0.15197430000000001</v>
      </c>
      <c r="I59">
        <v>6620</v>
      </c>
      <c r="J59" t="s">
        <v>162</v>
      </c>
      <c r="K59" t="s">
        <v>527</v>
      </c>
      <c r="L59" t="s">
        <v>164</v>
      </c>
      <c r="M59" t="s">
        <v>165</v>
      </c>
      <c r="N59" t="s">
        <v>166</v>
      </c>
      <c r="O59" t="s">
        <v>167</v>
      </c>
      <c r="P59" t="s">
        <v>168</v>
      </c>
      <c r="Q59" t="s">
        <v>1301</v>
      </c>
      <c r="R59" t="s">
        <v>170</v>
      </c>
      <c r="S59" t="s">
        <v>171</v>
      </c>
      <c r="T59" t="s">
        <v>172</v>
      </c>
      <c r="U59" t="s">
        <v>1302</v>
      </c>
      <c r="V59" t="s">
        <v>174</v>
      </c>
      <c r="W59" t="s">
        <v>168</v>
      </c>
      <c r="X59" t="s">
        <v>175</v>
      </c>
      <c r="Y59" t="s">
        <v>1303</v>
      </c>
      <c r="Z59">
        <v>75215</v>
      </c>
      <c r="AA59">
        <v>4624</v>
      </c>
      <c r="AB59" t="s">
        <v>684</v>
      </c>
      <c r="AC59" t="s">
        <v>178</v>
      </c>
      <c r="AD59">
        <v>32.749879999999997</v>
      </c>
      <c r="AE59">
        <v>-96.756009000000006</v>
      </c>
      <c r="AF59">
        <v>4.6260000000000003</v>
      </c>
      <c r="AG59" t="s">
        <v>1304</v>
      </c>
      <c r="AH59" t="s">
        <v>180</v>
      </c>
      <c r="AI59" t="s">
        <v>181</v>
      </c>
      <c r="AJ59" t="s">
        <v>182</v>
      </c>
      <c r="AK59" t="s">
        <v>183</v>
      </c>
      <c r="AL59" t="s">
        <v>184</v>
      </c>
      <c r="AM59" t="s">
        <v>1305</v>
      </c>
      <c r="AN59" t="s">
        <v>186</v>
      </c>
      <c r="AO59" t="s">
        <v>187</v>
      </c>
      <c r="AP59" t="s">
        <v>188</v>
      </c>
      <c r="AQ59" t="s">
        <v>189</v>
      </c>
      <c r="AR59" t="s">
        <v>190</v>
      </c>
      <c r="AS59" t="s">
        <v>191</v>
      </c>
      <c r="AT59">
        <v>1971</v>
      </c>
      <c r="AU59" t="s">
        <v>190</v>
      </c>
      <c r="AV59">
        <v>10</v>
      </c>
      <c r="AW59" t="s">
        <v>1306</v>
      </c>
      <c r="AX59" t="s">
        <v>193</v>
      </c>
      <c r="AY59" t="s">
        <v>194</v>
      </c>
      <c r="AZ59" t="s">
        <v>193</v>
      </c>
      <c r="BA59">
        <v>1056</v>
      </c>
      <c r="BB59">
        <v>1056</v>
      </c>
      <c r="BC59">
        <v>1056</v>
      </c>
      <c r="BD59">
        <v>1056</v>
      </c>
      <c r="BE59" t="s">
        <v>195</v>
      </c>
      <c r="BF59">
        <v>1056</v>
      </c>
      <c r="BG59">
        <v>1</v>
      </c>
      <c r="BH59">
        <v>1</v>
      </c>
      <c r="BI59" s="3">
        <v>2</v>
      </c>
      <c r="BJ59" t="s">
        <v>196</v>
      </c>
      <c r="BK59" t="s">
        <v>337</v>
      </c>
      <c r="BL59" t="s">
        <v>198</v>
      </c>
      <c r="BM59" t="s">
        <v>295</v>
      </c>
      <c r="BN59" t="s">
        <v>200</v>
      </c>
      <c r="BO59" t="s">
        <v>201</v>
      </c>
      <c r="BP59" t="s">
        <v>202</v>
      </c>
      <c r="BQ59" t="s">
        <v>1125</v>
      </c>
      <c r="BR59" t="s">
        <v>204</v>
      </c>
      <c r="BS59">
        <v>240</v>
      </c>
      <c r="BT59">
        <v>1</v>
      </c>
      <c r="BU59" t="s">
        <v>204</v>
      </c>
      <c r="BV59" t="s">
        <v>205</v>
      </c>
      <c r="BW59" t="s">
        <v>206</v>
      </c>
      <c r="BX59">
        <v>1</v>
      </c>
      <c r="BY59" t="s">
        <v>205</v>
      </c>
      <c r="BZ59" t="s">
        <v>164</v>
      </c>
      <c r="CA59" t="s">
        <v>207</v>
      </c>
      <c r="CB59" t="s">
        <v>207</v>
      </c>
      <c r="CC59" t="s">
        <v>1289</v>
      </c>
      <c r="CD59" t="s">
        <v>1307</v>
      </c>
      <c r="CE59" t="s">
        <v>294</v>
      </c>
      <c r="DD59">
        <f t="shared" ca="1" si="25"/>
        <v>446000</v>
      </c>
      <c r="DE59" t="s">
        <v>212</v>
      </c>
      <c r="DG59">
        <f t="shared" ca="1" si="26"/>
        <v>347000</v>
      </c>
      <c r="DL59">
        <f t="shared" ca="1" si="27"/>
        <v>389000</v>
      </c>
      <c r="DO59">
        <f t="shared" ca="1" si="28"/>
        <v>81000</v>
      </c>
      <c r="DP59" s="5">
        <v>424500</v>
      </c>
      <c r="DQ59">
        <f t="shared" ca="1" si="29"/>
        <v>7214.2</v>
      </c>
      <c r="DT59" t="s">
        <v>194</v>
      </c>
      <c r="DU59" t="s">
        <v>1125</v>
      </c>
      <c r="DV59" t="s">
        <v>213</v>
      </c>
      <c r="DW59">
        <v>95</v>
      </c>
      <c r="DX59">
        <v>138584</v>
      </c>
      <c r="DY59">
        <v>145513</v>
      </c>
      <c r="DZ59">
        <v>131654</v>
      </c>
      <c r="EA59">
        <v>5</v>
      </c>
      <c r="EB59" t="s">
        <v>1308</v>
      </c>
      <c r="EC59" t="s">
        <v>1309</v>
      </c>
      <c r="ED59" t="s">
        <v>216</v>
      </c>
      <c r="EE59" t="s">
        <v>1310</v>
      </c>
      <c r="EF59" t="s">
        <v>1311</v>
      </c>
      <c r="EG59" t="s">
        <v>1312</v>
      </c>
      <c r="EH59">
        <v>105000</v>
      </c>
      <c r="EJ59">
        <v>131250</v>
      </c>
      <c r="EK59" t="s">
        <v>1310</v>
      </c>
      <c r="EL59">
        <v>1</v>
      </c>
      <c r="EM59">
        <v>206993</v>
      </c>
      <c r="EN59" t="s">
        <v>250</v>
      </c>
      <c r="EO59">
        <v>65625</v>
      </c>
      <c r="EP59">
        <v>124.29</v>
      </c>
      <c r="EQ59" t="s">
        <v>221</v>
      </c>
      <c r="ER59" t="s">
        <v>1313</v>
      </c>
      <c r="ES59" t="s">
        <v>1314</v>
      </c>
      <c r="ET59" t="s">
        <v>1315</v>
      </c>
      <c r="EU59" t="s">
        <v>225</v>
      </c>
      <c r="EV59" t="s">
        <v>1316</v>
      </c>
      <c r="EW59" t="s">
        <v>255</v>
      </c>
    </row>
    <row r="60" spans="1:160" x14ac:dyDescent="0.25">
      <c r="A60">
        <v>253692</v>
      </c>
      <c r="B60">
        <v>48113</v>
      </c>
      <c r="C60" t="s">
        <v>1317</v>
      </c>
      <c r="D60">
        <v>253692</v>
      </c>
      <c r="E60">
        <v>133</v>
      </c>
      <c r="F60">
        <v>55</v>
      </c>
      <c r="G60" t="s">
        <v>1318</v>
      </c>
      <c r="H60">
        <v>0.16499079999999999</v>
      </c>
      <c r="I60">
        <v>7187</v>
      </c>
      <c r="J60" t="s">
        <v>162</v>
      </c>
      <c r="K60" t="s">
        <v>1319</v>
      </c>
      <c r="L60" t="s">
        <v>164</v>
      </c>
      <c r="M60" t="s">
        <v>165</v>
      </c>
      <c r="N60" t="s">
        <v>166</v>
      </c>
      <c r="O60" t="s">
        <v>167</v>
      </c>
      <c r="P60" t="s">
        <v>168</v>
      </c>
      <c r="Q60" t="s">
        <v>1320</v>
      </c>
      <c r="R60" t="s">
        <v>170</v>
      </c>
      <c r="S60" t="s">
        <v>171</v>
      </c>
      <c r="T60" t="s">
        <v>172</v>
      </c>
      <c r="U60" t="s">
        <v>1321</v>
      </c>
      <c r="V60" t="s">
        <v>390</v>
      </c>
      <c r="W60" t="s">
        <v>168</v>
      </c>
      <c r="X60" t="s">
        <v>175</v>
      </c>
      <c r="Y60" t="s">
        <v>1322</v>
      </c>
      <c r="Z60">
        <v>75217</v>
      </c>
      <c r="AA60">
        <v>4354</v>
      </c>
      <c r="AB60" t="s">
        <v>1323</v>
      </c>
      <c r="AC60" t="s">
        <v>178</v>
      </c>
      <c r="AD60">
        <v>32.732101999999998</v>
      </c>
      <c r="AE60">
        <v>-96.678054000000003</v>
      </c>
      <c r="AF60">
        <v>3.5659999999999998</v>
      </c>
      <c r="AG60" t="s">
        <v>793</v>
      </c>
      <c r="AH60" t="s">
        <v>180</v>
      </c>
      <c r="AI60" t="s">
        <v>181</v>
      </c>
      <c r="AJ60" t="s">
        <v>182</v>
      </c>
      <c r="AK60" t="s">
        <v>394</v>
      </c>
      <c r="AL60" t="s">
        <v>184</v>
      </c>
      <c r="AM60" t="s">
        <v>1324</v>
      </c>
      <c r="AN60" t="s">
        <v>396</v>
      </c>
      <c r="AO60" t="s">
        <v>187</v>
      </c>
      <c r="AP60" t="s">
        <v>188</v>
      </c>
      <c r="AQ60" t="s">
        <v>189</v>
      </c>
      <c r="AR60" t="s">
        <v>190</v>
      </c>
      <c r="AS60" t="s">
        <v>191</v>
      </c>
      <c r="AT60">
        <v>1949</v>
      </c>
      <c r="AU60" t="s">
        <v>190</v>
      </c>
      <c r="AV60">
        <v>10</v>
      </c>
      <c r="AW60" t="s">
        <v>1325</v>
      </c>
      <c r="AX60" t="s">
        <v>293</v>
      </c>
      <c r="AY60" t="s">
        <v>194</v>
      </c>
      <c r="AZ60" t="s">
        <v>796</v>
      </c>
      <c r="BA60">
        <v>768</v>
      </c>
      <c r="BB60">
        <v>768</v>
      </c>
      <c r="BC60">
        <v>768</v>
      </c>
      <c r="BD60">
        <v>768</v>
      </c>
      <c r="BE60" t="s">
        <v>195</v>
      </c>
      <c r="BF60">
        <v>768</v>
      </c>
      <c r="BG60">
        <v>1</v>
      </c>
      <c r="BH60">
        <v>1</v>
      </c>
      <c r="BI60" s="3">
        <v>2</v>
      </c>
      <c r="BJ60" t="s">
        <v>196</v>
      </c>
      <c r="BK60" t="s">
        <v>197</v>
      </c>
      <c r="BL60" t="s">
        <v>198</v>
      </c>
      <c r="BM60" t="s">
        <v>374</v>
      </c>
      <c r="BN60" t="s">
        <v>200</v>
      </c>
      <c r="BO60" t="s">
        <v>201</v>
      </c>
      <c r="BP60" t="s">
        <v>202</v>
      </c>
      <c r="BQ60" t="s">
        <v>1226</v>
      </c>
      <c r="BR60" t="s">
        <v>354</v>
      </c>
      <c r="BS60">
        <v>500</v>
      </c>
      <c r="BT60">
        <v>2</v>
      </c>
      <c r="BU60" t="s">
        <v>354</v>
      </c>
      <c r="BV60" t="s">
        <v>205</v>
      </c>
      <c r="BW60" t="s">
        <v>206</v>
      </c>
      <c r="BX60">
        <v>1</v>
      </c>
      <c r="BY60" t="s">
        <v>205</v>
      </c>
      <c r="BZ60" t="s">
        <v>164</v>
      </c>
      <c r="CA60" t="s">
        <v>207</v>
      </c>
      <c r="CB60" t="s">
        <v>207</v>
      </c>
      <c r="CC60" t="s">
        <v>798</v>
      </c>
      <c r="CE60" t="s">
        <v>294</v>
      </c>
      <c r="DD60">
        <f t="shared" ca="1" si="25"/>
        <v>422000</v>
      </c>
      <c r="DE60" t="s">
        <v>212</v>
      </c>
      <c r="DG60">
        <f t="shared" ca="1" si="26"/>
        <v>352000</v>
      </c>
      <c r="DL60">
        <f t="shared" ca="1" si="27"/>
        <v>447000</v>
      </c>
      <c r="DO60">
        <f t="shared" ca="1" si="28"/>
        <v>79000</v>
      </c>
      <c r="DP60" s="5">
        <v>446000</v>
      </c>
      <c r="DQ60">
        <f t="shared" ca="1" si="29"/>
        <v>7707.4</v>
      </c>
      <c r="DT60" t="s">
        <v>194</v>
      </c>
      <c r="DU60" t="s">
        <v>1226</v>
      </c>
      <c r="DV60" t="s">
        <v>213</v>
      </c>
      <c r="DW60">
        <v>97</v>
      </c>
      <c r="DX60">
        <v>166861</v>
      </c>
      <c r="DY60">
        <v>171866</v>
      </c>
      <c r="DZ60">
        <v>161855</v>
      </c>
      <c r="EA60">
        <v>3</v>
      </c>
      <c r="EB60" t="s">
        <v>1326</v>
      </c>
      <c r="EC60" t="s">
        <v>1327</v>
      </c>
      <c r="ED60" t="s">
        <v>216</v>
      </c>
      <c r="EE60" t="s">
        <v>1328</v>
      </c>
      <c r="EF60" t="s">
        <v>1329</v>
      </c>
      <c r="EG60" t="s">
        <v>1330</v>
      </c>
      <c r="EH60">
        <v>34000</v>
      </c>
      <c r="EJ60">
        <v>42500</v>
      </c>
      <c r="EK60" t="s">
        <v>1328</v>
      </c>
      <c r="EL60">
        <v>1</v>
      </c>
      <c r="EM60">
        <v>277317</v>
      </c>
      <c r="EN60" t="s">
        <v>250</v>
      </c>
      <c r="EO60">
        <v>21250</v>
      </c>
      <c r="EP60">
        <v>55.34</v>
      </c>
      <c r="EQ60" t="s">
        <v>221</v>
      </c>
      <c r="ER60" t="s">
        <v>1331</v>
      </c>
      <c r="ES60" t="s">
        <v>1332</v>
      </c>
      <c r="ET60" t="s">
        <v>1333</v>
      </c>
      <c r="EU60" t="s">
        <v>225</v>
      </c>
      <c r="EV60" t="s">
        <v>1334</v>
      </c>
      <c r="EW60" t="s">
        <v>255</v>
      </c>
    </row>
    <row r="61" spans="1:160" x14ac:dyDescent="0.25">
      <c r="A61">
        <v>244199</v>
      </c>
      <c r="B61">
        <v>48113</v>
      </c>
      <c r="C61" t="s">
        <v>1335</v>
      </c>
      <c r="D61">
        <v>244199</v>
      </c>
      <c r="E61">
        <v>134</v>
      </c>
      <c r="F61">
        <v>50</v>
      </c>
      <c r="G61" t="s">
        <v>161</v>
      </c>
      <c r="H61">
        <v>0.15702479999999999</v>
      </c>
      <c r="I61">
        <v>6840</v>
      </c>
      <c r="J61" t="s">
        <v>162</v>
      </c>
      <c r="K61" t="s">
        <v>1336</v>
      </c>
      <c r="L61" t="s">
        <v>164</v>
      </c>
      <c r="M61" t="s">
        <v>165</v>
      </c>
      <c r="N61" t="s">
        <v>1337</v>
      </c>
      <c r="O61" t="s">
        <v>167</v>
      </c>
      <c r="P61" t="s">
        <v>168</v>
      </c>
      <c r="Q61" t="s">
        <v>1338</v>
      </c>
      <c r="R61" t="s">
        <v>170</v>
      </c>
      <c r="S61" t="s">
        <v>171</v>
      </c>
      <c r="T61" t="s">
        <v>172</v>
      </c>
      <c r="U61" t="s">
        <v>1339</v>
      </c>
      <c r="V61" t="s">
        <v>883</v>
      </c>
      <c r="W61" t="s">
        <v>168</v>
      </c>
      <c r="X61" t="s">
        <v>175</v>
      </c>
      <c r="Y61" t="s">
        <v>1340</v>
      </c>
      <c r="Z61">
        <v>75203</v>
      </c>
      <c r="AA61">
        <v>3627</v>
      </c>
      <c r="AB61" t="s">
        <v>773</v>
      </c>
      <c r="AC61" t="s">
        <v>178</v>
      </c>
      <c r="AD61">
        <v>32.738909999999997</v>
      </c>
      <c r="AE61">
        <v>-96.800922999999997</v>
      </c>
      <c r="AF61">
        <v>4.8609999999999998</v>
      </c>
      <c r="AG61" t="s">
        <v>1341</v>
      </c>
      <c r="AH61" t="s">
        <v>180</v>
      </c>
      <c r="AI61" t="s">
        <v>236</v>
      </c>
      <c r="AJ61" t="s">
        <v>182</v>
      </c>
      <c r="AK61" t="s">
        <v>371</v>
      </c>
      <c r="AL61" t="s">
        <v>184</v>
      </c>
      <c r="AM61" t="s">
        <v>1342</v>
      </c>
      <c r="AN61" t="s">
        <v>888</v>
      </c>
      <c r="AO61" t="s">
        <v>239</v>
      </c>
      <c r="AP61" t="s">
        <v>1343</v>
      </c>
      <c r="AQ61" t="s">
        <v>189</v>
      </c>
      <c r="AR61" t="s">
        <v>1344</v>
      </c>
      <c r="AS61" t="s">
        <v>1344</v>
      </c>
      <c r="AT61">
        <v>1921</v>
      </c>
      <c r="AU61" t="s">
        <v>1344</v>
      </c>
      <c r="AV61">
        <v>80</v>
      </c>
      <c r="AW61" t="s">
        <v>1345</v>
      </c>
      <c r="AX61" t="s">
        <v>293</v>
      </c>
      <c r="AY61" t="s">
        <v>194</v>
      </c>
      <c r="AZ61" t="s">
        <v>421</v>
      </c>
      <c r="BA61">
        <v>1188</v>
      </c>
      <c r="BC61">
        <v>1188</v>
      </c>
      <c r="BD61">
        <v>1188</v>
      </c>
      <c r="BE61" t="s">
        <v>195</v>
      </c>
      <c r="BF61">
        <v>1188</v>
      </c>
      <c r="BG61">
        <v>1</v>
      </c>
      <c r="BH61">
        <v>1</v>
      </c>
      <c r="BI61" s="3">
        <v>3</v>
      </c>
      <c r="BJ61" t="s">
        <v>599</v>
      </c>
      <c r="BL61" t="s">
        <v>198</v>
      </c>
      <c r="BM61" t="s">
        <v>295</v>
      </c>
      <c r="BN61" t="s">
        <v>200</v>
      </c>
      <c r="BO61" t="s">
        <v>201</v>
      </c>
      <c r="BP61" t="s">
        <v>202</v>
      </c>
      <c r="BQ61" t="s">
        <v>242</v>
      </c>
      <c r="BR61" t="s">
        <v>354</v>
      </c>
      <c r="BS61">
        <v>400</v>
      </c>
      <c r="BT61">
        <v>2</v>
      </c>
      <c r="BU61" t="s">
        <v>354</v>
      </c>
      <c r="BV61" t="s">
        <v>205</v>
      </c>
      <c r="BW61" t="s">
        <v>206</v>
      </c>
      <c r="BX61">
        <v>1</v>
      </c>
      <c r="BY61" t="s">
        <v>205</v>
      </c>
      <c r="BZ61" t="s">
        <v>164</v>
      </c>
      <c r="CA61" t="s">
        <v>207</v>
      </c>
      <c r="CB61" t="s">
        <v>207</v>
      </c>
      <c r="CC61" t="s">
        <v>1346</v>
      </c>
      <c r="CE61" t="s">
        <v>294</v>
      </c>
      <c r="DD61">
        <f t="shared" ca="1" si="25"/>
        <v>404000</v>
      </c>
      <c r="DE61" t="s">
        <v>212</v>
      </c>
      <c r="DG61">
        <f t="shared" ca="1" si="26"/>
        <v>321000</v>
      </c>
      <c r="DL61">
        <f t="shared" ca="1" si="27"/>
        <v>438000</v>
      </c>
      <c r="DO61">
        <f t="shared" ca="1" si="28"/>
        <v>71000</v>
      </c>
      <c r="DP61" s="5">
        <v>414000</v>
      </c>
      <c r="DQ61">
        <f t="shared" ca="1" si="29"/>
        <v>6928.8</v>
      </c>
    </row>
    <row r="62" spans="1:160" x14ac:dyDescent="0.25">
      <c r="A62">
        <v>244200</v>
      </c>
      <c r="B62">
        <v>48113</v>
      </c>
      <c r="C62" t="s">
        <v>1347</v>
      </c>
      <c r="D62">
        <v>244200</v>
      </c>
      <c r="E62">
        <v>150</v>
      </c>
      <c r="F62">
        <v>50</v>
      </c>
      <c r="G62" t="s">
        <v>657</v>
      </c>
      <c r="H62">
        <v>0.16939850000000001</v>
      </c>
      <c r="I62">
        <v>7379</v>
      </c>
      <c r="J62" t="s">
        <v>162</v>
      </c>
      <c r="K62" t="s">
        <v>1348</v>
      </c>
      <c r="L62" t="s">
        <v>164</v>
      </c>
      <c r="M62" t="s">
        <v>165</v>
      </c>
      <c r="N62" t="s">
        <v>166</v>
      </c>
      <c r="O62" t="s">
        <v>167</v>
      </c>
      <c r="P62" t="s">
        <v>168</v>
      </c>
      <c r="Q62" t="s">
        <v>1349</v>
      </c>
      <c r="R62" t="s">
        <v>170</v>
      </c>
      <c r="S62" t="s">
        <v>171</v>
      </c>
      <c r="T62" t="s">
        <v>172</v>
      </c>
      <c r="U62" t="s">
        <v>1350</v>
      </c>
      <c r="V62" t="s">
        <v>286</v>
      </c>
      <c r="W62" t="s">
        <v>168</v>
      </c>
      <c r="X62" t="s">
        <v>175</v>
      </c>
      <c r="Y62" t="s">
        <v>1351</v>
      </c>
      <c r="Z62">
        <v>75216</v>
      </c>
      <c r="AA62">
        <v>2516</v>
      </c>
      <c r="AB62" t="s">
        <v>1352</v>
      </c>
      <c r="AC62" t="s">
        <v>178</v>
      </c>
      <c r="AD62">
        <v>32.717745000000001</v>
      </c>
      <c r="AE62">
        <v>-96.801871000000006</v>
      </c>
      <c r="AF62">
        <v>4.2130000000000001</v>
      </c>
      <c r="AG62" t="s">
        <v>1353</v>
      </c>
      <c r="AH62" t="s">
        <v>180</v>
      </c>
      <c r="AI62" t="s">
        <v>236</v>
      </c>
      <c r="AJ62" t="s">
        <v>182</v>
      </c>
      <c r="AK62" t="s">
        <v>371</v>
      </c>
      <c r="AL62" t="s">
        <v>184</v>
      </c>
      <c r="AM62" t="s">
        <v>887</v>
      </c>
      <c r="AN62" t="s">
        <v>291</v>
      </c>
      <c r="AO62" t="s">
        <v>187</v>
      </c>
      <c r="AP62" t="s">
        <v>188</v>
      </c>
      <c r="AQ62" t="s">
        <v>189</v>
      </c>
      <c r="AR62" t="s">
        <v>190</v>
      </c>
      <c r="AS62" t="s">
        <v>191</v>
      </c>
      <c r="AT62">
        <v>2015</v>
      </c>
      <c r="AU62" t="s">
        <v>190</v>
      </c>
      <c r="AV62">
        <v>10</v>
      </c>
      <c r="AW62" t="s">
        <v>1354</v>
      </c>
      <c r="AX62" t="s">
        <v>193</v>
      </c>
      <c r="AY62" t="s">
        <v>194</v>
      </c>
      <c r="AZ62" t="s">
        <v>193</v>
      </c>
      <c r="BA62">
        <v>1802</v>
      </c>
      <c r="BB62">
        <v>1802</v>
      </c>
      <c r="BC62">
        <v>1802</v>
      </c>
      <c r="BD62">
        <v>1802</v>
      </c>
      <c r="BE62" t="s">
        <v>195</v>
      </c>
      <c r="BF62">
        <v>1802</v>
      </c>
      <c r="BG62">
        <v>1</v>
      </c>
      <c r="BH62">
        <v>1</v>
      </c>
      <c r="BI62" s="3">
        <v>2</v>
      </c>
      <c r="BJ62" t="s">
        <v>196</v>
      </c>
      <c r="BK62" t="s">
        <v>197</v>
      </c>
      <c r="BL62" t="s">
        <v>198</v>
      </c>
      <c r="BM62" t="s">
        <v>374</v>
      </c>
      <c r="BN62" t="s">
        <v>200</v>
      </c>
      <c r="BO62" t="s">
        <v>201</v>
      </c>
      <c r="BP62" t="s">
        <v>268</v>
      </c>
      <c r="BQ62" t="s">
        <v>269</v>
      </c>
      <c r="BR62" t="s">
        <v>375</v>
      </c>
      <c r="BS62">
        <v>260</v>
      </c>
      <c r="BT62">
        <v>1</v>
      </c>
      <c r="BU62" t="s">
        <v>375</v>
      </c>
      <c r="BV62" t="s">
        <v>205</v>
      </c>
      <c r="BW62" t="s">
        <v>206</v>
      </c>
      <c r="BX62">
        <v>1</v>
      </c>
      <c r="BY62" t="s">
        <v>205</v>
      </c>
      <c r="BZ62" t="s">
        <v>164</v>
      </c>
      <c r="CA62" t="s">
        <v>207</v>
      </c>
      <c r="CB62" t="s">
        <v>207</v>
      </c>
      <c r="CC62" t="s">
        <v>890</v>
      </c>
      <c r="CD62" t="s">
        <v>1355</v>
      </c>
      <c r="CE62" t="s">
        <v>294</v>
      </c>
      <c r="CH62" t="s">
        <v>216</v>
      </c>
      <c r="CI62" t="s">
        <v>421</v>
      </c>
      <c r="CO62" t="s">
        <v>1356</v>
      </c>
      <c r="DD62">
        <f t="shared" ca="1" si="25"/>
        <v>423000</v>
      </c>
      <c r="DE62" t="s">
        <v>212</v>
      </c>
      <c r="DG62">
        <f t="shared" ca="1" si="26"/>
        <v>352000</v>
      </c>
      <c r="DL62">
        <f t="shared" ca="1" si="27"/>
        <v>385000</v>
      </c>
      <c r="DO62">
        <f t="shared" ca="1" si="28"/>
        <v>78000</v>
      </c>
      <c r="DP62" s="5">
        <v>438500</v>
      </c>
      <c r="DQ62">
        <f t="shared" ca="1" si="29"/>
        <v>7183.1</v>
      </c>
      <c r="DT62" t="s">
        <v>194</v>
      </c>
      <c r="DU62" t="s">
        <v>269</v>
      </c>
      <c r="DV62" t="s">
        <v>213</v>
      </c>
      <c r="DW62">
        <v>98</v>
      </c>
      <c r="DX62">
        <v>317500</v>
      </c>
      <c r="DY62">
        <v>323850</v>
      </c>
      <c r="DZ62">
        <v>311150</v>
      </c>
      <c r="EA62">
        <v>2</v>
      </c>
      <c r="EB62" t="s">
        <v>1357</v>
      </c>
      <c r="EC62" t="s">
        <v>1358</v>
      </c>
      <c r="EE62" t="s">
        <v>1359</v>
      </c>
      <c r="EF62" t="s">
        <v>671</v>
      </c>
      <c r="EK62" t="s">
        <v>1359</v>
      </c>
      <c r="EL62">
        <v>1</v>
      </c>
      <c r="EM62">
        <v>239878</v>
      </c>
      <c r="EN62" t="s">
        <v>250</v>
      </c>
      <c r="EQ62" t="s">
        <v>221</v>
      </c>
      <c r="ER62" t="s">
        <v>1360</v>
      </c>
      <c r="ES62" t="s">
        <v>1361</v>
      </c>
      <c r="ET62" t="s">
        <v>1362</v>
      </c>
      <c r="EU62" t="s">
        <v>225</v>
      </c>
      <c r="EV62" t="s">
        <v>1363</v>
      </c>
      <c r="EW62" t="s">
        <v>255</v>
      </c>
    </row>
    <row r="63" spans="1:160" x14ac:dyDescent="0.25">
      <c r="A63">
        <v>242199</v>
      </c>
      <c r="B63">
        <v>48113</v>
      </c>
      <c r="C63" t="s">
        <v>1364</v>
      </c>
      <c r="D63">
        <v>242199</v>
      </c>
      <c r="E63">
        <v>190</v>
      </c>
      <c r="F63">
        <v>103</v>
      </c>
      <c r="G63" t="s">
        <v>257</v>
      </c>
      <c r="H63">
        <v>0.45803490000000002</v>
      </c>
      <c r="I63">
        <v>19952</v>
      </c>
      <c r="J63" t="s">
        <v>162</v>
      </c>
      <c r="K63" t="s">
        <v>527</v>
      </c>
      <c r="L63" t="s">
        <v>164</v>
      </c>
      <c r="M63" t="s">
        <v>165</v>
      </c>
      <c r="N63" t="s">
        <v>166</v>
      </c>
      <c r="O63" t="s">
        <v>167</v>
      </c>
      <c r="P63" t="s">
        <v>168</v>
      </c>
      <c r="Q63" t="s">
        <v>1365</v>
      </c>
      <c r="R63" t="s">
        <v>170</v>
      </c>
      <c r="S63" t="s">
        <v>171</v>
      </c>
      <c r="T63" t="s">
        <v>172</v>
      </c>
      <c r="U63" t="s">
        <v>1366</v>
      </c>
      <c r="V63" t="s">
        <v>955</v>
      </c>
      <c r="W63" t="s">
        <v>168</v>
      </c>
      <c r="X63" t="s">
        <v>175</v>
      </c>
      <c r="Y63" t="s">
        <v>1367</v>
      </c>
      <c r="Z63">
        <v>75230</v>
      </c>
      <c r="AA63">
        <v>2633</v>
      </c>
      <c r="AB63" t="s">
        <v>1368</v>
      </c>
      <c r="AC63" t="s">
        <v>178</v>
      </c>
      <c r="AD63">
        <v>32.909934</v>
      </c>
      <c r="AE63">
        <v>-96.808555999999996</v>
      </c>
      <c r="AF63">
        <v>2.83</v>
      </c>
      <c r="AG63" t="s">
        <v>1369</v>
      </c>
      <c r="AH63" t="s">
        <v>180</v>
      </c>
      <c r="AI63" t="s">
        <v>181</v>
      </c>
      <c r="AJ63" t="s">
        <v>182</v>
      </c>
      <c r="AK63" t="s">
        <v>959</v>
      </c>
      <c r="AL63" t="s">
        <v>184</v>
      </c>
      <c r="AM63" t="s">
        <v>1370</v>
      </c>
      <c r="AN63" t="s">
        <v>961</v>
      </c>
      <c r="AO63" t="s">
        <v>187</v>
      </c>
      <c r="AP63" t="s">
        <v>188</v>
      </c>
      <c r="AQ63" t="s">
        <v>189</v>
      </c>
      <c r="AR63" t="s">
        <v>190</v>
      </c>
      <c r="AS63" t="s">
        <v>191</v>
      </c>
      <c r="AT63">
        <v>1967</v>
      </c>
      <c r="AU63" t="s">
        <v>190</v>
      </c>
      <c r="AV63">
        <v>10</v>
      </c>
      <c r="AW63" t="s">
        <v>1371</v>
      </c>
      <c r="AX63" t="s">
        <v>193</v>
      </c>
      <c r="AY63" t="s">
        <v>194</v>
      </c>
      <c r="AZ63" t="s">
        <v>193</v>
      </c>
      <c r="BA63">
        <v>2956</v>
      </c>
      <c r="BB63">
        <v>2956</v>
      </c>
      <c r="BC63">
        <v>2956</v>
      </c>
      <c r="BD63">
        <v>2956</v>
      </c>
      <c r="BE63" t="s">
        <v>195</v>
      </c>
      <c r="BF63">
        <v>2956</v>
      </c>
      <c r="BG63">
        <v>3</v>
      </c>
      <c r="BH63">
        <v>4</v>
      </c>
      <c r="BI63" s="3">
        <v>3</v>
      </c>
      <c r="BJ63" t="s">
        <v>196</v>
      </c>
      <c r="BK63" t="s">
        <v>337</v>
      </c>
      <c r="BL63" t="s">
        <v>198</v>
      </c>
      <c r="BM63" t="s">
        <v>199</v>
      </c>
      <c r="BN63" t="s">
        <v>200</v>
      </c>
      <c r="BO63" t="s">
        <v>201</v>
      </c>
      <c r="BP63" t="s">
        <v>268</v>
      </c>
      <c r="BQ63" t="s">
        <v>269</v>
      </c>
      <c r="BR63" t="s">
        <v>375</v>
      </c>
      <c r="BS63">
        <v>570</v>
      </c>
      <c r="BT63">
        <v>2</v>
      </c>
      <c r="BU63" t="s">
        <v>375</v>
      </c>
      <c r="BV63" t="s">
        <v>205</v>
      </c>
      <c r="BW63" t="s">
        <v>206</v>
      </c>
      <c r="BX63">
        <v>1</v>
      </c>
      <c r="BY63" t="s">
        <v>205</v>
      </c>
      <c r="BZ63" t="s">
        <v>164</v>
      </c>
      <c r="CA63" t="s">
        <v>207</v>
      </c>
      <c r="CB63" t="s">
        <v>207</v>
      </c>
      <c r="CC63" t="s">
        <v>1372</v>
      </c>
      <c r="CE63" t="s">
        <v>294</v>
      </c>
      <c r="CF63">
        <v>1</v>
      </c>
      <c r="CG63">
        <v>1</v>
      </c>
      <c r="CH63" t="s">
        <v>216</v>
      </c>
      <c r="CI63" t="s">
        <v>421</v>
      </c>
      <c r="CP63" t="s">
        <v>208</v>
      </c>
      <c r="CQ63">
        <v>0</v>
      </c>
      <c r="CR63" t="s">
        <v>209</v>
      </c>
      <c r="CS63">
        <v>10000</v>
      </c>
      <c r="CT63">
        <v>1</v>
      </c>
      <c r="CU63">
        <v>10</v>
      </c>
      <c r="CV63" t="s">
        <v>1373</v>
      </c>
      <c r="CW63" t="s">
        <v>1374</v>
      </c>
      <c r="CX63">
        <v>0</v>
      </c>
      <c r="CY63">
        <v>65.739999999999995</v>
      </c>
      <c r="CZ63">
        <v>194330</v>
      </c>
      <c r="DA63">
        <v>23.49</v>
      </c>
      <c r="DB63">
        <v>468650</v>
      </c>
      <c r="DC63">
        <v>224.28</v>
      </c>
      <c r="DD63">
        <v>662980</v>
      </c>
      <c r="DE63" t="s">
        <v>212</v>
      </c>
      <c r="DF63">
        <v>65.739999999999995</v>
      </c>
      <c r="DG63">
        <v>194330</v>
      </c>
      <c r="DH63" t="s">
        <v>212</v>
      </c>
      <c r="DI63">
        <v>23.49</v>
      </c>
      <c r="DJ63">
        <v>468650</v>
      </c>
      <c r="DK63" t="s">
        <v>212</v>
      </c>
      <c r="DL63">
        <v>662980</v>
      </c>
      <c r="DM63">
        <v>224.28</v>
      </c>
      <c r="DN63">
        <v>194330</v>
      </c>
      <c r="DO63">
        <v>468650</v>
      </c>
      <c r="DP63" s="5">
        <v>662980</v>
      </c>
      <c r="DQ63">
        <v>10027.74</v>
      </c>
      <c r="DR63">
        <v>3.39</v>
      </c>
      <c r="DS63">
        <v>2024</v>
      </c>
      <c r="DT63" t="s">
        <v>194</v>
      </c>
      <c r="DU63" t="s">
        <v>269</v>
      </c>
      <c r="DV63" t="s">
        <v>213</v>
      </c>
      <c r="DW63">
        <v>98</v>
      </c>
      <c r="DX63">
        <v>770410</v>
      </c>
      <c r="DY63">
        <v>785818</v>
      </c>
      <c r="DZ63">
        <v>755001</v>
      </c>
      <c r="EA63">
        <v>2</v>
      </c>
      <c r="EC63" t="s">
        <v>1375</v>
      </c>
      <c r="EE63" t="s">
        <v>1376</v>
      </c>
      <c r="EF63" t="s">
        <v>1377</v>
      </c>
      <c r="EG63" t="s">
        <v>1378</v>
      </c>
      <c r="EH63">
        <v>95000</v>
      </c>
      <c r="EI63">
        <v>380000</v>
      </c>
      <c r="EJ63">
        <v>118750</v>
      </c>
      <c r="EK63" t="s">
        <v>1376</v>
      </c>
      <c r="EL63">
        <v>1</v>
      </c>
      <c r="EM63">
        <v>3360631</v>
      </c>
      <c r="EN63" t="s">
        <v>250</v>
      </c>
      <c r="EO63">
        <v>39583</v>
      </c>
      <c r="EP63">
        <v>40.17</v>
      </c>
      <c r="EQ63" t="s">
        <v>221</v>
      </c>
      <c r="ER63" t="s">
        <v>1379</v>
      </c>
      <c r="ES63" t="s">
        <v>1380</v>
      </c>
      <c r="ET63" t="s">
        <v>1381</v>
      </c>
      <c r="EU63" t="s">
        <v>225</v>
      </c>
      <c r="EV63" t="s">
        <v>1382</v>
      </c>
      <c r="EW63" t="s">
        <v>255</v>
      </c>
      <c r="EX63" t="s">
        <v>1383</v>
      </c>
    </row>
    <row r="64" spans="1:160" x14ac:dyDescent="0.25">
      <c r="A64">
        <v>242233</v>
      </c>
      <c r="B64">
        <v>48113</v>
      </c>
      <c r="C64" t="s">
        <v>1384</v>
      </c>
      <c r="D64">
        <v>242233</v>
      </c>
      <c r="E64">
        <v>128</v>
      </c>
      <c r="F64">
        <v>80</v>
      </c>
      <c r="G64" t="s">
        <v>520</v>
      </c>
      <c r="H64">
        <v>0.23507810000000001</v>
      </c>
      <c r="I64">
        <v>10240</v>
      </c>
      <c r="J64" t="s">
        <v>162</v>
      </c>
      <c r="K64" t="s">
        <v>589</v>
      </c>
      <c r="L64" t="s">
        <v>164</v>
      </c>
      <c r="M64" t="s">
        <v>165</v>
      </c>
      <c r="N64" t="s">
        <v>166</v>
      </c>
      <c r="O64" t="s">
        <v>167</v>
      </c>
      <c r="P64" t="s">
        <v>168</v>
      </c>
      <c r="Q64" t="s">
        <v>1385</v>
      </c>
      <c r="R64" t="s">
        <v>170</v>
      </c>
      <c r="S64" t="s">
        <v>171</v>
      </c>
      <c r="T64" t="s">
        <v>172</v>
      </c>
      <c r="U64" t="s">
        <v>1386</v>
      </c>
      <c r="V64" t="s">
        <v>485</v>
      </c>
      <c r="W64" t="s">
        <v>168</v>
      </c>
      <c r="X64" t="s">
        <v>175</v>
      </c>
      <c r="Y64" t="s">
        <v>1387</v>
      </c>
      <c r="Z64">
        <v>75214</v>
      </c>
      <c r="AA64">
        <v>2115</v>
      </c>
      <c r="AB64" t="s">
        <v>1388</v>
      </c>
      <c r="AC64" t="s">
        <v>178</v>
      </c>
      <c r="AD64">
        <v>32.847270999999999</v>
      </c>
      <c r="AE64">
        <v>-96.759884999999997</v>
      </c>
      <c r="AF64">
        <v>4.7460000000000004</v>
      </c>
      <c r="AG64" t="s">
        <v>1389</v>
      </c>
      <c r="AH64" t="s">
        <v>180</v>
      </c>
      <c r="AI64" t="s">
        <v>181</v>
      </c>
      <c r="AJ64" t="s">
        <v>182</v>
      </c>
      <c r="AK64" t="s">
        <v>488</v>
      </c>
      <c r="AL64" t="s">
        <v>184</v>
      </c>
      <c r="AM64" t="s">
        <v>1390</v>
      </c>
      <c r="AN64" t="s">
        <v>490</v>
      </c>
      <c r="AO64" t="s">
        <v>187</v>
      </c>
      <c r="AP64" t="s">
        <v>188</v>
      </c>
      <c r="AQ64" t="s">
        <v>189</v>
      </c>
      <c r="AR64" t="s">
        <v>190</v>
      </c>
      <c r="AS64" t="s">
        <v>191</v>
      </c>
      <c r="AT64">
        <v>1969</v>
      </c>
      <c r="AU64" t="s">
        <v>190</v>
      </c>
      <c r="AV64">
        <v>10</v>
      </c>
      <c r="AW64" t="s">
        <v>1391</v>
      </c>
      <c r="AX64" t="s">
        <v>193</v>
      </c>
      <c r="AY64" t="s">
        <v>194</v>
      </c>
      <c r="AZ64" t="s">
        <v>193</v>
      </c>
      <c r="BA64">
        <v>2554</v>
      </c>
      <c r="BB64">
        <v>2554</v>
      </c>
      <c r="BC64">
        <v>2554</v>
      </c>
      <c r="BD64">
        <v>2554</v>
      </c>
      <c r="BE64" t="s">
        <v>195</v>
      </c>
      <c r="BF64">
        <v>2554</v>
      </c>
      <c r="BG64">
        <v>3</v>
      </c>
      <c r="BH64">
        <v>4</v>
      </c>
      <c r="BI64" s="3">
        <v>4</v>
      </c>
      <c r="BJ64" t="s">
        <v>196</v>
      </c>
      <c r="BK64" t="s">
        <v>197</v>
      </c>
      <c r="BL64" t="s">
        <v>198</v>
      </c>
      <c r="BM64" t="s">
        <v>199</v>
      </c>
      <c r="BN64" t="s">
        <v>200</v>
      </c>
      <c r="BO64" t="s">
        <v>201</v>
      </c>
      <c r="BP64" t="s">
        <v>268</v>
      </c>
      <c r="BQ64" t="s">
        <v>269</v>
      </c>
      <c r="BR64" t="s">
        <v>375</v>
      </c>
      <c r="BS64">
        <v>585</v>
      </c>
      <c r="BT64">
        <v>2</v>
      </c>
      <c r="BU64" t="s">
        <v>375</v>
      </c>
      <c r="BV64" t="s">
        <v>205</v>
      </c>
      <c r="BW64" t="s">
        <v>206</v>
      </c>
      <c r="BX64">
        <v>1</v>
      </c>
      <c r="BY64" t="s">
        <v>205</v>
      </c>
      <c r="BZ64" t="s">
        <v>164</v>
      </c>
      <c r="CA64" t="s">
        <v>207</v>
      </c>
      <c r="CB64" t="s">
        <v>207</v>
      </c>
      <c r="CC64" t="s">
        <v>1392</v>
      </c>
      <c r="CD64" t="s">
        <v>1393</v>
      </c>
      <c r="CE64" t="s">
        <v>294</v>
      </c>
      <c r="CF64">
        <v>1</v>
      </c>
      <c r="CG64">
        <v>1</v>
      </c>
      <c r="CH64" t="s">
        <v>216</v>
      </c>
      <c r="CI64" t="s">
        <v>421</v>
      </c>
      <c r="CL64">
        <v>1990</v>
      </c>
      <c r="DD64">
        <f ca="1">ROUND(662980 * (1 + (RAND() - 0.5)/5),-3)</f>
        <v>631000</v>
      </c>
      <c r="DE64" t="s">
        <v>212</v>
      </c>
      <c r="DG64">
        <f ca="1">ROUND(194330 * (1 + (RAND() - 0.5)/5), -3)</f>
        <v>186000</v>
      </c>
      <c r="DL64">
        <f ca="1">ROUND(662980 * (1 + (RAND() - 0.5)/5), -3)</f>
        <v>709000</v>
      </c>
      <c r="DO64">
        <f ca="1">ROUND(468650* (1 + (RAND() - 0.5)/5), -3)</f>
        <v>430000</v>
      </c>
      <c r="DP64" s="5">
        <v>439000</v>
      </c>
      <c r="DQ64">
        <f ca="1">ROUND(10027.74* (1 + (RAND() - 0.5)/5), 1)</f>
        <v>10635.4</v>
      </c>
      <c r="DT64" t="s">
        <v>194</v>
      </c>
      <c r="DU64" t="s">
        <v>269</v>
      </c>
      <c r="DV64" t="s">
        <v>213</v>
      </c>
      <c r="DW64">
        <v>99</v>
      </c>
      <c r="DX64">
        <v>951844</v>
      </c>
      <c r="DY64">
        <v>961362</v>
      </c>
      <c r="DZ64">
        <v>942325</v>
      </c>
      <c r="EA64">
        <v>1</v>
      </c>
      <c r="EB64" t="s">
        <v>1394</v>
      </c>
      <c r="EC64" t="s">
        <v>1395</v>
      </c>
      <c r="ED64" t="s">
        <v>216</v>
      </c>
      <c r="EE64" t="s">
        <v>1396</v>
      </c>
      <c r="EF64" t="s">
        <v>1397</v>
      </c>
      <c r="EG64" t="s">
        <v>1398</v>
      </c>
      <c r="EH64">
        <v>255000</v>
      </c>
      <c r="EI64">
        <v>0</v>
      </c>
      <c r="EJ64">
        <v>318750</v>
      </c>
      <c r="EK64" t="s">
        <v>1396</v>
      </c>
      <c r="EL64">
        <v>1</v>
      </c>
      <c r="EM64">
        <v>201400271845</v>
      </c>
      <c r="EN64" t="s">
        <v>250</v>
      </c>
      <c r="EO64">
        <v>79687</v>
      </c>
      <c r="EP64">
        <v>124.8</v>
      </c>
      <c r="EQ64" t="s">
        <v>221</v>
      </c>
      <c r="ER64" t="s">
        <v>1399</v>
      </c>
      <c r="ES64" t="s">
        <v>1400</v>
      </c>
      <c r="ET64" t="s">
        <v>1401</v>
      </c>
      <c r="EU64" t="s">
        <v>225</v>
      </c>
      <c r="EV64" t="s">
        <v>1402</v>
      </c>
    </row>
    <row r="65" spans="1:160" x14ac:dyDescent="0.25">
      <c r="A65">
        <v>244204</v>
      </c>
      <c r="B65">
        <v>48113</v>
      </c>
      <c r="C65" t="s">
        <v>1403</v>
      </c>
      <c r="D65">
        <v>244204</v>
      </c>
      <c r="E65">
        <v>119</v>
      </c>
      <c r="F65">
        <v>40</v>
      </c>
      <c r="G65" t="s">
        <v>161</v>
      </c>
      <c r="H65">
        <v>9.9678600000000006E-2</v>
      </c>
      <c r="I65">
        <v>4342</v>
      </c>
      <c r="J65" t="s">
        <v>162</v>
      </c>
      <c r="K65" t="s">
        <v>1404</v>
      </c>
      <c r="L65" t="s">
        <v>164</v>
      </c>
      <c r="M65" t="s">
        <v>165</v>
      </c>
      <c r="N65" t="s">
        <v>1337</v>
      </c>
      <c r="O65" t="s">
        <v>167</v>
      </c>
      <c r="P65" t="s">
        <v>168</v>
      </c>
      <c r="Q65" t="s">
        <v>1405</v>
      </c>
      <c r="R65" t="s">
        <v>170</v>
      </c>
      <c r="S65" t="s">
        <v>171</v>
      </c>
      <c r="T65" t="s">
        <v>172</v>
      </c>
      <c r="U65" t="s">
        <v>1406</v>
      </c>
      <c r="V65" t="s">
        <v>174</v>
      </c>
      <c r="W65" t="s">
        <v>168</v>
      </c>
      <c r="X65" t="s">
        <v>175</v>
      </c>
      <c r="Y65" t="s">
        <v>1407</v>
      </c>
      <c r="Z65">
        <v>75215</v>
      </c>
      <c r="AA65">
        <v>3735</v>
      </c>
      <c r="AB65" t="s">
        <v>415</v>
      </c>
      <c r="AC65" t="s">
        <v>178</v>
      </c>
      <c r="AD65">
        <v>32.759079</v>
      </c>
      <c r="AE65">
        <v>-96.765794999999997</v>
      </c>
      <c r="AF65">
        <v>4.7960000000000003</v>
      </c>
      <c r="AG65" t="s">
        <v>1408</v>
      </c>
      <c r="AH65" t="s">
        <v>180</v>
      </c>
      <c r="AI65" t="s">
        <v>181</v>
      </c>
      <c r="AJ65" t="s">
        <v>182</v>
      </c>
      <c r="AK65" t="s">
        <v>183</v>
      </c>
      <c r="AL65" t="s">
        <v>184</v>
      </c>
      <c r="AM65" t="s">
        <v>1305</v>
      </c>
      <c r="AN65" t="s">
        <v>186</v>
      </c>
      <c r="AO65" t="s">
        <v>239</v>
      </c>
      <c r="AP65" t="s">
        <v>1343</v>
      </c>
      <c r="AQ65" t="s">
        <v>189</v>
      </c>
      <c r="AR65" t="s">
        <v>1344</v>
      </c>
      <c r="AS65" t="s">
        <v>1344</v>
      </c>
      <c r="AT65">
        <v>1936</v>
      </c>
      <c r="AU65" t="s">
        <v>1344</v>
      </c>
      <c r="AV65">
        <v>80</v>
      </c>
      <c r="AW65" t="s">
        <v>1409</v>
      </c>
      <c r="AX65" t="s">
        <v>293</v>
      </c>
      <c r="AY65" t="s">
        <v>194</v>
      </c>
      <c r="AZ65" t="s">
        <v>1410</v>
      </c>
      <c r="BA65">
        <v>880</v>
      </c>
      <c r="BC65">
        <v>880</v>
      </c>
      <c r="BD65">
        <v>880</v>
      </c>
      <c r="BE65" t="s">
        <v>195</v>
      </c>
      <c r="BF65">
        <v>880</v>
      </c>
      <c r="BG65">
        <v>1</v>
      </c>
      <c r="BH65">
        <v>1</v>
      </c>
      <c r="BI65" s="3">
        <f>ROUND(AVERAGE(BI2:BI64),0)</f>
        <v>3</v>
      </c>
      <c r="BJ65" t="s">
        <v>599</v>
      </c>
      <c r="BL65" t="s">
        <v>198</v>
      </c>
      <c r="BM65" t="s">
        <v>295</v>
      </c>
      <c r="BN65" t="s">
        <v>200</v>
      </c>
      <c r="BO65" t="s">
        <v>201</v>
      </c>
      <c r="BP65" t="s">
        <v>268</v>
      </c>
      <c r="BQ65" t="s">
        <v>242</v>
      </c>
      <c r="BR65" t="s">
        <v>354</v>
      </c>
      <c r="BS65">
        <v>280</v>
      </c>
      <c r="BT65">
        <v>1</v>
      </c>
      <c r="BU65" t="s">
        <v>354</v>
      </c>
      <c r="BV65" t="s">
        <v>205</v>
      </c>
      <c r="BW65" t="s">
        <v>206</v>
      </c>
      <c r="BX65">
        <v>1</v>
      </c>
      <c r="BY65" t="s">
        <v>205</v>
      </c>
      <c r="BZ65" t="s">
        <v>164</v>
      </c>
      <c r="CA65" t="s">
        <v>207</v>
      </c>
      <c r="CB65" t="s">
        <v>207</v>
      </c>
      <c r="CC65" t="s">
        <v>419</v>
      </c>
      <c r="CE65" t="s">
        <v>294</v>
      </c>
      <c r="DD65">
        <f t="shared" ref="DD65:DD76" ca="1" si="30">ROUND(662980 * (1 + (RAND() - 0.5)/5),-3)</f>
        <v>645000</v>
      </c>
      <c r="DE65" t="s">
        <v>212</v>
      </c>
      <c r="DG65">
        <f t="shared" ref="DG65:DG79" ca="1" si="31">ROUND(194330 * (1 + (RAND() - 0.5)/5), -3)</f>
        <v>181000</v>
      </c>
      <c r="DL65">
        <f t="shared" ref="DL65:DL79" ca="1" si="32">ROUND(662980 * (1 + (RAND() - 0.5)/5), -3)</f>
        <v>650000</v>
      </c>
      <c r="DO65">
        <f t="shared" ref="DO65:DO79" ca="1" si="33">ROUND(468650* (1 + (RAND() - 0.5)/5), -3)</f>
        <v>428000</v>
      </c>
      <c r="DP65" s="5">
        <v>440500</v>
      </c>
      <c r="DQ65">
        <f t="shared" ref="DQ65:DQ79" ca="1" si="34">ROUND(10027.74* (1 + (RAND() - 0.5)/5), 1)</f>
        <v>9438.7999999999993</v>
      </c>
    </row>
    <row r="66" spans="1:160" x14ac:dyDescent="0.25">
      <c r="A66">
        <v>242173</v>
      </c>
      <c r="B66">
        <v>48113</v>
      </c>
      <c r="C66" t="s">
        <v>1411</v>
      </c>
      <c r="D66">
        <v>242173</v>
      </c>
      <c r="E66">
        <v>120</v>
      </c>
      <c r="F66">
        <v>60</v>
      </c>
      <c r="G66" t="s">
        <v>348</v>
      </c>
      <c r="H66">
        <v>0.1652893</v>
      </c>
      <c r="I66">
        <v>7200</v>
      </c>
      <c r="J66" t="s">
        <v>162</v>
      </c>
      <c r="K66" t="s">
        <v>253</v>
      </c>
      <c r="L66" t="s">
        <v>164</v>
      </c>
      <c r="M66" t="s">
        <v>165</v>
      </c>
      <c r="N66" t="s">
        <v>166</v>
      </c>
      <c r="O66" t="s">
        <v>167</v>
      </c>
      <c r="P66" t="s">
        <v>168</v>
      </c>
      <c r="Q66" t="s">
        <v>1412</v>
      </c>
      <c r="R66" t="s">
        <v>1413</v>
      </c>
      <c r="S66" t="s">
        <v>171</v>
      </c>
      <c r="T66" t="s">
        <v>172</v>
      </c>
      <c r="U66" t="s">
        <v>1414</v>
      </c>
      <c r="V66" t="s">
        <v>1415</v>
      </c>
      <c r="W66" t="s">
        <v>1416</v>
      </c>
      <c r="X66" t="s">
        <v>175</v>
      </c>
      <c r="Y66" t="s">
        <v>1417</v>
      </c>
      <c r="Z66">
        <v>75104</v>
      </c>
      <c r="AA66">
        <v>4114</v>
      </c>
      <c r="AB66" t="s">
        <v>1418</v>
      </c>
      <c r="AC66" t="s">
        <v>178</v>
      </c>
      <c r="AD66">
        <v>32.610321999999996</v>
      </c>
      <c r="AE66">
        <v>-96.908759000000003</v>
      </c>
      <c r="AF66">
        <v>4.7009999999999996</v>
      </c>
      <c r="AG66" t="s">
        <v>1419</v>
      </c>
      <c r="AH66" t="s">
        <v>180</v>
      </c>
      <c r="AI66" t="s">
        <v>236</v>
      </c>
      <c r="AJ66" t="s">
        <v>573</v>
      </c>
      <c r="AL66" t="s">
        <v>1420</v>
      </c>
      <c r="AM66" t="s">
        <v>1421</v>
      </c>
      <c r="AN66" t="s">
        <v>1422</v>
      </c>
      <c r="AO66" t="s">
        <v>187</v>
      </c>
      <c r="AP66" t="s">
        <v>188</v>
      </c>
      <c r="AQ66" t="s">
        <v>189</v>
      </c>
      <c r="AR66" t="s">
        <v>190</v>
      </c>
      <c r="AS66" t="s">
        <v>191</v>
      </c>
      <c r="AT66">
        <v>2000</v>
      </c>
      <c r="AU66" t="s">
        <v>190</v>
      </c>
      <c r="AV66">
        <v>10</v>
      </c>
      <c r="AW66" t="s">
        <v>1423</v>
      </c>
      <c r="AX66" t="s">
        <v>193</v>
      </c>
      <c r="AY66" t="s">
        <v>194</v>
      </c>
      <c r="AZ66" t="s">
        <v>193</v>
      </c>
      <c r="BA66">
        <v>2000</v>
      </c>
      <c r="BB66">
        <v>2000</v>
      </c>
      <c r="BC66">
        <v>2000</v>
      </c>
      <c r="BD66">
        <v>2000</v>
      </c>
      <c r="BE66" t="s">
        <v>195</v>
      </c>
      <c r="BF66">
        <v>2000</v>
      </c>
      <c r="BG66">
        <v>2</v>
      </c>
      <c r="BH66">
        <v>2</v>
      </c>
      <c r="BI66" s="3">
        <v>4</v>
      </c>
      <c r="BJ66" t="s">
        <v>196</v>
      </c>
      <c r="BK66" t="s">
        <v>197</v>
      </c>
      <c r="BL66" t="s">
        <v>198</v>
      </c>
      <c r="BM66" t="s">
        <v>199</v>
      </c>
      <c r="BN66" t="s">
        <v>200</v>
      </c>
      <c r="BO66" t="s">
        <v>201</v>
      </c>
      <c r="BP66" t="s">
        <v>268</v>
      </c>
      <c r="BQ66" t="s">
        <v>269</v>
      </c>
      <c r="BR66" t="s">
        <v>375</v>
      </c>
      <c r="BS66">
        <v>420</v>
      </c>
      <c r="BT66">
        <v>2</v>
      </c>
      <c r="BU66" t="s">
        <v>375</v>
      </c>
      <c r="BV66" t="s">
        <v>205</v>
      </c>
      <c r="BW66" t="s">
        <v>206</v>
      </c>
      <c r="BX66">
        <v>1</v>
      </c>
      <c r="BY66" t="s">
        <v>205</v>
      </c>
      <c r="BZ66" t="s">
        <v>164</v>
      </c>
      <c r="CA66" t="s">
        <v>207</v>
      </c>
      <c r="CB66" t="s">
        <v>207</v>
      </c>
      <c r="CC66" t="s">
        <v>1424</v>
      </c>
      <c r="CE66" t="s">
        <v>294</v>
      </c>
      <c r="CG66">
        <v>1</v>
      </c>
      <c r="CH66" t="s">
        <v>216</v>
      </c>
      <c r="CI66" t="s">
        <v>421</v>
      </c>
      <c r="CN66">
        <v>3240</v>
      </c>
      <c r="DD66">
        <f t="shared" ca="1" si="30"/>
        <v>606000</v>
      </c>
      <c r="DE66" t="s">
        <v>212</v>
      </c>
      <c r="DG66">
        <f t="shared" ca="1" si="31"/>
        <v>175000</v>
      </c>
      <c r="DL66">
        <f t="shared" ca="1" si="32"/>
        <v>603000</v>
      </c>
      <c r="DO66">
        <f t="shared" ca="1" si="33"/>
        <v>496000</v>
      </c>
      <c r="DP66" s="5">
        <v>421500</v>
      </c>
      <c r="DQ66">
        <f t="shared" ca="1" si="34"/>
        <v>9986.6</v>
      </c>
      <c r="DT66" t="s">
        <v>194</v>
      </c>
      <c r="DU66" t="s">
        <v>269</v>
      </c>
      <c r="DV66" t="s">
        <v>213</v>
      </c>
      <c r="DW66">
        <v>99</v>
      </c>
      <c r="DX66">
        <v>357487</v>
      </c>
      <c r="DY66">
        <v>361061</v>
      </c>
      <c r="DZ66">
        <v>353912</v>
      </c>
      <c r="EA66">
        <v>1</v>
      </c>
      <c r="EB66" t="s">
        <v>1425</v>
      </c>
      <c r="EC66" t="s">
        <v>1426</v>
      </c>
      <c r="EE66" t="s">
        <v>1427</v>
      </c>
      <c r="EG66" t="s">
        <v>1428</v>
      </c>
      <c r="EH66">
        <v>132900</v>
      </c>
      <c r="EK66" t="s">
        <v>1427</v>
      </c>
      <c r="EL66">
        <v>1</v>
      </c>
      <c r="EM66">
        <v>10482325</v>
      </c>
      <c r="EN66" t="s">
        <v>220</v>
      </c>
      <c r="EQ66" t="s">
        <v>221</v>
      </c>
      <c r="ER66" t="s">
        <v>1429</v>
      </c>
      <c r="ES66" t="s">
        <v>1430</v>
      </c>
      <c r="ET66" t="s">
        <v>1431</v>
      </c>
      <c r="EU66" t="s">
        <v>225</v>
      </c>
      <c r="EV66" t="s">
        <v>1432</v>
      </c>
      <c r="EW66" t="s">
        <v>255</v>
      </c>
      <c r="FB66" t="s">
        <v>1433</v>
      </c>
      <c r="FC66" t="s">
        <v>1430</v>
      </c>
      <c r="FD66" t="s">
        <v>1434</v>
      </c>
    </row>
    <row r="67" spans="1:160" x14ac:dyDescent="0.25">
      <c r="A67">
        <v>242271</v>
      </c>
      <c r="B67">
        <v>48113</v>
      </c>
      <c r="C67" t="s">
        <v>1435</v>
      </c>
      <c r="D67">
        <v>242271</v>
      </c>
      <c r="E67">
        <v>110</v>
      </c>
      <c r="F67">
        <v>69</v>
      </c>
      <c r="G67" t="s">
        <v>1336</v>
      </c>
      <c r="H67">
        <v>0.1596648</v>
      </c>
      <c r="I67">
        <v>6955</v>
      </c>
      <c r="J67" t="s">
        <v>162</v>
      </c>
      <c r="K67" t="s">
        <v>1436</v>
      </c>
      <c r="L67" t="s">
        <v>164</v>
      </c>
      <c r="M67" t="s">
        <v>165</v>
      </c>
      <c r="N67" t="s">
        <v>166</v>
      </c>
      <c r="O67" t="s">
        <v>167</v>
      </c>
      <c r="P67" t="s">
        <v>168</v>
      </c>
      <c r="Q67" t="s">
        <v>1437</v>
      </c>
      <c r="R67" t="s">
        <v>1438</v>
      </c>
      <c r="S67" t="s">
        <v>171</v>
      </c>
      <c r="T67" t="s">
        <v>172</v>
      </c>
      <c r="U67" t="s">
        <v>1439</v>
      </c>
      <c r="V67" t="s">
        <v>1440</v>
      </c>
      <c r="W67" t="s">
        <v>168</v>
      </c>
      <c r="X67" t="s">
        <v>175</v>
      </c>
      <c r="Y67" t="s">
        <v>1441</v>
      </c>
      <c r="Z67">
        <v>75249</v>
      </c>
      <c r="AA67">
        <v>1535</v>
      </c>
      <c r="AB67" t="s">
        <v>1442</v>
      </c>
      <c r="AC67" t="s">
        <v>178</v>
      </c>
      <c r="AD67">
        <v>32.626432999999999</v>
      </c>
      <c r="AE67">
        <v>-96.950755000000001</v>
      </c>
      <c r="AF67">
        <v>4.74</v>
      </c>
      <c r="AG67" t="s">
        <v>1443</v>
      </c>
      <c r="AH67" t="s">
        <v>180</v>
      </c>
      <c r="AI67" t="s">
        <v>236</v>
      </c>
      <c r="AJ67" t="s">
        <v>1444</v>
      </c>
      <c r="AL67" t="s">
        <v>184</v>
      </c>
      <c r="AM67" t="s">
        <v>1445</v>
      </c>
      <c r="AN67" t="s">
        <v>1446</v>
      </c>
      <c r="AO67" t="s">
        <v>187</v>
      </c>
      <c r="AP67" t="s">
        <v>188</v>
      </c>
      <c r="AQ67" t="s">
        <v>189</v>
      </c>
      <c r="AR67" t="s">
        <v>190</v>
      </c>
      <c r="AS67" t="s">
        <v>191</v>
      </c>
      <c r="AT67">
        <v>1979</v>
      </c>
      <c r="AU67" t="s">
        <v>190</v>
      </c>
      <c r="AV67">
        <v>10</v>
      </c>
      <c r="AW67" t="s">
        <v>1447</v>
      </c>
      <c r="AX67" t="s">
        <v>193</v>
      </c>
      <c r="AY67" t="s">
        <v>194</v>
      </c>
      <c r="AZ67" t="s">
        <v>193</v>
      </c>
      <c r="BA67">
        <v>1325</v>
      </c>
      <c r="BB67">
        <v>1325</v>
      </c>
      <c r="BC67">
        <v>1325</v>
      </c>
      <c r="BD67">
        <v>1325</v>
      </c>
      <c r="BE67" t="s">
        <v>195</v>
      </c>
      <c r="BF67">
        <v>1325</v>
      </c>
      <c r="BG67">
        <v>2</v>
      </c>
      <c r="BH67">
        <v>2</v>
      </c>
      <c r="BI67" s="3">
        <v>3</v>
      </c>
      <c r="BJ67" t="s">
        <v>196</v>
      </c>
      <c r="BK67" t="s">
        <v>197</v>
      </c>
      <c r="BL67" t="s">
        <v>198</v>
      </c>
      <c r="BM67" t="s">
        <v>199</v>
      </c>
      <c r="BN67" t="s">
        <v>200</v>
      </c>
      <c r="BO67" t="s">
        <v>201</v>
      </c>
      <c r="BP67" t="s">
        <v>202</v>
      </c>
      <c r="BQ67" t="s">
        <v>269</v>
      </c>
      <c r="BR67" t="s">
        <v>375</v>
      </c>
      <c r="BS67">
        <v>314</v>
      </c>
      <c r="BT67">
        <v>1</v>
      </c>
      <c r="BU67" t="s">
        <v>375</v>
      </c>
      <c r="BV67" t="s">
        <v>205</v>
      </c>
      <c r="BW67" t="s">
        <v>206</v>
      </c>
      <c r="BX67">
        <v>1</v>
      </c>
      <c r="BY67" t="s">
        <v>205</v>
      </c>
      <c r="BZ67" t="s">
        <v>164</v>
      </c>
      <c r="CA67" t="s">
        <v>207</v>
      </c>
      <c r="CB67" t="s">
        <v>207</v>
      </c>
      <c r="CC67" t="s">
        <v>1448</v>
      </c>
      <c r="CE67" t="s">
        <v>294</v>
      </c>
      <c r="CG67">
        <v>1</v>
      </c>
      <c r="CH67" t="s">
        <v>216</v>
      </c>
      <c r="CI67" t="s">
        <v>421</v>
      </c>
      <c r="DD67">
        <f t="shared" ca="1" si="30"/>
        <v>632000</v>
      </c>
      <c r="DE67" t="s">
        <v>212</v>
      </c>
      <c r="DG67">
        <f t="shared" ca="1" si="31"/>
        <v>201000</v>
      </c>
      <c r="DL67">
        <f t="shared" ca="1" si="32"/>
        <v>652000</v>
      </c>
      <c r="DO67">
        <f t="shared" ca="1" si="33"/>
        <v>424000</v>
      </c>
      <c r="DP67" s="5">
        <v>418500</v>
      </c>
      <c r="DQ67">
        <f t="shared" ca="1" si="34"/>
        <v>10963.3</v>
      </c>
      <c r="DT67" t="s">
        <v>194</v>
      </c>
      <c r="DU67" t="s">
        <v>269</v>
      </c>
      <c r="DV67" t="s">
        <v>213</v>
      </c>
      <c r="DW67">
        <v>99</v>
      </c>
      <c r="DX67">
        <v>271348</v>
      </c>
      <c r="DY67">
        <v>274061</v>
      </c>
      <c r="DZ67">
        <v>268634</v>
      </c>
      <c r="EA67">
        <v>1</v>
      </c>
      <c r="EB67" t="s">
        <v>1449</v>
      </c>
      <c r="EC67" t="s">
        <v>1450</v>
      </c>
      <c r="ED67" t="s">
        <v>216</v>
      </c>
      <c r="EE67" t="s">
        <v>1451</v>
      </c>
      <c r="EF67" t="s">
        <v>1452</v>
      </c>
      <c r="EG67" t="s">
        <v>1453</v>
      </c>
      <c r="EH67">
        <v>186200</v>
      </c>
      <c r="EI67">
        <v>0</v>
      </c>
      <c r="EJ67">
        <v>232750</v>
      </c>
      <c r="EK67" t="s">
        <v>1451</v>
      </c>
      <c r="EL67">
        <v>1</v>
      </c>
      <c r="EM67">
        <v>283365</v>
      </c>
      <c r="EN67" t="s">
        <v>250</v>
      </c>
      <c r="EO67">
        <v>77583</v>
      </c>
      <c r="EP67">
        <v>175.66</v>
      </c>
      <c r="EQ67" t="s">
        <v>221</v>
      </c>
      <c r="ER67" t="s">
        <v>1454</v>
      </c>
      <c r="ES67" t="s">
        <v>278</v>
      </c>
      <c r="ET67" t="s">
        <v>1455</v>
      </c>
      <c r="EU67" t="s">
        <v>225</v>
      </c>
      <c r="EV67" t="s">
        <v>1456</v>
      </c>
      <c r="EY67" t="s">
        <v>1457</v>
      </c>
      <c r="EZ67" t="s">
        <v>278</v>
      </c>
      <c r="FA67" t="s">
        <v>1458</v>
      </c>
    </row>
    <row r="68" spans="1:160" x14ac:dyDescent="0.25">
      <c r="A68">
        <v>242332</v>
      </c>
      <c r="B68">
        <v>48113</v>
      </c>
      <c r="C68" t="s">
        <v>1459</v>
      </c>
      <c r="D68">
        <v>242332</v>
      </c>
      <c r="E68">
        <v>138</v>
      </c>
      <c r="F68">
        <v>84</v>
      </c>
      <c r="G68" t="s">
        <v>308</v>
      </c>
      <c r="H68">
        <v>0.23367769999999999</v>
      </c>
      <c r="I68">
        <v>10179</v>
      </c>
      <c r="J68" t="s">
        <v>162</v>
      </c>
      <c r="K68" t="s">
        <v>1460</v>
      </c>
      <c r="L68" t="s">
        <v>164</v>
      </c>
      <c r="M68" t="s">
        <v>165</v>
      </c>
      <c r="N68" t="s">
        <v>166</v>
      </c>
      <c r="O68" t="s">
        <v>167</v>
      </c>
      <c r="P68" t="s">
        <v>168</v>
      </c>
      <c r="Q68" t="s">
        <v>1461</v>
      </c>
      <c r="R68" t="s">
        <v>170</v>
      </c>
      <c r="S68" t="s">
        <v>171</v>
      </c>
      <c r="T68" t="s">
        <v>172</v>
      </c>
      <c r="U68" t="s">
        <v>1462</v>
      </c>
      <c r="V68" t="s">
        <v>1463</v>
      </c>
      <c r="W68" t="s">
        <v>168</v>
      </c>
      <c r="X68" t="s">
        <v>175</v>
      </c>
      <c r="Y68" t="s">
        <v>1464</v>
      </c>
      <c r="Z68">
        <v>75229</v>
      </c>
      <c r="AA68">
        <v>2571</v>
      </c>
      <c r="AB68" t="s">
        <v>1465</v>
      </c>
      <c r="AC68" t="s">
        <v>178</v>
      </c>
      <c r="AD68">
        <v>32.902312999999999</v>
      </c>
      <c r="AE68">
        <v>-96.870960999999994</v>
      </c>
      <c r="AF68">
        <v>2.7989999999999999</v>
      </c>
      <c r="AG68" t="s">
        <v>1466</v>
      </c>
      <c r="AH68" t="s">
        <v>180</v>
      </c>
      <c r="AI68" t="s">
        <v>181</v>
      </c>
      <c r="AJ68" t="s">
        <v>182</v>
      </c>
      <c r="AK68" t="s">
        <v>1008</v>
      </c>
      <c r="AL68" t="s">
        <v>184</v>
      </c>
      <c r="AM68" t="s">
        <v>1467</v>
      </c>
      <c r="AN68" t="s">
        <v>1468</v>
      </c>
      <c r="AO68" t="s">
        <v>187</v>
      </c>
      <c r="AP68" t="s">
        <v>188</v>
      </c>
      <c r="AQ68" t="s">
        <v>189</v>
      </c>
      <c r="AR68" t="s">
        <v>190</v>
      </c>
      <c r="AS68" t="s">
        <v>191</v>
      </c>
      <c r="AT68">
        <v>1960</v>
      </c>
      <c r="AU68" t="s">
        <v>190</v>
      </c>
      <c r="AV68">
        <v>10</v>
      </c>
      <c r="AW68" t="s">
        <v>1469</v>
      </c>
      <c r="AX68" t="s">
        <v>193</v>
      </c>
      <c r="AY68" t="s">
        <v>194</v>
      </c>
      <c r="AZ68" t="s">
        <v>193</v>
      </c>
      <c r="BA68">
        <v>1410</v>
      </c>
      <c r="BB68">
        <v>1410</v>
      </c>
      <c r="BC68">
        <v>1410</v>
      </c>
      <c r="BD68">
        <v>1410</v>
      </c>
      <c r="BE68" t="s">
        <v>195</v>
      </c>
      <c r="BF68">
        <v>1410</v>
      </c>
      <c r="BG68">
        <v>2</v>
      </c>
      <c r="BH68">
        <v>2</v>
      </c>
      <c r="BI68" s="3">
        <v>3</v>
      </c>
      <c r="BJ68" t="s">
        <v>196</v>
      </c>
      <c r="BK68" t="s">
        <v>197</v>
      </c>
      <c r="BL68" t="s">
        <v>198</v>
      </c>
      <c r="BM68" t="s">
        <v>199</v>
      </c>
      <c r="BN68" t="s">
        <v>200</v>
      </c>
      <c r="BO68" t="s">
        <v>201</v>
      </c>
      <c r="BP68" t="s">
        <v>202</v>
      </c>
      <c r="BQ68" t="s">
        <v>269</v>
      </c>
      <c r="BR68" t="s">
        <v>375</v>
      </c>
      <c r="BS68">
        <v>546</v>
      </c>
      <c r="BT68">
        <v>2</v>
      </c>
      <c r="BU68" t="s">
        <v>375</v>
      </c>
      <c r="BV68" t="s">
        <v>205</v>
      </c>
      <c r="BW68" t="s">
        <v>206</v>
      </c>
      <c r="BX68">
        <v>1</v>
      </c>
      <c r="BY68" t="s">
        <v>205</v>
      </c>
      <c r="BZ68" t="s">
        <v>164</v>
      </c>
      <c r="CA68" t="s">
        <v>207</v>
      </c>
      <c r="CB68" t="s">
        <v>207</v>
      </c>
      <c r="CC68" t="s">
        <v>1470</v>
      </c>
      <c r="CE68" t="s">
        <v>294</v>
      </c>
      <c r="CG68">
        <v>1</v>
      </c>
      <c r="CH68" t="s">
        <v>216</v>
      </c>
      <c r="CI68" t="s">
        <v>421</v>
      </c>
      <c r="DD68">
        <f t="shared" ca="1" si="30"/>
        <v>725000</v>
      </c>
      <c r="DE68" t="s">
        <v>212</v>
      </c>
      <c r="DG68">
        <f t="shared" ca="1" si="31"/>
        <v>175000</v>
      </c>
      <c r="DL68">
        <f t="shared" ca="1" si="32"/>
        <v>638000</v>
      </c>
      <c r="DO68">
        <f t="shared" ca="1" si="33"/>
        <v>457000</v>
      </c>
      <c r="DP68" s="5">
        <v>662980</v>
      </c>
      <c r="DQ68">
        <f t="shared" ca="1" si="34"/>
        <v>9661.7999999999993</v>
      </c>
      <c r="DT68" t="s">
        <v>194</v>
      </c>
      <c r="DU68" t="s">
        <v>269</v>
      </c>
      <c r="DV68" t="s">
        <v>213</v>
      </c>
      <c r="DW68">
        <v>99</v>
      </c>
      <c r="DX68">
        <v>400367</v>
      </c>
      <c r="DY68">
        <v>404370</v>
      </c>
      <c r="DZ68">
        <v>396363</v>
      </c>
      <c r="EA68">
        <v>1</v>
      </c>
      <c r="EB68" t="s">
        <v>1471</v>
      </c>
      <c r="EC68" t="s">
        <v>1472</v>
      </c>
      <c r="EE68" t="s">
        <v>1473</v>
      </c>
      <c r="EF68" t="s">
        <v>1474</v>
      </c>
      <c r="EH68">
        <v>0</v>
      </c>
      <c r="EI68">
        <v>0</v>
      </c>
      <c r="EK68" t="s">
        <v>1473</v>
      </c>
      <c r="EL68">
        <v>1</v>
      </c>
      <c r="EM68">
        <v>324664</v>
      </c>
      <c r="EN68" t="s">
        <v>250</v>
      </c>
      <c r="EQ68" t="s">
        <v>221</v>
      </c>
      <c r="ER68" t="s">
        <v>1475</v>
      </c>
      <c r="ES68" t="s">
        <v>559</v>
      </c>
      <c r="ET68" t="s">
        <v>1476</v>
      </c>
      <c r="EU68" t="s">
        <v>225</v>
      </c>
      <c r="EV68" t="s">
        <v>1477</v>
      </c>
    </row>
    <row r="69" spans="1:160" x14ac:dyDescent="0.25">
      <c r="A69">
        <v>226043</v>
      </c>
      <c r="B69">
        <v>48113</v>
      </c>
      <c r="C69" t="s">
        <v>1478</v>
      </c>
      <c r="D69">
        <v>226043</v>
      </c>
      <c r="E69">
        <v>200</v>
      </c>
      <c r="F69">
        <v>100</v>
      </c>
      <c r="G69" t="s">
        <v>527</v>
      </c>
      <c r="H69">
        <v>0.47536729999999999</v>
      </c>
      <c r="I69">
        <v>20707</v>
      </c>
      <c r="J69" t="s">
        <v>162</v>
      </c>
      <c r="K69" t="s">
        <v>454</v>
      </c>
      <c r="L69" t="s">
        <v>164</v>
      </c>
      <c r="M69" t="s">
        <v>165</v>
      </c>
      <c r="N69" t="s">
        <v>166</v>
      </c>
      <c r="O69" t="s">
        <v>167</v>
      </c>
      <c r="P69" t="s">
        <v>168</v>
      </c>
      <c r="Q69" t="s">
        <v>1479</v>
      </c>
      <c r="R69" t="s">
        <v>1480</v>
      </c>
      <c r="S69" t="s">
        <v>171</v>
      </c>
      <c r="T69" t="s">
        <v>172</v>
      </c>
      <c r="U69" t="s">
        <v>1481</v>
      </c>
      <c r="V69" t="s">
        <v>1482</v>
      </c>
      <c r="W69" t="s">
        <v>1483</v>
      </c>
      <c r="X69" t="s">
        <v>175</v>
      </c>
      <c r="Y69" t="s">
        <v>1484</v>
      </c>
      <c r="Z69">
        <v>75134</v>
      </c>
      <c r="AA69">
        <v>2334</v>
      </c>
      <c r="AB69" t="s">
        <v>733</v>
      </c>
      <c r="AC69" t="s">
        <v>178</v>
      </c>
      <c r="AD69">
        <v>32.619715999999997</v>
      </c>
      <c r="AE69">
        <v>-96.783086999999995</v>
      </c>
      <c r="AF69">
        <v>4.5289999999999999</v>
      </c>
      <c r="AG69" t="s">
        <v>1485</v>
      </c>
      <c r="AH69" t="s">
        <v>180</v>
      </c>
      <c r="AI69" t="s">
        <v>236</v>
      </c>
      <c r="AJ69" t="s">
        <v>1486</v>
      </c>
      <c r="AL69" t="s">
        <v>1487</v>
      </c>
      <c r="AM69" t="s">
        <v>1488</v>
      </c>
      <c r="AN69" t="s">
        <v>1489</v>
      </c>
      <c r="AO69" t="s">
        <v>187</v>
      </c>
      <c r="AP69" t="s">
        <v>188</v>
      </c>
      <c r="AQ69" t="s">
        <v>189</v>
      </c>
      <c r="AR69" t="s">
        <v>190</v>
      </c>
      <c r="AS69" t="s">
        <v>191</v>
      </c>
      <c r="AT69">
        <v>1950</v>
      </c>
      <c r="AU69" t="s">
        <v>190</v>
      </c>
      <c r="AV69">
        <v>10</v>
      </c>
      <c r="AW69" t="s">
        <v>1490</v>
      </c>
      <c r="AX69" t="s">
        <v>193</v>
      </c>
      <c r="AY69" t="s">
        <v>194</v>
      </c>
      <c r="AZ69" t="s">
        <v>193</v>
      </c>
      <c r="BA69">
        <v>1824</v>
      </c>
      <c r="BB69">
        <v>1824</v>
      </c>
      <c r="BC69">
        <v>1824</v>
      </c>
      <c r="BD69">
        <v>1824</v>
      </c>
      <c r="BE69" t="s">
        <v>195</v>
      </c>
      <c r="BF69">
        <v>1824</v>
      </c>
      <c r="BG69">
        <v>2</v>
      </c>
      <c r="BH69">
        <v>2</v>
      </c>
      <c r="BI69" s="3">
        <v>4</v>
      </c>
      <c r="BJ69" t="s">
        <v>599</v>
      </c>
      <c r="BK69" t="s">
        <v>241</v>
      </c>
      <c r="BL69" t="s">
        <v>198</v>
      </c>
      <c r="BM69" t="s">
        <v>1491</v>
      </c>
      <c r="BN69" t="s">
        <v>200</v>
      </c>
      <c r="BO69" t="s">
        <v>201</v>
      </c>
      <c r="BP69" t="s">
        <v>202</v>
      </c>
      <c r="BQ69" t="s">
        <v>242</v>
      </c>
      <c r="BR69" t="s">
        <v>204</v>
      </c>
      <c r="BS69">
        <v>400</v>
      </c>
      <c r="BT69">
        <v>1</v>
      </c>
      <c r="BU69" t="s">
        <v>204</v>
      </c>
      <c r="BV69" t="s">
        <v>205</v>
      </c>
      <c r="BW69" t="s">
        <v>206</v>
      </c>
      <c r="BX69">
        <v>1</v>
      </c>
      <c r="BY69" t="s">
        <v>205</v>
      </c>
      <c r="BZ69" t="s">
        <v>164</v>
      </c>
      <c r="CA69" t="s">
        <v>207</v>
      </c>
      <c r="CB69" t="s">
        <v>207</v>
      </c>
      <c r="CC69" t="s">
        <v>1492</v>
      </c>
      <c r="CE69" t="s">
        <v>294</v>
      </c>
      <c r="CN69">
        <v>7350</v>
      </c>
      <c r="DD69">
        <f t="shared" ca="1" si="30"/>
        <v>680000</v>
      </c>
      <c r="DE69" t="s">
        <v>212</v>
      </c>
      <c r="DG69">
        <f t="shared" ca="1" si="31"/>
        <v>186000</v>
      </c>
      <c r="DL69">
        <f t="shared" ca="1" si="32"/>
        <v>634000</v>
      </c>
      <c r="DO69">
        <f t="shared" ca="1" si="33"/>
        <v>472000</v>
      </c>
      <c r="DP69" s="5">
        <v>708000</v>
      </c>
      <c r="DQ69">
        <f t="shared" ca="1" si="34"/>
        <v>10531.8</v>
      </c>
      <c r="DT69" t="s">
        <v>194</v>
      </c>
      <c r="DU69" t="s">
        <v>242</v>
      </c>
      <c r="DV69" t="s">
        <v>213</v>
      </c>
      <c r="DW69">
        <v>99</v>
      </c>
      <c r="DX69">
        <v>344659</v>
      </c>
      <c r="DY69">
        <v>348105</v>
      </c>
      <c r="DZ69">
        <v>341212</v>
      </c>
      <c r="EA69">
        <v>1</v>
      </c>
      <c r="EC69" t="s">
        <v>1493</v>
      </c>
      <c r="EE69" t="s">
        <v>1494</v>
      </c>
      <c r="EF69" t="s">
        <v>1495</v>
      </c>
      <c r="EG69" t="s">
        <v>1496</v>
      </c>
      <c r="EH69">
        <v>74400</v>
      </c>
      <c r="EI69">
        <v>18600</v>
      </c>
      <c r="EJ69">
        <v>93000</v>
      </c>
      <c r="EK69" t="s">
        <v>1494</v>
      </c>
      <c r="EL69">
        <v>1</v>
      </c>
      <c r="EM69">
        <v>3342571</v>
      </c>
      <c r="EN69" t="s">
        <v>250</v>
      </c>
      <c r="EO69">
        <v>23250</v>
      </c>
      <c r="EP69">
        <v>50.99</v>
      </c>
      <c r="EQ69" t="s">
        <v>221</v>
      </c>
      <c r="ER69" t="s">
        <v>1497</v>
      </c>
      <c r="ES69" t="s">
        <v>1498</v>
      </c>
      <c r="ET69" t="s">
        <v>1499</v>
      </c>
      <c r="EU69" t="s">
        <v>225</v>
      </c>
      <c r="EV69" t="s">
        <v>1500</v>
      </c>
      <c r="EW69" t="s">
        <v>255</v>
      </c>
      <c r="EX69" t="s">
        <v>1501</v>
      </c>
    </row>
    <row r="70" spans="1:160" x14ac:dyDescent="0.25">
      <c r="A70">
        <v>242280</v>
      </c>
      <c r="B70">
        <v>48113</v>
      </c>
      <c r="C70" t="s">
        <v>1502</v>
      </c>
      <c r="D70">
        <v>242280</v>
      </c>
      <c r="F70">
        <v>50</v>
      </c>
      <c r="G70" t="s">
        <v>1503</v>
      </c>
      <c r="H70">
        <v>0.1262626</v>
      </c>
      <c r="I70">
        <v>5500</v>
      </c>
      <c r="J70" t="s">
        <v>162</v>
      </c>
      <c r="K70" t="s">
        <v>327</v>
      </c>
      <c r="L70" t="s">
        <v>164</v>
      </c>
      <c r="M70" t="s">
        <v>165</v>
      </c>
      <c r="N70" t="s">
        <v>166</v>
      </c>
      <c r="O70" t="s">
        <v>167</v>
      </c>
      <c r="P70" t="s">
        <v>168</v>
      </c>
      <c r="Q70" t="s">
        <v>1504</v>
      </c>
      <c r="R70" t="s">
        <v>1480</v>
      </c>
      <c r="S70" t="s">
        <v>171</v>
      </c>
      <c r="T70" t="s">
        <v>172</v>
      </c>
      <c r="U70" t="s">
        <v>1505</v>
      </c>
      <c r="V70" t="s">
        <v>1482</v>
      </c>
      <c r="W70" t="s">
        <v>1483</v>
      </c>
      <c r="X70" t="s">
        <v>175</v>
      </c>
      <c r="Y70" t="s">
        <v>1506</v>
      </c>
      <c r="Z70">
        <v>75134</v>
      </c>
      <c r="AA70">
        <v>4901</v>
      </c>
      <c r="AB70" t="s">
        <v>1507</v>
      </c>
      <c r="AC70" t="s">
        <v>178</v>
      </c>
      <c r="AD70">
        <v>32.621721000000001</v>
      </c>
      <c r="AE70">
        <v>-96.800765999999996</v>
      </c>
      <c r="AF70">
        <v>4.8680000000000003</v>
      </c>
      <c r="AG70" t="s">
        <v>1508</v>
      </c>
      <c r="AH70" t="s">
        <v>180</v>
      </c>
      <c r="AI70" t="s">
        <v>236</v>
      </c>
      <c r="AJ70" t="s">
        <v>1486</v>
      </c>
      <c r="AL70" t="s">
        <v>1487</v>
      </c>
      <c r="AM70" t="s">
        <v>1509</v>
      </c>
      <c r="AN70" t="s">
        <v>1489</v>
      </c>
      <c r="AO70" t="s">
        <v>187</v>
      </c>
      <c r="AP70" t="s">
        <v>188</v>
      </c>
      <c r="AQ70" t="s">
        <v>189</v>
      </c>
      <c r="AR70" t="s">
        <v>190</v>
      </c>
      <c r="AS70" t="s">
        <v>191</v>
      </c>
      <c r="AT70">
        <v>2004</v>
      </c>
      <c r="AU70" t="s">
        <v>190</v>
      </c>
      <c r="AV70">
        <v>10</v>
      </c>
      <c r="AW70" t="s">
        <v>1510</v>
      </c>
      <c r="AX70" t="s">
        <v>193</v>
      </c>
      <c r="AY70" t="s">
        <v>194</v>
      </c>
      <c r="AZ70" t="s">
        <v>193</v>
      </c>
      <c r="BA70">
        <v>2105</v>
      </c>
      <c r="BB70">
        <v>2105</v>
      </c>
      <c r="BC70">
        <v>2105</v>
      </c>
      <c r="BD70">
        <v>2105</v>
      </c>
      <c r="BE70" t="s">
        <v>195</v>
      </c>
      <c r="BF70">
        <v>2105</v>
      </c>
      <c r="BG70">
        <v>2</v>
      </c>
      <c r="BH70">
        <v>2</v>
      </c>
      <c r="BI70" s="3">
        <v>3</v>
      </c>
      <c r="BJ70" t="s">
        <v>196</v>
      </c>
      <c r="BK70" t="s">
        <v>197</v>
      </c>
      <c r="BL70" t="s">
        <v>198</v>
      </c>
      <c r="BM70" t="s">
        <v>199</v>
      </c>
      <c r="BN70" t="s">
        <v>200</v>
      </c>
      <c r="BO70" t="s">
        <v>201</v>
      </c>
      <c r="BP70" t="s">
        <v>268</v>
      </c>
      <c r="BQ70" t="s">
        <v>269</v>
      </c>
      <c r="BR70" t="s">
        <v>375</v>
      </c>
      <c r="BS70">
        <v>420</v>
      </c>
      <c r="BT70">
        <v>2</v>
      </c>
      <c r="BU70" t="s">
        <v>375</v>
      </c>
      <c r="BV70" t="s">
        <v>205</v>
      </c>
      <c r="BW70" t="s">
        <v>206</v>
      </c>
      <c r="BX70">
        <v>1</v>
      </c>
      <c r="BY70" t="s">
        <v>205</v>
      </c>
      <c r="BZ70" t="s">
        <v>164</v>
      </c>
      <c r="CA70" t="s">
        <v>207</v>
      </c>
      <c r="CB70" t="s">
        <v>207</v>
      </c>
      <c r="CC70" t="s">
        <v>1511</v>
      </c>
      <c r="CE70" t="s">
        <v>294</v>
      </c>
      <c r="CG70">
        <v>2</v>
      </c>
      <c r="CH70" t="s">
        <v>216</v>
      </c>
      <c r="CI70" t="s">
        <v>421</v>
      </c>
      <c r="CN70">
        <v>90</v>
      </c>
      <c r="DD70">
        <f t="shared" ca="1" si="30"/>
        <v>667000</v>
      </c>
      <c r="DE70" t="s">
        <v>212</v>
      </c>
      <c r="DG70">
        <f t="shared" ca="1" si="31"/>
        <v>214000</v>
      </c>
      <c r="DL70">
        <f t="shared" ca="1" si="32"/>
        <v>654000</v>
      </c>
      <c r="DO70">
        <f t="shared" ca="1" si="33"/>
        <v>452000</v>
      </c>
      <c r="DP70" s="5">
        <v>695000</v>
      </c>
      <c r="DQ70">
        <f t="shared" ca="1" si="34"/>
        <v>9724.1</v>
      </c>
      <c r="DU70" t="s">
        <v>269</v>
      </c>
      <c r="DV70" t="s">
        <v>213</v>
      </c>
      <c r="DW70">
        <v>99</v>
      </c>
      <c r="DX70">
        <v>310296</v>
      </c>
      <c r="DY70">
        <v>313398</v>
      </c>
      <c r="DZ70">
        <v>307193</v>
      </c>
      <c r="EA70">
        <v>1</v>
      </c>
      <c r="EB70" t="s">
        <v>1512</v>
      </c>
      <c r="EC70" t="s">
        <v>1513</v>
      </c>
      <c r="ED70" t="s">
        <v>216</v>
      </c>
      <c r="EE70" t="s">
        <v>1514</v>
      </c>
      <c r="EF70" t="s">
        <v>1515</v>
      </c>
      <c r="EG70" t="s">
        <v>1516</v>
      </c>
      <c r="EH70">
        <v>7065</v>
      </c>
      <c r="EI70">
        <v>176643</v>
      </c>
      <c r="EJ70">
        <v>8831</v>
      </c>
      <c r="EK70" t="s">
        <v>1514</v>
      </c>
      <c r="EL70">
        <v>1</v>
      </c>
      <c r="EM70">
        <v>201800246927</v>
      </c>
      <c r="EN70" t="s">
        <v>250</v>
      </c>
      <c r="EO70">
        <v>2943</v>
      </c>
      <c r="EP70">
        <v>4.2</v>
      </c>
      <c r="EQ70" t="s">
        <v>221</v>
      </c>
      <c r="ER70" t="s">
        <v>1517</v>
      </c>
      <c r="ES70" t="s">
        <v>1518</v>
      </c>
      <c r="ET70" t="s">
        <v>1519</v>
      </c>
      <c r="EU70" t="s">
        <v>225</v>
      </c>
      <c r="EV70" t="s">
        <v>1520</v>
      </c>
      <c r="EX70" t="s">
        <v>1521</v>
      </c>
    </row>
    <row r="71" spans="1:160" x14ac:dyDescent="0.25">
      <c r="A71">
        <v>242322</v>
      </c>
      <c r="B71">
        <v>48113</v>
      </c>
      <c r="C71" t="s">
        <v>1522</v>
      </c>
      <c r="D71">
        <v>242322</v>
      </c>
      <c r="E71">
        <v>120</v>
      </c>
      <c r="F71">
        <v>60</v>
      </c>
      <c r="G71" t="s">
        <v>326</v>
      </c>
      <c r="H71">
        <v>0.17036270000000001</v>
      </c>
      <c r="I71">
        <v>7421</v>
      </c>
      <c r="J71" t="s">
        <v>162</v>
      </c>
      <c r="K71" t="s">
        <v>365</v>
      </c>
      <c r="L71" t="s">
        <v>164</v>
      </c>
      <c r="M71" t="s">
        <v>165</v>
      </c>
      <c r="N71" t="s">
        <v>166</v>
      </c>
      <c r="O71" t="s">
        <v>167</v>
      </c>
      <c r="P71" t="s">
        <v>168</v>
      </c>
      <c r="Q71" t="s">
        <v>1523</v>
      </c>
      <c r="R71" t="s">
        <v>1480</v>
      </c>
      <c r="S71" t="s">
        <v>171</v>
      </c>
      <c r="T71" t="s">
        <v>172</v>
      </c>
      <c r="U71" t="s">
        <v>1524</v>
      </c>
      <c r="V71" t="s">
        <v>1482</v>
      </c>
      <c r="W71" t="s">
        <v>1483</v>
      </c>
      <c r="X71" t="s">
        <v>175</v>
      </c>
      <c r="Y71" t="s">
        <v>1525</v>
      </c>
      <c r="Z71">
        <v>75134</v>
      </c>
      <c r="AA71">
        <v>2402</v>
      </c>
      <c r="AB71" t="s">
        <v>1526</v>
      </c>
      <c r="AC71" t="s">
        <v>178</v>
      </c>
      <c r="AD71">
        <v>32.612268</v>
      </c>
      <c r="AE71">
        <v>-96.770455999999996</v>
      </c>
      <c r="AF71">
        <v>4.83</v>
      </c>
      <c r="AG71" t="s">
        <v>1527</v>
      </c>
      <c r="AH71" t="s">
        <v>180</v>
      </c>
      <c r="AI71" t="s">
        <v>236</v>
      </c>
      <c r="AJ71" t="s">
        <v>1486</v>
      </c>
      <c r="AL71" t="s">
        <v>1487</v>
      </c>
      <c r="AM71" t="s">
        <v>1528</v>
      </c>
      <c r="AN71" t="s">
        <v>1489</v>
      </c>
      <c r="AO71" t="s">
        <v>187</v>
      </c>
      <c r="AP71" t="s">
        <v>188</v>
      </c>
      <c r="AQ71" t="s">
        <v>189</v>
      </c>
      <c r="AR71" t="s">
        <v>190</v>
      </c>
      <c r="AS71" t="s">
        <v>191</v>
      </c>
      <c r="AT71">
        <v>1968</v>
      </c>
      <c r="AU71" t="s">
        <v>190</v>
      </c>
      <c r="AV71">
        <v>10</v>
      </c>
      <c r="AW71" t="s">
        <v>1529</v>
      </c>
      <c r="AX71" t="s">
        <v>193</v>
      </c>
      <c r="AY71" t="s">
        <v>194</v>
      </c>
      <c r="AZ71" t="s">
        <v>193</v>
      </c>
      <c r="BA71">
        <v>1024</v>
      </c>
      <c r="BB71">
        <v>1024</v>
      </c>
      <c r="BC71">
        <v>1024</v>
      </c>
      <c r="BD71">
        <v>1024</v>
      </c>
      <c r="BE71" t="s">
        <v>195</v>
      </c>
      <c r="BF71">
        <v>1024</v>
      </c>
      <c r="BG71">
        <v>1</v>
      </c>
      <c r="BH71">
        <v>1</v>
      </c>
      <c r="BI71" s="3">
        <v>3</v>
      </c>
      <c r="BJ71" t="s">
        <v>196</v>
      </c>
      <c r="BK71" t="s">
        <v>241</v>
      </c>
      <c r="BL71" t="s">
        <v>198</v>
      </c>
      <c r="BM71" t="s">
        <v>374</v>
      </c>
      <c r="BN71" t="s">
        <v>200</v>
      </c>
      <c r="BO71" t="s">
        <v>201</v>
      </c>
      <c r="BP71" t="s">
        <v>268</v>
      </c>
      <c r="BQ71" t="s">
        <v>269</v>
      </c>
      <c r="BR71" t="s">
        <v>375</v>
      </c>
      <c r="BS71">
        <v>327</v>
      </c>
      <c r="BT71">
        <v>1</v>
      </c>
      <c r="BU71" t="s">
        <v>375</v>
      </c>
      <c r="BV71" t="s">
        <v>205</v>
      </c>
      <c r="BW71" t="s">
        <v>206</v>
      </c>
      <c r="BX71">
        <v>1</v>
      </c>
      <c r="BY71" t="s">
        <v>205</v>
      </c>
      <c r="BZ71" t="s">
        <v>164</v>
      </c>
      <c r="CA71" t="s">
        <v>207</v>
      </c>
      <c r="CB71" t="s">
        <v>207</v>
      </c>
      <c r="CC71" t="s">
        <v>1530</v>
      </c>
      <c r="CE71" t="s">
        <v>294</v>
      </c>
      <c r="CN71">
        <v>4950</v>
      </c>
      <c r="DD71">
        <f t="shared" ca="1" si="30"/>
        <v>667000</v>
      </c>
      <c r="DE71" t="s">
        <v>212</v>
      </c>
      <c r="DG71">
        <f t="shared" ca="1" si="31"/>
        <v>210000</v>
      </c>
      <c r="DL71">
        <f t="shared" ca="1" si="32"/>
        <v>697000</v>
      </c>
      <c r="DO71">
        <f t="shared" ca="1" si="33"/>
        <v>465000</v>
      </c>
      <c r="DP71" s="5">
        <v>672000</v>
      </c>
      <c r="DQ71">
        <f t="shared" ca="1" si="34"/>
        <v>9857.7999999999993</v>
      </c>
      <c r="DT71" t="s">
        <v>194</v>
      </c>
      <c r="DU71" t="s">
        <v>269</v>
      </c>
      <c r="DV71" t="s">
        <v>213</v>
      </c>
      <c r="DW71">
        <v>99</v>
      </c>
      <c r="DX71">
        <v>203086</v>
      </c>
      <c r="DY71">
        <v>205116</v>
      </c>
      <c r="DZ71">
        <v>201055</v>
      </c>
      <c r="EA71">
        <v>1</v>
      </c>
      <c r="EB71" t="s">
        <v>1531</v>
      </c>
      <c r="EC71" t="s">
        <v>1532</v>
      </c>
      <c r="ED71" t="s">
        <v>216</v>
      </c>
      <c r="EE71" t="s">
        <v>1533</v>
      </c>
      <c r="EF71" t="s">
        <v>1534</v>
      </c>
      <c r="EG71" t="s">
        <v>1535</v>
      </c>
      <c r="EH71">
        <v>46273</v>
      </c>
      <c r="EI71">
        <v>0</v>
      </c>
      <c r="EJ71">
        <v>57841</v>
      </c>
      <c r="EK71" t="s">
        <v>1533</v>
      </c>
      <c r="EL71">
        <v>1</v>
      </c>
      <c r="EM71">
        <v>201200027195</v>
      </c>
      <c r="EN71" t="s">
        <v>250</v>
      </c>
      <c r="EO71">
        <v>19280</v>
      </c>
      <c r="EP71">
        <v>56.49</v>
      </c>
      <c r="EQ71" t="s">
        <v>221</v>
      </c>
      <c r="ER71" t="s">
        <v>1536</v>
      </c>
      <c r="ES71" t="s">
        <v>1537</v>
      </c>
      <c r="ET71" t="s">
        <v>1538</v>
      </c>
      <c r="EU71" t="s">
        <v>225</v>
      </c>
      <c r="EV71" t="s">
        <v>1539</v>
      </c>
      <c r="EY71" t="s">
        <v>1540</v>
      </c>
      <c r="EZ71" t="s">
        <v>1234</v>
      </c>
      <c r="FA71" t="s">
        <v>1458</v>
      </c>
    </row>
    <row r="72" spans="1:160" x14ac:dyDescent="0.25">
      <c r="A72">
        <v>242325</v>
      </c>
      <c r="B72">
        <v>48113</v>
      </c>
      <c r="C72" t="s">
        <v>1541</v>
      </c>
      <c r="D72">
        <v>242325</v>
      </c>
      <c r="E72">
        <v>120</v>
      </c>
      <c r="F72">
        <v>71</v>
      </c>
      <c r="G72" t="s">
        <v>481</v>
      </c>
      <c r="H72">
        <v>0.19444439999999999</v>
      </c>
      <c r="I72">
        <v>8470</v>
      </c>
      <c r="J72" t="s">
        <v>162</v>
      </c>
      <c r="K72" t="s">
        <v>253</v>
      </c>
      <c r="L72" t="s">
        <v>164</v>
      </c>
      <c r="M72" t="s">
        <v>165</v>
      </c>
      <c r="N72" t="s">
        <v>166</v>
      </c>
      <c r="O72" t="s">
        <v>167</v>
      </c>
      <c r="P72" t="s">
        <v>168</v>
      </c>
      <c r="Q72" t="s">
        <v>1523</v>
      </c>
      <c r="R72" t="s">
        <v>1480</v>
      </c>
      <c r="S72" t="s">
        <v>171</v>
      </c>
      <c r="T72" t="s">
        <v>172</v>
      </c>
      <c r="U72" t="s">
        <v>1542</v>
      </c>
      <c r="V72" t="s">
        <v>1482</v>
      </c>
      <c r="W72" t="s">
        <v>1483</v>
      </c>
      <c r="X72" t="s">
        <v>175</v>
      </c>
      <c r="Y72" t="s">
        <v>1543</v>
      </c>
      <c r="Z72">
        <v>75134</v>
      </c>
      <c r="AA72">
        <v>2504</v>
      </c>
      <c r="AB72" t="s">
        <v>1526</v>
      </c>
      <c r="AC72" t="s">
        <v>178</v>
      </c>
      <c r="AD72">
        <v>32.612267000000003</v>
      </c>
      <c r="AE72">
        <v>-96.767304999999993</v>
      </c>
      <c r="AF72">
        <v>4.8010000000000002</v>
      </c>
      <c r="AG72" t="s">
        <v>1544</v>
      </c>
      <c r="AH72" t="s">
        <v>180</v>
      </c>
      <c r="AI72" t="s">
        <v>236</v>
      </c>
      <c r="AJ72" t="s">
        <v>1486</v>
      </c>
      <c r="AL72" t="s">
        <v>1487</v>
      </c>
      <c r="AM72" t="s">
        <v>1545</v>
      </c>
      <c r="AN72" t="s">
        <v>1489</v>
      </c>
      <c r="AO72" t="s">
        <v>187</v>
      </c>
      <c r="AP72" t="s">
        <v>188</v>
      </c>
      <c r="AQ72" t="s">
        <v>189</v>
      </c>
      <c r="AR72" t="s">
        <v>190</v>
      </c>
      <c r="AS72" t="s">
        <v>191</v>
      </c>
      <c r="AT72">
        <v>1961</v>
      </c>
      <c r="AU72" t="s">
        <v>190</v>
      </c>
      <c r="AV72">
        <v>10</v>
      </c>
      <c r="AW72" t="s">
        <v>1546</v>
      </c>
      <c r="AX72" t="s">
        <v>193</v>
      </c>
      <c r="AY72" t="s">
        <v>194</v>
      </c>
      <c r="AZ72" t="s">
        <v>193</v>
      </c>
      <c r="BA72">
        <v>1199</v>
      </c>
      <c r="BB72">
        <v>1199</v>
      </c>
      <c r="BC72">
        <v>1199</v>
      </c>
      <c r="BD72">
        <v>1199</v>
      </c>
      <c r="BE72" t="s">
        <v>195</v>
      </c>
      <c r="BF72">
        <v>1199</v>
      </c>
      <c r="BG72">
        <v>1</v>
      </c>
      <c r="BH72">
        <v>2</v>
      </c>
      <c r="BI72" s="3">
        <v>3</v>
      </c>
      <c r="BJ72" t="s">
        <v>196</v>
      </c>
      <c r="BK72" t="s">
        <v>241</v>
      </c>
      <c r="BL72" t="s">
        <v>198</v>
      </c>
      <c r="BM72" t="s">
        <v>199</v>
      </c>
      <c r="BN72" t="s">
        <v>200</v>
      </c>
      <c r="BO72" t="s">
        <v>201</v>
      </c>
      <c r="BP72" t="s">
        <v>202</v>
      </c>
      <c r="BQ72" t="s">
        <v>269</v>
      </c>
      <c r="BR72" t="s">
        <v>375</v>
      </c>
      <c r="BS72">
        <v>440</v>
      </c>
      <c r="BT72">
        <v>2</v>
      </c>
      <c r="BU72" t="s">
        <v>375</v>
      </c>
      <c r="BV72" t="s">
        <v>205</v>
      </c>
      <c r="BW72" t="s">
        <v>206</v>
      </c>
      <c r="BX72">
        <v>1</v>
      </c>
      <c r="BY72" t="s">
        <v>205</v>
      </c>
      <c r="BZ72" t="s">
        <v>164</v>
      </c>
      <c r="CA72" t="s">
        <v>207</v>
      </c>
      <c r="CB72" t="s">
        <v>207</v>
      </c>
      <c r="CC72" t="s">
        <v>1530</v>
      </c>
      <c r="CE72" t="s">
        <v>294</v>
      </c>
      <c r="CF72">
        <v>1</v>
      </c>
      <c r="CN72">
        <v>4650</v>
      </c>
      <c r="DD72">
        <f t="shared" ca="1" si="30"/>
        <v>621000</v>
      </c>
      <c r="DE72" t="s">
        <v>212</v>
      </c>
      <c r="DG72">
        <f t="shared" ca="1" si="31"/>
        <v>197000</v>
      </c>
      <c r="DL72">
        <f t="shared" ca="1" si="32"/>
        <v>674000</v>
      </c>
      <c r="DO72">
        <f t="shared" ca="1" si="33"/>
        <v>472000</v>
      </c>
      <c r="DP72" s="5">
        <v>645000</v>
      </c>
      <c r="DQ72">
        <f t="shared" ca="1" si="34"/>
        <v>10700.8</v>
      </c>
      <c r="DT72" t="s">
        <v>194</v>
      </c>
      <c r="DU72" t="s">
        <v>269</v>
      </c>
      <c r="DV72" t="s">
        <v>213</v>
      </c>
      <c r="DW72">
        <v>99</v>
      </c>
      <c r="DX72">
        <v>238568</v>
      </c>
      <c r="DY72">
        <v>240953</v>
      </c>
      <c r="DZ72">
        <v>236182</v>
      </c>
      <c r="EA72">
        <v>1</v>
      </c>
      <c r="EB72" t="s">
        <v>1547</v>
      </c>
      <c r="EC72" t="s">
        <v>1548</v>
      </c>
      <c r="EE72" t="s">
        <v>1549</v>
      </c>
      <c r="EF72" t="s">
        <v>1550</v>
      </c>
      <c r="EH72">
        <v>0</v>
      </c>
      <c r="EI72">
        <v>0</v>
      </c>
      <c r="EK72" t="s">
        <v>1549</v>
      </c>
      <c r="EL72">
        <v>1</v>
      </c>
      <c r="EM72">
        <v>43209</v>
      </c>
      <c r="EN72" t="s">
        <v>250</v>
      </c>
      <c r="EQ72" t="s">
        <v>221</v>
      </c>
      <c r="ER72" t="s">
        <v>1551</v>
      </c>
      <c r="ES72" t="s">
        <v>1552</v>
      </c>
      <c r="ET72" t="s">
        <v>1455</v>
      </c>
      <c r="EU72" t="s">
        <v>225</v>
      </c>
      <c r="EV72" t="s">
        <v>1553</v>
      </c>
    </row>
    <row r="73" spans="1:160" x14ac:dyDescent="0.25">
      <c r="A73">
        <v>242343</v>
      </c>
      <c r="B73">
        <v>48113</v>
      </c>
      <c r="C73" t="s">
        <v>1554</v>
      </c>
      <c r="D73">
        <v>242343</v>
      </c>
      <c r="E73">
        <v>200</v>
      </c>
      <c r="F73">
        <v>100</v>
      </c>
      <c r="G73" t="s">
        <v>520</v>
      </c>
      <c r="H73">
        <v>0.47291090000000002</v>
      </c>
      <c r="I73">
        <v>20600</v>
      </c>
      <c r="J73" t="s">
        <v>162</v>
      </c>
      <c r="K73" t="s">
        <v>326</v>
      </c>
      <c r="L73" t="s">
        <v>164</v>
      </c>
      <c r="M73" t="s">
        <v>165</v>
      </c>
      <c r="N73" t="s">
        <v>166</v>
      </c>
      <c r="O73" t="s">
        <v>167</v>
      </c>
      <c r="P73" t="s">
        <v>168</v>
      </c>
      <c r="Q73" t="s">
        <v>1555</v>
      </c>
      <c r="R73" t="s">
        <v>170</v>
      </c>
      <c r="S73" t="s">
        <v>171</v>
      </c>
      <c r="T73" t="s">
        <v>172</v>
      </c>
      <c r="U73" t="s">
        <v>1556</v>
      </c>
      <c r="V73" t="s">
        <v>1101</v>
      </c>
      <c r="W73" t="s">
        <v>168</v>
      </c>
      <c r="X73" t="s">
        <v>175</v>
      </c>
      <c r="Y73" t="s">
        <v>1557</v>
      </c>
      <c r="Z73">
        <v>75209</v>
      </c>
      <c r="AA73">
        <v>4817</v>
      </c>
      <c r="AB73" t="s">
        <v>929</v>
      </c>
      <c r="AC73" t="s">
        <v>178</v>
      </c>
      <c r="AD73">
        <v>32.842686999999998</v>
      </c>
      <c r="AE73">
        <v>-96.822609999999997</v>
      </c>
      <c r="AF73">
        <v>4.2060000000000004</v>
      </c>
      <c r="AG73" t="s">
        <v>1558</v>
      </c>
      <c r="AH73" t="s">
        <v>180</v>
      </c>
      <c r="AI73" t="s">
        <v>181</v>
      </c>
      <c r="AJ73" t="s">
        <v>182</v>
      </c>
      <c r="AK73" t="s">
        <v>1032</v>
      </c>
      <c r="AL73" t="s">
        <v>184</v>
      </c>
      <c r="AM73" t="s">
        <v>1143</v>
      </c>
      <c r="AN73" t="s">
        <v>1106</v>
      </c>
      <c r="AO73" t="s">
        <v>187</v>
      </c>
      <c r="AP73" t="s">
        <v>188</v>
      </c>
      <c r="AQ73" t="s">
        <v>189</v>
      </c>
      <c r="AR73" t="s">
        <v>190</v>
      </c>
      <c r="AS73" t="s">
        <v>191</v>
      </c>
      <c r="AT73">
        <v>1949</v>
      </c>
      <c r="AU73" t="s">
        <v>190</v>
      </c>
      <c r="AV73">
        <v>10</v>
      </c>
      <c r="AW73" t="s">
        <v>1559</v>
      </c>
      <c r="AX73" t="s">
        <v>193</v>
      </c>
      <c r="AY73" t="s">
        <v>194</v>
      </c>
      <c r="AZ73" t="s">
        <v>193</v>
      </c>
      <c r="BA73">
        <v>3049</v>
      </c>
      <c r="BB73">
        <v>3049</v>
      </c>
      <c r="BC73">
        <v>3049</v>
      </c>
      <c r="BD73">
        <v>3049</v>
      </c>
      <c r="BE73" t="s">
        <v>195</v>
      </c>
      <c r="BF73">
        <v>3049</v>
      </c>
      <c r="BG73">
        <v>2</v>
      </c>
      <c r="BH73">
        <v>3</v>
      </c>
      <c r="BI73" s="3">
        <v>3</v>
      </c>
      <c r="BJ73" t="s">
        <v>196</v>
      </c>
      <c r="BK73" t="s">
        <v>197</v>
      </c>
      <c r="BL73" t="s">
        <v>198</v>
      </c>
      <c r="BM73" t="s">
        <v>374</v>
      </c>
      <c r="BN73" t="s">
        <v>200</v>
      </c>
      <c r="BO73" t="s">
        <v>201</v>
      </c>
      <c r="BP73" t="s">
        <v>268</v>
      </c>
      <c r="BQ73" t="s">
        <v>269</v>
      </c>
      <c r="BR73" t="s">
        <v>375</v>
      </c>
      <c r="BS73">
        <v>440</v>
      </c>
      <c r="BT73">
        <v>2</v>
      </c>
      <c r="BU73" t="s">
        <v>375</v>
      </c>
      <c r="BV73" t="s">
        <v>205</v>
      </c>
      <c r="BW73" t="s">
        <v>206</v>
      </c>
      <c r="BX73">
        <v>1</v>
      </c>
      <c r="BY73" t="s">
        <v>205</v>
      </c>
      <c r="BZ73" t="s">
        <v>164</v>
      </c>
      <c r="CA73" t="s">
        <v>207</v>
      </c>
      <c r="CB73" t="s">
        <v>207</v>
      </c>
      <c r="CC73" t="s">
        <v>1126</v>
      </c>
      <c r="CD73" t="s">
        <v>1560</v>
      </c>
      <c r="CE73" t="s">
        <v>294</v>
      </c>
      <c r="CF73">
        <v>1</v>
      </c>
      <c r="CG73">
        <v>2</v>
      </c>
      <c r="CH73" t="s">
        <v>216</v>
      </c>
      <c r="CI73" t="s">
        <v>421</v>
      </c>
      <c r="CL73">
        <v>2010</v>
      </c>
      <c r="DD73">
        <f t="shared" ca="1" si="30"/>
        <v>653000</v>
      </c>
      <c r="DE73" t="s">
        <v>212</v>
      </c>
      <c r="DG73">
        <f t="shared" ca="1" si="31"/>
        <v>195000</v>
      </c>
      <c r="DL73">
        <f t="shared" ca="1" si="32"/>
        <v>620000</v>
      </c>
      <c r="DO73">
        <f t="shared" ca="1" si="33"/>
        <v>424000</v>
      </c>
      <c r="DP73" s="5">
        <v>669000</v>
      </c>
      <c r="DQ73">
        <f t="shared" ca="1" si="34"/>
        <v>10658.2</v>
      </c>
      <c r="DT73" t="s">
        <v>194</v>
      </c>
      <c r="DU73" t="s">
        <v>269</v>
      </c>
      <c r="DV73" t="s">
        <v>213</v>
      </c>
      <c r="DW73">
        <v>97</v>
      </c>
      <c r="DX73">
        <v>1539250</v>
      </c>
      <c r="DY73">
        <v>1585427</v>
      </c>
      <c r="DZ73">
        <v>1493072</v>
      </c>
      <c r="EA73">
        <v>3</v>
      </c>
      <c r="EB73" t="s">
        <v>1561</v>
      </c>
      <c r="EC73" t="s">
        <v>1562</v>
      </c>
      <c r="ED73" t="s">
        <v>216</v>
      </c>
      <c r="EE73" t="s">
        <v>1563</v>
      </c>
      <c r="EF73" t="s">
        <v>1564</v>
      </c>
      <c r="EG73" t="s">
        <v>1565</v>
      </c>
      <c r="EH73">
        <v>1016500</v>
      </c>
      <c r="EI73">
        <v>0</v>
      </c>
      <c r="EJ73">
        <v>1270625</v>
      </c>
      <c r="EK73" t="s">
        <v>1563</v>
      </c>
      <c r="EL73">
        <v>1</v>
      </c>
      <c r="EM73">
        <v>201900324966</v>
      </c>
      <c r="EN73" t="s">
        <v>250</v>
      </c>
      <c r="EO73">
        <v>423541</v>
      </c>
      <c r="EP73">
        <v>416.73</v>
      </c>
      <c r="EQ73" t="s">
        <v>221</v>
      </c>
      <c r="ER73" t="s">
        <v>1566</v>
      </c>
      <c r="ES73" t="s">
        <v>1567</v>
      </c>
      <c r="ET73" t="s">
        <v>1568</v>
      </c>
      <c r="EU73" t="s">
        <v>225</v>
      </c>
      <c r="EV73" t="s">
        <v>1569</v>
      </c>
      <c r="EY73" t="s">
        <v>1570</v>
      </c>
      <c r="EZ73" t="s">
        <v>1571</v>
      </c>
      <c r="FA73" t="s">
        <v>1572</v>
      </c>
    </row>
    <row r="74" spans="1:160" x14ac:dyDescent="0.25">
      <c r="A74">
        <v>242352</v>
      </c>
      <c r="B74">
        <v>48113</v>
      </c>
      <c r="C74" t="s">
        <v>1573</v>
      </c>
      <c r="D74">
        <v>242352</v>
      </c>
      <c r="E74">
        <v>143</v>
      </c>
      <c r="F74">
        <v>50</v>
      </c>
      <c r="G74" t="s">
        <v>349</v>
      </c>
      <c r="H74">
        <v>0.15991739999999999</v>
      </c>
      <c r="I74">
        <v>6966</v>
      </c>
      <c r="J74" t="s">
        <v>162</v>
      </c>
      <c r="K74" t="s">
        <v>326</v>
      </c>
      <c r="L74" t="s">
        <v>164</v>
      </c>
      <c r="M74" t="s">
        <v>165</v>
      </c>
      <c r="N74" t="s">
        <v>166</v>
      </c>
      <c r="O74" t="s">
        <v>167</v>
      </c>
      <c r="P74" t="s">
        <v>168</v>
      </c>
      <c r="Q74" t="s">
        <v>1574</v>
      </c>
      <c r="R74" t="s">
        <v>170</v>
      </c>
      <c r="S74" t="s">
        <v>171</v>
      </c>
      <c r="T74" t="s">
        <v>172</v>
      </c>
      <c r="U74" t="s">
        <v>1575</v>
      </c>
      <c r="V74" t="s">
        <v>544</v>
      </c>
      <c r="W74" t="s">
        <v>168</v>
      </c>
      <c r="X74" t="s">
        <v>175</v>
      </c>
      <c r="Y74" t="s">
        <v>1576</v>
      </c>
      <c r="Z74">
        <v>75211</v>
      </c>
      <c r="AA74">
        <v>5428</v>
      </c>
      <c r="AB74" t="s">
        <v>1577</v>
      </c>
      <c r="AC74" t="s">
        <v>178</v>
      </c>
      <c r="AD74">
        <v>32.734231999999999</v>
      </c>
      <c r="AE74">
        <v>-96.857709999999997</v>
      </c>
      <c r="AF74">
        <v>3.2589999999999999</v>
      </c>
      <c r="AG74" t="s">
        <v>1578</v>
      </c>
      <c r="AH74" t="s">
        <v>180</v>
      </c>
      <c r="AI74" t="s">
        <v>236</v>
      </c>
      <c r="AJ74" t="s">
        <v>182</v>
      </c>
      <c r="AK74" t="s">
        <v>264</v>
      </c>
      <c r="AL74" t="s">
        <v>184</v>
      </c>
      <c r="AM74" t="s">
        <v>1579</v>
      </c>
      <c r="AN74" t="s">
        <v>549</v>
      </c>
      <c r="AO74" t="s">
        <v>187</v>
      </c>
      <c r="AP74" t="s">
        <v>188</v>
      </c>
      <c r="AQ74" t="s">
        <v>189</v>
      </c>
      <c r="AR74" t="s">
        <v>190</v>
      </c>
      <c r="AS74" t="s">
        <v>191</v>
      </c>
      <c r="AT74">
        <v>1924</v>
      </c>
      <c r="AU74" t="s">
        <v>190</v>
      </c>
      <c r="AV74">
        <v>10</v>
      </c>
      <c r="AW74" t="s">
        <v>1580</v>
      </c>
      <c r="AX74" t="s">
        <v>193</v>
      </c>
      <c r="AY74" t="s">
        <v>194</v>
      </c>
      <c r="AZ74" t="s">
        <v>193</v>
      </c>
      <c r="BA74">
        <v>984</v>
      </c>
      <c r="BB74">
        <v>984</v>
      </c>
      <c r="BC74">
        <v>984</v>
      </c>
      <c r="BD74">
        <v>984</v>
      </c>
      <c r="BE74" t="s">
        <v>195</v>
      </c>
      <c r="BF74">
        <v>984</v>
      </c>
      <c r="BG74">
        <v>1</v>
      </c>
      <c r="BH74">
        <v>1</v>
      </c>
      <c r="BI74" s="3">
        <v>2</v>
      </c>
      <c r="BJ74" t="s">
        <v>599</v>
      </c>
      <c r="BK74" t="s">
        <v>197</v>
      </c>
      <c r="BL74" t="s">
        <v>198</v>
      </c>
      <c r="BM74" t="s">
        <v>295</v>
      </c>
      <c r="BN74" t="s">
        <v>200</v>
      </c>
      <c r="BO74" t="s">
        <v>201</v>
      </c>
      <c r="BP74" t="s">
        <v>202</v>
      </c>
      <c r="BQ74" t="s">
        <v>1581</v>
      </c>
      <c r="BR74" t="s">
        <v>204</v>
      </c>
      <c r="BS74">
        <v>364</v>
      </c>
      <c r="BT74">
        <v>1</v>
      </c>
      <c r="BU74" t="s">
        <v>204</v>
      </c>
      <c r="BV74" t="s">
        <v>205</v>
      </c>
      <c r="BW74" t="s">
        <v>206</v>
      </c>
      <c r="BX74">
        <v>1</v>
      </c>
      <c r="BY74" t="s">
        <v>205</v>
      </c>
      <c r="BZ74" t="s">
        <v>164</v>
      </c>
      <c r="CA74" t="s">
        <v>207</v>
      </c>
      <c r="CB74" t="s">
        <v>207</v>
      </c>
      <c r="CC74" t="s">
        <v>1582</v>
      </c>
      <c r="CE74" t="s">
        <v>294</v>
      </c>
      <c r="DD74">
        <f ca="1">ROUND(662980 * (1 + (RAND() - 0.5)/5),-3)</f>
        <v>627000</v>
      </c>
      <c r="DE74" t="s">
        <v>212</v>
      </c>
      <c r="DG74">
        <f t="shared" ca="1" si="31"/>
        <v>211000</v>
      </c>
      <c r="DL74">
        <f t="shared" ca="1" si="32"/>
        <v>625000</v>
      </c>
      <c r="DO74">
        <f t="shared" ca="1" si="33"/>
        <v>485000</v>
      </c>
      <c r="DP74" s="5">
        <v>665000</v>
      </c>
      <c r="DQ74">
        <f t="shared" ca="1" si="34"/>
        <v>10005.5</v>
      </c>
      <c r="DT74" t="s">
        <v>194</v>
      </c>
      <c r="DU74" t="s">
        <v>1581</v>
      </c>
      <c r="DV74" t="s">
        <v>213</v>
      </c>
      <c r="DW74">
        <v>97</v>
      </c>
      <c r="DX74">
        <v>281088</v>
      </c>
      <c r="DY74">
        <v>289520</v>
      </c>
      <c r="DZ74">
        <v>272655</v>
      </c>
      <c r="EA74">
        <v>3</v>
      </c>
      <c r="EL74">
        <v>1</v>
      </c>
      <c r="EQ74" t="s">
        <v>221</v>
      </c>
      <c r="ER74" t="s">
        <v>1583</v>
      </c>
      <c r="ES74" t="s">
        <v>1584</v>
      </c>
      <c r="ET74" t="s">
        <v>1585</v>
      </c>
      <c r="EU74" t="s">
        <v>225</v>
      </c>
      <c r="EV74" t="s">
        <v>1586</v>
      </c>
    </row>
    <row r="75" spans="1:160" x14ac:dyDescent="0.25">
      <c r="A75">
        <v>225551</v>
      </c>
      <c r="B75">
        <v>48113</v>
      </c>
      <c r="C75" t="s">
        <v>1587</v>
      </c>
      <c r="D75">
        <v>225551</v>
      </c>
      <c r="E75">
        <v>117</v>
      </c>
      <c r="F75">
        <v>60</v>
      </c>
      <c r="G75" t="s">
        <v>411</v>
      </c>
      <c r="H75">
        <v>0.16115699999999999</v>
      </c>
      <c r="I75">
        <v>7020</v>
      </c>
      <c r="K75" t="s">
        <v>308</v>
      </c>
      <c r="L75" t="s">
        <v>164</v>
      </c>
      <c r="M75" t="s">
        <v>165</v>
      </c>
      <c r="N75" t="s">
        <v>166</v>
      </c>
      <c r="O75" t="s">
        <v>167</v>
      </c>
      <c r="P75" t="s">
        <v>168</v>
      </c>
      <c r="Q75" t="s">
        <v>1588</v>
      </c>
      <c r="R75" t="s">
        <v>1589</v>
      </c>
      <c r="S75" t="s">
        <v>171</v>
      </c>
      <c r="T75" t="s">
        <v>172</v>
      </c>
      <c r="U75" t="s">
        <v>1590</v>
      </c>
      <c r="V75" t="s">
        <v>1591</v>
      </c>
      <c r="W75" t="s">
        <v>1592</v>
      </c>
      <c r="X75" t="s">
        <v>175</v>
      </c>
      <c r="Y75" t="s">
        <v>1593</v>
      </c>
      <c r="Z75">
        <v>75042</v>
      </c>
      <c r="AA75">
        <v>4516</v>
      </c>
      <c r="AB75" t="s">
        <v>1242</v>
      </c>
      <c r="AC75" t="s">
        <v>178</v>
      </c>
      <c r="AD75">
        <v>32.928037000000003</v>
      </c>
      <c r="AE75">
        <v>-96.702579999999998</v>
      </c>
      <c r="AF75">
        <v>4.6020000000000003</v>
      </c>
      <c r="AG75" t="s">
        <v>1594</v>
      </c>
      <c r="AH75" t="s">
        <v>180</v>
      </c>
      <c r="AI75" t="s">
        <v>181</v>
      </c>
      <c r="AJ75" t="s">
        <v>906</v>
      </c>
      <c r="AL75" t="s">
        <v>1595</v>
      </c>
      <c r="AM75" t="s">
        <v>1596</v>
      </c>
      <c r="AN75" t="s">
        <v>1597</v>
      </c>
      <c r="AO75" t="s">
        <v>187</v>
      </c>
      <c r="AP75" t="s">
        <v>188</v>
      </c>
      <c r="AQ75" t="s">
        <v>189</v>
      </c>
      <c r="AR75" t="s">
        <v>190</v>
      </c>
      <c r="AS75" t="s">
        <v>191</v>
      </c>
      <c r="AT75">
        <v>1967</v>
      </c>
      <c r="AU75" t="s">
        <v>190</v>
      </c>
      <c r="AV75">
        <v>10</v>
      </c>
      <c r="AW75" t="s">
        <v>1598</v>
      </c>
      <c r="AX75" t="s">
        <v>193</v>
      </c>
      <c r="AY75" t="s">
        <v>194</v>
      </c>
      <c r="AZ75" t="s">
        <v>193</v>
      </c>
      <c r="BA75">
        <v>1442</v>
      </c>
      <c r="BB75">
        <v>1442</v>
      </c>
      <c r="BC75">
        <v>1442</v>
      </c>
      <c r="BD75">
        <v>1442</v>
      </c>
      <c r="BE75" t="s">
        <v>195</v>
      </c>
      <c r="BF75">
        <v>1442</v>
      </c>
      <c r="BG75">
        <v>2</v>
      </c>
      <c r="BH75">
        <v>2</v>
      </c>
      <c r="BI75" s="3">
        <v>3</v>
      </c>
      <c r="BJ75" t="s">
        <v>196</v>
      </c>
      <c r="BK75" t="s">
        <v>241</v>
      </c>
      <c r="BL75" t="s">
        <v>198</v>
      </c>
      <c r="BM75" t="s">
        <v>199</v>
      </c>
      <c r="BN75" t="s">
        <v>200</v>
      </c>
      <c r="BO75" t="s">
        <v>201</v>
      </c>
      <c r="BP75" t="s">
        <v>202</v>
      </c>
      <c r="BQ75" t="s">
        <v>269</v>
      </c>
      <c r="BR75" t="s">
        <v>375</v>
      </c>
      <c r="BS75">
        <v>440</v>
      </c>
      <c r="BT75">
        <v>2</v>
      </c>
      <c r="BU75" t="s">
        <v>375</v>
      </c>
      <c r="BV75" t="s">
        <v>205</v>
      </c>
      <c r="BW75" t="s">
        <v>206</v>
      </c>
      <c r="BX75">
        <v>1</v>
      </c>
      <c r="BY75" t="s">
        <v>205</v>
      </c>
      <c r="BZ75" t="s">
        <v>164</v>
      </c>
      <c r="CA75" t="s">
        <v>207</v>
      </c>
      <c r="CB75" t="s">
        <v>207</v>
      </c>
      <c r="CC75" t="s">
        <v>1599</v>
      </c>
      <c r="CD75" t="s">
        <v>1600</v>
      </c>
      <c r="CE75" t="s">
        <v>294</v>
      </c>
      <c r="CM75" t="s">
        <v>421</v>
      </c>
      <c r="CN75">
        <v>19550</v>
      </c>
      <c r="DD75">
        <f t="shared" ca="1" si="30"/>
        <v>609000</v>
      </c>
      <c r="DE75" t="s">
        <v>212</v>
      </c>
      <c r="DG75">
        <f t="shared" ca="1" si="31"/>
        <v>200000</v>
      </c>
      <c r="DL75">
        <f t="shared" ca="1" si="32"/>
        <v>721000</v>
      </c>
      <c r="DO75">
        <f t="shared" ca="1" si="33"/>
        <v>504000</v>
      </c>
      <c r="DP75" s="5">
        <v>664500</v>
      </c>
      <c r="DQ75">
        <f t="shared" ca="1" si="34"/>
        <v>10673.8</v>
      </c>
    </row>
    <row r="76" spans="1:160" x14ac:dyDescent="0.25">
      <c r="A76">
        <v>242251</v>
      </c>
      <c r="B76">
        <v>48113</v>
      </c>
      <c r="C76" t="s">
        <v>1601</v>
      </c>
      <c r="D76">
        <v>242251</v>
      </c>
      <c r="E76">
        <v>115</v>
      </c>
      <c r="F76">
        <v>70</v>
      </c>
      <c r="G76" t="s">
        <v>541</v>
      </c>
      <c r="H76">
        <v>0.1775023</v>
      </c>
      <c r="I76">
        <v>7732</v>
      </c>
      <c r="J76" t="s">
        <v>162</v>
      </c>
      <c r="K76" t="s">
        <v>1602</v>
      </c>
      <c r="L76" t="s">
        <v>164</v>
      </c>
      <c r="M76" t="s">
        <v>165</v>
      </c>
      <c r="N76" t="s">
        <v>166</v>
      </c>
      <c r="O76" t="s">
        <v>167</v>
      </c>
      <c r="P76" t="s">
        <v>168</v>
      </c>
      <c r="Q76" t="s">
        <v>1603</v>
      </c>
      <c r="R76" t="s">
        <v>170</v>
      </c>
      <c r="S76" t="s">
        <v>171</v>
      </c>
      <c r="T76" t="s">
        <v>172</v>
      </c>
      <c r="U76" t="s">
        <v>1604</v>
      </c>
      <c r="V76" t="s">
        <v>830</v>
      </c>
      <c r="W76" t="s">
        <v>168</v>
      </c>
      <c r="X76" t="s">
        <v>175</v>
      </c>
      <c r="Y76" t="s">
        <v>1605</v>
      </c>
      <c r="Z76">
        <v>75228</v>
      </c>
      <c r="AA76">
        <v>5359</v>
      </c>
      <c r="AB76" t="s">
        <v>1606</v>
      </c>
      <c r="AC76" t="s">
        <v>178</v>
      </c>
      <c r="AD76">
        <v>32.809598000000001</v>
      </c>
      <c r="AE76">
        <v>-96.702961000000002</v>
      </c>
      <c r="AF76">
        <v>4.9710000000000001</v>
      </c>
      <c r="AG76" t="s">
        <v>1607</v>
      </c>
      <c r="AH76" t="s">
        <v>180</v>
      </c>
      <c r="AI76" t="s">
        <v>181</v>
      </c>
      <c r="AJ76" t="s">
        <v>182</v>
      </c>
      <c r="AK76" t="s">
        <v>833</v>
      </c>
      <c r="AL76" t="s">
        <v>184</v>
      </c>
      <c r="AM76" t="s">
        <v>1608</v>
      </c>
      <c r="AN76" t="s">
        <v>835</v>
      </c>
      <c r="AO76" t="s">
        <v>239</v>
      </c>
      <c r="AP76" t="s">
        <v>188</v>
      </c>
      <c r="AQ76" t="s">
        <v>189</v>
      </c>
      <c r="AR76" t="s">
        <v>190</v>
      </c>
      <c r="AS76" t="s">
        <v>191</v>
      </c>
      <c r="AT76">
        <v>1961</v>
      </c>
      <c r="AU76" t="s">
        <v>190</v>
      </c>
      <c r="AV76">
        <v>10</v>
      </c>
      <c r="AW76" t="s">
        <v>1609</v>
      </c>
      <c r="AX76" t="s">
        <v>193</v>
      </c>
      <c r="AY76" t="s">
        <v>194</v>
      </c>
      <c r="AZ76" t="s">
        <v>193</v>
      </c>
      <c r="BA76">
        <v>1580</v>
      </c>
      <c r="BB76">
        <v>1580</v>
      </c>
      <c r="BC76">
        <v>1580</v>
      </c>
      <c r="BD76">
        <v>1580</v>
      </c>
      <c r="BE76" t="s">
        <v>195</v>
      </c>
      <c r="BF76">
        <v>1580</v>
      </c>
      <c r="BG76">
        <v>2</v>
      </c>
      <c r="BH76">
        <v>2</v>
      </c>
      <c r="BI76" s="3">
        <v>3</v>
      </c>
      <c r="BJ76" t="s">
        <v>196</v>
      </c>
      <c r="BK76" t="s">
        <v>197</v>
      </c>
      <c r="BL76" t="s">
        <v>198</v>
      </c>
      <c r="BM76" t="s">
        <v>374</v>
      </c>
      <c r="BN76" t="s">
        <v>200</v>
      </c>
      <c r="BO76" t="s">
        <v>201</v>
      </c>
      <c r="BP76" t="s">
        <v>202</v>
      </c>
      <c r="BQ76" t="s">
        <v>269</v>
      </c>
      <c r="BR76" t="s">
        <v>375</v>
      </c>
      <c r="BS76">
        <v>400</v>
      </c>
      <c r="BT76">
        <v>2</v>
      </c>
      <c r="BU76" t="s">
        <v>375</v>
      </c>
      <c r="BV76" t="s">
        <v>205</v>
      </c>
      <c r="BW76" t="s">
        <v>206</v>
      </c>
      <c r="BX76">
        <v>1</v>
      </c>
      <c r="BY76" t="s">
        <v>205</v>
      </c>
      <c r="BZ76" t="s">
        <v>164</v>
      </c>
      <c r="CA76" t="s">
        <v>207</v>
      </c>
      <c r="CB76" t="s">
        <v>207</v>
      </c>
      <c r="CC76" t="s">
        <v>1610</v>
      </c>
      <c r="CD76" t="s">
        <v>1611</v>
      </c>
      <c r="CE76" t="s">
        <v>294</v>
      </c>
      <c r="DD76">
        <f t="shared" ca="1" si="30"/>
        <v>691000</v>
      </c>
      <c r="DE76" t="s">
        <v>212</v>
      </c>
      <c r="DG76">
        <f t="shared" ca="1" si="31"/>
        <v>193000</v>
      </c>
      <c r="DL76">
        <f t="shared" ca="1" si="32"/>
        <v>728000</v>
      </c>
      <c r="DO76">
        <f t="shared" ca="1" si="33"/>
        <v>457000</v>
      </c>
      <c r="DP76" s="5">
        <v>687500</v>
      </c>
      <c r="DQ76">
        <f t="shared" ca="1" si="34"/>
        <v>10777</v>
      </c>
      <c r="DT76" t="s">
        <v>194</v>
      </c>
      <c r="DU76" t="s">
        <v>269</v>
      </c>
      <c r="DV76" t="s">
        <v>213</v>
      </c>
      <c r="DW76">
        <v>99</v>
      </c>
      <c r="DX76">
        <v>397444</v>
      </c>
      <c r="DY76">
        <v>401418</v>
      </c>
      <c r="DZ76">
        <v>393469</v>
      </c>
      <c r="EA76">
        <v>1</v>
      </c>
      <c r="EB76" t="s">
        <v>1612</v>
      </c>
      <c r="EC76" t="s">
        <v>1613</v>
      </c>
      <c r="EE76" t="s">
        <v>1614</v>
      </c>
      <c r="EF76" t="s">
        <v>1615</v>
      </c>
      <c r="EG76" t="s">
        <v>1616</v>
      </c>
      <c r="EH76">
        <v>147250</v>
      </c>
      <c r="EJ76">
        <v>184063</v>
      </c>
      <c r="EK76" t="s">
        <v>1614</v>
      </c>
      <c r="EL76">
        <v>1</v>
      </c>
      <c r="EM76">
        <v>74127</v>
      </c>
      <c r="EN76" t="s">
        <v>250</v>
      </c>
      <c r="EO76">
        <v>61354</v>
      </c>
      <c r="EP76">
        <v>116.5</v>
      </c>
      <c r="EQ76" t="s">
        <v>216</v>
      </c>
      <c r="ER76" t="s">
        <v>1617</v>
      </c>
      <c r="ES76" t="s">
        <v>1618</v>
      </c>
      <c r="EU76" t="s">
        <v>253</v>
      </c>
      <c r="EV76" t="s">
        <v>1619</v>
      </c>
      <c r="EW76" t="s">
        <v>255</v>
      </c>
    </row>
    <row r="77" spans="1:160" x14ac:dyDescent="0.25">
      <c r="A77">
        <v>225492</v>
      </c>
      <c r="B77">
        <v>48113</v>
      </c>
      <c r="C77" t="s">
        <v>1620</v>
      </c>
      <c r="D77">
        <v>225492</v>
      </c>
      <c r="F77">
        <v>26</v>
      </c>
      <c r="G77" t="s">
        <v>1621</v>
      </c>
      <c r="I77">
        <v>3036</v>
      </c>
      <c r="J77" t="s">
        <v>162</v>
      </c>
      <c r="K77" t="s">
        <v>283</v>
      </c>
      <c r="L77" t="s">
        <v>164</v>
      </c>
      <c r="M77" t="s">
        <v>165</v>
      </c>
      <c r="N77" t="s">
        <v>1279</v>
      </c>
      <c r="O77" t="s">
        <v>167</v>
      </c>
      <c r="P77" t="s">
        <v>168</v>
      </c>
      <c r="Q77" t="s">
        <v>1622</v>
      </c>
      <c r="R77" t="s">
        <v>901</v>
      </c>
      <c r="S77" t="s">
        <v>171</v>
      </c>
      <c r="T77" t="s">
        <v>172</v>
      </c>
      <c r="U77" t="s">
        <v>1623</v>
      </c>
      <c r="V77" t="s">
        <v>1624</v>
      </c>
      <c r="W77" t="s">
        <v>168</v>
      </c>
      <c r="X77" t="s">
        <v>175</v>
      </c>
      <c r="Y77" t="s">
        <v>1625</v>
      </c>
      <c r="Z77">
        <v>75240</v>
      </c>
      <c r="AA77">
        <v>5821</v>
      </c>
      <c r="AB77" t="s">
        <v>1626</v>
      </c>
      <c r="AC77" t="s">
        <v>178</v>
      </c>
      <c r="AD77">
        <v>32.931612999999999</v>
      </c>
      <c r="AE77">
        <v>-96.767104000000003</v>
      </c>
      <c r="AF77">
        <v>4.9729999999999999</v>
      </c>
      <c r="AG77" t="s">
        <v>1627</v>
      </c>
      <c r="AH77" t="s">
        <v>180</v>
      </c>
      <c r="AI77" t="s">
        <v>181</v>
      </c>
      <c r="AJ77" t="s">
        <v>906</v>
      </c>
      <c r="AK77" t="s">
        <v>1628</v>
      </c>
      <c r="AL77" t="s">
        <v>184</v>
      </c>
      <c r="AM77" t="s">
        <v>1629</v>
      </c>
      <c r="AN77" t="s">
        <v>1630</v>
      </c>
      <c r="AO77" t="s">
        <v>187</v>
      </c>
      <c r="AP77" t="s">
        <v>188</v>
      </c>
      <c r="AQ77" t="s">
        <v>189</v>
      </c>
      <c r="AR77" t="s">
        <v>1286</v>
      </c>
      <c r="AS77" t="s">
        <v>1287</v>
      </c>
      <c r="AT77">
        <v>1970</v>
      </c>
      <c r="AU77" t="s">
        <v>1286</v>
      </c>
      <c r="AV77">
        <v>10</v>
      </c>
      <c r="AW77" t="s">
        <v>1631</v>
      </c>
      <c r="AX77" t="s">
        <v>193</v>
      </c>
      <c r="AY77" t="s">
        <v>194</v>
      </c>
      <c r="AZ77" t="s">
        <v>193</v>
      </c>
      <c r="BA77">
        <v>1208</v>
      </c>
      <c r="BB77">
        <v>1208</v>
      </c>
      <c r="BC77">
        <v>1208</v>
      </c>
      <c r="BD77">
        <v>1208</v>
      </c>
      <c r="BE77" t="s">
        <v>195</v>
      </c>
      <c r="BF77">
        <v>1208</v>
      </c>
      <c r="BG77">
        <v>2</v>
      </c>
      <c r="BH77">
        <v>2</v>
      </c>
      <c r="BI77" s="3">
        <v>2</v>
      </c>
      <c r="BJ77" t="s">
        <v>599</v>
      </c>
      <c r="BK77" t="s">
        <v>197</v>
      </c>
      <c r="BL77" t="s">
        <v>198</v>
      </c>
      <c r="BM77" t="s">
        <v>199</v>
      </c>
      <c r="BN77" t="s">
        <v>200</v>
      </c>
      <c r="BO77" t="s">
        <v>201</v>
      </c>
      <c r="BP77" t="s">
        <v>202</v>
      </c>
      <c r="BQ77" t="s">
        <v>242</v>
      </c>
      <c r="BR77" t="s">
        <v>204</v>
      </c>
      <c r="BS77">
        <f>ROUND(AVERAGE(BS2:BS76),0)</f>
        <v>372</v>
      </c>
      <c r="BT77">
        <f>ROUND(AVERAGE(BT1:BT76),0)</f>
        <v>1</v>
      </c>
      <c r="BU77" t="s">
        <v>204</v>
      </c>
      <c r="BV77" t="s">
        <v>205</v>
      </c>
      <c r="BW77" t="s">
        <v>206</v>
      </c>
      <c r="BX77">
        <v>1</v>
      </c>
      <c r="BY77" t="s">
        <v>205</v>
      </c>
      <c r="BZ77" t="s">
        <v>164</v>
      </c>
      <c r="CA77" t="s">
        <v>1632</v>
      </c>
      <c r="CB77" t="s">
        <v>1632</v>
      </c>
      <c r="CC77" t="s">
        <v>1633</v>
      </c>
      <c r="CD77" t="s">
        <v>1634</v>
      </c>
      <c r="CE77" t="s">
        <v>294</v>
      </c>
      <c r="CG77">
        <v>1</v>
      </c>
      <c r="CH77" t="s">
        <v>216</v>
      </c>
      <c r="CI77" t="s">
        <v>421</v>
      </c>
      <c r="DG77">
        <f t="shared" ca="1" si="31"/>
        <v>207000</v>
      </c>
      <c r="DL77">
        <f t="shared" ca="1" si="32"/>
        <v>611000</v>
      </c>
      <c r="DO77">
        <f t="shared" ca="1" si="33"/>
        <v>493000</v>
      </c>
      <c r="DP77" s="5">
        <v>687500</v>
      </c>
      <c r="DQ77">
        <f t="shared" ca="1" si="34"/>
        <v>10465.799999999999</v>
      </c>
    </row>
    <row r="78" spans="1:160" x14ac:dyDescent="0.25">
      <c r="A78">
        <v>242168</v>
      </c>
      <c r="B78">
        <v>48113</v>
      </c>
      <c r="C78" t="s">
        <v>1635</v>
      </c>
      <c r="D78">
        <v>242168</v>
      </c>
      <c r="E78">
        <v>237</v>
      </c>
      <c r="F78">
        <v>139</v>
      </c>
      <c r="G78" t="s">
        <v>527</v>
      </c>
      <c r="H78">
        <v>0.75528010000000001</v>
      </c>
      <c r="I78">
        <v>32900</v>
      </c>
      <c r="J78" t="s">
        <v>162</v>
      </c>
      <c r="K78" t="s">
        <v>534</v>
      </c>
      <c r="L78" t="s">
        <v>164</v>
      </c>
      <c r="M78" t="s">
        <v>165</v>
      </c>
      <c r="N78" t="s">
        <v>482</v>
      </c>
      <c r="O78" t="s">
        <v>167</v>
      </c>
      <c r="P78" t="s">
        <v>168</v>
      </c>
      <c r="Q78" t="s">
        <v>483</v>
      </c>
      <c r="R78" t="s">
        <v>170</v>
      </c>
      <c r="S78" t="s">
        <v>171</v>
      </c>
      <c r="T78" t="s">
        <v>172</v>
      </c>
      <c r="U78" t="s">
        <v>1636</v>
      </c>
      <c r="V78" t="s">
        <v>485</v>
      </c>
      <c r="W78" t="s">
        <v>168</v>
      </c>
      <c r="X78" t="s">
        <v>175</v>
      </c>
      <c r="Y78" t="s">
        <v>1637</v>
      </c>
      <c r="Z78">
        <v>75214</v>
      </c>
      <c r="AA78">
        <v>6504</v>
      </c>
      <c r="AB78" t="s">
        <v>392</v>
      </c>
      <c r="AC78" t="s">
        <v>178</v>
      </c>
      <c r="AD78">
        <v>32.805323999999999</v>
      </c>
      <c r="AE78">
        <v>-96.763784000000001</v>
      </c>
      <c r="AF78">
        <v>4.9989999999999997</v>
      </c>
      <c r="AG78" t="s">
        <v>1638</v>
      </c>
      <c r="AH78" t="s">
        <v>180</v>
      </c>
      <c r="AI78" t="s">
        <v>181</v>
      </c>
      <c r="AJ78" t="s">
        <v>182</v>
      </c>
      <c r="AK78" t="s">
        <v>488</v>
      </c>
      <c r="AL78" t="s">
        <v>184</v>
      </c>
      <c r="AM78" t="s">
        <v>489</v>
      </c>
      <c r="AN78" t="s">
        <v>490</v>
      </c>
      <c r="AO78" t="s">
        <v>239</v>
      </c>
      <c r="AP78" t="s">
        <v>491</v>
      </c>
      <c r="AQ78" t="s">
        <v>1072</v>
      </c>
      <c r="AR78" t="s">
        <v>492</v>
      </c>
      <c r="AS78" t="s">
        <v>493</v>
      </c>
      <c r="AT78">
        <v>1960</v>
      </c>
      <c r="AU78" t="s">
        <v>492</v>
      </c>
      <c r="AV78">
        <v>22</v>
      </c>
      <c r="AW78" t="s">
        <v>1639</v>
      </c>
      <c r="AX78" t="s">
        <v>193</v>
      </c>
      <c r="AY78" t="s">
        <v>194</v>
      </c>
      <c r="AZ78" t="s">
        <v>193</v>
      </c>
      <c r="BA78">
        <v>20416</v>
      </c>
      <c r="BB78">
        <v>20416</v>
      </c>
      <c r="BC78">
        <v>20416</v>
      </c>
      <c r="BD78">
        <v>20416</v>
      </c>
      <c r="BE78" t="s">
        <v>195</v>
      </c>
      <c r="BF78">
        <v>20416</v>
      </c>
      <c r="BG78">
        <v>2</v>
      </c>
      <c r="BH78">
        <v>2</v>
      </c>
      <c r="BI78" s="3">
        <f>ROUND(AVERAGE(BI2:BI77),0)</f>
        <v>3</v>
      </c>
      <c r="BJ78" t="s">
        <v>599</v>
      </c>
      <c r="BK78" t="s">
        <v>197</v>
      </c>
      <c r="BL78" t="s">
        <v>198</v>
      </c>
      <c r="BM78" t="s">
        <v>374</v>
      </c>
      <c r="BN78" t="s">
        <v>200</v>
      </c>
      <c r="BO78" t="s">
        <v>201</v>
      </c>
      <c r="BP78" t="s">
        <v>202</v>
      </c>
      <c r="BQ78" t="s">
        <v>496</v>
      </c>
      <c r="BR78" t="s">
        <v>204</v>
      </c>
      <c r="BS78">
        <f>ROUND(AVERAGE(BS2:BS77),0)</f>
        <v>372</v>
      </c>
      <c r="BT78">
        <f>ROUND(AVERAGE(BT2:BT77),0)</f>
        <v>1</v>
      </c>
      <c r="BU78" t="s">
        <v>204</v>
      </c>
      <c r="BV78" t="s">
        <v>497</v>
      </c>
      <c r="BW78" t="s">
        <v>497</v>
      </c>
      <c r="BX78">
        <v>2</v>
      </c>
      <c r="BY78" t="s">
        <v>497</v>
      </c>
      <c r="BZ78" t="s">
        <v>164</v>
      </c>
      <c r="CA78" t="s">
        <v>207</v>
      </c>
      <c r="CB78" t="s">
        <v>207</v>
      </c>
      <c r="CC78" t="s">
        <v>498</v>
      </c>
      <c r="CD78" t="s">
        <v>1640</v>
      </c>
      <c r="CE78" t="s">
        <v>294</v>
      </c>
      <c r="CJ78" t="s">
        <v>241</v>
      </c>
      <c r="CK78">
        <v>2</v>
      </c>
      <c r="DG78">
        <f t="shared" ca="1" si="31"/>
        <v>191000</v>
      </c>
      <c r="DL78">
        <f t="shared" ca="1" si="32"/>
        <v>687000</v>
      </c>
      <c r="DO78">
        <f t="shared" ca="1" si="33"/>
        <v>460000</v>
      </c>
      <c r="DP78" s="5">
        <v>687500</v>
      </c>
      <c r="DQ78">
        <f t="shared" ca="1" si="34"/>
        <v>10792.3</v>
      </c>
    </row>
    <row r="79" spans="1:160" x14ac:dyDescent="0.25">
      <c r="A79">
        <v>205113</v>
      </c>
      <c r="B79">
        <v>48113</v>
      </c>
      <c r="C79" t="s">
        <v>1641</v>
      </c>
      <c r="D79">
        <v>205113</v>
      </c>
      <c r="E79">
        <v>123</v>
      </c>
      <c r="F79">
        <v>70</v>
      </c>
      <c r="G79" t="s">
        <v>229</v>
      </c>
      <c r="H79">
        <v>0.19765840000000001</v>
      </c>
      <c r="I79">
        <v>8610</v>
      </c>
      <c r="J79" t="s">
        <v>162</v>
      </c>
      <c r="K79" t="s">
        <v>327</v>
      </c>
      <c r="L79" t="s">
        <v>164</v>
      </c>
      <c r="M79" t="s">
        <v>165</v>
      </c>
      <c r="N79" t="s">
        <v>166</v>
      </c>
      <c r="O79" t="s">
        <v>167</v>
      </c>
      <c r="P79" t="s">
        <v>168</v>
      </c>
      <c r="Q79" t="s">
        <v>1642</v>
      </c>
      <c r="R79" t="s">
        <v>1643</v>
      </c>
      <c r="S79" t="s">
        <v>171</v>
      </c>
      <c r="T79" t="s">
        <v>172</v>
      </c>
      <c r="U79" t="s">
        <v>1644</v>
      </c>
      <c r="V79" t="s">
        <v>1645</v>
      </c>
      <c r="W79" t="s">
        <v>1646</v>
      </c>
      <c r="X79" t="s">
        <v>175</v>
      </c>
      <c r="Y79" t="s">
        <v>1647</v>
      </c>
      <c r="Z79">
        <v>75081</v>
      </c>
      <c r="AA79">
        <v>5415</v>
      </c>
      <c r="AB79" t="s">
        <v>792</v>
      </c>
      <c r="AC79" t="s">
        <v>178</v>
      </c>
      <c r="AD79">
        <v>32.935864000000002</v>
      </c>
      <c r="AE79">
        <v>-96.688351999999995</v>
      </c>
      <c r="AF79">
        <v>4.9980000000000002</v>
      </c>
      <c r="AG79" t="s">
        <v>1648</v>
      </c>
      <c r="AH79" t="s">
        <v>180</v>
      </c>
      <c r="AI79" t="s">
        <v>181</v>
      </c>
      <c r="AJ79" t="s">
        <v>906</v>
      </c>
      <c r="AL79" t="s">
        <v>1649</v>
      </c>
      <c r="AM79" t="s">
        <v>1650</v>
      </c>
      <c r="AN79" t="s">
        <v>1651</v>
      </c>
      <c r="AO79" t="s">
        <v>187</v>
      </c>
      <c r="AP79" t="s">
        <v>188</v>
      </c>
      <c r="AQ79" t="s">
        <v>189</v>
      </c>
      <c r="AR79" t="s">
        <v>190</v>
      </c>
      <c r="AS79" t="s">
        <v>191</v>
      </c>
      <c r="AT79">
        <v>1973</v>
      </c>
      <c r="AU79" t="s">
        <v>190</v>
      </c>
      <c r="AV79">
        <v>10</v>
      </c>
      <c r="AW79" t="s">
        <v>1652</v>
      </c>
      <c r="AX79" t="s">
        <v>193</v>
      </c>
      <c r="AY79" t="s">
        <v>194</v>
      </c>
      <c r="AZ79" t="s">
        <v>193</v>
      </c>
      <c r="BA79">
        <v>1560</v>
      </c>
      <c r="BB79">
        <v>1560</v>
      </c>
      <c r="BC79">
        <v>1560</v>
      </c>
      <c r="BD79">
        <v>1560</v>
      </c>
      <c r="BE79" t="s">
        <v>195</v>
      </c>
      <c r="BF79">
        <v>1560</v>
      </c>
      <c r="BG79">
        <v>2</v>
      </c>
      <c r="BH79">
        <v>2</v>
      </c>
      <c r="BI79" s="3">
        <v>3</v>
      </c>
      <c r="BJ79" t="s">
        <v>196</v>
      </c>
      <c r="BK79" t="s">
        <v>197</v>
      </c>
      <c r="BL79" t="s">
        <v>198</v>
      </c>
      <c r="BM79" t="s">
        <v>199</v>
      </c>
      <c r="BN79" t="s">
        <v>200</v>
      </c>
      <c r="BO79" t="s">
        <v>201</v>
      </c>
      <c r="BP79" t="s">
        <v>202</v>
      </c>
      <c r="BQ79" t="s">
        <v>269</v>
      </c>
      <c r="BR79" t="s">
        <v>375</v>
      </c>
      <c r="BS79">
        <v>462</v>
      </c>
      <c r="BT79">
        <v>2</v>
      </c>
      <c r="BU79" t="s">
        <v>375</v>
      </c>
      <c r="BV79" t="s">
        <v>205</v>
      </c>
      <c r="BW79" t="s">
        <v>206</v>
      </c>
      <c r="BX79">
        <v>1</v>
      </c>
      <c r="BY79" t="s">
        <v>205</v>
      </c>
      <c r="BZ79" t="s">
        <v>164</v>
      </c>
      <c r="CA79" t="s">
        <v>1653</v>
      </c>
      <c r="CB79" t="s">
        <v>1653</v>
      </c>
      <c r="CC79" t="s">
        <v>1654</v>
      </c>
      <c r="CD79" t="s">
        <v>1655</v>
      </c>
      <c r="CE79" t="s">
        <v>294</v>
      </c>
      <c r="CG79">
        <v>1</v>
      </c>
      <c r="CH79" t="s">
        <v>216</v>
      </c>
      <c r="CI79" t="s">
        <v>421</v>
      </c>
      <c r="CN79">
        <v>7650</v>
      </c>
      <c r="DG79">
        <f t="shared" ca="1" si="31"/>
        <v>185000</v>
      </c>
      <c r="DL79">
        <f t="shared" ca="1" si="32"/>
        <v>601000</v>
      </c>
      <c r="DO79">
        <f t="shared" ca="1" si="33"/>
        <v>495000</v>
      </c>
      <c r="DP79" s="5">
        <v>687500</v>
      </c>
      <c r="DQ79">
        <f t="shared" ca="1" si="34"/>
        <v>9297</v>
      </c>
    </row>
  </sheetData>
  <autoFilter ref="BI1:BI79" xr:uid="{9E95E5A2-AE23-46F3-9FB6-52C86F0BFBA1}"/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ABDUL RAFAY</cp:lastModifiedBy>
  <dcterms:created xsi:type="dcterms:W3CDTF">2025-06-08T17:17:26Z</dcterms:created>
  <dcterms:modified xsi:type="dcterms:W3CDTF">2025-07-03T15:52:31Z</dcterms:modified>
</cp:coreProperties>
</file>