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ertocity\Job test for interview selection\"/>
    </mc:Choice>
  </mc:AlternateContent>
  <xr:revisionPtr revIDLastSave="0" documentId="13_ncr:1_{1E47635A-CC8C-413F-A202-FE80F48A7EA8}" xr6:coauthVersionLast="47" xr6:coauthVersionMax="47" xr10:uidLastSave="{00000000-0000-0000-0000-000000000000}"/>
  <bookViews>
    <workbookView xWindow="-120" yWindow="-120" windowWidth="20730" windowHeight="11040" tabRatio="843" xr2:uid="{00000000-000D-0000-FFFF-FFFF00000000}"/>
  </bookViews>
  <sheets>
    <sheet name="Summary" sheetId="7" r:id="rId1"/>
    <sheet name="Final_calculations" sheetId="8" r:id="rId2"/>
    <sheet name="final_project" sheetId="12" r:id="rId3"/>
    <sheet name="X -order Report" sheetId="2" r:id="rId4"/>
    <sheet name="SKU_master" sheetId="1" r:id="rId5"/>
    <sheet name="X-Pincode zones" sheetId="3" r:id="rId6"/>
    <sheet name="Courier invoice" sheetId="4" r:id="rId7"/>
    <sheet name="Courier rates" sheetId="5" r:id="rId8"/>
  </sheets>
  <definedNames>
    <definedName name="_xlnm._FilterDatabase" localSheetId="6" hidden="1">'Courier invoice'!$A$1:$H$125</definedName>
    <definedName name="_xlnm._FilterDatabase" localSheetId="1" hidden="1">Final_calculations!$A$1:$M$125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8" l="1"/>
  <c r="N14" i="8" s="1"/>
  <c r="M26" i="8"/>
  <c r="N26" i="8" s="1"/>
  <c r="M38" i="8"/>
  <c r="N38" i="8" s="1"/>
  <c r="M50" i="8"/>
  <c r="N50" i="8" s="1"/>
  <c r="M62" i="8"/>
  <c r="N62" i="8" s="1"/>
  <c r="M74" i="8"/>
  <c r="N74" i="8" s="1"/>
  <c r="M86" i="8"/>
  <c r="N86" i="8" s="1"/>
  <c r="M98" i="8"/>
  <c r="N98" i="8" s="1"/>
  <c r="M110" i="8"/>
  <c r="N110" i="8" s="1"/>
  <c r="M122" i="8"/>
  <c r="N122" i="8" s="1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2" i="8"/>
  <c r="K3" i="8"/>
  <c r="M3" i="8" s="1"/>
  <c r="N3" i="8" s="1"/>
  <c r="K4" i="8"/>
  <c r="M4" i="8" s="1"/>
  <c r="N4" i="8" s="1"/>
  <c r="K5" i="8"/>
  <c r="M5" i="8" s="1"/>
  <c r="N5" i="8" s="1"/>
  <c r="K6" i="8"/>
  <c r="M6" i="8" s="1"/>
  <c r="N6" i="8" s="1"/>
  <c r="K7" i="8"/>
  <c r="M7" i="8" s="1"/>
  <c r="N7" i="8" s="1"/>
  <c r="K8" i="8"/>
  <c r="M8" i="8" s="1"/>
  <c r="N8" i="8" s="1"/>
  <c r="K9" i="8"/>
  <c r="M9" i="8" s="1"/>
  <c r="N9" i="8" s="1"/>
  <c r="K10" i="8"/>
  <c r="M10" i="8" s="1"/>
  <c r="N10" i="8" s="1"/>
  <c r="K11" i="8"/>
  <c r="M11" i="8" s="1"/>
  <c r="N11" i="8" s="1"/>
  <c r="K12" i="8"/>
  <c r="M12" i="8" s="1"/>
  <c r="N12" i="8" s="1"/>
  <c r="K13" i="8"/>
  <c r="M13" i="8" s="1"/>
  <c r="N13" i="8" s="1"/>
  <c r="K14" i="8"/>
  <c r="K15" i="8"/>
  <c r="M15" i="8" s="1"/>
  <c r="N15" i="8" s="1"/>
  <c r="K16" i="8"/>
  <c r="M16" i="8" s="1"/>
  <c r="N16" i="8" s="1"/>
  <c r="K17" i="8"/>
  <c r="M17" i="8" s="1"/>
  <c r="N17" i="8" s="1"/>
  <c r="K18" i="8"/>
  <c r="M18" i="8" s="1"/>
  <c r="N18" i="8" s="1"/>
  <c r="K19" i="8"/>
  <c r="M19" i="8" s="1"/>
  <c r="N19" i="8" s="1"/>
  <c r="K20" i="8"/>
  <c r="M20" i="8" s="1"/>
  <c r="N20" i="8" s="1"/>
  <c r="K21" i="8"/>
  <c r="M21" i="8" s="1"/>
  <c r="N21" i="8" s="1"/>
  <c r="K22" i="8"/>
  <c r="M22" i="8" s="1"/>
  <c r="N22" i="8" s="1"/>
  <c r="K23" i="8"/>
  <c r="M23" i="8" s="1"/>
  <c r="N23" i="8" s="1"/>
  <c r="K24" i="8"/>
  <c r="M24" i="8" s="1"/>
  <c r="N24" i="8" s="1"/>
  <c r="K25" i="8"/>
  <c r="M25" i="8" s="1"/>
  <c r="N25" i="8" s="1"/>
  <c r="K26" i="8"/>
  <c r="K27" i="8"/>
  <c r="M27" i="8" s="1"/>
  <c r="N27" i="8" s="1"/>
  <c r="K28" i="8"/>
  <c r="M28" i="8" s="1"/>
  <c r="N28" i="8" s="1"/>
  <c r="K29" i="8"/>
  <c r="M29" i="8" s="1"/>
  <c r="N29" i="8" s="1"/>
  <c r="K30" i="8"/>
  <c r="M30" i="8" s="1"/>
  <c r="N30" i="8" s="1"/>
  <c r="K31" i="8"/>
  <c r="M31" i="8" s="1"/>
  <c r="N31" i="8" s="1"/>
  <c r="K32" i="8"/>
  <c r="M32" i="8" s="1"/>
  <c r="N32" i="8" s="1"/>
  <c r="K33" i="8"/>
  <c r="M33" i="8" s="1"/>
  <c r="N33" i="8" s="1"/>
  <c r="K34" i="8"/>
  <c r="M34" i="8" s="1"/>
  <c r="N34" i="8" s="1"/>
  <c r="K35" i="8"/>
  <c r="M35" i="8" s="1"/>
  <c r="N35" i="8" s="1"/>
  <c r="K36" i="8"/>
  <c r="M36" i="8" s="1"/>
  <c r="N36" i="8" s="1"/>
  <c r="K37" i="8"/>
  <c r="M37" i="8" s="1"/>
  <c r="N37" i="8" s="1"/>
  <c r="K38" i="8"/>
  <c r="K39" i="8"/>
  <c r="M39" i="8" s="1"/>
  <c r="N39" i="8" s="1"/>
  <c r="K40" i="8"/>
  <c r="M40" i="8" s="1"/>
  <c r="N40" i="8" s="1"/>
  <c r="K41" i="8"/>
  <c r="M41" i="8" s="1"/>
  <c r="N41" i="8" s="1"/>
  <c r="K42" i="8"/>
  <c r="M42" i="8" s="1"/>
  <c r="N42" i="8" s="1"/>
  <c r="K43" i="8"/>
  <c r="M43" i="8" s="1"/>
  <c r="N43" i="8" s="1"/>
  <c r="K44" i="8"/>
  <c r="M44" i="8" s="1"/>
  <c r="N44" i="8" s="1"/>
  <c r="K45" i="8"/>
  <c r="M45" i="8" s="1"/>
  <c r="N45" i="8" s="1"/>
  <c r="K46" i="8"/>
  <c r="M46" i="8" s="1"/>
  <c r="N46" i="8" s="1"/>
  <c r="K47" i="8"/>
  <c r="M47" i="8" s="1"/>
  <c r="N47" i="8" s="1"/>
  <c r="K48" i="8"/>
  <c r="M48" i="8" s="1"/>
  <c r="N48" i="8" s="1"/>
  <c r="K49" i="8"/>
  <c r="M49" i="8" s="1"/>
  <c r="N49" i="8" s="1"/>
  <c r="K50" i="8"/>
  <c r="K51" i="8"/>
  <c r="M51" i="8" s="1"/>
  <c r="N51" i="8" s="1"/>
  <c r="K52" i="8"/>
  <c r="M52" i="8" s="1"/>
  <c r="N52" i="8" s="1"/>
  <c r="K53" i="8"/>
  <c r="M53" i="8" s="1"/>
  <c r="N53" i="8" s="1"/>
  <c r="K54" i="8"/>
  <c r="M54" i="8" s="1"/>
  <c r="N54" i="8" s="1"/>
  <c r="K55" i="8"/>
  <c r="M55" i="8" s="1"/>
  <c r="N55" i="8" s="1"/>
  <c r="K56" i="8"/>
  <c r="M56" i="8" s="1"/>
  <c r="N56" i="8" s="1"/>
  <c r="K57" i="8"/>
  <c r="M57" i="8" s="1"/>
  <c r="N57" i="8" s="1"/>
  <c r="K58" i="8"/>
  <c r="M58" i="8" s="1"/>
  <c r="N58" i="8" s="1"/>
  <c r="K59" i="8"/>
  <c r="M59" i="8" s="1"/>
  <c r="N59" i="8" s="1"/>
  <c r="K60" i="8"/>
  <c r="M60" i="8" s="1"/>
  <c r="N60" i="8" s="1"/>
  <c r="K61" i="8"/>
  <c r="M61" i="8" s="1"/>
  <c r="N61" i="8" s="1"/>
  <c r="K62" i="8"/>
  <c r="K63" i="8"/>
  <c r="M63" i="8" s="1"/>
  <c r="N63" i="8" s="1"/>
  <c r="K64" i="8"/>
  <c r="M64" i="8" s="1"/>
  <c r="N64" i="8" s="1"/>
  <c r="K65" i="8"/>
  <c r="M65" i="8" s="1"/>
  <c r="N65" i="8" s="1"/>
  <c r="K66" i="8"/>
  <c r="M66" i="8" s="1"/>
  <c r="N66" i="8" s="1"/>
  <c r="K67" i="8"/>
  <c r="M67" i="8" s="1"/>
  <c r="N67" i="8" s="1"/>
  <c r="K68" i="8"/>
  <c r="M68" i="8" s="1"/>
  <c r="N68" i="8" s="1"/>
  <c r="K69" i="8"/>
  <c r="M69" i="8" s="1"/>
  <c r="N69" i="8" s="1"/>
  <c r="K70" i="8"/>
  <c r="M70" i="8" s="1"/>
  <c r="N70" i="8" s="1"/>
  <c r="K71" i="8"/>
  <c r="M71" i="8" s="1"/>
  <c r="N71" i="8" s="1"/>
  <c r="K72" i="8"/>
  <c r="M72" i="8" s="1"/>
  <c r="N72" i="8" s="1"/>
  <c r="K73" i="8"/>
  <c r="M73" i="8" s="1"/>
  <c r="N73" i="8" s="1"/>
  <c r="K74" i="8"/>
  <c r="K75" i="8"/>
  <c r="M75" i="8" s="1"/>
  <c r="N75" i="8" s="1"/>
  <c r="K76" i="8"/>
  <c r="M76" i="8" s="1"/>
  <c r="N76" i="8" s="1"/>
  <c r="K77" i="8"/>
  <c r="M77" i="8" s="1"/>
  <c r="N77" i="8" s="1"/>
  <c r="K78" i="8"/>
  <c r="M78" i="8" s="1"/>
  <c r="N78" i="8" s="1"/>
  <c r="K79" i="8"/>
  <c r="M79" i="8" s="1"/>
  <c r="N79" i="8" s="1"/>
  <c r="K80" i="8"/>
  <c r="M80" i="8" s="1"/>
  <c r="N80" i="8" s="1"/>
  <c r="K81" i="8"/>
  <c r="M81" i="8" s="1"/>
  <c r="N81" i="8" s="1"/>
  <c r="K82" i="8"/>
  <c r="M82" i="8" s="1"/>
  <c r="N82" i="8" s="1"/>
  <c r="K83" i="8"/>
  <c r="M83" i="8" s="1"/>
  <c r="N83" i="8" s="1"/>
  <c r="K84" i="8"/>
  <c r="M84" i="8" s="1"/>
  <c r="N84" i="8" s="1"/>
  <c r="K85" i="8"/>
  <c r="M85" i="8" s="1"/>
  <c r="N85" i="8" s="1"/>
  <c r="K86" i="8"/>
  <c r="K87" i="8"/>
  <c r="M87" i="8" s="1"/>
  <c r="N87" i="8" s="1"/>
  <c r="K88" i="8"/>
  <c r="M88" i="8" s="1"/>
  <c r="N88" i="8" s="1"/>
  <c r="K89" i="8"/>
  <c r="M89" i="8" s="1"/>
  <c r="N89" i="8" s="1"/>
  <c r="K90" i="8"/>
  <c r="M90" i="8" s="1"/>
  <c r="N90" i="8" s="1"/>
  <c r="K91" i="8"/>
  <c r="M91" i="8" s="1"/>
  <c r="N91" i="8" s="1"/>
  <c r="K92" i="8"/>
  <c r="M92" i="8" s="1"/>
  <c r="N92" i="8" s="1"/>
  <c r="K93" i="8"/>
  <c r="M93" i="8" s="1"/>
  <c r="N93" i="8" s="1"/>
  <c r="K94" i="8"/>
  <c r="M94" i="8" s="1"/>
  <c r="N94" i="8" s="1"/>
  <c r="K95" i="8"/>
  <c r="M95" i="8" s="1"/>
  <c r="N95" i="8" s="1"/>
  <c r="K96" i="8"/>
  <c r="M96" i="8" s="1"/>
  <c r="N96" i="8" s="1"/>
  <c r="K97" i="8"/>
  <c r="M97" i="8" s="1"/>
  <c r="N97" i="8" s="1"/>
  <c r="K98" i="8"/>
  <c r="K99" i="8"/>
  <c r="M99" i="8" s="1"/>
  <c r="N99" i="8" s="1"/>
  <c r="K100" i="8"/>
  <c r="M100" i="8" s="1"/>
  <c r="N100" i="8" s="1"/>
  <c r="K101" i="8"/>
  <c r="M101" i="8" s="1"/>
  <c r="N101" i="8" s="1"/>
  <c r="K102" i="8"/>
  <c r="M102" i="8" s="1"/>
  <c r="N102" i="8" s="1"/>
  <c r="K103" i="8"/>
  <c r="M103" i="8" s="1"/>
  <c r="N103" i="8" s="1"/>
  <c r="K104" i="8"/>
  <c r="M104" i="8" s="1"/>
  <c r="N104" i="8" s="1"/>
  <c r="K105" i="8"/>
  <c r="M105" i="8" s="1"/>
  <c r="N105" i="8" s="1"/>
  <c r="K106" i="8"/>
  <c r="M106" i="8" s="1"/>
  <c r="N106" i="8" s="1"/>
  <c r="K107" i="8"/>
  <c r="M107" i="8" s="1"/>
  <c r="N107" i="8" s="1"/>
  <c r="K108" i="8"/>
  <c r="M108" i="8" s="1"/>
  <c r="N108" i="8" s="1"/>
  <c r="K109" i="8"/>
  <c r="M109" i="8" s="1"/>
  <c r="N109" i="8" s="1"/>
  <c r="K110" i="8"/>
  <c r="K111" i="8"/>
  <c r="M111" i="8" s="1"/>
  <c r="N111" i="8" s="1"/>
  <c r="K112" i="8"/>
  <c r="M112" i="8" s="1"/>
  <c r="N112" i="8" s="1"/>
  <c r="K113" i="8"/>
  <c r="M113" i="8" s="1"/>
  <c r="N113" i="8" s="1"/>
  <c r="K114" i="8"/>
  <c r="M114" i="8" s="1"/>
  <c r="N114" i="8" s="1"/>
  <c r="K115" i="8"/>
  <c r="M115" i="8" s="1"/>
  <c r="N115" i="8" s="1"/>
  <c r="K116" i="8"/>
  <c r="M116" i="8" s="1"/>
  <c r="N116" i="8" s="1"/>
  <c r="K117" i="8"/>
  <c r="M117" i="8" s="1"/>
  <c r="N117" i="8" s="1"/>
  <c r="K118" i="8"/>
  <c r="M118" i="8" s="1"/>
  <c r="N118" i="8" s="1"/>
  <c r="K119" i="8"/>
  <c r="M119" i="8" s="1"/>
  <c r="N119" i="8" s="1"/>
  <c r="K120" i="8"/>
  <c r="M120" i="8" s="1"/>
  <c r="N120" i="8" s="1"/>
  <c r="K121" i="8"/>
  <c r="M121" i="8" s="1"/>
  <c r="N121" i="8" s="1"/>
  <c r="K122" i="8"/>
  <c r="K123" i="8"/>
  <c r="M123" i="8" s="1"/>
  <c r="N123" i="8" s="1"/>
  <c r="K124" i="8"/>
  <c r="M124" i="8" s="1"/>
  <c r="N124" i="8" s="1"/>
  <c r="K125" i="8"/>
  <c r="M125" i="8" s="1"/>
  <c r="N125" i="8" s="1"/>
  <c r="K2" i="8"/>
  <c r="M2" i="8" s="1"/>
  <c r="N2" i="8" s="1"/>
  <c r="D2" i="2"/>
  <c r="H2" i="8"/>
  <c r="C2" i="8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A2" i="8" a="1"/>
  <c r="I16" i="8" s="1"/>
  <c r="C5" i="7" l="1"/>
  <c r="C7" i="7"/>
  <c r="C6" i="7"/>
  <c r="B7" i="7"/>
  <c r="B6" i="7"/>
  <c r="B5" i="7"/>
  <c r="I3" i="8"/>
  <c r="I4" i="8"/>
  <c r="I5" i="8"/>
  <c r="G120" i="8"/>
  <c r="H120" i="8" s="1"/>
  <c r="G24" i="8"/>
  <c r="G119" i="8"/>
  <c r="G11" i="8"/>
  <c r="G121" i="8"/>
  <c r="G109" i="8"/>
  <c r="G97" i="8"/>
  <c r="G85" i="8"/>
  <c r="G73" i="8"/>
  <c r="H73" i="8" s="1"/>
  <c r="G61" i="8"/>
  <c r="H61" i="8" s="1"/>
  <c r="G49" i="8"/>
  <c r="H49" i="8" s="1"/>
  <c r="G37" i="8"/>
  <c r="H37" i="8" s="1"/>
  <c r="G25" i="8"/>
  <c r="H25" i="8" s="1"/>
  <c r="G13" i="8"/>
  <c r="G118" i="8"/>
  <c r="G106" i="8"/>
  <c r="G94" i="8"/>
  <c r="G82" i="8"/>
  <c r="G70" i="8"/>
  <c r="G58" i="8"/>
  <c r="G46" i="8"/>
  <c r="H46" i="8" s="1"/>
  <c r="G34" i="8"/>
  <c r="H34" i="8" s="1"/>
  <c r="G22" i="8"/>
  <c r="H22" i="8" s="1"/>
  <c r="G10" i="8"/>
  <c r="H10" i="8" s="1"/>
  <c r="G48" i="8"/>
  <c r="H48" i="8" s="1"/>
  <c r="G107" i="8"/>
  <c r="H107" i="8" s="1"/>
  <c r="G117" i="8"/>
  <c r="G105" i="8"/>
  <c r="G93" i="8"/>
  <c r="G81" i="8"/>
  <c r="G69" i="8"/>
  <c r="G57" i="8"/>
  <c r="G45" i="8"/>
  <c r="H45" i="8" s="1"/>
  <c r="G33" i="8"/>
  <c r="H33" i="8" s="1"/>
  <c r="G21" i="8"/>
  <c r="H21" i="8" s="1"/>
  <c r="G9" i="8"/>
  <c r="H9" i="8" s="1"/>
  <c r="G96" i="8"/>
  <c r="H96" i="8" s="1"/>
  <c r="G47" i="8"/>
  <c r="H47" i="8" s="1"/>
  <c r="G116" i="8"/>
  <c r="G104" i="8"/>
  <c r="G92" i="8"/>
  <c r="G80" i="8"/>
  <c r="G68" i="8"/>
  <c r="G56" i="8"/>
  <c r="G44" i="8"/>
  <c r="H44" i="8" s="1"/>
  <c r="G32" i="8"/>
  <c r="H32" i="8" s="1"/>
  <c r="G20" i="8"/>
  <c r="H20" i="8" s="1"/>
  <c r="G8" i="8"/>
  <c r="H8" i="8" s="1"/>
  <c r="G72" i="8"/>
  <c r="H72" i="8" s="1"/>
  <c r="G71" i="8"/>
  <c r="G115" i="8"/>
  <c r="G103" i="8"/>
  <c r="G91" i="8"/>
  <c r="G79" i="8"/>
  <c r="G67" i="8"/>
  <c r="G55" i="8"/>
  <c r="G43" i="8"/>
  <c r="H43" i="8" s="1"/>
  <c r="G31" i="8"/>
  <c r="H31" i="8" s="1"/>
  <c r="G19" i="8"/>
  <c r="H19" i="8" s="1"/>
  <c r="G7" i="8"/>
  <c r="H7" i="8" s="1"/>
  <c r="G12" i="8"/>
  <c r="H12" i="8" s="1"/>
  <c r="G23" i="8"/>
  <c r="H23" i="8" s="1"/>
  <c r="G114" i="8"/>
  <c r="G102" i="8"/>
  <c r="G90" i="8"/>
  <c r="G78" i="8"/>
  <c r="G66" i="8"/>
  <c r="G54" i="8"/>
  <c r="G42" i="8"/>
  <c r="H42" i="8" s="1"/>
  <c r="G30" i="8"/>
  <c r="H30" i="8" s="1"/>
  <c r="G18" i="8"/>
  <c r="H18" i="8" s="1"/>
  <c r="G6" i="8"/>
  <c r="H6" i="8" s="1"/>
  <c r="G36" i="8"/>
  <c r="G35" i="8"/>
  <c r="H35" i="8" s="1"/>
  <c r="G125" i="8"/>
  <c r="H125" i="8" s="1"/>
  <c r="G113" i="8"/>
  <c r="G101" i="8"/>
  <c r="G89" i="8"/>
  <c r="G77" i="8"/>
  <c r="G65" i="8"/>
  <c r="G53" i="8"/>
  <c r="H53" i="8" s="1"/>
  <c r="G41" i="8"/>
  <c r="H41" i="8" s="1"/>
  <c r="G29" i="8"/>
  <c r="H29" i="8" s="1"/>
  <c r="G17" i="8"/>
  <c r="H17" i="8" s="1"/>
  <c r="G5" i="8"/>
  <c r="H5" i="8" s="1"/>
  <c r="J5" i="8" s="1"/>
  <c r="G108" i="8"/>
  <c r="H108" i="8" s="1"/>
  <c r="G83" i="8"/>
  <c r="H83" i="8" s="1"/>
  <c r="G124" i="8"/>
  <c r="G112" i="8"/>
  <c r="G100" i="8"/>
  <c r="G88" i="8"/>
  <c r="G76" i="8"/>
  <c r="G64" i="8"/>
  <c r="H64" i="8" s="1"/>
  <c r="G52" i="8"/>
  <c r="H52" i="8" s="1"/>
  <c r="G40" i="8"/>
  <c r="H40" i="8" s="1"/>
  <c r="G28" i="8"/>
  <c r="H28" i="8" s="1"/>
  <c r="G16" i="8"/>
  <c r="H16" i="8" s="1"/>
  <c r="J16" i="8" s="1"/>
  <c r="G4" i="8"/>
  <c r="H4" i="8" s="1"/>
  <c r="G84" i="8"/>
  <c r="H84" i="8" s="1"/>
  <c r="G59" i="8"/>
  <c r="H59" i="8" s="1"/>
  <c r="G123" i="8"/>
  <c r="G111" i="8"/>
  <c r="G99" i="8"/>
  <c r="G87" i="8"/>
  <c r="G75" i="8"/>
  <c r="H75" i="8" s="1"/>
  <c r="G63" i="8"/>
  <c r="H63" i="8" s="1"/>
  <c r="G51" i="8"/>
  <c r="H51" i="8" s="1"/>
  <c r="G39" i="8"/>
  <c r="H39" i="8" s="1"/>
  <c r="G27" i="8"/>
  <c r="H27" i="8" s="1"/>
  <c r="G15" i="8"/>
  <c r="H15" i="8" s="1"/>
  <c r="G3" i="8"/>
  <c r="H3" i="8" s="1"/>
  <c r="J3" i="8" s="1"/>
  <c r="G60" i="8"/>
  <c r="H60" i="8" s="1"/>
  <c r="G95" i="8"/>
  <c r="H95" i="8" s="1"/>
  <c r="G122" i="8"/>
  <c r="G110" i="8"/>
  <c r="G98" i="8"/>
  <c r="G86" i="8"/>
  <c r="H86" i="8" s="1"/>
  <c r="G74" i="8"/>
  <c r="H74" i="8" s="1"/>
  <c r="G62" i="8"/>
  <c r="H62" i="8" s="1"/>
  <c r="G50" i="8"/>
  <c r="H50" i="8" s="1"/>
  <c r="G38" i="8"/>
  <c r="H38" i="8" s="1"/>
  <c r="G26" i="8"/>
  <c r="H26" i="8" s="1"/>
  <c r="G14" i="8"/>
  <c r="H14" i="8" s="1"/>
  <c r="H121" i="8"/>
  <c r="H109" i="8"/>
  <c r="H97" i="8"/>
  <c r="H85" i="8"/>
  <c r="H13" i="8"/>
  <c r="H36" i="8"/>
  <c r="H24" i="8"/>
  <c r="H119" i="8"/>
  <c r="H71" i="8"/>
  <c r="H11" i="8"/>
  <c r="H118" i="8"/>
  <c r="H106" i="8"/>
  <c r="H94" i="8"/>
  <c r="H82" i="8"/>
  <c r="H70" i="8"/>
  <c r="H58" i="8"/>
  <c r="H117" i="8"/>
  <c r="H105" i="8"/>
  <c r="H93" i="8"/>
  <c r="H81" i="8"/>
  <c r="H69" i="8"/>
  <c r="H57" i="8"/>
  <c r="H104" i="8"/>
  <c r="H92" i="8"/>
  <c r="H80" i="8"/>
  <c r="H68" i="8"/>
  <c r="H56" i="8"/>
  <c r="H116" i="8"/>
  <c r="H115" i="8"/>
  <c r="H103" i="8"/>
  <c r="H91" i="8"/>
  <c r="H79" i="8"/>
  <c r="H67" i="8"/>
  <c r="H55" i="8"/>
  <c r="H114" i="8"/>
  <c r="H102" i="8"/>
  <c r="H90" i="8"/>
  <c r="H78" i="8"/>
  <c r="H66" i="8"/>
  <c r="H54" i="8"/>
  <c r="H113" i="8"/>
  <c r="H101" i="8"/>
  <c r="H89" i="8"/>
  <c r="H77" i="8"/>
  <c r="H65" i="8"/>
  <c r="H124" i="8"/>
  <c r="H112" i="8"/>
  <c r="H100" i="8"/>
  <c r="H88" i="8"/>
  <c r="H76" i="8"/>
  <c r="H123" i="8"/>
  <c r="H111" i="8"/>
  <c r="H99" i="8"/>
  <c r="H87" i="8"/>
  <c r="H122" i="8"/>
  <c r="H110" i="8"/>
  <c r="H98" i="8"/>
  <c r="B31" i="8"/>
  <c r="C85" i="8"/>
  <c r="D85" i="8" s="1"/>
  <c r="C65" i="8"/>
  <c r="D65" i="8" s="1"/>
  <c r="C12" i="8"/>
  <c r="D12" i="8" s="1"/>
  <c r="E113" i="8"/>
  <c r="F113" i="8" s="1"/>
  <c r="E89" i="8"/>
  <c r="F89" i="8" s="1"/>
  <c r="E65" i="8"/>
  <c r="F65" i="8" s="1"/>
  <c r="E41" i="8"/>
  <c r="F41" i="8" s="1"/>
  <c r="E17" i="8"/>
  <c r="F17" i="8" s="1"/>
  <c r="I120" i="8"/>
  <c r="I96" i="8"/>
  <c r="I72" i="8"/>
  <c r="I48" i="8"/>
  <c r="I24" i="8"/>
  <c r="B88" i="8"/>
  <c r="B16" i="8"/>
  <c r="C71" i="8"/>
  <c r="D71" i="8" s="1"/>
  <c r="E91" i="8"/>
  <c r="F91" i="8" s="1"/>
  <c r="I122" i="8"/>
  <c r="I26" i="8"/>
  <c r="B104" i="8"/>
  <c r="B32" i="8"/>
  <c r="C122" i="8"/>
  <c r="D122" i="8" s="1"/>
  <c r="C69" i="8"/>
  <c r="D69" i="8" s="1"/>
  <c r="C33" i="8"/>
  <c r="D33" i="8" s="1"/>
  <c r="E66" i="8"/>
  <c r="F66" i="8" s="1"/>
  <c r="E18" i="8"/>
  <c r="F18" i="8" s="1"/>
  <c r="I97" i="8"/>
  <c r="J97" i="8" s="1"/>
  <c r="I49" i="8"/>
  <c r="B103" i="8"/>
  <c r="B67" i="8"/>
  <c r="C121" i="8"/>
  <c r="D121" i="8" s="1"/>
  <c r="C29" i="8"/>
  <c r="D29" i="8" s="1"/>
  <c r="B117" i="8"/>
  <c r="B102" i="8"/>
  <c r="B82" i="8"/>
  <c r="B66" i="8"/>
  <c r="B30" i="8"/>
  <c r="B10" i="8"/>
  <c r="C120" i="8"/>
  <c r="D120" i="8" s="1"/>
  <c r="C100" i="8"/>
  <c r="D100" i="8" s="1"/>
  <c r="C84" i="8"/>
  <c r="D84" i="8" s="1"/>
  <c r="C64" i="8"/>
  <c r="D64" i="8" s="1"/>
  <c r="C48" i="8"/>
  <c r="D48" i="8" s="1"/>
  <c r="C28" i="8"/>
  <c r="D28" i="8" s="1"/>
  <c r="C9" i="8"/>
  <c r="D9" i="8" s="1"/>
  <c r="E110" i="8"/>
  <c r="F110" i="8" s="1"/>
  <c r="E86" i="8"/>
  <c r="F86" i="8" s="1"/>
  <c r="E62" i="8"/>
  <c r="F62" i="8" s="1"/>
  <c r="E38" i="8"/>
  <c r="F38" i="8" s="1"/>
  <c r="E14" i="8"/>
  <c r="F14" i="8" s="1"/>
  <c r="I117" i="8"/>
  <c r="I93" i="8"/>
  <c r="J93" i="8" s="1"/>
  <c r="I69" i="8"/>
  <c r="I45" i="8"/>
  <c r="I21" i="8"/>
  <c r="B120" i="8"/>
  <c r="B69" i="8"/>
  <c r="C123" i="8"/>
  <c r="D123" i="8" s="1"/>
  <c r="C35" i="8"/>
  <c r="D35" i="8" s="1"/>
  <c r="E43" i="8"/>
  <c r="F43" i="8" s="1"/>
  <c r="I50" i="8"/>
  <c r="B68" i="8"/>
  <c r="B12" i="8"/>
  <c r="C105" i="8"/>
  <c r="D105" i="8" s="1"/>
  <c r="C86" i="8"/>
  <c r="D86" i="8" s="1"/>
  <c r="C50" i="8"/>
  <c r="D50" i="8" s="1"/>
  <c r="E90" i="8"/>
  <c r="F90" i="8" s="1"/>
  <c r="E42" i="8"/>
  <c r="F42" i="8" s="1"/>
  <c r="I121" i="8"/>
  <c r="I73" i="8"/>
  <c r="I25" i="8"/>
  <c r="B118" i="8"/>
  <c r="B83" i="8"/>
  <c r="B47" i="8"/>
  <c r="B11" i="8"/>
  <c r="C101" i="8"/>
  <c r="D101" i="8" s="1"/>
  <c r="C49" i="8"/>
  <c r="D49" i="8" s="1"/>
  <c r="B46" i="8"/>
  <c r="B116" i="8"/>
  <c r="B100" i="8"/>
  <c r="B81" i="8"/>
  <c r="B64" i="8"/>
  <c r="B45" i="8"/>
  <c r="B28" i="8"/>
  <c r="B9" i="8"/>
  <c r="C119" i="8"/>
  <c r="D119" i="8" s="1"/>
  <c r="C99" i="8"/>
  <c r="D99" i="8" s="1"/>
  <c r="C83" i="8"/>
  <c r="D83" i="8" s="1"/>
  <c r="C63" i="8"/>
  <c r="D63" i="8" s="1"/>
  <c r="C47" i="8"/>
  <c r="D47" i="8" s="1"/>
  <c r="C27" i="8"/>
  <c r="D27" i="8" s="1"/>
  <c r="C4" i="8"/>
  <c r="D4" i="8" s="1"/>
  <c r="E105" i="8"/>
  <c r="F105" i="8" s="1"/>
  <c r="E81" i="8"/>
  <c r="F81" i="8" s="1"/>
  <c r="E57" i="8"/>
  <c r="F57" i="8" s="1"/>
  <c r="E33" i="8"/>
  <c r="F33" i="8" s="1"/>
  <c r="E9" i="8"/>
  <c r="F9" i="8" s="1"/>
  <c r="I112" i="8"/>
  <c r="I88" i="8"/>
  <c r="I64" i="8"/>
  <c r="I40" i="8"/>
  <c r="A2" i="8"/>
  <c r="I2" i="8" s="1"/>
  <c r="I17" i="8"/>
  <c r="I29" i="8"/>
  <c r="I41" i="8"/>
  <c r="I53" i="8"/>
  <c r="I65" i="8"/>
  <c r="I77" i="8"/>
  <c r="I89" i="8"/>
  <c r="I101" i="8"/>
  <c r="J101" i="8" s="1"/>
  <c r="I113" i="8"/>
  <c r="I125" i="8"/>
  <c r="E10" i="8"/>
  <c r="F10" i="8" s="1"/>
  <c r="E22" i="8"/>
  <c r="F22" i="8" s="1"/>
  <c r="E34" i="8"/>
  <c r="F34" i="8" s="1"/>
  <c r="E46" i="8"/>
  <c r="F46" i="8" s="1"/>
  <c r="E58" i="8"/>
  <c r="F58" i="8" s="1"/>
  <c r="E70" i="8"/>
  <c r="F70" i="8" s="1"/>
  <c r="E82" i="8"/>
  <c r="F82" i="8" s="1"/>
  <c r="E94" i="8"/>
  <c r="F94" i="8" s="1"/>
  <c r="E106" i="8"/>
  <c r="F106" i="8" s="1"/>
  <c r="E118" i="8"/>
  <c r="F118" i="8" s="1"/>
  <c r="C5" i="8"/>
  <c r="D5" i="8" s="1"/>
  <c r="I6" i="8"/>
  <c r="I18" i="8"/>
  <c r="I30" i="8"/>
  <c r="I42" i="8"/>
  <c r="I54" i="8"/>
  <c r="I66" i="8"/>
  <c r="I78" i="8"/>
  <c r="I90" i="8"/>
  <c r="I102" i="8"/>
  <c r="I114" i="8"/>
  <c r="E11" i="8"/>
  <c r="F11" i="8" s="1"/>
  <c r="E23" i="8"/>
  <c r="F23" i="8" s="1"/>
  <c r="E35" i="8"/>
  <c r="F35" i="8" s="1"/>
  <c r="E47" i="8"/>
  <c r="F47" i="8" s="1"/>
  <c r="E59" i="8"/>
  <c r="F59" i="8" s="1"/>
  <c r="E71" i="8"/>
  <c r="F71" i="8" s="1"/>
  <c r="E83" i="8"/>
  <c r="F83" i="8" s="1"/>
  <c r="E95" i="8"/>
  <c r="F95" i="8" s="1"/>
  <c r="E107" i="8"/>
  <c r="F107" i="8" s="1"/>
  <c r="E119" i="8"/>
  <c r="F119" i="8" s="1"/>
  <c r="C6" i="8"/>
  <c r="D6" i="8" s="1"/>
  <c r="C18" i="8"/>
  <c r="D18" i="8" s="1"/>
  <c r="C30" i="8"/>
  <c r="D30" i="8" s="1"/>
  <c r="C42" i="8"/>
  <c r="D42" i="8" s="1"/>
  <c r="C54" i="8"/>
  <c r="D54" i="8" s="1"/>
  <c r="C66" i="8"/>
  <c r="D66" i="8" s="1"/>
  <c r="C78" i="8"/>
  <c r="D78" i="8" s="1"/>
  <c r="C90" i="8"/>
  <c r="D90" i="8" s="1"/>
  <c r="C102" i="8"/>
  <c r="D102" i="8" s="1"/>
  <c r="C114" i="8"/>
  <c r="D114" i="8" s="1"/>
  <c r="B13" i="8"/>
  <c r="B25" i="8"/>
  <c r="B37" i="8"/>
  <c r="B49" i="8"/>
  <c r="B61" i="8"/>
  <c r="B73" i="8"/>
  <c r="B85" i="8"/>
  <c r="B97" i="8"/>
  <c r="B109" i="8"/>
  <c r="B121" i="8"/>
  <c r="I8" i="8"/>
  <c r="I32" i="8"/>
  <c r="I44" i="8"/>
  <c r="I56" i="8"/>
  <c r="J56" i="8" s="1"/>
  <c r="I68" i="8"/>
  <c r="I80" i="8"/>
  <c r="I104" i="8"/>
  <c r="J104" i="8" s="1"/>
  <c r="I116" i="8"/>
  <c r="E13" i="8"/>
  <c r="F13" i="8" s="1"/>
  <c r="E37" i="8"/>
  <c r="F37" i="8" s="1"/>
  <c r="E61" i="8"/>
  <c r="F61" i="8" s="1"/>
  <c r="E85" i="8"/>
  <c r="F85" i="8" s="1"/>
  <c r="E109" i="8"/>
  <c r="F109" i="8" s="1"/>
  <c r="E121" i="8"/>
  <c r="F121" i="8" s="1"/>
  <c r="C20" i="8"/>
  <c r="D20" i="8" s="1"/>
  <c r="C44" i="8"/>
  <c r="D44" i="8" s="1"/>
  <c r="C68" i="8"/>
  <c r="D68" i="8" s="1"/>
  <c r="C104" i="8"/>
  <c r="D104" i="8" s="1"/>
  <c r="B5" i="8"/>
  <c r="B39" i="8"/>
  <c r="B63" i="8"/>
  <c r="B87" i="8"/>
  <c r="I7" i="8"/>
  <c r="I19" i="8"/>
  <c r="I31" i="8"/>
  <c r="I43" i="8"/>
  <c r="I55" i="8"/>
  <c r="J55" i="8" s="1"/>
  <c r="I67" i="8"/>
  <c r="J67" i="8" s="1"/>
  <c r="I79" i="8"/>
  <c r="I91" i="8"/>
  <c r="J91" i="8" s="1"/>
  <c r="I103" i="8"/>
  <c r="J103" i="8" s="1"/>
  <c r="I115" i="8"/>
  <c r="E12" i="8"/>
  <c r="F12" i="8" s="1"/>
  <c r="E24" i="8"/>
  <c r="F24" i="8" s="1"/>
  <c r="E36" i="8"/>
  <c r="F36" i="8" s="1"/>
  <c r="E48" i="8"/>
  <c r="F48" i="8" s="1"/>
  <c r="E60" i="8"/>
  <c r="F60" i="8" s="1"/>
  <c r="E72" i="8"/>
  <c r="F72" i="8" s="1"/>
  <c r="E84" i="8"/>
  <c r="F84" i="8" s="1"/>
  <c r="E96" i="8"/>
  <c r="F96" i="8" s="1"/>
  <c r="E108" i="8"/>
  <c r="F108" i="8" s="1"/>
  <c r="E120" i="8"/>
  <c r="F120" i="8" s="1"/>
  <c r="C7" i="8"/>
  <c r="D7" i="8" s="1"/>
  <c r="C19" i="8"/>
  <c r="D19" i="8" s="1"/>
  <c r="C31" i="8"/>
  <c r="D31" i="8" s="1"/>
  <c r="C43" i="8"/>
  <c r="D43" i="8" s="1"/>
  <c r="C55" i="8"/>
  <c r="D55" i="8" s="1"/>
  <c r="C67" i="8"/>
  <c r="D67" i="8" s="1"/>
  <c r="C79" i="8"/>
  <c r="D79" i="8" s="1"/>
  <c r="C91" i="8"/>
  <c r="D91" i="8" s="1"/>
  <c r="C103" i="8"/>
  <c r="D103" i="8" s="1"/>
  <c r="C115" i="8"/>
  <c r="D115" i="8" s="1"/>
  <c r="B14" i="8"/>
  <c r="B26" i="8"/>
  <c r="B38" i="8"/>
  <c r="B50" i="8"/>
  <c r="B62" i="8"/>
  <c r="B74" i="8"/>
  <c r="B86" i="8"/>
  <c r="B98" i="8"/>
  <c r="B110" i="8"/>
  <c r="B122" i="8"/>
  <c r="I20" i="8"/>
  <c r="I92" i="8"/>
  <c r="E25" i="8"/>
  <c r="F25" i="8" s="1"/>
  <c r="E49" i="8"/>
  <c r="F49" i="8" s="1"/>
  <c r="E73" i="8"/>
  <c r="F73" i="8" s="1"/>
  <c r="E97" i="8"/>
  <c r="F97" i="8" s="1"/>
  <c r="C8" i="8"/>
  <c r="D8" i="8" s="1"/>
  <c r="C32" i="8"/>
  <c r="D32" i="8" s="1"/>
  <c r="C56" i="8"/>
  <c r="D56" i="8" s="1"/>
  <c r="C80" i="8"/>
  <c r="D80" i="8" s="1"/>
  <c r="C92" i="8"/>
  <c r="D92" i="8" s="1"/>
  <c r="C116" i="8"/>
  <c r="D116" i="8" s="1"/>
  <c r="B15" i="8"/>
  <c r="B27" i="8"/>
  <c r="B51" i="8"/>
  <c r="B75" i="8"/>
  <c r="B99" i="8"/>
  <c r="I10" i="8"/>
  <c r="I22" i="8"/>
  <c r="I34" i="8"/>
  <c r="I46" i="8"/>
  <c r="I58" i="8"/>
  <c r="J58" i="8" s="1"/>
  <c r="I70" i="8"/>
  <c r="I82" i="8"/>
  <c r="I94" i="8"/>
  <c r="I106" i="8"/>
  <c r="I118" i="8"/>
  <c r="J118" i="8" s="1"/>
  <c r="E3" i="8"/>
  <c r="F3" i="8" s="1"/>
  <c r="E15" i="8"/>
  <c r="F15" i="8" s="1"/>
  <c r="E27" i="8"/>
  <c r="F27" i="8" s="1"/>
  <c r="E39" i="8"/>
  <c r="F39" i="8" s="1"/>
  <c r="E51" i="8"/>
  <c r="F51" i="8" s="1"/>
  <c r="E63" i="8"/>
  <c r="F63" i="8" s="1"/>
  <c r="E75" i="8"/>
  <c r="F75" i="8" s="1"/>
  <c r="E87" i="8"/>
  <c r="F87" i="8" s="1"/>
  <c r="E99" i="8"/>
  <c r="F99" i="8" s="1"/>
  <c r="E111" i="8"/>
  <c r="F111" i="8" s="1"/>
  <c r="E123" i="8"/>
  <c r="F123" i="8" s="1"/>
  <c r="C10" i="8"/>
  <c r="D10" i="8" s="1"/>
  <c r="C22" i="8"/>
  <c r="D22" i="8" s="1"/>
  <c r="C34" i="8"/>
  <c r="D34" i="8" s="1"/>
  <c r="C46" i="8"/>
  <c r="D46" i="8" s="1"/>
  <c r="C58" i="8"/>
  <c r="D58" i="8" s="1"/>
  <c r="C70" i="8"/>
  <c r="D70" i="8" s="1"/>
  <c r="C82" i="8"/>
  <c r="D82" i="8" s="1"/>
  <c r="C94" i="8"/>
  <c r="D94" i="8" s="1"/>
  <c r="C106" i="8"/>
  <c r="D106" i="8" s="1"/>
  <c r="C118" i="8"/>
  <c r="D118" i="8" s="1"/>
  <c r="B3" i="8"/>
  <c r="B17" i="8"/>
  <c r="B29" i="8"/>
  <c r="B41" i="8"/>
  <c r="B53" i="8"/>
  <c r="B65" i="8"/>
  <c r="B77" i="8"/>
  <c r="B89" i="8"/>
  <c r="B101" i="8"/>
  <c r="B113" i="8"/>
  <c r="B125" i="8"/>
  <c r="I11" i="8"/>
  <c r="J11" i="8" s="1"/>
  <c r="I23" i="8"/>
  <c r="I35" i="8"/>
  <c r="I47" i="8"/>
  <c r="I59" i="8"/>
  <c r="I71" i="8"/>
  <c r="I83" i="8"/>
  <c r="I95" i="8"/>
  <c r="I107" i="8"/>
  <c r="I119" i="8"/>
  <c r="E4" i="8"/>
  <c r="F4" i="8" s="1"/>
  <c r="E16" i="8"/>
  <c r="F16" i="8" s="1"/>
  <c r="E28" i="8"/>
  <c r="F28" i="8" s="1"/>
  <c r="E40" i="8"/>
  <c r="F40" i="8" s="1"/>
  <c r="E52" i="8"/>
  <c r="F52" i="8" s="1"/>
  <c r="E64" i="8"/>
  <c r="F64" i="8" s="1"/>
  <c r="E76" i="8"/>
  <c r="F76" i="8" s="1"/>
  <c r="E88" i="8"/>
  <c r="F88" i="8" s="1"/>
  <c r="E100" i="8"/>
  <c r="F100" i="8" s="1"/>
  <c r="E112" i="8"/>
  <c r="F112" i="8" s="1"/>
  <c r="E124" i="8"/>
  <c r="F124" i="8" s="1"/>
  <c r="C11" i="8"/>
  <c r="D11" i="8" s="1"/>
  <c r="C23" i="8"/>
  <c r="D23" i="8" s="1"/>
  <c r="B115" i="8"/>
  <c r="B96" i="8"/>
  <c r="B80" i="8"/>
  <c r="B60" i="8"/>
  <c r="B44" i="8"/>
  <c r="B24" i="8"/>
  <c r="B8" i="8"/>
  <c r="C117" i="8"/>
  <c r="D117" i="8" s="1"/>
  <c r="C98" i="8"/>
  <c r="D98" i="8" s="1"/>
  <c r="C81" i="8"/>
  <c r="D81" i="8" s="1"/>
  <c r="C62" i="8"/>
  <c r="D62" i="8" s="1"/>
  <c r="C45" i="8"/>
  <c r="D45" i="8" s="1"/>
  <c r="C26" i="8"/>
  <c r="D26" i="8" s="1"/>
  <c r="C3" i="8"/>
  <c r="D3" i="8" s="1"/>
  <c r="E104" i="8"/>
  <c r="F104" i="8" s="1"/>
  <c r="E80" i="8"/>
  <c r="F80" i="8" s="1"/>
  <c r="E56" i="8"/>
  <c r="F56" i="8" s="1"/>
  <c r="E32" i="8"/>
  <c r="F32" i="8" s="1"/>
  <c r="E8" i="8"/>
  <c r="F8" i="8" s="1"/>
  <c r="I111" i="8"/>
  <c r="J111" i="8" s="1"/>
  <c r="I87" i="8"/>
  <c r="J87" i="8" s="1"/>
  <c r="I63" i="8"/>
  <c r="I39" i="8"/>
  <c r="I15" i="8"/>
  <c r="B114" i="8"/>
  <c r="B95" i="8"/>
  <c r="B79" i="8"/>
  <c r="B59" i="8"/>
  <c r="B43" i="8"/>
  <c r="B23" i="8"/>
  <c r="B7" i="8"/>
  <c r="C113" i="8"/>
  <c r="D113" i="8" s="1"/>
  <c r="C97" i="8"/>
  <c r="D97" i="8" s="1"/>
  <c r="C77" i="8"/>
  <c r="D77" i="8" s="1"/>
  <c r="C61" i="8"/>
  <c r="D61" i="8" s="1"/>
  <c r="C41" i="8"/>
  <c r="D41" i="8" s="1"/>
  <c r="C25" i="8"/>
  <c r="D25" i="8" s="1"/>
  <c r="E103" i="8"/>
  <c r="F103" i="8" s="1"/>
  <c r="E79" i="8"/>
  <c r="F79" i="8" s="1"/>
  <c r="E55" i="8"/>
  <c r="F55" i="8" s="1"/>
  <c r="E31" i="8"/>
  <c r="F31" i="8" s="1"/>
  <c r="E7" i="8"/>
  <c r="F7" i="8" s="1"/>
  <c r="I110" i="8"/>
  <c r="I86" i="8"/>
  <c r="I62" i="8"/>
  <c r="I38" i="8"/>
  <c r="I14" i="8"/>
  <c r="B58" i="8"/>
  <c r="B22" i="8"/>
  <c r="C96" i="8"/>
  <c r="D96" i="8" s="1"/>
  <c r="C76" i="8"/>
  <c r="D76" i="8" s="1"/>
  <c r="C60" i="8"/>
  <c r="D60" i="8" s="1"/>
  <c r="C40" i="8"/>
  <c r="D40" i="8" s="1"/>
  <c r="C24" i="8"/>
  <c r="D24" i="8" s="1"/>
  <c r="E102" i="8"/>
  <c r="F102" i="8" s="1"/>
  <c r="E78" i="8"/>
  <c r="F78" i="8" s="1"/>
  <c r="E54" i="8"/>
  <c r="F54" i="8" s="1"/>
  <c r="E30" i="8"/>
  <c r="F30" i="8" s="1"/>
  <c r="E6" i="8"/>
  <c r="F6" i="8" s="1"/>
  <c r="I109" i="8"/>
  <c r="J109" i="8" s="1"/>
  <c r="I85" i="8"/>
  <c r="J85" i="8" s="1"/>
  <c r="I61" i="8"/>
  <c r="I37" i="8"/>
  <c r="I13" i="8"/>
  <c r="I108" i="8"/>
  <c r="I84" i="8"/>
  <c r="I60" i="8"/>
  <c r="I36" i="8"/>
  <c r="I12" i="8"/>
  <c r="B105" i="8"/>
  <c r="B33" i="8"/>
  <c r="C87" i="8"/>
  <c r="D87" i="8" s="1"/>
  <c r="C14" i="8"/>
  <c r="D14" i="8" s="1"/>
  <c r="E67" i="8"/>
  <c r="F67" i="8" s="1"/>
  <c r="I74" i="8"/>
  <c r="B84" i="8"/>
  <c r="C13" i="8"/>
  <c r="D13" i="8" s="1"/>
  <c r="B78" i="8"/>
  <c r="C112" i="8"/>
  <c r="D112" i="8" s="1"/>
  <c r="B93" i="8"/>
  <c r="B57" i="8"/>
  <c r="B21" i="8"/>
  <c r="C111" i="8"/>
  <c r="D111" i="8" s="1"/>
  <c r="C95" i="8"/>
  <c r="D95" i="8" s="1"/>
  <c r="C59" i="8"/>
  <c r="D59" i="8" s="1"/>
  <c r="C21" i="8"/>
  <c r="D21" i="8" s="1"/>
  <c r="E101" i="8"/>
  <c r="F101" i="8" s="1"/>
  <c r="E53" i="8"/>
  <c r="F53" i="8" s="1"/>
  <c r="E5" i="8"/>
  <c r="F5" i="8" s="1"/>
  <c r="B108" i="8"/>
  <c r="B92" i="8"/>
  <c r="B72" i="8"/>
  <c r="B56" i="8"/>
  <c r="B36" i="8"/>
  <c r="B20" i="8"/>
  <c r="C110" i="8"/>
  <c r="D110" i="8" s="1"/>
  <c r="C93" i="8"/>
  <c r="D93" i="8" s="1"/>
  <c r="C74" i="8"/>
  <c r="D74" i="8" s="1"/>
  <c r="C57" i="8"/>
  <c r="D57" i="8" s="1"/>
  <c r="C38" i="8"/>
  <c r="D38" i="8" s="1"/>
  <c r="C17" i="8"/>
  <c r="D17" i="8" s="1"/>
  <c r="E122" i="8"/>
  <c r="F122" i="8" s="1"/>
  <c r="E98" i="8"/>
  <c r="F98" i="8" s="1"/>
  <c r="E74" i="8"/>
  <c r="F74" i="8" s="1"/>
  <c r="E50" i="8"/>
  <c r="F50" i="8" s="1"/>
  <c r="E26" i="8"/>
  <c r="F26" i="8" s="1"/>
  <c r="I105" i="8"/>
  <c r="I81" i="8"/>
  <c r="J81" i="8" s="1"/>
  <c r="I57" i="8"/>
  <c r="J57" i="8" s="1"/>
  <c r="I33" i="8"/>
  <c r="I9" i="8"/>
  <c r="B52" i="8"/>
  <c r="C107" i="8"/>
  <c r="D107" i="8" s="1"/>
  <c r="C51" i="8"/>
  <c r="D51" i="8" s="1"/>
  <c r="E115" i="8"/>
  <c r="F115" i="8" s="1"/>
  <c r="E19" i="8"/>
  <c r="F19" i="8" s="1"/>
  <c r="I98" i="8"/>
  <c r="B119" i="8"/>
  <c r="B48" i="8"/>
  <c r="E114" i="8"/>
  <c r="F114" i="8" s="1"/>
  <c r="B112" i="8"/>
  <c r="B94" i="8"/>
  <c r="B42" i="8"/>
  <c r="B6" i="8"/>
  <c r="B111" i="8"/>
  <c r="B76" i="8"/>
  <c r="B40" i="8"/>
  <c r="B4" i="8"/>
  <c r="C75" i="8"/>
  <c r="D75" i="8" s="1"/>
  <c r="C39" i="8"/>
  <c r="D39" i="8" s="1"/>
  <c r="E125" i="8"/>
  <c r="F125" i="8" s="1"/>
  <c r="E77" i="8"/>
  <c r="F77" i="8" s="1"/>
  <c r="E29" i="8"/>
  <c r="F29" i="8" s="1"/>
  <c r="B124" i="8"/>
  <c r="B107" i="8"/>
  <c r="B91" i="8"/>
  <c r="B71" i="8"/>
  <c r="B55" i="8"/>
  <c r="B35" i="8"/>
  <c r="B19" i="8"/>
  <c r="C125" i="8"/>
  <c r="D125" i="8" s="1"/>
  <c r="C109" i="8"/>
  <c r="D109" i="8" s="1"/>
  <c r="C89" i="8"/>
  <c r="D89" i="8" s="1"/>
  <c r="C73" i="8"/>
  <c r="D73" i="8" s="1"/>
  <c r="C53" i="8"/>
  <c r="D53" i="8" s="1"/>
  <c r="C37" i="8"/>
  <c r="D37" i="8" s="1"/>
  <c r="C16" i="8"/>
  <c r="D16" i="8" s="1"/>
  <c r="E117" i="8"/>
  <c r="F117" i="8" s="1"/>
  <c r="E93" i="8"/>
  <c r="F93" i="8" s="1"/>
  <c r="E69" i="8"/>
  <c r="F69" i="8" s="1"/>
  <c r="E45" i="8"/>
  <c r="F45" i="8" s="1"/>
  <c r="E21" i="8"/>
  <c r="F21" i="8" s="1"/>
  <c r="I124" i="8"/>
  <c r="J124" i="8" s="1"/>
  <c r="I100" i="8"/>
  <c r="I76" i="8"/>
  <c r="I52" i="8"/>
  <c r="I28" i="8"/>
  <c r="B123" i="8"/>
  <c r="B106" i="8"/>
  <c r="B90" i="8"/>
  <c r="B70" i="8"/>
  <c r="B54" i="8"/>
  <c r="B34" i="8"/>
  <c r="B18" i="8"/>
  <c r="C124" i="8"/>
  <c r="D124" i="8" s="1"/>
  <c r="C108" i="8"/>
  <c r="D108" i="8" s="1"/>
  <c r="C88" i="8"/>
  <c r="D88" i="8" s="1"/>
  <c r="C72" i="8"/>
  <c r="D72" i="8" s="1"/>
  <c r="C52" i="8"/>
  <c r="D52" i="8" s="1"/>
  <c r="C36" i="8"/>
  <c r="D36" i="8" s="1"/>
  <c r="C15" i="8"/>
  <c r="D15" i="8" s="1"/>
  <c r="E116" i="8"/>
  <c r="F116" i="8" s="1"/>
  <c r="E92" i="8"/>
  <c r="F92" i="8" s="1"/>
  <c r="E68" i="8"/>
  <c r="F68" i="8" s="1"/>
  <c r="E44" i="8"/>
  <c r="F44" i="8" s="1"/>
  <c r="E20" i="8"/>
  <c r="F20" i="8" s="1"/>
  <c r="I123" i="8"/>
  <c r="I99" i="8"/>
  <c r="I75" i="8"/>
  <c r="I51" i="8"/>
  <c r="I27" i="8"/>
  <c r="J99" i="8" l="1"/>
  <c r="J77" i="8"/>
  <c r="J13" i="8"/>
  <c r="J121" i="8"/>
  <c r="J119" i="8"/>
  <c r="J69" i="8"/>
  <c r="J27" i="8"/>
  <c r="J48" i="8"/>
  <c r="J54" i="8"/>
  <c r="J38" i="8"/>
  <c r="J12" i="8"/>
  <c r="J36" i="8"/>
  <c r="J115" i="8"/>
  <c r="J117" i="8"/>
  <c r="J14" i="8"/>
  <c r="J28" i="8"/>
  <c r="J88" i="8"/>
  <c r="J92" i="8"/>
  <c r="J94" i="8"/>
  <c r="J78" i="8"/>
  <c r="J110" i="8"/>
  <c r="J100" i="8"/>
  <c r="J80" i="8"/>
  <c r="J112" i="8"/>
  <c r="J90" i="8"/>
  <c r="J82" i="8"/>
  <c r="J70" i="8"/>
  <c r="J120" i="8"/>
  <c r="J17" i="8"/>
  <c r="J7" i="8"/>
  <c r="J8" i="8"/>
  <c r="J113" i="8"/>
  <c r="J60" i="8"/>
  <c r="J79" i="8"/>
  <c r="J39" i="8"/>
  <c r="J9" i="8"/>
  <c r="J66" i="8"/>
  <c r="J43" i="8"/>
  <c r="J73" i="8"/>
  <c r="J42" i="8"/>
  <c r="J45" i="8"/>
  <c r="J122" i="8"/>
  <c r="J98" i="8"/>
  <c r="J64" i="8"/>
  <c r="J46" i="8"/>
  <c r="J95" i="8"/>
  <c r="J86" i="8"/>
  <c r="J71" i="8"/>
  <c r="J10" i="8"/>
  <c r="J84" i="8"/>
  <c r="J59" i="8"/>
  <c r="J114" i="8"/>
  <c r="J68" i="8"/>
  <c r="J75" i="8"/>
  <c r="J123" i="8"/>
  <c r="J65" i="8"/>
  <c r="J105" i="8"/>
  <c r="J53" i="8"/>
  <c r="J51" i="8"/>
  <c r="J62" i="8"/>
  <c r="J22" i="8"/>
  <c r="J6" i="8"/>
  <c r="J125" i="8"/>
  <c r="J40" i="8"/>
  <c r="J49" i="8"/>
  <c r="J108" i="8"/>
  <c r="J47" i="8"/>
  <c r="J24" i="8"/>
  <c r="J35" i="8"/>
  <c r="J106" i="8"/>
  <c r="J74" i="8"/>
  <c r="J37" i="8"/>
  <c r="J23" i="8"/>
  <c r="J20" i="8"/>
  <c r="J44" i="8"/>
  <c r="J25" i="8"/>
  <c r="J72" i="8"/>
  <c r="J4" i="8"/>
  <c r="J33" i="8"/>
  <c r="J61" i="8"/>
  <c r="J32" i="8"/>
  <c r="J41" i="8"/>
  <c r="J31" i="8"/>
  <c r="J29" i="8"/>
  <c r="J52" i="8"/>
  <c r="J15" i="8"/>
  <c r="J19" i="8"/>
  <c r="J30" i="8"/>
  <c r="J21" i="8"/>
  <c r="J107" i="8"/>
  <c r="J34" i="8"/>
  <c r="J18" i="8"/>
  <c r="G2" i="8"/>
  <c r="J63" i="8"/>
  <c r="J76" i="8"/>
  <c r="J116" i="8"/>
  <c r="J89" i="8"/>
  <c r="J102" i="8"/>
  <c r="J50" i="8"/>
  <c r="J83" i="8"/>
  <c r="J96" i="8"/>
  <c r="J26" i="8"/>
  <c r="D2" i="8"/>
  <c r="B2" i="8"/>
  <c r="E2" i="8"/>
  <c r="F2" i="8" s="1"/>
  <c r="J2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<sst xmlns="http://schemas.openxmlformats.org/spreadsheetml/2006/main" count="825" uniqueCount="72">
  <si>
    <t>ExternOrderNo</t>
  </si>
  <si>
    <t>SKU</t>
  </si>
  <si>
    <t>Order Qty</t>
  </si>
  <si>
    <t>GIFTBOX202002</t>
  </si>
  <si>
    <t>SACHETS001</t>
  </si>
  <si>
    <t>GIFTBOX202003</t>
  </si>
  <si>
    <t>GIFTBOX202004</t>
  </si>
  <si>
    <t>GIFTBOX202001</t>
  </si>
  <si>
    <t>Weight (g)</t>
  </si>
  <si>
    <t>Warehouse Pincode</t>
  </si>
  <si>
    <t>Customer Pincode</t>
  </si>
  <si>
    <t>Zone</t>
  </si>
  <si>
    <t>d</t>
  </si>
  <si>
    <t>b</t>
  </si>
  <si>
    <t>e</t>
  </si>
  <si>
    <t>AWB Code</t>
  </si>
  <si>
    <t>Order ID</t>
  </si>
  <si>
    <t>Charged Weight</t>
  </si>
  <si>
    <t>Type of Shipment</t>
  </si>
  <si>
    <t>Billing Amount (Rs.)</t>
  </si>
  <si>
    <t>Forward charges</t>
  </si>
  <si>
    <t>Forward and RTO charges</t>
  </si>
  <si>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</si>
  <si>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</si>
  <si>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</si>
  <si>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</si>
  <si>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</si>
  <si>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</si>
  <si>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</si>
  <si>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</si>
  <si>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</si>
  <si>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</si>
  <si>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</si>
  <si>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</si>
  <si>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</si>
  <si>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</si>
  <si>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</si>
  <si>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</si>
  <si>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</si>
  <si>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</si>
  <si>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</si>
  <si>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</si>
  <si>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</si>
  <si>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</si>
  <si>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</si>
  <si>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</si>
  <si>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</si>
  <si>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</si>
  <si>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</si>
  <si>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</si>
  <si>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Charges Billed by Courier Company (Rs.) </t>
  </si>
  <si>
    <t>Difference Between Expected Charges and Billed Charges (Rs.)</t>
  </si>
  <si>
    <t>Total Orders - Correctly Charged</t>
  </si>
  <si>
    <t>Total Orders - Over Charged</t>
  </si>
  <si>
    <t>Total Orders - Under Charged</t>
  </si>
  <si>
    <t>WEIGHT</t>
  </si>
  <si>
    <t>Pincode Based on courier invoice</t>
  </si>
  <si>
    <t>x_kg</t>
  </si>
  <si>
    <t>y_kg</t>
  </si>
  <si>
    <t>x_zone</t>
  </si>
  <si>
    <t>y_zone</t>
  </si>
  <si>
    <t>ship</t>
  </si>
  <si>
    <t>x_value</t>
  </si>
  <si>
    <t>Y_values</t>
  </si>
  <si>
    <t>Charged</t>
  </si>
  <si>
    <t>Total invoice amount of Correctly charged orders</t>
  </si>
  <si>
    <t>Total over charged amount</t>
  </si>
  <si>
    <t>Total under charged amount</t>
  </si>
  <si>
    <t>Amount (Rs.)</t>
  </si>
  <si>
    <t>Count of Orders</t>
  </si>
  <si>
    <t>Summary Table</t>
  </si>
  <si>
    <t>Data imported from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</si>
</sst>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AA9F-918F-4B4E-89CC-DCC576D9035A}">
  <sheetPr>
    <tabColor theme="9"/>
  </sheetPr>
  <dimension ref="A1:G12"/>
  <sheetViews>
    <sheetView showGridLines="0" tabSelected="1" zoomScale="130" zoomScaleNormal="130" workbookViewId="0">
      <selection activeCell="B15" sqref="B15"/>
    </sheetView>
  </sheetViews>
  <sheetFormatPr defaultRowHeight="15" x14ac:dyDescent="0.25"/>
  <cols>
    <col min="1" max="1" width="29.85546875" bestFit="1" customWidth="1"/>
    <col min="2" max="2" width="18.28515625" customWidth="1"/>
    <col min="3" max="3" width="13.5703125" customWidth="1"/>
    <col min="4" max="4" width="15.140625" style="1" customWidth="1"/>
  </cols>
  <sheetData>
    <row r="1" spans="1:7" x14ac:dyDescent="0.25">
      <c r="A1" s="5" t="s">
        <v>70</v>
      </c>
      <c r="B1" s="6"/>
      <c r="C1" s="6"/>
      <c r="D1" s="6"/>
      <c r="E1" s="7"/>
      <c r="F1" s="7"/>
      <c r="G1" s="8"/>
    </row>
    <row r="2" spans="1:7" x14ac:dyDescent="0.25">
      <c r="A2" s="9"/>
      <c r="B2" s="10"/>
      <c r="C2" s="10"/>
      <c r="D2" s="10"/>
      <c r="E2" s="11"/>
      <c r="F2" s="11"/>
      <c r="G2" s="12"/>
    </row>
    <row r="3" spans="1:7" ht="23.25" x14ac:dyDescent="0.25">
      <c r="A3" s="13"/>
      <c r="B3" s="14"/>
      <c r="C3" s="14"/>
      <c r="D3" s="15"/>
      <c r="E3" s="11"/>
      <c r="F3" s="11"/>
      <c r="G3" s="12"/>
    </row>
    <row r="4" spans="1:7" x14ac:dyDescent="0.25">
      <c r="A4" s="16"/>
      <c r="B4" s="17" t="s">
        <v>69</v>
      </c>
      <c r="C4" s="17" t="s">
        <v>68</v>
      </c>
      <c r="D4" s="18"/>
      <c r="E4" s="11"/>
      <c r="F4" s="11"/>
      <c r="G4" s="12"/>
    </row>
    <row r="5" spans="1:7" x14ac:dyDescent="0.25">
      <c r="A5" s="19" t="s">
        <v>52</v>
      </c>
      <c r="B5" s="17">
        <f>COUNTIF(Final_calculations!$N$2:$N$125,Summary!A5)</f>
        <v>22</v>
      </c>
      <c r="C5" s="17">
        <f>SUMIFS(Final_calculations!$K$2:$K$125,Final_calculations!$N$2:$N$125,Summary!A5)</f>
        <v>2322.0999999999967</v>
      </c>
      <c r="D5" s="18" t="s">
        <v>65</v>
      </c>
      <c r="E5" s="11"/>
      <c r="F5" s="11"/>
      <c r="G5" s="12"/>
    </row>
    <row r="6" spans="1:7" x14ac:dyDescent="0.25">
      <c r="A6" s="19" t="s">
        <v>53</v>
      </c>
      <c r="B6" s="17">
        <f>COUNTIF(Final_calculations!$N$2:$N$125,Summary!A6)</f>
        <v>95</v>
      </c>
      <c r="C6" s="17">
        <f>-(SUMIFS(Final_calculations!$M$2:$M$125,Final_calculations!$N$2:$N$125,Summary!A6))</f>
        <v>5935.8999999999915</v>
      </c>
      <c r="D6" s="18" t="s">
        <v>66</v>
      </c>
      <c r="E6" s="11"/>
      <c r="F6" s="11"/>
      <c r="G6" s="12"/>
    </row>
    <row r="7" spans="1:7" x14ac:dyDescent="0.25">
      <c r="A7" s="19" t="s">
        <v>54</v>
      </c>
      <c r="B7" s="17">
        <f>COUNTIF(Final_calculations!$N$2:$N$125,Summary!A7)</f>
        <v>7</v>
      </c>
      <c r="C7" s="17">
        <f>SUMIFS(Final_calculations!$M$2:$M$125,Final_calculations!$N$2:$N$125,Summary!A7)</f>
        <v>287.29999999999893</v>
      </c>
      <c r="D7" s="18" t="s">
        <v>67</v>
      </c>
      <c r="E7" s="11"/>
      <c r="F7" s="11"/>
      <c r="G7" s="12"/>
    </row>
    <row r="8" spans="1:7" x14ac:dyDescent="0.25">
      <c r="A8" s="20"/>
      <c r="B8" s="11"/>
      <c r="C8" s="11"/>
      <c r="D8" s="18"/>
      <c r="E8" s="11"/>
      <c r="F8" s="11"/>
      <c r="G8" s="12"/>
    </row>
    <row r="9" spans="1:7" x14ac:dyDescent="0.25">
      <c r="A9" s="20"/>
      <c r="B9" s="11"/>
      <c r="C9" s="11"/>
      <c r="D9" s="18"/>
      <c r="E9" s="11"/>
      <c r="F9" s="11"/>
      <c r="G9" s="12"/>
    </row>
    <row r="10" spans="1:7" x14ac:dyDescent="0.25">
      <c r="A10" s="21"/>
      <c r="B10" s="22"/>
      <c r="C10" s="22"/>
      <c r="D10" s="23"/>
      <c r="E10" s="22"/>
      <c r="F10" s="22"/>
      <c r="G10" s="24"/>
    </row>
    <row r="11" spans="1:7" x14ac:dyDescent="0.25">
      <c r="A11" s="21"/>
      <c r="B11" s="22"/>
      <c r="C11" s="22"/>
      <c r="D11" s="23"/>
      <c r="E11" s="22"/>
      <c r="F11" s="22"/>
      <c r="G11" s="24"/>
    </row>
    <row r="12" spans="1:7" ht="15.75" thickBot="1" x14ac:dyDescent="0.3">
      <c r="A12" s="25"/>
      <c r="B12" s="26"/>
      <c r="C12" s="26"/>
      <c r="D12" s="27"/>
      <c r="E12" s="26"/>
      <c r="F12" s="26"/>
      <c r="G12" s="28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9343-12CA-4A21-BCEA-8CA35892DEA4}">
  <sheetPr>
    <tabColor theme="5" tint="0.59999389629810485"/>
  </sheetPr>
  <dimension ref="A1:N125"/>
  <sheetViews>
    <sheetView zoomScale="85" zoomScaleNormal="85" workbookViewId="0">
      <selection activeCell="E17" sqref="E17"/>
    </sheetView>
  </sheetViews>
  <sheetFormatPr defaultColWidth="18.140625" defaultRowHeight="15" x14ac:dyDescent="0.25"/>
  <cols>
    <col min="7" max="7" width="0" hidden="1" customWidth="1"/>
    <col min="9" max="9" width="14.5703125" customWidth="1"/>
    <col min="10" max="10" width="5.85546875" hidden="1" customWidth="1"/>
    <col min="11" max="11" width="13.5703125" customWidth="1"/>
    <col min="12" max="12" width="15.85546875" customWidth="1"/>
    <col min="14" max="14" width="26" bestFit="1" customWidth="1"/>
  </cols>
  <sheetData>
    <row r="1" spans="1:14" s="3" customFormat="1" ht="60" x14ac:dyDescent="0.25">
      <c r="A1" s="3" t="s">
        <v>16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56</v>
      </c>
      <c r="H1" s="3" t="s">
        <v>47</v>
      </c>
      <c r="I1" s="3" t="s">
        <v>48</v>
      </c>
      <c r="K1" s="3" t="s">
        <v>49</v>
      </c>
      <c r="L1" s="3" t="s">
        <v>50</v>
      </c>
      <c r="M1" s="3" t="s">
        <v>51</v>
      </c>
      <c r="N1" s="3" t="s">
        <v>64</v>
      </c>
    </row>
    <row r="2" spans="1:14" x14ac:dyDescent="0.25">
      <c r="A2" cm="1">
        <f t="array" ref="A2:A125">_xlfn.UNIQUE('Courier invoice'!B2:B125)</f>
        <v>2001806232</v>
      </c>
      <c r="B2">
        <f>_xlfn.XLOOKUP(A2,'Courier invoice'!$B$2:$B$125,'Courier invoice'!$A$2:$A$125)</f>
        <v>1091117222124</v>
      </c>
      <c r="C2" s="2">
        <f ca="1">(SUMIF('X -order Report'!$A$2:$D$401,Final_calculations!A2,'X -order Report'!$D$2:$D$401))/1000</f>
        <v>0.377</v>
      </c>
      <c r="D2">
        <f t="shared" ref="D2:D33" ca="1" si="0">CEILING(C2,0.5)</f>
        <v>0.5</v>
      </c>
      <c r="E2">
        <f>_xlfn.XLOOKUP(A2,'Courier invoice'!$B$2:$B$125,'Courier invoice'!$C$2:$C$125)</f>
        <v>1.3</v>
      </c>
      <c r="F2">
        <f>CEILING(E2,0.5)</f>
        <v>1.5</v>
      </c>
      <c r="G2">
        <f>_xlfn.XLOOKUP(A2,'Courier invoice'!$B$2:$B$125,'Courier invoice'!$E$2:$E$125)</f>
        <v>507101</v>
      </c>
      <c r="H2" t="str">
        <f>_xlfn.XLOOKUP(G2,'X-Pincode zones'!$B$2:$B$125,'X-Pincode zones'!$C$2:$C$125)</f>
        <v>d</v>
      </c>
      <c r="I2" t="str">
        <f>_xlfn.XLOOKUP(A2,'Courier invoice'!$B$2:$B$125,'Courier invoice'!$F$2:$F$125)</f>
        <v>d</v>
      </c>
      <c r="J2" t="b">
        <f>IF(H2=I2,TRUE,FALSE)</f>
        <v>1</v>
      </c>
      <c r="K2">
        <f>_xlfn.XLOOKUP(A2,final_project!$B$2:$B$125,final_project!$H$2:$H$125)</f>
        <v>45.4</v>
      </c>
      <c r="L2">
        <f>_xlfn.XLOOKUP(A2,final_project!$B$2:$B$125,final_project!$I$2:$I$125)</f>
        <v>135</v>
      </c>
      <c r="M2">
        <f>K2-L2</f>
        <v>-89.6</v>
      </c>
      <c r="N2" t="str">
        <f>IF(M2&lt;0,"Total Orders - Over Charged",IF(M2=0,"Total Orders - Correctly Charged","Total Orders - Under Charged"))</f>
        <v>Total Orders - Over Charged</v>
      </c>
    </row>
    <row r="3" spans="1:14" x14ac:dyDescent="0.25">
      <c r="A3">
        <v>2001806273</v>
      </c>
      <c r="B3">
        <f>_xlfn.XLOOKUP(A3,'Courier invoice'!$B$2:$B$125,'Courier invoice'!$A$2:$A$125)</f>
        <v>1091117222194</v>
      </c>
      <c r="C3" s="2">
        <f ca="1">(SUMIF('X -order Report'!$A$2:$D$401,Final_calculations!A3,'X -order Report'!$D$2:$D$401))/1000</f>
        <v>0.61499999999999999</v>
      </c>
      <c r="D3">
        <f t="shared" ca="1" si="0"/>
        <v>1</v>
      </c>
      <c r="E3">
        <f>_xlfn.XLOOKUP(A3,'Courier invoice'!$B$2:$B$125,'Courier invoice'!$C$2:$C$125)</f>
        <v>1</v>
      </c>
      <c r="F3">
        <f t="shared" ref="F3:F66" si="1">CEILING(E3,0.5)</f>
        <v>1</v>
      </c>
      <c r="G3">
        <f>_xlfn.XLOOKUP(A3,'Courier invoice'!$B$2:$B$125,'Courier invoice'!$E$2:$E$125)</f>
        <v>486886</v>
      </c>
      <c r="H3" t="str">
        <f>_xlfn.XLOOKUP(G3,'X-Pincode zones'!$B$2:$B$125,'X-Pincode zones'!$C$2:$C$125)</f>
        <v>d</v>
      </c>
      <c r="I3" t="str">
        <f>_xlfn.XLOOKUP(A3,'Courier invoice'!$B$2:$B$125,'Courier invoice'!$F$2:$F$125)</f>
        <v>d</v>
      </c>
      <c r="J3" t="b">
        <f t="shared" ref="J3:J66" si="2">IF(H3=I3,TRUE,FALSE)</f>
        <v>1</v>
      </c>
      <c r="K3">
        <f>_xlfn.XLOOKUP(A3,final_project!$B$2:$B$125,final_project!$H$2:$H$125)</f>
        <v>90.199999999999903</v>
      </c>
      <c r="L3">
        <f>_xlfn.XLOOKUP(A3,final_project!$B$2:$B$125,final_project!$I$2:$I$125)</f>
        <v>90.199999999999903</v>
      </c>
      <c r="M3">
        <f t="shared" ref="M3:M66" si="3">K3-L3</f>
        <v>0</v>
      </c>
      <c r="N3" t="str">
        <f t="shared" ref="N3:N66" si="4">IF(M3&lt;0,"Total Orders - Over Charged",IF(M3=0,"Total Orders - Correctly Charged","Total Orders - Under Charged"))</f>
        <v>Total Orders - Correctly Charged</v>
      </c>
    </row>
    <row r="4" spans="1:14" x14ac:dyDescent="0.25">
      <c r="A4">
        <v>2001806408</v>
      </c>
      <c r="B4">
        <f>_xlfn.XLOOKUP(A4,'Courier invoice'!$B$2:$B$125,'Courier invoice'!$A$2:$A$125)</f>
        <v>1091117222931</v>
      </c>
      <c r="C4" s="2">
        <f ca="1">(SUMIF('X -order Report'!$A$2:$D$401,Final_calculations!A4,'X -order Report'!$D$2:$D$401))/1000</f>
        <v>0.92900000000000005</v>
      </c>
      <c r="D4">
        <f t="shared" ca="1" si="0"/>
        <v>1</v>
      </c>
      <c r="E4">
        <f>_xlfn.XLOOKUP(A4,'Courier invoice'!$B$2:$B$125,'Courier invoice'!$C$2:$C$125)</f>
        <v>2.5</v>
      </c>
      <c r="F4">
        <f t="shared" si="1"/>
        <v>2.5</v>
      </c>
      <c r="G4">
        <f>_xlfn.XLOOKUP(A4,'Courier invoice'!$B$2:$B$125,'Courier invoice'!$E$2:$E$125)</f>
        <v>532484</v>
      </c>
      <c r="H4" t="str">
        <f>_xlfn.XLOOKUP(G4,'X-Pincode zones'!$B$2:$B$125,'X-Pincode zones'!$C$2:$C$125)</f>
        <v>d</v>
      </c>
      <c r="I4" t="str">
        <f>_xlfn.XLOOKUP(A4,'Courier invoice'!$B$2:$B$125,'Courier invoice'!$F$2:$F$125)</f>
        <v>d</v>
      </c>
      <c r="J4" t="b">
        <f t="shared" si="2"/>
        <v>1</v>
      </c>
      <c r="K4">
        <f>_xlfn.XLOOKUP(A4,final_project!$B$2:$B$125,final_project!$H$2:$H$125)</f>
        <v>90.199999999999903</v>
      </c>
      <c r="L4">
        <f>_xlfn.XLOOKUP(A4,final_project!$B$2:$B$125,final_project!$I$2:$I$125)</f>
        <v>224.6</v>
      </c>
      <c r="M4">
        <f t="shared" si="3"/>
        <v>-134.40000000000009</v>
      </c>
      <c r="N4" t="str">
        <f t="shared" si="4"/>
        <v>Total Orders - Over Charged</v>
      </c>
    </row>
    <row r="5" spans="1:14" x14ac:dyDescent="0.25">
      <c r="A5">
        <v>2001806458</v>
      </c>
      <c r="B5">
        <f>_xlfn.XLOOKUP(A5,'Courier invoice'!$B$2:$B$125,'Courier invoice'!$A$2:$A$125)</f>
        <v>1091117223244</v>
      </c>
      <c r="C5" s="2">
        <f ca="1">(SUMIF('X -order Report'!$A$2:$D$401,Final_calculations!A5,'X -order Report'!$D$2:$D$401))/1000</f>
        <v>0.7</v>
      </c>
      <c r="D5">
        <f t="shared" ca="1" si="0"/>
        <v>1</v>
      </c>
      <c r="E5">
        <f>_xlfn.XLOOKUP(A5,'Courier invoice'!$B$2:$B$125,'Courier invoice'!$C$2:$C$125)</f>
        <v>1</v>
      </c>
      <c r="F5">
        <f t="shared" si="1"/>
        <v>1</v>
      </c>
      <c r="G5">
        <f>_xlfn.XLOOKUP(A5,'Courier invoice'!$B$2:$B$125,'Courier invoice'!$E$2:$E$125)</f>
        <v>143001</v>
      </c>
      <c r="H5" t="str">
        <f>_xlfn.XLOOKUP(G5,'X-Pincode zones'!$B$2:$B$125,'X-Pincode zones'!$C$2:$C$125)</f>
        <v>b</v>
      </c>
      <c r="I5" t="str">
        <f>_xlfn.XLOOKUP(A5,'Courier invoice'!$B$2:$B$125,'Courier invoice'!$F$2:$F$125)</f>
        <v>b</v>
      </c>
      <c r="J5" t="b">
        <f t="shared" si="2"/>
        <v>1</v>
      </c>
      <c r="K5">
        <f>_xlfn.XLOOKUP(A5,final_project!$B$2:$B$125,final_project!$H$2:$H$125)</f>
        <v>61.3</v>
      </c>
      <c r="L5">
        <f>_xlfn.XLOOKUP(A5,final_project!$B$2:$B$125,final_project!$I$2:$I$125)</f>
        <v>61.3</v>
      </c>
      <c r="M5">
        <f t="shared" si="3"/>
        <v>0</v>
      </c>
      <c r="N5" t="str">
        <f t="shared" si="4"/>
        <v>Total Orders - Correctly Charged</v>
      </c>
    </row>
    <row r="6" spans="1:14" x14ac:dyDescent="0.25">
      <c r="A6">
        <v>2001807012</v>
      </c>
      <c r="B6">
        <f>_xlfn.XLOOKUP(A6,'Courier invoice'!$B$2:$B$125,'Courier invoice'!$A$2:$A$125)</f>
        <v>1091117229345</v>
      </c>
      <c r="C6" s="2">
        <f ca="1">(SUMIF('X -order Report'!$A$2:$D$401,Final_calculations!A6,'X -order Report'!$D$2:$D$401))/1000</f>
        <v>0.24</v>
      </c>
      <c r="D6">
        <f t="shared" ca="1" si="0"/>
        <v>0.5</v>
      </c>
      <c r="E6">
        <f>_xlfn.XLOOKUP(A6,'Courier invoice'!$B$2:$B$125,'Courier invoice'!$C$2:$C$125)</f>
        <v>0.15</v>
      </c>
      <c r="F6">
        <f t="shared" si="1"/>
        <v>0.5</v>
      </c>
      <c r="G6">
        <f>_xlfn.XLOOKUP(A6,'Courier invoice'!$B$2:$B$125,'Courier invoice'!$E$2:$E$125)</f>
        <v>515591</v>
      </c>
      <c r="H6" t="str">
        <f>_xlfn.XLOOKUP(G6,'X-Pincode zones'!$B$2:$B$125,'X-Pincode zones'!$C$2:$C$125)</f>
        <v>d</v>
      </c>
      <c r="I6" t="str">
        <f>_xlfn.XLOOKUP(A6,'Courier invoice'!$B$2:$B$125,'Courier invoice'!$F$2:$F$125)</f>
        <v>d</v>
      </c>
      <c r="J6" t="b">
        <f t="shared" si="2"/>
        <v>1</v>
      </c>
      <c r="K6">
        <f>_xlfn.XLOOKUP(A6,final_project!$B$2:$B$125,final_project!$H$2:$H$125)</f>
        <v>45.4</v>
      </c>
      <c r="L6">
        <f>_xlfn.XLOOKUP(A6,final_project!$B$2:$B$125,final_project!$I$2:$I$125)</f>
        <v>45.4</v>
      </c>
      <c r="M6">
        <f t="shared" si="3"/>
        <v>0</v>
      </c>
      <c r="N6" t="str">
        <f t="shared" si="4"/>
        <v>Total Orders - Correctly Charged</v>
      </c>
    </row>
    <row r="7" spans="1:14" x14ac:dyDescent="0.25">
      <c r="A7">
        <v>2001806686</v>
      </c>
      <c r="B7">
        <f>_xlfn.XLOOKUP(A7,'Courier invoice'!$B$2:$B$125,'Courier invoice'!$A$2:$A$125)</f>
        <v>1091117229555</v>
      </c>
      <c r="C7" s="2">
        <f ca="1">(SUMIF('X -order Report'!$A$2:$D$401,Final_calculations!A7,'X -order Report'!$D$2:$D$401))/1000</f>
        <v>0.24</v>
      </c>
      <c r="D7">
        <f t="shared" ca="1" si="0"/>
        <v>0.5</v>
      </c>
      <c r="E7">
        <f>_xlfn.XLOOKUP(A7,'Courier invoice'!$B$2:$B$125,'Courier invoice'!$C$2:$C$125)</f>
        <v>0.15</v>
      </c>
      <c r="F7">
        <f t="shared" si="1"/>
        <v>0.5</v>
      </c>
      <c r="G7">
        <f>_xlfn.XLOOKUP(A7,'Courier invoice'!$B$2:$B$125,'Courier invoice'!$E$2:$E$125)</f>
        <v>326502</v>
      </c>
      <c r="H7" t="str">
        <f>_xlfn.XLOOKUP(G7,'X-Pincode zones'!$B$2:$B$125,'X-Pincode zones'!$C$2:$C$125)</f>
        <v>d</v>
      </c>
      <c r="I7" t="str">
        <f>_xlfn.XLOOKUP(A7,'Courier invoice'!$B$2:$B$125,'Courier invoice'!$F$2:$F$125)</f>
        <v>d</v>
      </c>
      <c r="J7" t="b">
        <f t="shared" si="2"/>
        <v>1</v>
      </c>
      <c r="K7">
        <f>_xlfn.XLOOKUP(A7,final_project!$B$2:$B$125,final_project!$H$2:$H$125)</f>
        <v>45.4</v>
      </c>
      <c r="L7">
        <f>_xlfn.XLOOKUP(A7,final_project!$B$2:$B$125,final_project!$I$2:$I$125)</f>
        <v>45.4</v>
      </c>
      <c r="M7">
        <f t="shared" si="3"/>
        <v>0</v>
      </c>
      <c r="N7" t="str">
        <f t="shared" si="4"/>
        <v>Total Orders - Correctly Charged</v>
      </c>
    </row>
    <row r="8" spans="1:14" x14ac:dyDescent="0.25">
      <c r="A8">
        <v>2001806885</v>
      </c>
      <c r="B8">
        <f>_xlfn.XLOOKUP(A8,'Courier invoice'!$B$2:$B$125,'Courier invoice'!$A$2:$A$125)</f>
        <v>1091117229776</v>
      </c>
      <c r="C8" s="2">
        <f ca="1">(SUMIF('X -order Report'!$A$2:$D$401,Final_calculations!A8,'X -order Report'!$D$2:$D$401))/1000</f>
        <v>0.42</v>
      </c>
      <c r="D8">
        <f t="shared" ca="1" si="0"/>
        <v>0.5</v>
      </c>
      <c r="E8">
        <f>_xlfn.XLOOKUP(A8,'Courier invoice'!$B$2:$B$125,'Courier invoice'!$C$2:$C$125)</f>
        <v>1</v>
      </c>
      <c r="F8">
        <f t="shared" si="1"/>
        <v>1</v>
      </c>
      <c r="G8">
        <f>_xlfn.XLOOKUP(A8,'Courier invoice'!$B$2:$B$125,'Courier invoice'!$E$2:$E$125)</f>
        <v>208019</v>
      </c>
      <c r="H8" t="str">
        <f>_xlfn.XLOOKUP(G8,'X-Pincode zones'!$B$2:$B$125,'X-Pincode zones'!$C$2:$C$125)</f>
        <v>b</v>
      </c>
      <c r="I8" t="str">
        <f>_xlfn.XLOOKUP(A8,'Courier invoice'!$B$2:$B$125,'Courier invoice'!$F$2:$F$125)</f>
        <v>b</v>
      </c>
      <c r="J8" t="b">
        <f t="shared" si="2"/>
        <v>1</v>
      </c>
      <c r="K8">
        <f>_xlfn.XLOOKUP(A8,final_project!$B$2:$B$125,final_project!$H$2:$H$125)</f>
        <v>33</v>
      </c>
      <c r="L8">
        <f>_xlfn.XLOOKUP(A8,final_project!$B$2:$B$125,final_project!$I$2:$I$125)</f>
        <v>61.3</v>
      </c>
      <c r="M8">
        <f t="shared" si="3"/>
        <v>-28.299999999999997</v>
      </c>
      <c r="N8" t="str">
        <f t="shared" si="4"/>
        <v>Total Orders - Over Charged</v>
      </c>
    </row>
    <row r="9" spans="1:14" x14ac:dyDescent="0.25">
      <c r="A9">
        <v>2001807058</v>
      </c>
      <c r="B9">
        <f>_xlfn.XLOOKUP(A9,'Courier invoice'!$B$2:$B$125,'Courier invoice'!$A$2:$A$125)</f>
        <v>1091117323112</v>
      </c>
      <c r="C9" s="2">
        <f ca="1">(SUMIF('X -order Report'!$A$2:$D$401,Final_calculations!A9,'X -order Report'!$D$2:$D$401))/1000</f>
        <v>1.1679999999999999</v>
      </c>
      <c r="D9">
        <f t="shared" ca="1" si="0"/>
        <v>1.5</v>
      </c>
      <c r="E9">
        <f>_xlfn.XLOOKUP(A9,'Courier invoice'!$B$2:$B$125,'Courier invoice'!$C$2:$C$125)</f>
        <v>1.1499999999999999</v>
      </c>
      <c r="F9">
        <f t="shared" si="1"/>
        <v>1.5</v>
      </c>
      <c r="G9">
        <f>_xlfn.XLOOKUP(A9,'Courier invoice'!$B$2:$B$125,'Courier invoice'!$E$2:$E$125)</f>
        <v>140301</v>
      </c>
      <c r="H9" t="str">
        <f>_xlfn.XLOOKUP(G9,'X-Pincode zones'!$B$2:$B$125,'X-Pincode zones'!$C$2:$C$125)</f>
        <v>b</v>
      </c>
      <c r="I9" t="str">
        <f>_xlfn.XLOOKUP(A9,'Courier invoice'!$B$2:$B$125,'Courier invoice'!$F$2:$F$125)</f>
        <v>b</v>
      </c>
      <c r="J9" t="b">
        <f t="shared" si="2"/>
        <v>1</v>
      </c>
      <c r="K9">
        <f>_xlfn.XLOOKUP(A9,final_project!$B$2:$B$125,final_project!$H$2:$H$125)</f>
        <v>89.6</v>
      </c>
      <c r="L9">
        <f>_xlfn.XLOOKUP(A9,final_project!$B$2:$B$125,final_project!$I$2:$I$125)</f>
        <v>89.6</v>
      </c>
      <c r="M9">
        <f t="shared" si="3"/>
        <v>0</v>
      </c>
      <c r="N9" t="str">
        <f t="shared" si="4"/>
        <v>Total Orders - Correctly Charged</v>
      </c>
    </row>
    <row r="10" spans="1:14" x14ac:dyDescent="0.25">
      <c r="A10">
        <v>2001807186</v>
      </c>
      <c r="B10">
        <f>_xlfn.XLOOKUP(A10,'Courier invoice'!$B$2:$B$125,'Courier invoice'!$A$2:$A$125)</f>
        <v>1091117323812</v>
      </c>
      <c r="C10" s="2">
        <f ca="1">(SUMIF('X -order Report'!$A$2:$D$401,Final_calculations!A10,'X -order Report'!$D$2:$D$401))/1000</f>
        <v>0.5</v>
      </c>
      <c r="D10">
        <f t="shared" ca="1" si="0"/>
        <v>0.5</v>
      </c>
      <c r="E10">
        <f>_xlfn.XLOOKUP(A10,'Courier invoice'!$B$2:$B$125,'Courier invoice'!$C$2:$C$125)</f>
        <v>0.5</v>
      </c>
      <c r="F10">
        <f t="shared" si="1"/>
        <v>0.5</v>
      </c>
      <c r="G10">
        <f>_xlfn.XLOOKUP(A10,'Courier invoice'!$B$2:$B$125,'Courier invoice'!$E$2:$E$125)</f>
        <v>396001</v>
      </c>
      <c r="H10" t="str">
        <f>_xlfn.XLOOKUP(G10,'X-Pincode zones'!$B$2:$B$125,'X-Pincode zones'!$C$2:$C$125)</f>
        <v>d</v>
      </c>
      <c r="I10" t="str">
        <f>_xlfn.XLOOKUP(A10,'Courier invoice'!$B$2:$B$125,'Courier invoice'!$F$2:$F$125)</f>
        <v>d</v>
      </c>
      <c r="J10" t="b">
        <f t="shared" si="2"/>
        <v>1</v>
      </c>
      <c r="K10">
        <f>_xlfn.XLOOKUP(A10,final_project!$B$2:$B$125,final_project!$H$2:$H$125)</f>
        <v>45.4</v>
      </c>
      <c r="L10">
        <f>_xlfn.XLOOKUP(A10,final_project!$B$2:$B$125,final_project!$I$2:$I$125)</f>
        <v>45.4</v>
      </c>
      <c r="M10">
        <f t="shared" si="3"/>
        <v>0</v>
      </c>
      <c r="N10" t="str">
        <f t="shared" si="4"/>
        <v>Total Orders - Correctly Charged</v>
      </c>
    </row>
    <row r="11" spans="1:14" x14ac:dyDescent="0.25">
      <c r="A11">
        <v>2001807290</v>
      </c>
      <c r="B11">
        <f>_xlfn.XLOOKUP(A11,'Courier invoice'!$B$2:$B$125,'Courier invoice'!$A$2:$A$125)</f>
        <v>1091117324206</v>
      </c>
      <c r="C11" s="2">
        <f ca="1">(SUMIF('X -order Report'!$A$2:$D$401,Final_calculations!A11,'X -order Report'!$D$2:$D$401))/1000</f>
        <v>0.5</v>
      </c>
      <c r="D11">
        <f t="shared" ca="1" si="0"/>
        <v>0.5</v>
      </c>
      <c r="E11">
        <f>_xlfn.XLOOKUP(A11,'Courier invoice'!$B$2:$B$125,'Courier invoice'!$C$2:$C$125)</f>
        <v>0.5</v>
      </c>
      <c r="F11">
        <f t="shared" si="1"/>
        <v>0.5</v>
      </c>
      <c r="G11">
        <f>_xlfn.XLOOKUP(A11,'Courier invoice'!$B$2:$B$125,'Courier invoice'!$E$2:$E$125)</f>
        <v>711106</v>
      </c>
      <c r="H11" t="str">
        <f>_xlfn.XLOOKUP(G11,'X-Pincode zones'!$B$2:$B$125,'X-Pincode zones'!$C$2:$C$125)</f>
        <v>d</v>
      </c>
      <c r="I11" t="str">
        <f>_xlfn.XLOOKUP(A11,'Courier invoice'!$B$2:$B$125,'Courier invoice'!$F$2:$F$125)</f>
        <v>d</v>
      </c>
      <c r="J11" t="b">
        <f t="shared" si="2"/>
        <v>1</v>
      </c>
      <c r="K11">
        <f>_xlfn.XLOOKUP(A11,final_project!$B$2:$B$125,final_project!$H$2:$H$125)</f>
        <v>45.4</v>
      </c>
      <c r="L11">
        <f>_xlfn.XLOOKUP(A11,final_project!$B$2:$B$125,final_project!$I$2:$I$125)</f>
        <v>45.4</v>
      </c>
      <c r="M11">
        <f t="shared" si="3"/>
        <v>0</v>
      </c>
      <c r="N11" t="str">
        <f t="shared" si="4"/>
        <v>Total Orders - Correctly Charged</v>
      </c>
    </row>
    <row r="12" spans="1:14" x14ac:dyDescent="0.25">
      <c r="A12">
        <v>2001807814</v>
      </c>
      <c r="B12">
        <f>_xlfn.XLOOKUP(A12,'Courier invoice'!$B$2:$B$125,'Courier invoice'!$A$2:$A$125)</f>
        <v>1091117326612</v>
      </c>
      <c r="C12" s="2">
        <f ca="1">(SUMIF('X -order Report'!$A$2:$D$401,Final_calculations!A12,'X -order Report'!$D$2:$D$401))/1000</f>
        <v>0.60699999999999998</v>
      </c>
      <c r="D12">
        <f t="shared" ca="1" si="0"/>
        <v>1</v>
      </c>
      <c r="E12">
        <f>_xlfn.XLOOKUP(A12,'Courier invoice'!$B$2:$B$125,'Courier invoice'!$C$2:$C$125)</f>
        <v>0.79</v>
      </c>
      <c r="F12">
        <f t="shared" si="1"/>
        <v>1</v>
      </c>
      <c r="G12">
        <f>_xlfn.XLOOKUP(A12,'Courier invoice'!$B$2:$B$125,'Courier invoice'!$E$2:$E$125)</f>
        <v>284001</v>
      </c>
      <c r="H12" t="str">
        <f>_xlfn.XLOOKUP(G12,'X-Pincode zones'!$B$2:$B$125,'X-Pincode zones'!$C$2:$C$125)</f>
        <v>b</v>
      </c>
      <c r="I12" t="str">
        <f>_xlfn.XLOOKUP(A12,'Courier invoice'!$B$2:$B$125,'Courier invoice'!$F$2:$F$125)</f>
        <v>b</v>
      </c>
      <c r="J12" t="b">
        <f t="shared" si="2"/>
        <v>1</v>
      </c>
      <c r="K12">
        <f>_xlfn.XLOOKUP(A12,final_project!$B$2:$B$125,final_project!$H$2:$H$125)</f>
        <v>61.3</v>
      </c>
      <c r="L12">
        <f>_xlfn.XLOOKUP(A12,final_project!$B$2:$B$125,final_project!$I$2:$I$125)</f>
        <v>61.3</v>
      </c>
      <c r="M12">
        <f t="shared" si="3"/>
        <v>0</v>
      </c>
      <c r="N12" t="str">
        <f t="shared" si="4"/>
        <v>Total Orders - Correctly Charged</v>
      </c>
    </row>
    <row r="13" spans="1:14" x14ac:dyDescent="0.25">
      <c r="A13">
        <v>2001807931</v>
      </c>
      <c r="B13">
        <f>_xlfn.XLOOKUP(A13,'Courier invoice'!$B$2:$B$125,'Courier invoice'!$A$2:$A$125)</f>
        <v>1091117327172</v>
      </c>
      <c r="C13" s="2">
        <f ca="1">(SUMIF('X -order Report'!$A$2:$D$401,Final_calculations!A13,'X -order Report'!$D$2:$D$401))/1000</f>
        <v>0.60699999999999998</v>
      </c>
      <c r="D13">
        <f t="shared" ca="1" si="0"/>
        <v>1</v>
      </c>
      <c r="E13">
        <f>_xlfn.XLOOKUP(A13,'Courier invoice'!$B$2:$B$125,'Courier invoice'!$C$2:$C$125)</f>
        <v>0.72</v>
      </c>
      <c r="F13">
        <f t="shared" si="1"/>
        <v>1</v>
      </c>
      <c r="G13">
        <f>_xlfn.XLOOKUP(A13,'Courier invoice'!$B$2:$B$125,'Courier invoice'!$E$2:$E$125)</f>
        <v>441601</v>
      </c>
      <c r="H13" t="str">
        <f>_xlfn.XLOOKUP(G13,'X-Pincode zones'!$B$2:$B$125,'X-Pincode zones'!$C$2:$C$125)</f>
        <v>d</v>
      </c>
      <c r="I13" t="str">
        <f>_xlfn.XLOOKUP(A13,'Courier invoice'!$B$2:$B$125,'Courier invoice'!$F$2:$F$125)</f>
        <v>d</v>
      </c>
      <c r="J13" t="b">
        <f t="shared" si="2"/>
        <v>1</v>
      </c>
      <c r="K13">
        <f>_xlfn.XLOOKUP(A13,final_project!$B$2:$B$125,final_project!$H$2:$H$125)</f>
        <v>90.199999999999903</v>
      </c>
      <c r="L13">
        <f>_xlfn.XLOOKUP(A13,final_project!$B$2:$B$125,final_project!$I$2:$I$125)</f>
        <v>90.199999999999903</v>
      </c>
      <c r="M13">
        <f t="shared" si="3"/>
        <v>0</v>
      </c>
      <c r="N13" t="str">
        <f t="shared" si="4"/>
        <v>Total Orders - Correctly Charged</v>
      </c>
    </row>
    <row r="14" spans="1:14" x14ac:dyDescent="0.25">
      <c r="A14">
        <v>2001807956</v>
      </c>
      <c r="B14">
        <f>_xlfn.XLOOKUP(A14,'Courier invoice'!$B$2:$B$125,'Courier invoice'!$A$2:$A$125)</f>
        <v>1091117327275</v>
      </c>
      <c r="C14" s="2">
        <f ca="1">(SUMIF('X -order Report'!$A$2:$D$401,Final_calculations!A14,'X -order Report'!$D$2:$D$401))/1000</f>
        <v>0.79</v>
      </c>
      <c r="D14">
        <f t="shared" ca="1" si="0"/>
        <v>1</v>
      </c>
      <c r="E14">
        <f>_xlfn.XLOOKUP(A14,'Courier invoice'!$B$2:$B$125,'Courier invoice'!$C$2:$C$125)</f>
        <v>1.08</v>
      </c>
      <c r="F14">
        <f t="shared" si="1"/>
        <v>1.5</v>
      </c>
      <c r="G14">
        <f>_xlfn.XLOOKUP(A14,'Courier invoice'!$B$2:$B$125,'Courier invoice'!$E$2:$E$125)</f>
        <v>248006</v>
      </c>
      <c r="H14" t="str">
        <f>_xlfn.XLOOKUP(G14,'X-Pincode zones'!$B$2:$B$125,'X-Pincode zones'!$C$2:$C$125)</f>
        <v>b</v>
      </c>
      <c r="I14" t="str">
        <f>_xlfn.XLOOKUP(A14,'Courier invoice'!$B$2:$B$125,'Courier invoice'!$F$2:$F$125)</f>
        <v>b</v>
      </c>
      <c r="J14" t="b">
        <f t="shared" si="2"/>
        <v>1</v>
      </c>
      <c r="K14">
        <f>_xlfn.XLOOKUP(A14,final_project!$B$2:$B$125,final_project!$H$2:$H$125)</f>
        <v>61.3</v>
      </c>
      <c r="L14">
        <f>_xlfn.XLOOKUP(A14,final_project!$B$2:$B$125,final_project!$I$2:$I$125)</f>
        <v>89.6</v>
      </c>
      <c r="M14">
        <f t="shared" si="3"/>
        <v>-28.299999999999997</v>
      </c>
      <c r="N14" t="str">
        <f t="shared" si="4"/>
        <v>Total Orders - Over Charged</v>
      </c>
    </row>
    <row r="15" spans="1:14" x14ac:dyDescent="0.25">
      <c r="A15">
        <v>2001807960</v>
      </c>
      <c r="B15">
        <f>_xlfn.XLOOKUP(A15,'Courier invoice'!$B$2:$B$125,'Courier invoice'!$A$2:$A$125)</f>
        <v>1091117327312</v>
      </c>
      <c r="C15" s="2">
        <f ca="1">(SUMIF('X -order Report'!$A$2:$D$401,Final_calculations!A15,'X -order Report'!$D$2:$D$401))/1000</f>
        <v>0.93</v>
      </c>
      <c r="D15">
        <f t="shared" ca="1" si="0"/>
        <v>1</v>
      </c>
      <c r="E15">
        <f>_xlfn.XLOOKUP(A15,'Courier invoice'!$B$2:$B$125,'Courier invoice'!$C$2:$C$125)</f>
        <v>1</v>
      </c>
      <c r="F15">
        <f t="shared" si="1"/>
        <v>1</v>
      </c>
      <c r="G15">
        <f>_xlfn.XLOOKUP(A15,'Courier invoice'!$B$2:$B$125,'Courier invoice'!$E$2:$E$125)</f>
        <v>485001</v>
      </c>
      <c r="H15" t="str">
        <f>_xlfn.XLOOKUP(G15,'X-Pincode zones'!$B$2:$B$125,'X-Pincode zones'!$C$2:$C$125)</f>
        <v>d</v>
      </c>
      <c r="I15" t="str">
        <f>_xlfn.XLOOKUP(A15,'Courier invoice'!$B$2:$B$125,'Courier invoice'!$F$2:$F$125)</f>
        <v>d</v>
      </c>
      <c r="J15" t="b">
        <f t="shared" si="2"/>
        <v>1</v>
      </c>
      <c r="K15">
        <f>_xlfn.XLOOKUP(A15,final_project!$B$2:$B$125,final_project!$H$2:$H$125)</f>
        <v>90.199999999999903</v>
      </c>
      <c r="L15">
        <f>_xlfn.XLOOKUP(A15,final_project!$B$2:$B$125,final_project!$I$2:$I$125)</f>
        <v>90.199999999999903</v>
      </c>
      <c r="M15">
        <f t="shared" si="3"/>
        <v>0</v>
      </c>
      <c r="N15" t="str">
        <f t="shared" si="4"/>
        <v>Total Orders - Correctly Charged</v>
      </c>
    </row>
    <row r="16" spans="1:14" x14ac:dyDescent="0.25">
      <c r="A16">
        <v>2001807930</v>
      </c>
      <c r="B16">
        <f>_xlfn.XLOOKUP(A16,'Courier invoice'!$B$2:$B$125,'Courier invoice'!$A$2:$A$125)</f>
        <v>1091117327695</v>
      </c>
      <c r="C16" s="2">
        <f ca="1">(SUMIF('X -order Report'!$A$2:$D$401,Final_calculations!A16,'X -order Report'!$D$2:$D$401))/1000</f>
        <v>0.24</v>
      </c>
      <c r="D16">
        <f t="shared" ca="1" si="0"/>
        <v>0.5</v>
      </c>
      <c r="E16">
        <f>_xlfn.XLOOKUP(A16,'Courier invoice'!$B$2:$B$125,'Courier invoice'!$C$2:$C$125)</f>
        <v>0.15</v>
      </c>
      <c r="F16">
        <f t="shared" si="1"/>
        <v>0.5</v>
      </c>
      <c r="G16">
        <f>_xlfn.XLOOKUP(A16,'Courier invoice'!$B$2:$B$125,'Courier invoice'!$E$2:$E$125)</f>
        <v>845438</v>
      </c>
      <c r="H16" t="str">
        <f>_xlfn.XLOOKUP(G16,'X-Pincode zones'!$B$2:$B$125,'X-Pincode zones'!$C$2:$C$125)</f>
        <v>d</v>
      </c>
      <c r="I16" t="str">
        <f>_xlfn.XLOOKUP(A16,'Courier invoice'!$B$2:$B$125,'Courier invoice'!$F$2:$F$125)</f>
        <v>d</v>
      </c>
      <c r="J16" t="b">
        <f t="shared" si="2"/>
        <v>1</v>
      </c>
      <c r="K16">
        <f>_xlfn.XLOOKUP(A16,final_project!$B$2:$B$125,final_project!$H$2:$H$125)</f>
        <v>45.4</v>
      </c>
      <c r="L16">
        <f>_xlfn.XLOOKUP(A16,final_project!$B$2:$B$125,final_project!$I$2:$I$125)</f>
        <v>45.4</v>
      </c>
      <c r="M16">
        <f t="shared" si="3"/>
        <v>0</v>
      </c>
      <c r="N16" t="str">
        <f t="shared" si="4"/>
        <v>Total Orders - Correctly Charged</v>
      </c>
    </row>
    <row r="17" spans="1:14" x14ac:dyDescent="0.25">
      <c r="A17">
        <v>2001808102</v>
      </c>
      <c r="B17">
        <f>_xlfn.XLOOKUP(A17,'Courier invoice'!$B$2:$B$125,'Courier invoice'!$A$2:$A$125)</f>
        <v>1091117435005</v>
      </c>
      <c r="C17" s="2">
        <f ca="1">(SUMIF('X -order Report'!$A$2:$D$401,Final_calculations!A17,'X -order Report'!$D$2:$D$401))/1000</f>
        <v>0.82099999999999995</v>
      </c>
      <c r="D17">
        <f t="shared" ca="1" si="0"/>
        <v>1</v>
      </c>
      <c r="E17">
        <f>_xlfn.XLOOKUP(A17,'Courier invoice'!$B$2:$B$125,'Courier invoice'!$C$2:$C$125)</f>
        <v>1.28</v>
      </c>
      <c r="F17">
        <f t="shared" si="1"/>
        <v>1.5</v>
      </c>
      <c r="G17">
        <f>_xlfn.XLOOKUP(A17,'Courier invoice'!$B$2:$B$125,'Courier invoice'!$E$2:$E$125)</f>
        <v>463106</v>
      </c>
      <c r="H17" t="str">
        <f>_xlfn.XLOOKUP(G17,'X-Pincode zones'!$B$2:$B$125,'X-Pincode zones'!$C$2:$C$125)</f>
        <v>d</v>
      </c>
      <c r="I17" t="str">
        <f>_xlfn.XLOOKUP(A17,'Courier invoice'!$B$2:$B$125,'Courier invoice'!$F$2:$F$125)</f>
        <v>d</v>
      </c>
      <c r="J17" t="b">
        <f t="shared" si="2"/>
        <v>1</v>
      </c>
      <c r="K17">
        <f>_xlfn.XLOOKUP(A17,final_project!$B$2:$B$125,final_project!$H$2:$H$125)</f>
        <v>90.199999999999903</v>
      </c>
      <c r="L17">
        <f>_xlfn.XLOOKUP(A17,final_project!$B$2:$B$125,final_project!$I$2:$I$125)</f>
        <v>135</v>
      </c>
      <c r="M17">
        <f t="shared" si="3"/>
        <v>-44.800000000000097</v>
      </c>
      <c r="N17" t="str">
        <f t="shared" si="4"/>
        <v>Total Orders - Over Charged</v>
      </c>
    </row>
    <row r="18" spans="1:14" x14ac:dyDescent="0.25">
      <c r="A18">
        <v>2001808118</v>
      </c>
      <c r="B18">
        <f>_xlfn.XLOOKUP(A18,'Courier invoice'!$B$2:$B$125,'Courier invoice'!$A$2:$A$125)</f>
        <v>1091117435134</v>
      </c>
      <c r="C18" s="2">
        <f ca="1">(SUMIF('X -order Report'!$A$2:$D$401,Final_calculations!A18,'X -order Report'!$D$2:$D$401))/1000</f>
        <v>0.34300000000000003</v>
      </c>
      <c r="D18">
        <f t="shared" ca="1" si="0"/>
        <v>0.5</v>
      </c>
      <c r="E18">
        <f>_xlfn.XLOOKUP(A18,'Courier invoice'!$B$2:$B$125,'Courier invoice'!$C$2:$C$125)</f>
        <v>0.5</v>
      </c>
      <c r="F18">
        <f t="shared" si="1"/>
        <v>0.5</v>
      </c>
      <c r="G18">
        <f>_xlfn.XLOOKUP(A18,'Courier invoice'!$B$2:$B$125,'Courier invoice'!$E$2:$E$125)</f>
        <v>140301</v>
      </c>
      <c r="H18" t="str">
        <f>_xlfn.XLOOKUP(G18,'X-Pincode zones'!$B$2:$B$125,'X-Pincode zones'!$C$2:$C$125)</f>
        <v>b</v>
      </c>
      <c r="I18" t="str">
        <f>_xlfn.XLOOKUP(A18,'Courier invoice'!$B$2:$B$125,'Courier invoice'!$F$2:$F$125)</f>
        <v>b</v>
      </c>
      <c r="J18" t="b">
        <f t="shared" si="2"/>
        <v>1</v>
      </c>
      <c r="K18">
        <f>_xlfn.XLOOKUP(A18,final_project!$B$2:$B$125,final_project!$H$2:$H$125)</f>
        <v>33</v>
      </c>
      <c r="L18">
        <f>_xlfn.XLOOKUP(A18,final_project!$B$2:$B$125,final_project!$I$2:$I$125)</f>
        <v>33</v>
      </c>
      <c r="M18">
        <f t="shared" si="3"/>
        <v>0</v>
      </c>
      <c r="N18" t="str">
        <f t="shared" si="4"/>
        <v>Total Orders - Correctly Charged</v>
      </c>
    </row>
    <row r="19" spans="1:14" x14ac:dyDescent="0.25">
      <c r="A19">
        <v>2001808207</v>
      </c>
      <c r="B19">
        <f>_xlfn.XLOOKUP(A19,'Courier invoice'!$B$2:$B$125,'Courier invoice'!$A$2:$A$125)</f>
        <v>1091117435370</v>
      </c>
      <c r="C19" s="2">
        <f ca="1">(SUMIF('X -order Report'!$A$2:$D$401,Final_calculations!A19,'X -order Report'!$D$2:$D$401))/1000</f>
        <v>0.60699999999999998</v>
      </c>
      <c r="D19">
        <f t="shared" ca="1" si="0"/>
        <v>1</v>
      </c>
      <c r="E19">
        <f>_xlfn.XLOOKUP(A19,'Courier invoice'!$B$2:$B$125,'Courier invoice'!$C$2:$C$125)</f>
        <v>0.79</v>
      </c>
      <c r="F19">
        <f t="shared" si="1"/>
        <v>1</v>
      </c>
      <c r="G19">
        <f>_xlfn.XLOOKUP(A19,'Courier invoice'!$B$2:$B$125,'Courier invoice'!$E$2:$E$125)</f>
        <v>495671</v>
      </c>
      <c r="H19" t="str">
        <f>_xlfn.XLOOKUP(G19,'X-Pincode zones'!$B$2:$B$125,'X-Pincode zones'!$C$2:$C$125)</f>
        <v>d</v>
      </c>
      <c r="I19" t="str">
        <f>_xlfn.XLOOKUP(A19,'Courier invoice'!$B$2:$B$125,'Courier invoice'!$F$2:$F$125)</f>
        <v>d</v>
      </c>
      <c r="J19" t="b">
        <f t="shared" si="2"/>
        <v>1</v>
      </c>
      <c r="K19">
        <f>_xlfn.XLOOKUP(A19,final_project!$B$2:$B$125,final_project!$H$2:$H$125)</f>
        <v>90.199999999999903</v>
      </c>
      <c r="L19">
        <f>_xlfn.XLOOKUP(A19,final_project!$B$2:$B$125,final_project!$I$2:$I$125)</f>
        <v>90.199999999999903</v>
      </c>
      <c r="M19">
        <f t="shared" si="3"/>
        <v>0</v>
      </c>
      <c r="N19" t="str">
        <f t="shared" si="4"/>
        <v>Total Orders - Correctly Charged</v>
      </c>
    </row>
    <row r="20" spans="1:14" x14ac:dyDescent="0.25">
      <c r="A20">
        <v>2001808295</v>
      </c>
      <c r="B20">
        <f>_xlfn.XLOOKUP(A20,'Courier invoice'!$B$2:$B$125,'Courier invoice'!$A$2:$A$125)</f>
        <v>1091117435661</v>
      </c>
      <c r="C20" s="2">
        <f ca="1">(SUMIF('X -order Report'!$A$2:$D$401,Final_calculations!A20,'X -order Report'!$D$2:$D$401))/1000</f>
        <v>0.245</v>
      </c>
      <c r="D20">
        <f t="shared" ca="1" si="0"/>
        <v>0.5</v>
      </c>
      <c r="E20">
        <f>_xlfn.XLOOKUP(A20,'Courier invoice'!$B$2:$B$125,'Courier invoice'!$C$2:$C$125)</f>
        <v>0.2</v>
      </c>
      <c r="F20">
        <f t="shared" si="1"/>
        <v>0.5</v>
      </c>
      <c r="G20">
        <f>_xlfn.XLOOKUP(A20,'Courier invoice'!$B$2:$B$125,'Courier invoice'!$E$2:$E$125)</f>
        <v>673002</v>
      </c>
      <c r="H20" t="str">
        <f>_xlfn.XLOOKUP(G20,'X-Pincode zones'!$B$2:$B$125,'X-Pincode zones'!$C$2:$C$125)</f>
        <v>e</v>
      </c>
      <c r="I20" t="str">
        <f>_xlfn.XLOOKUP(A20,'Courier invoice'!$B$2:$B$125,'Courier invoice'!$F$2:$F$125)</f>
        <v>e</v>
      </c>
      <c r="J20" t="b">
        <f t="shared" si="2"/>
        <v>1</v>
      </c>
      <c r="K20">
        <f>_xlfn.XLOOKUP(A20,final_project!$B$2:$B$125,final_project!$H$2:$H$125)</f>
        <v>107.3</v>
      </c>
      <c r="L20">
        <f>_xlfn.XLOOKUP(A20,final_project!$B$2:$B$125,final_project!$I$2:$I$125)</f>
        <v>107.3</v>
      </c>
      <c r="M20">
        <f t="shared" si="3"/>
        <v>0</v>
      </c>
      <c r="N20" t="str">
        <f t="shared" si="4"/>
        <v>Total Orders - Correctly Charged</v>
      </c>
    </row>
    <row r="21" spans="1:14" x14ac:dyDescent="0.25">
      <c r="A21">
        <v>2001808507</v>
      </c>
      <c r="B21">
        <f>_xlfn.XLOOKUP(A21,'Courier invoice'!$B$2:$B$125,'Courier invoice'!$A$2:$A$125)</f>
        <v>1091117436383</v>
      </c>
      <c r="C21" s="2">
        <f ca="1">(SUMIF('X -order Report'!$A$2:$D$401,Final_calculations!A21,'X -order Report'!$D$2:$D$401))/1000</f>
        <v>0.60699999999999998</v>
      </c>
      <c r="D21">
        <f t="shared" ca="1" si="0"/>
        <v>1</v>
      </c>
      <c r="E21">
        <f>_xlfn.XLOOKUP(A21,'Courier invoice'!$B$2:$B$125,'Courier invoice'!$C$2:$C$125)</f>
        <v>0.79</v>
      </c>
      <c r="F21">
        <f t="shared" si="1"/>
        <v>1</v>
      </c>
      <c r="G21">
        <f>_xlfn.XLOOKUP(A21,'Courier invoice'!$B$2:$B$125,'Courier invoice'!$E$2:$E$125)</f>
        <v>208002</v>
      </c>
      <c r="H21" t="str">
        <f>_xlfn.XLOOKUP(G21,'X-Pincode zones'!$B$2:$B$125,'X-Pincode zones'!$C$2:$C$125)</f>
        <v>b</v>
      </c>
      <c r="I21" t="str">
        <f>_xlfn.XLOOKUP(A21,'Courier invoice'!$B$2:$B$125,'Courier invoice'!$F$2:$F$125)</f>
        <v>b</v>
      </c>
      <c r="J21" t="b">
        <f t="shared" si="2"/>
        <v>1</v>
      </c>
      <c r="K21">
        <f>_xlfn.XLOOKUP(A21,final_project!$B$2:$B$125,final_project!$H$2:$H$125)</f>
        <v>61.3</v>
      </c>
      <c r="L21">
        <f>_xlfn.XLOOKUP(A21,final_project!$B$2:$B$125,final_project!$I$2:$I$125)</f>
        <v>61.3</v>
      </c>
      <c r="M21">
        <f t="shared" si="3"/>
        <v>0</v>
      </c>
      <c r="N21" t="str">
        <f t="shared" si="4"/>
        <v>Total Orders - Correctly Charged</v>
      </c>
    </row>
    <row r="22" spans="1:14" x14ac:dyDescent="0.25">
      <c r="A22">
        <v>2001808542</v>
      </c>
      <c r="B22">
        <f>_xlfn.XLOOKUP(A22,'Courier invoice'!$B$2:$B$125,'Courier invoice'!$A$2:$A$125)</f>
        <v>1091117436464</v>
      </c>
      <c r="C22" s="2">
        <f ca="1">(SUMIF('X -order Report'!$A$2:$D$401,Final_calculations!A22,'X -order Report'!$D$2:$D$401))/1000</f>
        <v>0.36699999999999999</v>
      </c>
      <c r="D22">
        <f t="shared" ca="1" si="0"/>
        <v>0.5</v>
      </c>
      <c r="E22">
        <f>_xlfn.XLOOKUP(A22,'Courier invoice'!$B$2:$B$125,'Courier invoice'!$C$2:$C$125)</f>
        <v>0.86</v>
      </c>
      <c r="F22">
        <f t="shared" si="1"/>
        <v>1</v>
      </c>
      <c r="G22">
        <f>_xlfn.XLOOKUP(A22,'Courier invoice'!$B$2:$B$125,'Courier invoice'!$E$2:$E$125)</f>
        <v>416010</v>
      </c>
      <c r="H22" t="str">
        <f>_xlfn.XLOOKUP(G22,'X-Pincode zones'!$B$2:$B$125,'X-Pincode zones'!$C$2:$C$125)</f>
        <v>d</v>
      </c>
      <c r="I22" t="str">
        <f>_xlfn.XLOOKUP(A22,'Courier invoice'!$B$2:$B$125,'Courier invoice'!$F$2:$F$125)</f>
        <v>d</v>
      </c>
      <c r="J22" t="b">
        <f t="shared" si="2"/>
        <v>1</v>
      </c>
      <c r="K22">
        <f>_xlfn.XLOOKUP(A22,final_project!$B$2:$B$125,final_project!$H$2:$H$125)</f>
        <v>45.4</v>
      </c>
      <c r="L22">
        <f>_xlfn.XLOOKUP(A22,final_project!$B$2:$B$125,final_project!$I$2:$I$125)</f>
        <v>90.199999999999903</v>
      </c>
      <c r="M22">
        <f t="shared" si="3"/>
        <v>-44.799999999999905</v>
      </c>
      <c r="N22" t="str">
        <f t="shared" si="4"/>
        <v>Total Orders - Over Charged</v>
      </c>
    </row>
    <row r="23" spans="1:14" x14ac:dyDescent="0.25">
      <c r="A23">
        <v>2001808675</v>
      </c>
      <c r="B23">
        <f>_xlfn.XLOOKUP(A23,'Courier invoice'!$B$2:$B$125,'Courier invoice'!$A$2:$A$125)</f>
        <v>1091117437050</v>
      </c>
      <c r="C23" s="2">
        <f ca="1">(SUMIF('X -order Report'!$A$2:$D$401,Final_calculations!A23,'X -order Report'!$D$2:$D$401))/1000</f>
        <v>1.1830000000000001</v>
      </c>
      <c r="D23">
        <f t="shared" ca="1" si="0"/>
        <v>1.5</v>
      </c>
      <c r="E23">
        <f>_xlfn.XLOOKUP(A23,'Courier invoice'!$B$2:$B$125,'Courier invoice'!$C$2:$C$125)</f>
        <v>1.2</v>
      </c>
      <c r="F23">
        <f t="shared" si="1"/>
        <v>1.5</v>
      </c>
      <c r="G23">
        <f>_xlfn.XLOOKUP(A23,'Courier invoice'!$B$2:$B$125,'Courier invoice'!$E$2:$E$125)</f>
        <v>226010</v>
      </c>
      <c r="H23" t="str">
        <f>_xlfn.XLOOKUP(G23,'X-Pincode zones'!$B$2:$B$125,'X-Pincode zones'!$C$2:$C$125)</f>
        <v>b</v>
      </c>
      <c r="I23" t="str">
        <f>_xlfn.XLOOKUP(A23,'Courier invoice'!$B$2:$B$125,'Courier invoice'!$F$2:$F$125)</f>
        <v>b</v>
      </c>
      <c r="J23" t="b">
        <f t="shared" si="2"/>
        <v>1</v>
      </c>
      <c r="K23">
        <f>_xlfn.XLOOKUP(A23,final_project!$B$2:$B$125,final_project!$H$2:$H$125)</f>
        <v>89.6</v>
      </c>
      <c r="L23">
        <f>_xlfn.XLOOKUP(A23,final_project!$B$2:$B$125,final_project!$I$2:$I$125)</f>
        <v>89.6</v>
      </c>
      <c r="M23">
        <f t="shared" si="3"/>
        <v>0</v>
      </c>
      <c r="N23" t="str">
        <f t="shared" si="4"/>
        <v>Total Orders - Correctly Charged</v>
      </c>
    </row>
    <row r="24" spans="1:14" x14ac:dyDescent="0.25">
      <c r="A24">
        <v>2001807976</v>
      </c>
      <c r="B24">
        <f>_xlfn.XLOOKUP(A24,'Courier invoice'!$B$2:$B$125,'Courier invoice'!$A$2:$A$125)</f>
        <v>1091117327496</v>
      </c>
      <c r="C24" s="2">
        <f ca="1">(SUMIF('X -order Report'!$A$2:$D$401,Final_calculations!A24,'X -order Report'!$D$2:$D$401))/1000</f>
        <v>0.72099999999999997</v>
      </c>
      <c r="D24">
        <f t="shared" ca="1" si="0"/>
        <v>1</v>
      </c>
      <c r="E24">
        <f>_xlfn.XLOOKUP(A24,'Courier invoice'!$B$2:$B$125,'Courier invoice'!$C$2:$C$125)</f>
        <v>0.7</v>
      </c>
      <c r="F24">
        <f t="shared" si="1"/>
        <v>1</v>
      </c>
      <c r="G24">
        <f>_xlfn.XLOOKUP(A24,'Courier invoice'!$B$2:$B$125,'Courier invoice'!$E$2:$E$125)</f>
        <v>400705</v>
      </c>
      <c r="H24" t="str">
        <f>_xlfn.XLOOKUP(G24,'X-Pincode zones'!$B$2:$B$125,'X-Pincode zones'!$C$2:$C$125)</f>
        <v>d</v>
      </c>
      <c r="I24" t="str">
        <f>_xlfn.XLOOKUP(A24,'Courier invoice'!$B$2:$B$125,'Courier invoice'!$F$2:$F$125)</f>
        <v>d</v>
      </c>
      <c r="J24" t="b">
        <f t="shared" si="2"/>
        <v>1</v>
      </c>
      <c r="K24">
        <f>_xlfn.XLOOKUP(A24,final_project!$B$2:$B$125,final_project!$H$2:$H$125)</f>
        <v>176.29999999999899</v>
      </c>
      <c r="L24">
        <f>_xlfn.XLOOKUP(A24,final_project!$B$2:$B$125,final_project!$I$2:$I$125)</f>
        <v>176.29999999999899</v>
      </c>
      <c r="M24">
        <f t="shared" si="3"/>
        <v>0</v>
      </c>
      <c r="N24" t="str">
        <f t="shared" si="4"/>
        <v>Total Orders - Correctly Charged</v>
      </c>
    </row>
    <row r="25" spans="1:14" x14ac:dyDescent="0.25">
      <c r="A25">
        <v>2001812838</v>
      </c>
      <c r="B25">
        <f>_xlfn.XLOOKUP(A25,'Courier invoice'!$B$2:$B$125,'Courier invoice'!$A$2:$A$125)</f>
        <v>1091118547832</v>
      </c>
      <c r="C25" s="2">
        <f ca="1">(SUMIF('X -order Report'!$A$2:$D$401,Final_calculations!A25,'X -order Report'!$D$2:$D$401))/1000</f>
        <v>0.222</v>
      </c>
      <c r="D25">
        <f t="shared" ca="1" si="0"/>
        <v>0.5</v>
      </c>
      <c r="E25">
        <f>_xlfn.XLOOKUP(A25,'Courier invoice'!$B$2:$B$125,'Courier invoice'!$C$2:$C$125)</f>
        <v>0.6</v>
      </c>
      <c r="F25">
        <f t="shared" si="1"/>
        <v>1</v>
      </c>
      <c r="G25">
        <f>_xlfn.XLOOKUP(A25,'Courier invoice'!$B$2:$B$125,'Courier invoice'!$E$2:$E$125)</f>
        <v>262405</v>
      </c>
      <c r="H25" t="str">
        <f>_xlfn.XLOOKUP(G25,'X-Pincode zones'!$B$2:$B$125,'X-Pincode zones'!$C$2:$C$125)</f>
        <v>b</v>
      </c>
      <c r="I25" t="str">
        <f>_xlfn.XLOOKUP(A25,'Courier invoice'!$B$2:$B$125,'Courier invoice'!$F$2:$F$125)</f>
        <v>b</v>
      </c>
      <c r="J25" t="b">
        <f t="shared" si="2"/>
        <v>1</v>
      </c>
      <c r="K25">
        <f>_xlfn.XLOOKUP(A25,final_project!$B$2:$B$125,final_project!$H$2:$H$125)</f>
        <v>53.5</v>
      </c>
      <c r="L25">
        <f>_xlfn.XLOOKUP(A25,final_project!$B$2:$B$125,final_project!$I$2:$I$125)</f>
        <v>110.1</v>
      </c>
      <c r="M25">
        <f t="shared" si="3"/>
        <v>-56.599999999999994</v>
      </c>
      <c r="N25" t="str">
        <f t="shared" si="4"/>
        <v>Total Orders - Over Charged</v>
      </c>
    </row>
    <row r="26" spans="1:14" x14ac:dyDescent="0.25">
      <c r="A26">
        <v>2001816684</v>
      </c>
      <c r="B26">
        <f>_xlfn.XLOOKUP(A26,'Courier invoice'!$B$2:$B$125,'Courier invoice'!$A$2:$A$125)</f>
        <v>1091119398844</v>
      </c>
      <c r="C26" s="2">
        <f ca="1">(SUMIF('X -order Report'!$A$2:$D$401,Final_calculations!A26,'X -order Report'!$D$2:$D$401))/1000</f>
        <v>0.34</v>
      </c>
      <c r="D26">
        <f t="shared" ca="1" si="0"/>
        <v>0.5</v>
      </c>
      <c r="E26">
        <f>_xlfn.XLOOKUP(A26,'Courier invoice'!$B$2:$B$125,'Courier invoice'!$C$2:$C$125)</f>
        <v>0.99</v>
      </c>
      <c r="F26">
        <f t="shared" si="1"/>
        <v>1</v>
      </c>
      <c r="G26">
        <f>_xlfn.XLOOKUP(A26,'Courier invoice'!$B$2:$B$125,'Courier invoice'!$E$2:$E$125)</f>
        <v>394210</v>
      </c>
      <c r="H26" t="str">
        <f>_xlfn.XLOOKUP(G26,'X-Pincode zones'!$B$2:$B$125,'X-Pincode zones'!$C$2:$C$125)</f>
        <v>d</v>
      </c>
      <c r="I26" t="str">
        <f>_xlfn.XLOOKUP(A26,'Courier invoice'!$B$2:$B$125,'Courier invoice'!$F$2:$F$125)</f>
        <v>d</v>
      </c>
      <c r="J26" t="b">
        <f t="shared" si="2"/>
        <v>1</v>
      </c>
      <c r="K26">
        <f>_xlfn.XLOOKUP(A26,final_project!$B$2:$B$125,final_project!$H$2:$H$125)</f>
        <v>107.3</v>
      </c>
      <c r="L26">
        <f>_xlfn.XLOOKUP(A26,final_project!$B$2:$B$125,final_project!$I$2:$I$125)</f>
        <v>176.29999999999899</v>
      </c>
      <c r="M26">
        <f t="shared" si="3"/>
        <v>-68.999999999998991</v>
      </c>
      <c r="N26" t="str">
        <f t="shared" si="4"/>
        <v>Total Orders - Over Charged</v>
      </c>
    </row>
    <row r="27" spans="1:14" x14ac:dyDescent="0.25">
      <c r="A27">
        <v>2001817160</v>
      </c>
      <c r="B27">
        <f>_xlfn.XLOOKUP(A27,'Courier invoice'!$B$2:$B$125,'Courier invoice'!$A$2:$A$125)</f>
        <v>1091119630264</v>
      </c>
      <c r="C27" s="2">
        <f ca="1">(SUMIF('X -order Report'!$A$2:$D$401,Final_calculations!A27,'X -order Report'!$D$2:$D$401))/1000</f>
        <v>0.7</v>
      </c>
      <c r="D27">
        <f t="shared" ca="1" si="0"/>
        <v>1</v>
      </c>
      <c r="E27">
        <f>_xlfn.XLOOKUP(A27,'Courier invoice'!$B$2:$B$125,'Courier invoice'!$C$2:$C$125)</f>
        <v>0.7</v>
      </c>
      <c r="F27">
        <f t="shared" si="1"/>
        <v>1</v>
      </c>
      <c r="G27">
        <f>_xlfn.XLOOKUP(A27,'Courier invoice'!$B$2:$B$125,'Courier invoice'!$E$2:$E$125)</f>
        <v>411014</v>
      </c>
      <c r="H27" t="str">
        <f>_xlfn.XLOOKUP(G27,'X-Pincode zones'!$B$2:$B$125,'X-Pincode zones'!$C$2:$C$125)</f>
        <v>d</v>
      </c>
      <c r="I27" t="str">
        <f>_xlfn.XLOOKUP(A27,'Courier invoice'!$B$2:$B$125,'Courier invoice'!$F$2:$F$125)</f>
        <v>d</v>
      </c>
      <c r="J27" t="b">
        <f t="shared" si="2"/>
        <v>1</v>
      </c>
      <c r="K27">
        <f>_xlfn.XLOOKUP(A27,final_project!$B$2:$B$125,final_project!$H$2:$H$125)</f>
        <v>176.29999999999899</v>
      </c>
      <c r="L27">
        <f>_xlfn.XLOOKUP(A27,final_project!$B$2:$B$125,final_project!$I$2:$I$125)</f>
        <v>176.29999999999899</v>
      </c>
      <c r="M27">
        <f t="shared" si="3"/>
        <v>0</v>
      </c>
      <c r="N27" t="str">
        <f t="shared" si="4"/>
        <v>Total Orders - Correctly Charged</v>
      </c>
    </row>
    <row r="28" spans="1:14" x14ac:dyDescent="0.25">
      <c r="A28">
        <v>2001818390</v>
      </c>
      <c r="B28">
        <f>_xlfn.XLOOKUP(A28,'Courier invoice'!$B$2:$B$125,'Courier invoice'!$A$2:$A$125)</f>
        <v>1091120014461</v>
      </c>
      <c r="C28" s="2">
        <f ca="1">(SUMIF('X -order Report'!$A$2:$D$401,Final_calculations!A28,'X -order Report'!$D$2:$D$401))/1000</f>
        <v>0.48099999999999998</v>
      </c>
      <c r="D28">
        <f t="shared" ca="1" si="0"/>
        <v>0.5</v>
      </c>
      <c r="E28">
        <f>_xlfn.XLOOKUP(A28,'Courier invoice'!$B$2:$B$125,'Courier invoice'!$C$2:$C$125)</f>
        <v>0.8</v>
      </c>
      <c r="F28">
        <f t="shared" si="1"/>
        <v>1</v>
      </c>
      <c r="G28">
        <f>_xlfn.XLOOKUP(A28,'Courier invoice'!$B$2:$B$125,'Courier invoice'!$E$2:$E$125)</f>
        <v>783301</v>
      </c>
      <c r="H28" t="str">
        <f>_xlfn.XLOOKUP(G28,'X-Pincode zones'!$B$2:$B$125,'X-Pincode zones'!$C$2:$C$125)</f>
        <v>e</v>
      </c>
      <c r="I28" t="str">
        <f>_xlfn.XLOOKUP(A28,'Courier invoice'!$B$2:$B$125,'Courier invoice'!$F$2:$F$125)</f>
        <v>e</v>
      </c>
      <c r="J28" t="b">
        <f t="shared" si="2"/>
        <v>1</v>
      </c>
      <c r="K28">
        <f>_xlfn.XLOOKUP(A28,final_project!$B$2:$B$125,final_project!$H$2:$H$125)</f>
        <v>107.3</v>
      </c>
      <c r="L28">
        <f>_xlfn.XLOOKUP(A28,final_project!$B$2:$B$125,final_project!$I$2:$I$125)</f>
        <v>218.3</v>
      </c>
      <c r="M28">
        <f t="shared" si="3"/>
        <v>-111.00000000000001</v>
      </c>
      <c r="N28" t="str">
        <f t="shared" si="4"/>
        <v>Total Orders - Over Charged</v>
      </c>
    </row>
    <row r="29" spans="1:14" x14ac:dyDescent="0.25">
      <c r="A29">
        <v>2001821190</v>
      </c>
      <c r="B29">
        <f>_xlfn.XLOOKUP(A29,'Courier invoice'!$B$2:$B$125,'Courier invoice'!$A$2:$A$125)</f>
        <v>1091120959015</v>
      </c>
      <c r="C29" s="2">
        <f ca="1">(SUMIF('X -order Report'!$A$2:$D$401,Final_calculations!A29,'X -order Report'!$D$2:$D$401))/1000</f>
        <v>1.2</v>
      </c>
      <c r="D29">
        <f t="shared" ca="1" si="0"/>
        <v>1.5</v>
      </c>
      <c r="E29">
        <f>_xlfn.XLOOKUP(A29,'Courier invoice'!$B$2:$B$125,'Courier invoice'!$C$2:$C$125)</f>
        <v>1.2</v>
      </c>
      <c r="F29">
        <f t="shared" si="1"/>
        <v>1.5</v>
      </c>
      <c r="G29">
        <f>_xlfn.XLOOKUP(A29,'Courier invoice'!$B$2:$B$125,'Courier invoice'!$E$2:$E$125)</f>
        <v>486661</v>
      </c>
      <c r="H29" t="str">
        <f>_xlfn.XLOOKUP(G29,'X-Pincode zones'!$B$2:$B$125,'X-Pincode zones'!$C$2:$C$125)</f>
        <v>d</v>
      </c>
      <c r="I29" t="str">
        <f>_xlfn.XLOOKUP(A29,'Courier invoice'!$B$2:$B$125,'Courier invoice'!$F$2:$F$125)</f>
        <v>d</v>
      </c>
      <c r="J29" t="b">
        <f t="shared" si="2"/>
        <v>1</v>
      </c>
      <c r="K29">
        <f>_xlfn.XLOOKUP(A29,final_project!$B$2:$B$125,final_project!$H$2:$H$125)</f>
        <v>265.89999999999998</v>
      </c>
      <c r="L29">
        <f>_xlfn.XLOOKUP(A29,final_project!$B$2:$B$125,final_project!$I$2:$I$125)</f>
        <v>265.89999999999998</v>
      </c>
      <c r="M29">
        <f t="shared" si="3"/>
        <v>0</v>
      </c>
      <c r="N29" t="str">
        <f t="shared" si="4"/>
        <v>Total Orders - Correctly Charged</v>
      </c>
    </row>
    <row r="30" spans="1:14" x14ac:dyDescent="0.25">
      <c r="A30">
        <v>2001817093</v>
      </c>
      <c r="B30">
        <f>_xlfn.XLOOKUP(A30,'Courier invoice'!$B$2:$B$125,'Courier invoice'!$A$2:$A$125)</f>
        <v>1091121485824</v>
      </c>
      <c r="C30" s="2">
        <f ca="1">(SUMIF('X -order Report'!$A$2:$D$401,Final_calculations!A30,'X -order Report'!$D$2:$D$401))/1000</f>
        <v>1.0209999999999999</v>
      </c>
      <c r="D30">
        <f t="shared" ca="1" si="0"/>
        <v>1.5</v>
      </c>
      <c r="E30">
        <f>_xlfn.XLOOKUP(A30,'Courier invoice'!$B$2:$B$125,'Courier invoice'!$C$2:$C$125)</f>
        <v>1.3</v>
      </c>
      <c r="F30">
        <f t="shared" si="1"/>
        <v>1.5</v>
      </c>
      <c r="G30">
        <f>_xlfn.XLOOKUP(A30,'Courier invoice'!$B$2:$B$125,'Courier invoice'!$E$2:$E$125)</f>
        <v>244001</v>
      </c>
      <c r="H30" t="str">
        <f>_xlfn.XLOOKUP(G30,'X-Pincode zones'!$B$2:$B$125,'X-Pincode zones'!$C$2:$C$125)</f>
        <v>b</v>
      </c>
      <c r="I30" t="str">
        <f>_xlfn.XLOOKUP(A30,'Courier invoice'!$B$2:$B$125,'Courier invoice'!$F$2:$F$125)</f>
        <v>b</v>
      </c>
      <c r="J30" t="b">
        <f t="shared" si="2"/>
        <v>1</v>
      </c>
      <c r="K30">
        <f>_xlfn.XLOOKUP(A30,final_project!$B$2:$B$125,final_project!$H$2:$H$125)</f>
        <v>166.7</v>
      </c>
      <c r="L30">
        <f>_xlfn.XLOOKUP(A30,final_project!$B$2:$B$125,final_project!$I$2:$I$125)</f>
        <v>166.7</v>
      </c>
      <c r="M30">
        <f t="shared" si="3"/>
        <v>0</v>
      </c>
      <c r="N30" t="str">
        <f t="shared" si="4"/>
        <v>Total Orders - Correctly Charged</v>
      </c>
    </row>
    <row r="31" spans="1:14" x14ac:dyDescent="0.25">
      <c r="A31">
        <v>2001823564</v>
      </c>
      <c r="B31">
        <f>_xlfn.XLOOKUP(A31,'Courier invoice'!$B$2:$B$125,'Courier invoice'!$A$2:$A$125)</f>
        <v>1091121666133</v>
      </c>
      <c r="C31" s="2">
        <f ca="1">(SUMIF('X -order Report'!$A$2:$D$401,Final_calculations!A31,'X -order Report'!$D$2:$D$401))/1000</f>
        <v>0.33600000000000002</v>
      </c>
      <c r="D31">
        <f t="shared" ca="1" si="0"/>
        <v>0.5</v>
      </c>
      <c r="E31">
        <f>_xlfn.XLOOKUP(A31,'Courier invoice'!$B$2:$B$125,'Courier invoice'!$C$2:$C$125)</f>
        <v>0.7</v>
      </c>
      <c r="F31">
        <f t="shared" si="1"/>
        <v>1</v>
      </c>
      <c r="G31">
        <f>_xlfn.XLOOKUP(A31,'Courier invoice'!$B$2:$B$125,'Courier invoice'!$E$2:$E$125)</f>
        <v>492001</v>
      </c>
      <c r="H31" t="str">
        <f>_xlfn.XLOOKUP(G31,'X-Pincode zones'!$B$2:$B$125,'X-Pincode zones'!$C$2:$C$125)</f>
        <v>d</v>
      </c>
      <c r="I31" t="str">
        <f>_xlfn.XLOOKUP(A31,'Courier invoice'!$B$2:$B$125,'Courier invoice'!$F$2:$F$125)</f>
        <v>d</v>
      </c>
      <c r="J31" t="b">
        <f t="shared" si="2"/>
        <v>1</v>
      </c>
      <c r="K31">
        <f>_xlfn.XLOOKUP(A31,final_project!$B$2:$B$125,final_project!$H$2:$H$125)</f>
        <v>107.3</v>
      </c>
      <c r="L31">
        <f>_xlfn.XLOOKUP(A31,final_project!$B$2:$B$125,final_project!$I$2:$I$125)</f>
        <v>176.29999999999899</v>
      </c>
      <c r="M31">
        <f t="shared" si="3"/>
        <v>-68.999999999998991</v>
      </c>
      <c r="N31" t="str">
        <f t="shared" si="4"/>
        <v>Total Orders - Over Charged</v>
      </c>
    </row>
    <row r="32" spans="1:14" x14ac:dyDescent="0.25">
      <c r="A32">
        <v>2001825261</v>
      </c>
      <c r="B32">
        <f>_xlfn.XLOOKUP(A32,'Courier invoice'!$B$2:$B$125,'Courier invoice'!$A$2:$A$125)</f>
        <v>1091121981575</v>
      </c>
      <c r="C32" s="2">
        <f ca="1">(SUMIF('X -order Report'!$A$2:$D$401,Final_calculations!A32,'X -order Report'!$D$2:$D$401))/1000</f>
        <v>0.61099999999999999</v>
      </c>
      <c r="D32">
        <f t="shared" ca="1" si="0"/>
        <v>1</v>
      </c>
      <c r="E32">
        <f>_xlfn.XLOOKUP(A32,'Courier invoice'!$B$2:$B$125,'Courier invoice'!$C$2:$C$125)</f>
        <v>1.6</v>
      </c>
      <c r="F32">
        <f t="shared" si="1"/>
        <v>2</v>
      </c>
      <c r="G32">
        <f>_xlfn.XLOOKUP(A32,'Courier invoice'!$B$2:$B$125,'Courier invoice'!$E$2:$E$125)</f>
        <v>517128</v>
      </c>
      <c r="H32" t="str">
        <f>_xlfn.XLOOKUP(G32,'X-Pincode zones'!$B$2:$B$125,'X-Pincode zones'!$C$2:$C$125)</f>
        <v>d</v>
      </c>
      <c r="I32" t="str">
        <f>_xlfn.XLOOKUP(A32,'Courier invoice'!$B$2:$B$125,'Courier invoice'!$F$2:$F$125)</f>
        <v>d</v>
      </c>
      <c r="J32" t="b">
        <f t="shared" si="2"/>
        <v>1</v>
      </c>
      <c r="K32">
        <f>_xlfn.XLOOKUP(A32,final_project!$B$2:$B$125,final_project!$H$2:$H$125)</f>
        <v>176.29999999999899</v>
      </c>
      <c r="L32">
        <f>_xlfn.XLOOKUP(A32,final_project!$B$2:$B$125,final_project!$I$2:$I$125)</f>
        <v>355.5</v>
      </c>
      <c r="M32">
        <f t="shared" si="3"/>
        <v>-179.20000000000101</v>
      </c>
      <c r="N32" t="str">
        <f t="shared" si="4"/>
        <v>Total Orders - Over Charged</v>
      </c>
    </row>
    <row r="33" spans="1:14" x14ac:dyDescent="0.25">
      <c r="A33">
        <v>2001811192</v>
      </c>
      <c r="B33">
        <f>_xlfn.XLOOKUP(A33,'Courier invoice'!$B$2:$B$125,'Courier invoice'!$A$2:$A$125)</f>
        <v>1091117957780</v>
      </c>
      <c r="C33" s="2">
        <f ca="1">(SUMIF('X -order Report'!$A$2:$D$401,Final_calculations!A33,'X -order Report'!$D$2:$D$401))/1000</f>
        <v>0.69599999999999995</v>
      </c>
      <c r="D33">
        <f t="shared" ca="1" si="0"/>
        <v>1</v>
      </c>
      <c r="E33">
        <f>_xlfn.XLOOKUP(A33,'Courier invoice'!$B$2:$B$125,'Courier invoice'!$C$2:$C$125)</f>
        <v>1.1299999999999999</v>
      </c>
      <c r="F33">
        <f t="shared" si="1"/>
        <v>1.5</v>
      </c>
      <c r="G33">
        <f>_xlfn.XLOOKUP(A33,'Courier invoice'!$B$2:$B$125,'Courier invoice'!$E$2:$E$125)</f>
        <v>562110</v>
      </c>
      <c r="H33" t="str">
        <f>_xlfn.XLOOKUP(G33,'X-Pincode zones'!$B$2:$B$125,'X-Pincode zones'!$C$2:$C$125)</f>
        <v>d</v>
      </c>
      <c r="I33" t="str">
        <f>_xlfn.XLOOKUP(A33,'Courier invoice'!$B$2:$B$125,'Courier invoice'!$F$2:$F$125)</f>
        <v>d</v>
      </c>
      <c r="J33" t="b">
        <f t="shared" si="2"/>
        <v>1</v>
      </c>
      <c r="K33">
        <f>_xlfn.XLOOKUP(A33,final_project!$B$2:$B$125,final_project!$H$2:$H$125)</f>
        <v>176.29999999999899</v>
      </c>
      <c r="L33">
        <f>_xlfn.XLOOKUP(A33,final_project!$B$2:$B$125,final_project!$I$2:$I$125)</f>
        <v>265.89999999999998</v>
      </c>
      <c r="M33">
        <f t="shared" si="3"/>
        <v>-89.600000000000989</v>
      </c>
      <c r="N33" t="str">
        <f t="shared" si="4"/>
        <v>Total Orders - Over Charged</v>
      </c>
    </row>
    <row r="34" spans="1:14" x14ac:dyDescent="0.25">
      <c r="A34">
        <v>2001809917</v>
      </c>
      <c r="B34">
        <f>_xlfn.XLOOKUP(A34,'Courier invoice'!$B$2:$B$125,'Courier invoice'!$A$2:$A$125)</f>
        <v>1091121482593</v>
      </c>
      <c r="C34" s="2">
        <f ca="1">(SUMIF('X -order Report'!$A$2:$D$401,Final_calculations!A34,'X -order Report'!$D$2:$D$401))/1000</f>
        <v>0.63</v>
      </c>
      <c r="D34">
        <f t="shared" ref="D34:D65" ca="1" si="5">CEILING(C34,0.5)</f>
        <v>1</v>
      </c>
      <c r="E34">
        <f>_xlfn.XLOOKUP(A34,'Courier invoice'!$B$2:$B$125,'Courier invoice'!$C$2:$C$125)</f>
        <v>0.6</v>
      </c>
      <c r="F34">
        <f t="shared" si="1"/>
        <v>1</v>
      </c>
      <c r="G34">
        <f>_xlfn.XLOOKUP(A34,'Courier invoice'!$B$2:$B$125,'Courier invoice'!$E$2:$E$125)</f>
        <v>831006</v>
      </c>
      <c r="H34" t="str">
        <f>_xlfn.XLOOKUP(G34,'X-Pincode zones'!$B$2:$B$125,'X-Pincode zones'!$C$2:$C$125)</f>
        <v>d</v>
      </c>
      <c r="I34" t="str">
        <f>_xlfn.XLOOKUP(A34,'Courier invoice'!$B$2:$B$125,'Courier invoice'!$F$2:$F$125)</f>
        <v>d</v>
      </c>
      <c r="J34" t="b">
        <f t="shared" si="2"/>
        <v>1</v>
      </c>
      <c r="K34">
        <f>_xlfn.XLOOKUP(A34,final_project!$B$2:$B$125,final_project!$H$2:$H$125)</f>
        <v>176.29999999999899</v>
      </c>
      <c r="L34">
        <f>_xlfn.XLOOKUP(A34,final_project!$B$2:$B$125,final_project!$I$2:$I$125)</f>
        <v>176.29999999999899</v>
      </c>
      <c r="M34">
        <f t="shared" si="3"/>
        <v>0</v>
      </c>
      <c r="N34" t="str">
        <f t="shared" si="4"/>
        <v>Total Orders - Correctly Charged</v>
      </c>
    </row>
    <row r="35" spans="1:14" x14ac:dyDescent="0.25">
      <c r="A35">
        <v>2001806210</v>
      </c>
      <c r="B35">
        <f>_xlfn.XLOOKUP(A35,'Courier invoice'!$B$2:$B$125,'Courier invoice'!$A$2:$A$125)</f>
        <v>1091117221940</v>
      </c>
      <c r="C35" s="2">
        <f ca="1">(SUMIF('X -order Report'!$A$2:$D$401,Final_calculations!A35,'X -order Report'!$D$2:$D$401))/1000</f>
        <v>0.22</v>
      </c>
      <c r="D35">
        <f t="shared" ca="1" si="5"/>
        <v>0.5</v>
      </c>
      <c r="E35">
        <f>_xlfn.XLOOKUP(A35,'Courier invoice'!$B$2:$B$125,'Courier invoice'!$C$2:$C$125)</f>
        <v>2.92</v>
      </c>
      <c r="F35">
        <f t="shared" si="1"/>
        <v>3</v>
      </c>
      <c r="G35">
        <f>_xlfn.XLOOKUP(A35,'Courier invoice'!$B$2:$B$125,'Courier invoice'!$E$2:$E$125)</f>
        <v>140604</v>
      </c>
      <c r="H35" t="str">
        <f>_xlfn.XLOOKUP(G35,'X-Pincode zones'!$B$2:$B$125,'X-Pincode zones'!$C$2:$C$125)</f>
        <v>b</v>
      </c>
      <c r="I35" t="str">
        <f>_xlfn.XLOOKUP(A35,'Courier invoice'!$B$2:$B$125,'Courier invoice'!$F$2:$F$125)</f>
        <v>b</v>
      </c>
      <c r="J35" t="b">
        <f t="shared" si="2"/>
        <v>1</v>
      </c>
      <c r="K35">
        <f>_xlfn.XLOOKUP(A35,final_project!$B$2:$B$125,final_project!$H$2:$H$125)</f>
        <v>33</v>
      </c>
      <c r="L35">
        <f>_xlfn.XLOOKUP(A35,final_project!$B$2:$B$125,final_project!$I$2:$I$125)</f>
        <v>174.5</v>
      </c>
      <c r="M35">
        <f t="shared" si="3"/>
        <v>-141.5</v>
      </c>
      <c r="N35" t="str">
        <f t="shared" si="4"/>
        <v>Total Orders - Over Charged</v>
      </c>
    </row>
    <row r="36" spans="1:14" x14ac:dyDescent="0.25">
      <c r="A36">
        <v>2001806226</v>
      </c>
      <c r="B36">
        <f>_xlfn.XLOOKUP(A36,'Courier invoice'!$B$2:$B$125,'Courier invoice'!$A$2:$A$125)</f>
        <v>1091117222065</v>
      </c>
      <c r="C36" s="2">
        <f ca="1">(SUMIF('X -order Report'!$A$2:$D$401,Final_calculations!A36,'X -order Report'!$D$2:$D$401))/1000</f>
        <v>0.24</v>
      </c>
      <c r="D36">
        <f t="shared" ca="1" si="5"/>
        <v>0.5</v>
      </c>
      <c r="E36">
        <f>_xlfn.XLOOKUP(A36,'Courier invoice'!$B$2:$B$125,'Courier invoice'!$C$2:$C$125)</f>
        <v>0.68</v>
      </c>
      <c r="F36">
        <f t="shared" si="1"/>
        <v>1</v>
      </c>
      <c r="G36">
        <f>_xlfn.XLOOKUP(A36,'Courier invoice'!$B$2:$B$125,'Courier invoice'!$E$2:$E$125)</f>
        <v>723146</v>
      </c>
      <c r="H36" t="str">
        <f>_xlfn.XLOOKUP(G36,'X-Pincode zones'!$B$2:$B$125,'X-Pincode zones'!$C$2:$C$125)</f>
        <v>d</v>
      </c>
      <c r="I36" t="str">
        <f>_xlfn.XLOOKUP(A36,'Courier invoice'!$B$2:$B$125,'Courier invoice'!$F$2:$F$125)</f>
        <v>d</v>
      </c>
      <c r="J36" t="b">
        <f t="shared" si="2"/>
        <v>1</v>
      </c>
      <c r="K36">
        <f>_xlfn.XLOOKUP(A36,final_project!$B$2:$B$125,final_project!$H$2:$H$125)</f>
        <v>45.4</v>
      </c>
      <c r="L36">
        <f>_xlfn.XLOOKUP(A36,final_project!$B$2:$B$125,final_project!$I$2:$I$125)</f>
        <v>90.199999999999903</v>
      </c>
      <c r="M36">
        <f t="shared" si="3"/>
        <v>-44.799999999999905</v>
      </c>
      <c r="N36" t="str">
        <f t="shared" si="4"/>
        <v>Total Orders - Over Charged</v>
      </c>
    </row>
    <row r="37" spans="1:14" x14ac:dyDescent="0.25">
      <c r="A37">
        <v>2001806229</v>
      </c>
      <c r="B37">
        <f>_xlfn.XLOOKUP(A37,'Courier invoice'!$B$2:$B$125,'Courier invoice'!$A$2:$A$125)</f>
        <v>1091117222080</v>
      </c>
      <c r="C37" s="2">
        <f ca="1">(SUMIF('X -order Report'!$A$2:$D$401,Final_calculations!A37,'X -order Report'!$D$2:$D$401))/1000</f>
        <v>0.5</v>
      </c>
      <c r="D37">
        <f t="shared" ca="1" si="5"/>
        <v>0.5</v>
      </c>
      <c r="E37">
        <f>_xlfn.XLOOKUP(A37,'Courier invoice'!$B$2:$B$125,'Courier invoice'!$C$2:$C$125)</f>
        <v>0.71</v>
      </c>
      <c r="F37">
        <f t="shared" si="1"/>
        <v>1</v>
      </c>
      <c r="G37">
        <f>_xlfn.XLOOKUP(A37,'Courier invoice'!$B$2:$B$125,'Courier invoice'!$E$2:$E$125)</f>
        <v>421204</v>
      </c>
      <c r="H37" t="str">
        <f>_xlfn.XLOOKUP(G37,'X-Pincode zones'!$B$2:$B$125,'X-Pincode zones'!$C$2:$C$125)</f>
        <v>d</v>
      </c>
      <c r="I37" t="str">
        <f>_xlfn.XLOOKUP(A37,'Courier invoice'!$B$2:$B$125,'Courier invoice'!$F$2:$F$125)</f>
        <v>d</v>
      </c>
      <c r="J37" t="b">
        <f t="shared" si="2"/>
        <v>1</v>
      </c>
      <c r="K37">
        <f>_xlfn.XLOOKUP(A37,final_project!$B$2:$B$125,final_project!$H$2:$H$125)</f>
        <v>45.4</v>
      </c>
      <c r="L37">
        <f>_xlfn.XLOOKUP(A37,final_project!$B$2:$B$125,final_project!$I$2:$I$125)</f>
        <v>90.199999999999903</v>
      </c>
      <c r="M37">
        <f t="shared" si="3"/>
        <v>-44.799999999999905</v>
      </c>
      <c r="N37" t="str">
        <f t="shared" si="4"/>
        <v>Total Orders - Over Charged</v>
      </c>
    </row>
    <row r="38" spans="1:14" x14ac:dyDescent="0.25">
      <c r="A38">
        <v>2001806233</v>
      </c>
      <c r="B38">
        <f>_xlfn.XLOOKUP(A38,'Courier invoice'!$B$2:$B$125,'Courier invoice'!$A$2:$A$125)</f>
        <v>1091117222135</v>
      </c>
      <c r="C38" s="2">
        <f ca="1">(SUMIF('X -order Report'!$A$2:$D$401,Final_calculations!A38,'X -order Report'!$D$2:$D$401))/1000</f>
        <v>0.245</v>
      </c>
      <c r="D38">
        <f t="shared" ca="1" si="5"/>
        <v>0.5</v>
      </c>
      <c r="E38">
        <f>_xlfn.XLOOKUP(A38,'Courier invoice'!$B$2:$B$125,'Courier invoice'!$C$2:$C$125)</f>
        <v>0.78</v>
      </c>
      <c r="F38">
        <f t="shared" si="1"/>
        <v>1</v>
      </c>
      <c r="G38">
        <f>_xlfn.XLOOKUP(A38,'Courier invoice'!$B$2:$B$125,'Courier invoice'!$E$2:$E$125)</f>
        <v>263139</v>
      </c>
      <c r="H38" t="str">
        <f>_xlfn.XLOOKUP(G38,'X-Pincode zones'!$B$2:$B$125,'X-Pincode zones'!$C$2:$C$125)</f>
        <v>b</v>
      </c>
      <c r="I38" t="str">
        <f>_xlfn.XLOOKUP(A38,'Courier invoice'!$B$2:$B$125,'Courier invoice'!$F$2:$F$125)</f>
        <v>b</v>
      </c>
      <c r="J38" t="b">
        <f t="shared" si="2"/>
        <v>1</v>
      </c>
      <c r="K38">
        <f>_xlfn.XLOOKUP(A38,final_project!$B$2:$B$125,final_project!$H$2:$H$125)</f>
        <v>33</v>
      </c>
      <c r="L38">
        <f>_xlfn.XLOOKUP(A38,final_project!$B$2:$B$125,final_project!$I$2:$I$125)</f>
        <v>61.3</v>
      </c>
      <c r="M38">
        <f t="shared" si="3"/>
        <v>-28.299999999999997</v>
      </c>
      <c r="N38" t="str">
        <f t="shared" si="4"/>
        <v>Total Orders - Over Charged</v>
      </c>
    </row>
    <row r="39" spans="1:14" x14ac:dyDescent="0.25">
      <c r="A39">
        <v>2001806251</v>
      </c>
      <c r="B39">
        <f>_xlfn.XLOOKUP(A39,'Courier invoice'!$B$2:$B$125,'Courier invoice'!$A$2:$A$125)</f>
        <v>1091117222146</v>
      </c>
      <c r="C39" s="2">
        <f ca="1">(SUMIF('X -order Report'!$A$2:$D$401,Final_calculations!A39,'X -order Report'!$D$2:$D$401))/1000</f>
        <v>0.245</v>
      </c>
      <c r="D39">
        <f t="shared" ca="1" si="5"/>
        <v>0.5</v>
      </c>
      <c r="E39">
        <f>_xlfn.XLOOKUP(A39,'Courier invoice'!$B$2:$B$125,'Courier invoice'!$C$2:$C$125)</f>
        <v>1.27</v>
      </c>
      <c r="F39">
        <f t="shared" si="1"/>
        <v>1.5</v>
      </c>
      <c r="G39">
        <f>_xlfn.XLOOKUP(A39,'Courier invoice'!$B$2:$B$125,'Courier invoice'!$E$2:$E$125)</f>
        <v>743263</v>
      </c>
      <c r="H39" t="str">
        <f>_xlfn.XLOOKUP(G39,'X-Pincode zones'!$B$2:$B$125,'X-Pincode zones'!$C$2:$C$125)</f>
        <v>d</v>
      </c>
      <c r="I39" t="str">
        <f>_xlfn.XLOOKUP(A39,'Courier invoice'!$B$2:$B$125,'Courier invoice'!$F$2:$F$125)</f>
        <v>d</v>
      </c>
      <c r="J39" t="b">
        <f t="shared" si="2"/>
        <v>1</v>
      </c>
      <c r="K39">
        <f>_xlfn.XLOOKUP(A39,final_project!$B$2:$B$125,final_project!$H$2:$H$125)</f>
        <v>45.4</v>
      </c>
      <c r="L39">
        <f>_xlfn.XLOOKUP(A39,final_project!$B$2:$B$125,final_project!$I$2:$I$125)</f>
        <v>135</v>
      </c>
      <c r="M39">
        <f t="shared" si="3"/>
        <v>-89.6</v>
      </c>
      <c r="N39" t="str">
        <f t="shared" si="4"/>
        <v>Total Orders - Over Charged</v>
      </c>
    </row>
    <row r="40" spans="1:14" x14ac:dyDescent="0.25">
      <c r="A40">
        <v>2001806338</v>
      </c>
      <c r="B40">
        <f>_xlfn.XLOOKUP(A40,'Courier invoice'!$B$2:$B$125,'Courier invoice'!$A$2:$A$125)</f>
        <v>1091117222570</v>
      </c>
      <c r="C40" s="2">
        <f ca="1">(SUMIF('X -order Report'!$A$2:$D$401,Final_calculations!A40,'X -order Report'!$D$2:$D$401))/1000</f>
        <v>0.5</v>
      </c>
      <c r="D40">
        <f t="shared" ca="1" si="5"/>
        <v>0.5</v>
      </c>
      <c r="E40">
        <f>_xlfn.XLOOKUP(A40,'Courier invoice'!$B$2:$B$125,'Courier invoice'!$C$2:$C$125)</f>
        <v>0.7</v>
      </c>
      <c r="F40">
        <f t="shared" si="1"/>
        <v>1</v>
      </c>
      <c r="G40">
        <f>_xlfn.XLOOKUP(A40,'Courier invoice'!$B$2:$B$125,'Courier invoice'!$E$2:$E$125)</f>
        <v>392150</v>
      </c>
      <c r="H40" t="str">
        <f>_xlfn.XLOOKUP(G40,'X-Pincode zones'!$B$2:$B$125,'X-Pincode zones'!$C$2:$C$125)</f>
        <v>d</v>
      </c>
      <c r="I40" t="str">
        <f>_xlfn.XLOOKUP(A40,'Courier invoice'!$B$2:$B$125,'Courier invoice'!$F$2:$F$125)</f>
        <v>d</v>
      </c>
      <c r="J40" t="b">
        <f t="shared" si="2"/>
        <v>1</v>
      </c>
      <c r="K40">
        <f>_xlfn.XLOOKUP(A40,final_project!$B$2:$B$125,final_project!$H$2:$H$125)</f>
        <v>45.4</v>
      </c>
      <c r="L40">
        <f>_xlfn.XLOOKUP(A40,final_project!$B$2:$B$125,final_project!$I$2:$I$125)</f>
        <v>90.199999999999903</v>
      </c>
      <c r="M40">
        <f t="shared" si="3"/>
        <v>-44.799999999999905</v>
      </c>
      <c r="N40" t="str">
        <f t="shared" si="4"/>
        <v>Total Orders - Over Charged</v>
      </c>
    </row>
    <row r="41" spans="1:14" x14ac:dyDescent="0.25">
      <c r="A41">
        <v>2001806446</v>
      </c>
      <c r="B41">
        <f>_xlfn.XLOOKUP(A41,'Courier invoice'!$B$2:$B$125,'Courier invoice'!$A$2:$A$125)</f>
        <v>1091117223211</v>
      </c>
      <c r="C41" s="2">
        <f ca="1">(SUMIF('X -order Report'!$A$2:$D$401,Final_calculations!A41,'X -order Report'!$D$2:$D$401))/1000</f>
        <v>0.5</v>
      </c>
      <c r="D41">
        <f t="shared" ca="1" si="5"/>
        <v>0.5</v>
      </c>
      <c r="E41">
        <f>_xlfn.XLOOKUP(A41,'Courier invoice'!$B$2:$B$125,'Courier invoice'!$C$2:$C$125)</f>
        <v>0.69</v>
      </c>
      <c r="F41">
        <f t="shared" si="1"/>
        <v>1</v>
      </c>
      <c r="G41">
        <f>_xlfn.XLOOKUP(A41,'Courier invoice'!$B$2:$B$125,'Courier invoice'!$E$2:$E$125)</f>
        <v>382830</v>
      </c>
      <c r="H41" t="str">
        <f>_xlfn.XLOOKUP(G41,'X-Pincode zones'!$B$2:$B$125,'X-Pincode zones'!$C$2:$C$125)</f>
        <v>d</v>
      </c>
      <c r="I41" t="str">
        <f>_xlfn.XLOOKUP(A41,'Courier invoice'!$B$2:$B$125,'Courier invoice'!$F$2:$F$125)</f>
        <v>d</v>
      </c>
      <c r="J41" t="b">
        <f t="shared" si="2"/>
        <v>1</v>
      </c>
      <c r="K41">
        <f>_xlfn.XLOOKUP(A41,final_project!$B$2:$B$125,final_project!$H$2:$H$125)</f>
        <v>45.4</v>
      </c>
      <c r="L41">
        <f>_xlfn.XLOOKUP(A41,final_project!$B$2:$B$125,final_project!$I$2:$I$125)</f>
        <v>90.199999999999903</v>
      </c>
      <c r="M41">
        <f t="shared" si="3"/>
        <v>-44.799999999999905</v>
      </c>
      <c r="N41" t="str">
        <f t="shared" si="4"/>
        <v>Total Orders - Over Charged</v>
      </c>
    </row>
    <row r="42" spans="1:14" x14ac:dyDescent="0.25">
      <c r="A42">
        <v>2001806533</v>
      </c>
      <c r="B42">
        <f>_xlfn.XLOOKUP(A42,'Courier invoice'!$B$2:$B$125,'Courier invoice'!$A$2:$A$125)</f>
        <v>1091117224353</v>
      </c>
      <c r="C42" s="2">
        <f ca="1">(SUMIF('X -order Report'!$A$2:$D$401,Final_calculations!A42,'X -order Report'!$D$2:$D$401))/1000</f>
        <v>0.5</v>
      </c>
      <c r="D42">
        <f t="shared" ca="1" si="5"/>
        <v>0.5</v>
      </c>
      <c r="E42">
        <f>_xlfn.XLOOKUP(A42,'Courier invoice'!$B$2:$B$125,'Courier invoice'!$C$2:$C$125)</f>
        <v>0.68</v>
      </c>
      <c r="F42">
        <f t="shared" si="1"/>
        <v>1</v>
      </c>
      <c r="G42">
        <f>_xlfn.XLOOKUP(A42,'Courier invoice'!$B$2:$B$125,'Courier invoice'!$E$2:$E$125)</f>
        <v>711303</v>
      </c>
      <c r="H42" t="str">
        <f>_xlfn.XLOOKUP(G42,'X-Pincode zones'!$B$2:$B$125,'X-Pincode zones'!$C$2:$C$125)</f>
        <v>d</v>
      </c>
      <c r="I42" t="str">
        <f>_xlfn.XLOOKUP(A42,'Courier invoice'!$B$2:$B$125,'Courier invoice'!$F$2:$F$125)</f>
        <v>d</v>
      </c>
      <c r="J42" t="b">
        <f t="shared" si="2"/>
        <v>1</v>
      </c>
      <c r="K42">
        <f>_xlfn.XLOOKUP(A42,final_project!$B$2:$B$125,final_project!$H$2:$H$125)</f>
        <v>45.4</v>
      </c>
      <c r="L42">
        <f>_xlfn.XLOOKUP(A42,final_project!$B$2:$B$125,final_project!$I$2:$I$125)</f>
        <v>90.199999999999903</v>
      </c>
      <c r="M42">
        <f t="shared" si="3"/>
        <v>-44.799999999999905</v>
      </c>
      <c r="N42" t="str">
        <f t="shared" si="4"/>
        <v>Total Orders - Over Charged</v>
      </c>
    </row>
    <row r="43" spans="1:14" x14ac:dyDescent="0.25">
      <c r="A43">
        <v>2001806547</v>
      </c>
      <c r="B43">
        <f>_xlfn.XLOOKUP(A43,'Courier invoice'!$B$2:$B$125,'Courier invoice'!$A$2:$A$125)</f>
        <v>1091117224611</v>
      </c>
      <c r="C43" s="2">
        <f ca="1">(SUMIF('X -order Report'!$A$2:$D$401,Final_calculations!A43,'X -order Report'!$D$2:$D$401))/1000</f>
        <v>0.127</v>
      </c>
      <c r="D43">
        <f t="shared" ca="1" si="5"/>
        <v>0.5</v>
      </c>
      <c r="E43">
        <f>_xlfn.XLOOKUP(A43,'Courier invoice'!$B$2:$B$125,'Courier invoice'!$C$2:$C$125)</f>
        <v>1</v>
      </c>
      <c r="F43">
        <f t="shared" si="1"/>
        <v>1</v>
      </c>
      <c r="G43">
        <f>_xlfn.XLOOKUP(A43,'Courier invoice'!$B$2:$B$125,'Courier invoice'!$E$2:$E$125)</f>
        <v>283102</v>
      </c>
      <c r="H43" t="str">
        <f>_xlfn.XLOOKUP(G43,'X-Pincode zones'!$B$2:$B$125,'X-Pincode zones'!$C$2:$C$125)</f>
        <v>b</v>
      </c>
      <c r="I43" t="str">
        <f>_xlfn.XLOOKUP(A43,'Courier invoice'!$B$2:$B$125,'Courier invoice'!$F$2:$F$125)</f>
        <v>b</v>
      </c>
      <c r="J43" t="b">
        <f t="shared" si="2"/>
        <v>1</v>
      </c>
      <c r="K43">
        <f>_xlfn.XLOOKUP(A43,final_project!$B$2:$B$125,final_project!$H$2:$H$125)</f>
        <v>33</v>
      </c>
      <c r="L43">
        <f>_xlfn.XLOOKUP(A43,final_project!$B$2:$B$125,final_project!$I$2:$I$125)</f>
        <v>61.3</v>
      </c>
      <c r="M43">
        <f t="shared" si="3"/>
        <v>-28.299999999999997</v>
      </c>
      <c r="N43" t="str">
        <f t="shared" si="4"/>
        <v>Total Orders - Over Charged</v>
      </c>
    </row>
    <row r="44" spans="1:14" x14ac:dyDescent="0.25">
      <c r="A44">
        <v>2001806567</v>
      </c>
      <c r="B44">
        <f>_xlfn.XLOOKUP(A44,'Courier invoice'!$B$2:$B$125,'Courier invoice'!$A$2:$A$125)</f>
        <v>1091117224902</v>
      </c>
      <c r="C44" s="2">
        <f ca="1">(SUMIF('X -order Report'!$A$2:$D$401,Final_calculations!A44,'X -order Report'!$D$2:$D$401))/1000</f>
        <v>0.95199999999999996</v>
      </c>
      <c r="D44">
        <f t="shared" ca="1" si="5"/>
        <v>1</v>
      </c>
      <c r="E44">
        <f>_xlfn.XLOOKUP(A44,'Courier invoice'!$B$2:$B$125,'Courier invoice'!$C$2:$C$125)</f>
        <v>1.1599999999999999</v>
      </c>
      <c r="F44">
        <f t="shared" si="1"/>
        <v>1.5</v>
      </c>
      <c r="G44">
        <f>_xlfn.XLOOKUP(A44,'Courier invoice'!$B$2:$B$125,'Courier invoice'!$E$2:$E$125)</f>
        <v>370201</v>
      </c>
      <c r="H44" t="str">
        <f>_xlfn.XLOOKUP(G44,'X-Pincode zones'!$B$2:$B$125,'X-Pincode zones'!$C$2:$C$125)</f>
        <v>d</v>
      </c>
      <c r="I44" t="str">
        <f>_xlfn.XLOOKUP(A44,'Courier invoice'!$B$2:$B$125,'Courier invoice'!$F$2:$F$125)</f>
        <v>d</v>
      </c>
      <c r="J44" t="b">
        <f t="shared" si="2"/>
        <v>1</v>
      </c>
      <c r="K44">
        <f>_xlfn.XLOOKUP(A44,final_project!$B$2:$B$125,final_project!$H$2:$H$125)</f>
        <v>90.199999999999903</v>
      </c>
      <c r="L44">
        <f>_xlfn.XLOOKUP(A44,final_project!$B$2:$B$125,final_project!$I$2:$I$125)</f>
        <v>135</v>
      </c>
      <c r="M44">
        <f t="shared" si="3"/>
        <v>-44.800000000000097</v>
      </c>
      <c r="N44" t="str">
        <f t="shared" si="4"/>
        <v>Total Orders - Over Charged</v>
      </c>
    </row>
    <row r="45" spans="1:14" x14ac:dyDescent="0.25">
      <c r="A45">
        <v>2001806575</v>
      </c>
      <c r="B45">
        <f>_xlfn.XLOOKUP(A45,'Courier invoice'!$B$2:$B$125,'Courier invoice'!$A$2:$A$125)</f>
        <v>1091117225016</v>
      </c>
      <c r="C45" s="2">
        <f ca="1">(SUMIF('X -order Report'!$A$2:$D$401,Final_calculations!A45,'X -order Report'!$D$2:$D$401))/1000</f>
        <v>0.5</v>
      </c>
      <c r="D45">
        <f t="shared" ca="1" si="5"/>
        <v>0.5</v>
      </c>
      <c r="E45">
        <f>_xlfn.XLOOKUP(A45,'Courier invoice'!$B$2:$B$125,'Courier invoice'!$C$2:$C$125)</f>
        <v>0.68</v>
      </c>
      <c r="F45">
        <f t="shared" si="1"/>
        <v>1</v>
      </c>
      <c r="G45">
        <f>_xlfn.XLOOKUP(A45,'Courier invoice'!$B$2:$B$125,'Courier invoice'!$E$2:$E$125)</f>
        <v>248001</v>
      </c>
      <c r="H45" t="str">
        <f>_xlfn.XLOOKUP(G45,'X-Pincode zones'!$B$2:$B$125,'X-Pincode zones'!$C$2:$C$125)</f>
        <v>b</v>
      </c>
      <c r="I45" t="str">
        <f>_xlfn.XLOOKUP(A45,'Courier invoice'!$B$2:$B$125,'Courier invoice'!$F$2:$F$125)</f>
        <v>b</v>
      </c>
      <c r="J45" t="b">
        <f t="shared" si="2"/>
        <v>1</v>
      </c>
      <c r="K45">
        <f>_xlfn.XLOOKUP(A45,final_project!$B$2:$B$125,final_project!$H$2:$H$125)</f>
        <v>33</v>
      </c>
      <c r="L45">
        <f>_xlfn.XLOOKUP(A45,final_project!$B$2:$B$125,final_project!$I$2:$I$125)</f>
        <v>61.3</v>
      </c>
      <c r="M45">
        <f t="shared" si="3"/>
        <v>-28.299999999999997</v>
      </c>
      <c r="N45" t="str">
        <f t="shared" si="4"/>
        <v>Total Orders - Over Charged</v>
      </c>
    </row>
    <row r="46" spans="1:14" x14ac:dyDescent="0.25">
      <c r="A46">
        <v>2001806616</v>
      </c>
      <c r="B46">
        <f>_xlfn.XLOOKUP(A46,'Courier invoice'!$B$2:$B$125,'Courier invoice'!$A$2:$A$125)</f>
        <v>1091117225484</v>
      </c>
      <c r="C46" s="2">
        <f ca="1">(SUMIF('X -order Report'!$A$2:$D$401,Final_calculations!A46,'X -order Report'!$D$2:$D$401))/1000</f>
        <v>0.96299999999999997</v>
      </c>
      <c r="D46">
        <f t="shared" ca="1" si="5"/>
        <v>1</v>
      </c>
      <c r="E46">
        <f>_xlfn.XLOOKUP(A46,'Courier invoice'!$B$2:$B$125,'Courier invoice'!$C$2:$C$125)</f>
        <v>1.08</v>
      </c>
      <c r="F46">
        <f t="shared" si="1"/>
        <v>1.5</v>
      </c>
      <c r="G46">
        <f>_xlfn.XLOOKUP(A46,'Courier invoice'!$B$2:$B$125,'Courier invoice'!$E$2:$E$125)</f>
        <v>144001</v>
      </c>
      <c r="H46" t="str">
        <f>_xlfn.XLOOKUP(G46,'X-Pincode zones'!$B$2:$B$125,'X-Pincode zones'!$C$2:$C$125)</f>
        <v>b</v>
      </c>
      <c r="I46" t="str">
        <f>_xlfn.XLOOKUP(A46,'Courier invoice'!$B$2:$B$125,'Courier invoice'!$F$2:$F$125)</f>
        <v>b</v>
      </c>
      <c r="J46" t="b">
        <f t="shared" si="2"/>
        <v>1</v>
      </c>
      <c r="K46">
        <f>_xlfn.XLOOKUP(A46,final_project!$B$2:$B$125,final_project!$H$2:$H$125)</f>
        <v>61.3</v>
      </c>
      <c r="L46">
        <f>_xlfn.XLOOKUP(A46,final_project!$B$2:$B$125,final_project!$I$2:$I$125)</f>
        <v>89.6</v>
      </c>
      <c r="M46">
        <f t="shared" si="3"/>
        <v>-28.299999999999997</v>
      </c>
      <c r="N46" t="str">
        <f t="shared" si="4"/>
        <v>Total Orders - Over Charged</v>
      </c>
    </row>
    <row r="47" spans="1:14" x14ac:dyDescent="0.25">
      <c r="A47">
        <v>2001806652</v>
      </c>
      <c r="B47">
        <f>_xlfn.XLOOKUP(A47,'Courier invoice'!$B$2:$B$125,'Courier invoice'!$A$2:$A$125)</f>
        <v>1091117226221</v>
      </c>
      <c r="C47" s="2">
        <f ca="1">(SUMIF('X -order Report'!$A$2:$D$401,Final_calculations!A47,'X -order Report'!$D$2:$D$401))/1000</f>
        <v>0.5</v>
      </c>
      <c r="D47">
        <f t="shared" ca="1" si="5"/>
        <v>0.5</v>
      </c>
      <c r="E47">
        <f>_xlfn.XLOOKUP(A47,'Courier invoice'!$B$2:$B$125,'Courier invoice'!$C$2:$C$125)</f>
        <v>0.69</v>
      </c>
      <c r="F47">
        <f t="shared" si="1"/>
        <v>1</v>
      </c>
      <c r="G47">
        <f>_xlfn.XLOOKUP(A47,'Courier invoice'!$B$2:$B$125,'Courier invoice'!$E$2:$E$125)</f>
        <v>403401</v>
      </c>
      <c r="H47" t="str">
        <f>_xlfn.XLOOKUP(G47,'X-Pincode zones'!$B$2:$B$125,'X-Pincode zones'!$C$2:$C$125)</f>
        <v>d</v>
      </c>
      <c r="I47" t="str">
        <f>_xlfn.XLOOKUP(A47,'Courier invoice'!$B$2:$B$125,'Courier invoice'!$F$2:$F$125)</f>
        <v>d</v>
      </c>
      <c r="J47" t="b">
        <f t="shared" si="2"/>
        <v>1</v>
      </c>
      <c r="K47">
        <f>_xlfn.XLOOKUP(A47,final_project!$B$2:$B$125,final_project!$H$2:$H$125)</f>
        <v>45.4</v>
      </c>
      <c r="L47">
        <f>_xlfn.XLOOKUP(A47,final_project!$B$2:$B$125,final_project!$I$2:$I$125)</f>
        <v>90.199999999999903</v>
      </c>
      <c r="M47">
        <f t="shared" si="3"/>
        <v>-44.799999999999905</v>
      </c>
      <c r="N47" t="str">
        <f t="shared" si="4"/>
        <v>Total Orders - Over Charged</v>
      </c>
    </row>
    <row r="48" spans="1:14" x14ac:dyDescent="0.25">
      <c r="A48">
        <v>2001806733</v>
      </c>
      <c r="B48">
        <f>_xlfn.XLOOKUP(A48,'Courier invoice'!$B$2:$B$125,'Courier invoice'!$A$2:$A$125)</f>
        <v>1091117226674</v>
      </c>
      <c r="C48" s="2">
        <f ca="1">(SUMIF('X -order Report'!$A$2:$D$401,Final_calculations!A48,'X -order Report'!$D$2:$D$401))/1000</f>
        <v>0.96699999999999997</v>
      </c>
      <c r="D48">
        <f t="shared" ca="1" si="5"/>
        <v>1</v>
      </c>
      <c r="E48">
        <f>_xlfn.XLOOKUP(A48,'Courier invoice'!$B$2:$B$125,'Courier invoice'!$C$2:$C$125)</f>
        <v>1.1299999999999999</v>
      </c>
      <c r="F48">
        <f t="shared" si="1"/>
        <v>1.5</v>
      </c>
      <c r="G48">
        <f>_xlfn.XLOOKUP(A48,'Courier invoice'!$B$2:$B$125,'Courier invoice'!$E$2:$E$125)</f>
        <v>452001</v>
      </c>
      <c r="H48" t="str">
        <f>_xlfn.XLOOKUP(G48,'X-Pincode zones'!$B$2:$B$125,'X-Pincode zones'!$C$2:$C$125)</f>
        <v>d</v>
      </c>
      <c r="I48" t="str">
        <f>_xlfn.XLOOKUP(A48,'Courier invoice'!$B$2:$B$125,'Courier invoice'!$F$2:$F$125)</f>
        <v>d</v>
      </c>
      <c r="J48" t="b">
        <f t="shared" si="2"/>
        <v>1</v>
      </c>
      <c r="K48">
        <f>_xlfn.XLOOKUP(A48,final_project!$B$2:$B$125,final_project!$H$2:$H$125)</f>
        <v>90.199999999999903</v>
      </c>
      <c r="L48">
        <f>_xlfn.XLOOKUP(A48,final_project!$B$2:$B$125,final_project!$I$2:$I$125)</f>
        <v>135</v>
      </c>
      <c r="M48">
        <f t="shared" si="3"/>
        <v>-44.800000000000097</v>
      </c>
      <c r="N48" t="str">
        <f t="shared" si="4"/>
        <v>Total Orders - Over Charged</v>
      </c>
    </row>
    <row r="49" spans="1:14" x14ac:dyDescent="0.25">
      <c r="A49">
        <v>2001806735</v>
      </c>
      <c r="B49">
        <f>_xlfn.XLOOKUP(A49,'Courier invoice'!$B$2:$B$125,'Courier invoice'!$A$2:$A$125)</f>
        <v>1091117226711</v>
      </c>
      <c r="C49" s="2">
        <f ca="1">(SUMIF('X -order Report'!$A$2:$D$401,Final_calculations!A49,'X -order Report'!$D$2:$D$401))/1000</f>
        <v>0.5</v>
      </c>
      <c r="D49">
        <f t="shared" ca="1" si="5"/>
        <v>0.5</v>
      </c>
      <c r="E49">
        <f>_xlfn.XLOOKUP(A49,'Courier invoice'!$B$2:$B$125,'Courier invoice'!$C$2:$C$125)</f>
        <v>0.69</v>
      </c>
      <c r="F49">
        <f t="shared" si="1"/>
        <v>1</v>
      </c>
      <c r="G49">
        <f>_xlfn.XLOOKUP(A49,'Courier invoice'!$B$2:$B$125,'Courier invoice'!$E$2:$E$125)</f>
        <v>721636</v>
      </c>
      <c r="H49" t="str">
        <f>_xlfn.XLOOKUP(G49,'X-Pincode zones'!$B$2:$B$125,'X-Pincode zones'!$C$2:$C$125)</f>
        <v>d</v>
      </c>
      <c r="I49" t="str">
        <f>_xlfn.XLOOKUP(A49,'Courier invoice'!$B$2:$B$125,'Courier invoice'!$F$2:$F$125)</f>
        <v>d</v>
      </c>
      <c r="J49" t="b">
        <f t="shared" si="2"/>
        <v>1</v>
      </c>
      <c r="K49">
        <f>_xlfn.XLOOKUP(A49,final_project!$B$2:$B$125,final_project!$H$2:$H$125)</f>
        <v>45.4</v>
      </c>
      <c r="L49">
        <f>_xlfn.XLOOKUP(A49,final_project!$B$2:$B$125,final_project!$I$2:$I$125)</f>
        <v>90.199999999999903</v>
      </c>
      <c r="M49">
        <f t="shared" si="3"/>
        <v>-44.799999999999905</v>
      </c>
      <c r="N49" t="str">
        <f t="shared" si="4"/>
        <v>Total Orders - Over Charged</v>
      </c>
    </row>
    <row r="50" spans="1:14" x14ac:dyDescent="0.25">
      <c r="A50">
        <v>2001806726</v>
      </c>
      <c r="B50">
        <f>_xlfn.XLOOKUP(A50,'Courier invoice'!$B$2:$B$125,'Courier invoice'!$A$2:$A$125)</f>
        <v>1091117226910</v>
      </c>
      <c r="C50" s="2">
        <f ca="1">(SUMIF('X -order Report'!$A$2:$D$401,Final_calculations!A50,'X -order Report'!$D$2:$D$401))/1000</f>
        <v>0.5</v>
      </c>
      <c r="D50">
        <f t="shared" ca="1" si="5"/>
        <v>0.5</v>
      </c>
      <c r="E50">
        <f>_xlfn.XLOOKUP(A50,'Courier invoice'!$B$2:$B$125,'Courier invoice'!$C$2:$C$125)</f>
        <v>0.68</v>
      </c>
      <c r="F50">
        <f t="shared" si="1"/>
        <v>1</v>
      </c>
      <c r="G50">
        <f>_xlfn.XLOOKUP(A50,'Courier invoice'!$B$2:$B$125,'Courier invoice'!$E$2:$E$125)</f>
        <v>831002</v>
      </c>
      <c r="H50" t="str">
        <f>_xlfn.XLOOKUP(G50,'X-Pincode zones'!$B$2:$B$125,'X-Pincode zones'!$C$2:$C$125)</f>
        <v>d</v>
      </c>
      <c r="I50" t="str">
        <f>_xlfn.XLOOKUP(A50,'Courier invoice'!$B$2:$B$125,'Courier invoice'!$F$2:$F$125)</f>
        <v>d</v>
      </c>
      <c r="J50" t="b">
        <f t="shared" si="2"/>
        <v>1</v>
      </c>
      <c r="K50">
        <f>_xlfn.XLOOKUP(A50,final_project!$B$2:$B$125,final_project!$H$2:$H$125)</f>
        <v>45.4</v>
      </c>
      <c r="L50">
        <f>_xlfn.XLOOKUP(A50,final_project!$B$2:$B$125,final_project!$I$2:$I$125)</f>
        <v>90.199999999999903</v>
      </c>
      <c r="M50">
        <f t="shared" si="3"/>
        <v>-44.799999999999905</v>
      </c>
      <c r="N50" t="str">
        <f t="shared" si="4"/>
        <v>Total Orders - Over Charged</v>
      </c>
    </row>
    <row r="51" spans="1:14" x14ac:dyDescent="0.25">
      <c r="A51">
        <v>2001806776</v>
      </c>
      <c r="B51">
        <f>_xlfn.XLOOKUP(A51,'Courier invoice'!$B$2:$B$125,'Courier invoice'!$A$2:$A$125)</f>
        <v>1091117227573</v>
      </c>
      <c r="C51" s="2">
        <f ca="1">(SUMIF('X -order Report'!$A$2:$D$401,Final_calculations!A51,'X -order Report'!$D$2:$D$401))/1000</f>
        <v>0.47399999999999998</v>
      </c>
      <c r="D51">
        <f t="shared" ca="1" si="5"/>
        <v>0.5</v>
      </c>
      <c r="E51">
        <f>_xlfn.XLOOKUP(A51,'Courier invoice'!$B$2:$B$125,'Courier invoice'!$C$2:$C$125)</f>
        <v>2.86</v>
      </c>
      <c r="F51">
        <f t="shared" si="1"/>
        <v>3</v>
      </c>
      <c r="G51">
        <f>_xlfn.XLOOKUP(A51,'Courier invoice'!$B$2:$B$125,'Courier invoice'!$E$2:$E$125)</f>
        <v>226004</v>
      </c>
      <c r="H51" t="str">
        <f>_xlfn.XLOOKUP(G51,'X-Pincode zones'!$B$2:$B$125,'X-Pincode zones'!$C$2:$C$125)</f>
        <v>b</v>
      </c>
      <c r="I51" t="str">
        <f>_xlfn.XLOOKUP(A51,'Courier invoice'!$B$2:$B$125,'Courier invoice'!$F$2:$F$125)</f>
        <v>b</v>
      </c>
      <c r="J51" t="b">
        <f t="shared" si="2"/>
        <v>1</v>
      </c>
      <c r="K51">
        <f>_xlfn.XLOOKUP(A51,final_project!$B$2:$B$125,final_project!$H$2:$H$125)</f>
        <v>33</v>
      </c>
      <c r="L51">
        <f>_xlfn.XLOOKUP(A51,final_project!$B$2:$B$125,final_project!$I$2:$I$125)</f>
        <v>174.5</v>
      </c>
      <c r="M51">
        <f t="shared" si="3"/>
        <v>-141.5</v>
      </c>
      <c r="N51" t="str">
        <f t="shared" si="4"/>
        <v>Total Orders - Over Charged</v>
      </c>
    </row>
    <row r="52" spans="1:14" x14ac:dyDescent="0.25">
      <c r="A52">
        <v>2001806801</v>
      </c>
      <c r="B52">
        <f>_xlfn.XLOOKUP(A52,'Courier invoice'!$B$2:$B$125,'Courier invoice'!$A$2:$A$125)</f>
        <v>1091117227816</v>
      </c>
      <c r="C52" s="2">
        <f ca="1">(SUMIF('X -order Report'!$A$2:$D$401,Final_calculations!A52,'X -order Report'!$D$2:$D$401))/1000</f>
        <v>0.36099999999999999</v>
      </c>
      <c r="D52">
        <f t="shared" ca="1" si="5"/>
        <v>0.5</v>
      </c>
      <c r="E52">
        <f>_xlfn.XLOOKUP(A52,'Courier invoice'!$B$2:$B$125,'Courier invoice'!$C$2:$C$125)</f>
        <v>1.35</v>
      </c>
      <c r="F52">
        <f t="shared" si="1"/>
        <v>1.5</v>
      </c>
      <c r="G52">
        <f>_xlfn.XLOOKUP(A52,'Courier invoice'!$B$2:$B$125,'Courier invoice'!$E$2:$E$125)</f>
        <v>248001</v>
      </c>
      <c r="H52" t="str">
        <f>_xlfn.XLOOKUP(G52,'X-Pincode zones'!$B$2:$B$125,'X-Pincode zones'!$C$2:$C$125)</f>
        <v>b</v>
      </c>
      <c r="I52" t="str">
        <f>_xlfn.XLOOKUP(A52,'Courier invoice'!$B$2:$B$125,'Courier invoice'!$F$2:$F$125)</f>
        <v>b</v>
      </c>
      <c r="J52" t="b">
        <f t="shared" si="2"/>
        <v>1</v>
      </c>
      <c r="K52">
        <f>_xlfn.XLOOKUP(A52,final_project!$B$2:$B$125,final_project!$H$2:$H$125)</f>
        <v>33</v>
      </c>
      <c r="L52">
        <f>_xlfn.XLOOKUP(A52,final_project!$B$2:$B$125,final_project!$I$2:$I$125)</f>
        <v>89.6</v>
      </c>
      <c r="M52">
        <f t="shared" si="3"/>
        <v>-56.599999999999994</v>
      </c>
      <c r="N52" t="str">
        <f t="shared" si="4"/>
        <v>Total Orders - Over Charged</v>
      </c>
    </row>
    <row r="53" spans="1:14" x14ac:dyDescent="0.25">
      <c r="A53">
        <v>2001807004</v>
      </c>
      <c r="B53">
        <f>_xlfn.XLOOKUP(A53,'Courier invoice'!$B$2:$B$125,'Courier invoice'!$A$2:$A$125)</f>
        <v>1091117229290</v>
      </c>
      <c r="C53" s="2">
        <f ca="1">(SUMIF('X -order Report'!$A$2:$D$401,Final_calculations!A53,'X -order Report'!$D$2:$D$401))/1000</f>
        <v>0.5</v>
      </c>
      <c r="D53">
        <f t="shared" ca="1" si="5"/>
        <v>0.5</v>
      </c>
      <c r="E53">
        <f>_xlfn.XLOOKUP(A53,'Courier invoice'!$B$2:$B$125,'Courier invoice'!$C$2:$C$125)</f>
        <v>0.68</v>
      </c>
      <c r="F53">
        <f t="shared" si="1"/>
        <v>1</v>
      </c>
      <c r="G53">
        <f>_xlfn.XLOOKUP(A53,'Courier invoice'!$B$2:$B$125,'Courier invoice'!$E$2:$E$125)</f>
        <v>410206</v>
      </c>
      <c r="H53" t="str">
        <f>_xlfn.XLOOKUP(G53,'X-Pincode zones'!$B$2:$B$125,'X-Pincode zones'!$C$2:$C$125)</f>
        <v>d</v>
      </c>
      <c r="I53" t="str">
        <f>_xlfn.XLOOKUP(A53,'Courier invoice'!$B$2:$B$125,'Courier invoice'!$F$2:$F$125)</f>
        <v>d</v>
      </c>
      <c r="J53" t="b">
        <f t="shared" si="2"/>
        <v>1</v>
      </c>
      <c r="K53">
        <f>_xlfn.XLOOKUP(A53,final_project!$B$2:$B$125,final_project!$H$2:$H$125)</f>
        <v>45.4</v>
      </c>
      <c r="L53">
        <f>_xlfn.XLOOKUP(A53,final_project!$B$2:$B$125,final_project!$I$2:$I$125)</f>
        <v>90.199999999999903</v>
      </c>
      <c r="M53">
        <f t="shared" si="3"/>
        <v>-44.799999999999905</v>
      </c>
      <c r="N53" t="str">
        <f t="shared" si="4"/>
        <v>Total Orders - Over Charged</v>
      </c>
    </row>
    <row r="54" spans="1:14" x14ac:dyDescent="0.25">
      <c r="A54">
        <v>2001807036</v>
      </c>
      <c r="B54">
        <f>_xlfn.XLOOKUP(A54,'Courier invoice'!$B$2:$B$125,'Courier invoice'!$A$2:$A$125)</f>
        <v>1091117323005</v>
      </c>
      <c r="C54" s="2">
        <f ca="1">(SUMIF('X -order Report'!$A$2:$D$401,Final_calculations!A54,'X -order Report'!$D$2:$D$401))/1000</f>
        <v>0.45100000000000001</v>
      </c>
      <c r="D54">
        <f t="shared" ca="1" si="5"/>
        <v>0.5</v>
      </c>
      <c r="E54">
        <f>_xlfn.XLOOKUP(A54,'Courier invoice'!$B$2:$B$125,'Courier invoice'!$C$2:$C$125)</f>
        <v>1.64</v>
      </c>
      <c r="F54">
        <f t="shared" si="1"/>
        <v>2</v>
      </c>
      <c r="G54">
        <f>_xlfn.XLOOKUP(A54,'Courier invoice'!$B$2:$B$125,'Courier invoice'!$E$2:$E$125)</f>
        <v>516503</v>
      </c>
      <c r="H54" t="str">
        <f>_xlfn.XLOOKUP(G54,'X-Pincode zones'!$B$2:$B$125,'X-Pincode zones'!$C$2:$C$125)</f>
        <v>d</v>
      </c>
      <c r="I54" t="str">
        <f>_xlfn.XLOOKUP(A54,'Courier invoice'!$B$2:$B$125,'Courier invoice'!$F$2:$F$125)</f>
        <v>d</v>
      </c>
      <c r="J54" t="b">
        <f t="shared" si="2"/>
        <v>1</v>
      </c>
      <c r="K54">
        <f>_xlfn.XLOOKUP(A54,final_project!$B$2:$B$125,final_project!$H$2:$H$125)</f>
        <v>45.4</v>
      </c>
      <c r="L54">
        <f>_xlfn.XLOOKUP(A54,final_project!$B$2:$B$125,final_project!$I$2:$I$125)</f>
        <v>179.79999999999899</v>
      </c>
      <c r="M54">
        <f t="shared" si="3"/>
        <v>-134.39999999999898</v>
      </c>
      <c r="N54" t="str">
        <f t="shared" si="4"/>
        <v>Total Orders - Over Charged</v>
      </c>
    </row>
    <row r="55" spans="1:14" x14ac:dyDescent="0.25">
      <c r="A55">
        <v>2001807084</v>
      </c>
      <c r="B55">
        <f>_xlfn.XLOOKUP(A55,'Courier invoice'!$B$2:$B$125,'Courier invoice'!$A$2:$A$125)</f>
        <v>1091117323215</v>
      </c>
      <c r="C55" s="2">
        <f ca="1">(SUMIF('X -order Report'!$A$2:$D$401,Final_calculations!A55,'X -order Report'!$D$2:$D$401))/1000</f>
        <v>0.5</v>
      </c>
      <c r="D55">
        <f t="shared" ca="1" si="5"/>
        <v>0.5</v>
      </c>
      <c r="E55">
        <f>_xlfn.XLOOKUP(A55,'Courier invoice'!$B$2:$B$125,'Courier invoice'!$C$2:$C$125)</f>
        <v>0.67</v>
      </c>
      <c r="F55">
        <f t="shared" si="1"/>
        <v>1</v>
      </c>
      <c r="G55">
        <f>_xlfn.XLOOKUP(A55,'Courier invoice'!$B$2:$B$125,'Courier invoice'!$E$2:$E$125)</f>
        <v>742103</v>
      </c>
      <c r="H55" t="str">
        <f>_xlfn.XLOOKUP(G55,'X-Pincode zones'!$B$2:$B$125,'X-Pincode zones'!$C$2:$C$125)</f>
        <v>d</v>
      </c>
      <c r="I55" t="str">
        <f>_xlfn.XLOOKUP(A55,'Courier invoice'!$B$2:$B$125,'Courier invoice'!$F$2:$F$125)</f>
        <v>d</v>
      </c>
      <c r="J55" t="b">
        <f t="shared" si="2"/>
        <v>1</v>
      </c>
      <c r="K55">
        <f>_xlfn.XLOOKUP(A55,final_project!$B$2:$B$125,final_project!$H$2:$H$125)</f>
        <v>45.4</v>
      </c>
      <c r="L55">
        <f>_xlfn.XLOOKUP(A55,final_project!$B$2:$B$125,final_project!$I$2:$I$125)</f>
        <v>90.199999999999903</v>
      </c>
      <c r="M55">
        <f t="shared" si="3"/>
        <v>-44.799999999999905</v>
      </c>
      <c r="N55" t="str">
        <f t="shared" si="4"/>
        <v>Total Orders - Over Charged</v>
      </c>
    </row>
    <row r="56" spans="1:14" x14ac:dyDescent="0.25">
      <c r="A56">
        <v>2001807362</v>
      </c>
      <c r="B56">
        <f>_xlfn.XLOOKUP(A56,'Courier invoice'!$B$2:$B$125,'Courier invoice'!$A$2:$A$125)</f>
        <v>1091117324394</v>
      </c>
      <c r="C56" s="2">
        <f ca="1">(SUMIF('X -order Report'!$A$2:$D$401,Final_calculations!A56,'X -order Report'!$D$2:$D$401))/1000</f>
        <v>0.56000000000000005</v>
      </c>
      <c r="D56">
        <f t="shared" ca="1" si="5"/>
        <v>1</v>
      </c>
      <c r="E56">
        <f>_xlfn.XLOOKUP(A56,'Courier invoice'!$B$2:$B$125,'Courier invoice'!$C$2:$C$125)</f>
        <v>2</v>
      </c>
      <c r="F56">
        <f t="shared" si="1"/>
        <v>2</v>
      </c>
      <c r="G56">
        <f>_xlfn.XLOOKUP(A56,'Courier invoice'!$B$2:$B$125,'Courier invoice'!$E$2:$E$125)</f>
        <v>452018</v>
      </c>
      <c r="H56" t="str">
        <f>_xlfn.XLOOKUP(G56,'X-Pincode zones'!$B$2:$B$125,'X-Pincode zones'!$C$2:$C$125)</f>
        <v>d</v>
      </c>
      <c r="I56" t="str">
        <f>_xlfn.XLOOKUP(A56,'Courier invoice'!$B$2:$B$125,'Courier invoice'!$F$2:$F$125)</f>
        <v>d</v>
      </c>
      <c r="J56" t="b">
        <f t="shared" si="2"/>
        <v>1</v>
      </c>
      <c r="K56">
        <f>_xlfn.XLOOKUP(A56,final_project!$B$2:$B$125,final_project!$H$2:$H$125)</f>
        <v>90.199999999999903</v>
      </c>
      <c r="L56">
        <f>_xlfn.XLOOKUP(A56,final_project!$B$2:$B$125,final_project!$I$2:$I$125)</f>
        <v>179.79999999999899</v>
      </c>
      <c r="M56">
        <f t="shared" si="3"/>
        <v>-89.599999999999085</v>
      </c>
      <c r="N56" t="str">
        <f t="shared" si="4"/>
        <v>Total Orders - Over Charged</v>
      </c>
    </row>
    <row r="57" spans="1:14" x14ac:dyDescent="0.25">
      <c r="A57">
        <v>2001807415</v>
      </c>
      <c r="B57">
        <f>_xlfn.XLOOKUP(A57,'Courier invoice'!$B$2:$B$125,'Courier invoice'!$A$2:$A$125)</f>
        <v>1091117325094</v>
      </c>
      <c r="C57" s="2">
        <f ca="1">(SUMIF('X -order Report'!$A$2:$D$401,Final_calculations!A57,'X -order Report'!$D$2:$D$401))/1000</f>
        <v>0.47199999999999998</v>
      </c>
      <c r="D57">
        <f t="shared" ca="1" si="5"/>
        <v>0.5</v>
      </c>
      <c r="E57">
        <f>_xlfn.XLOOKUP(A57,'Courier invoice'!$B$2:$B$125,'Courier invoice'!$C$2:$C$125)</f>
        <v>1</v>
      </c>
      <c r="F57">
        <f t="shared" si="1"/>
        <v>1</v>
      </c>
      <c r="G57">
        <f>_xlfn.XLOOKUP(A57,'Courier invoice'!$B$2:$B$125,'Courier invoice'!$E$2:$E$125)</f>
        <v>208001</v>
      </c>
      <c r="H57" t="str">
        <f>_xlfn.XLOOKUP(G57,'X-Pincode zones'!$B$2:$B$125,'X-Pincode zones'!$C$2:$C$125)</f>
        <v>b</v>
      </c>
      <c r="I57" t="str">
        <f>_xlfn.XLOOKUP(A57,'Courier invoice'!$B$2:$B$125,'Courier invoice'!$F$2:$F$125)</f>
        <v>b</v>
      </c>
      <c r="J57" t="b">
        <f t="shared" si="2"/>
        <v>1</v>
      </c>
      <c r="K57">
        <f>_xlfn.XLOOKUP(A57,final_project!$B$2:$B$125,final_project!$H$2:$H$125)</f>
        <v>33</v>
      </c>
      <c r="L57">
        <f>_xlfn.XLOOKUP(A57,final_project!$B$2:$B$125,final_project!$I$2:$I$125)</f>
        <v>61.3</v>
      </c>
      <c r="M57">
        <f t="shared" si="3"/>
        <v>-28.299999999999997</v>
      </c>
      <c r="N57" t="str">
        <f t="shared" si="4"/>
        <v>Total Orders - Over Charged</v>
      </c>
    </row>
    <row r="58" spans="1:14" x14ac:dyDescent="0.25">
      <c r="A58">
        <v>2001809592</v>
      </c>
      <c r="B58">
        <f>_xlfn.XLOOKUP(A58,'Courier invoice'!$B$2:$B$125,'Courier invoice'!$A$2:$A$125)</f>
        <v>1091117616121</v>
      </c>
      <c r="C58" s="2">
        <f ca="1">(SUMIF('X -order Report'!$A$2:$D$401,Final_calculations!A58,'X -order Report'!$D$2:$D$401))/1000</f>
        <v>0.6</v>
      </c>
      <c r="D58">
        <f t="shared" ca="1" si="5"/>
        <v>1</v>
      </c>
      <c r="E58">
        <f>_xlfn.XLOOKUP(A58,'Courier invoice'!$B$2:$B$125,'Courier invoice'!$C$2:$C$125)</f>
        <v>1.5</v>
      </c>
      <c r="F58">
        <f t="shared" si="1"/>
        <v>1.5</v>
      </c>
      <c r="G58">
        <f>_xlfn.XLOOKUP(A58,'Courier invoice'!$B$2:$B$125,'Courier invoice'!$E$2:$E$125)</f>
        <v>244713</v>
      </c>
      <c r="H58" t="str">
        <f>_xlfn.XLOOKUP(G58,'X-Pincode zones'!$B$2:$B$125,'X-Pincode zones'!$C$2:$C$125)</f>
        <v>b</v>
      </c>
      <c r="I58" t="str">
        <f>_xlfn.XLOOKUP(A58,'Courier invoice'!$B$2:$B$125,'Courier invoice'!$F$2:$F$125)</f>
        <v>b</v>
      </c>
      <c r="J58" t="b">
        <f t="shared" si="2"/>
        <v>1</v>
      </c>
      <c r="K58">
        <f>_xlfn.XLOOKUP(A58,final_project!$B$2:$B$125,final_project!$H$2:$H$125)</f>
        <v>61.3</v>
      </c>
      <c r="L58">
        <f>_xlfn.XLOOKUP(A58,final_project!$B$2:$B$125,final_project!$I$2:$I$125)</f>
        <v>89.6</v>
      </c>
      <c r="M58">
        <f t="shared" si="3"/>
        <v>-28.299999999999997</v>
      </c>
      <c r="N58" t="str">
        <f t="shared" si="4"/>
        <v>Total Orders - Over Charged</v>
      </c>
    </row>
    <row r="59" spans="1:14" x14ac:dyDescent="0.25">
      <c r="A59">
        <v>2001809794</v>
      </c>
      <c r="B59">
        <f>_xlfn.XLOOKUP(A59,'Courier invoice'!$B$2:$B$125,'Courier invoice'!$A$2:$A$125)</f>
        <v>1091117795531</v>
      </c>
      <c r="C59" s="2">
        <f ca="1">(SUMIF('X -order Report'!$A$2:$D$401,Final_calculations!A59,'X -order Report'!$D$2:$D$401))/1000</f>
        <v>1.5169999999999999</v>
      </c>
      <c r="D59">
        <f t="shared" ca="1" si="5"/>
        <v>2</v>
      </c>
      <c r="E59">
        <f>_xlfn.XLOOKUP(A59,'Courier invoice'!$B$2:$B$125,'Courier invoice'!$C$2:$C$125)</f>
        <v>1.5</v>
      </c>
      <c r="F59">
        <f t="shared" si="1"/>
        <v>1.5</v>
      </c>
      <c r="G59">
        <f>_xlfn.XLOOKUP(A59,'Courier invoice'!$B$2:$B$125,'Courier invoice'!$E$2:$E$125)</f>
        <v>580007</v>
      </c>
      <c r="H59" t="str">
        <f>_xlfn.XLOOKUP(G59,'X-Pincode zones'!$B$2:$B$125,'X-Pincode zones'!$C$2:$C$125)</f>
        <v>d</v>
      </c>
      <c r="I59" t="str">
        <f>_xlfn.XLOOKUP(A59,'Courier invoice'!$B$2:$B$125,'Courier invoice'!$F$2:$F$125)</f>
        <v>d</v>
      </c>
      <c r="J59" t="b">
        <f t="shared" si="2"/>
        <v>1</v>
      </c>
      <c r="K59">
        <f>_xlfn.XLOOKUP(A59,final_project!$B$2:$B$125,final_project!$H$2:$H$125)</f>
        <v>179.79999999999899</v>
      </c>
      <c r="L59">
        <f>_xlfn.XLOOKUP(A59,final_project!$B$2:$B$125,final_project!$I$2:$I$125)</f>
        <v>135</v>
      </c>
      <c r="M59">
        <f t="shared" si="3"/>
        <v>44.799999999998988</v>
      </c>
      <c r="N59" t="str">
        <f t="shared" si="4"/>
        <v>Total Orders - Under Charged</v>
      </c>
    </row>
    <row r="60" spans="1:14" x14ac:dyDescent="0.25">
      <c r="A60">
        <v>2001809820</v>
      </c>
      <c r="B60">
        <f>_xlfn.XLOOKUP(A60,'Courier invoice'!$B$2:$B$125,'Courier invoice'!$A$2:$A$125)</f>
        <v>1091117795623</v>
      </c>
      <c r="C60" s="2">
        <f ca="1">(SUMIF('X -order Report'!$A$2:$D$401,Final_calculations!A60,'X -order Report'!$D$2:$D$401))/1000</f>
        <v>2.8559999999999999</v>
      </c>
      <c r="D60">
        <f t="shared" ca="1" si="5"/>
        <v>3</v>
      </c>
      <c r="E60">
        <f>_xlfn.XLOOKUP(A60,'Courier invoice'!$B$2:$B$125,'Courier invoice'!$C$2:$C$125)</f>
        <v>3</v>
      </c>
      <c r="F60">
        <f t="shared" si="1"/>
        <v>3</v>
      </c>
      <c r="G60">
        <f>_xlfn.XLOOKUP(A60,'Courier invoice'!$B$2:$B$125,'Courier invoice'!$E$2:$E$125)</f>
        <v>360005</v>
      </c>
      <c r="H60" t="str">
        <f>_xlfn.XLOOKUP(G60,'X-Pincode zones'!$B$2:$B$125,'X-Pincode zones'!$C$2:$C$125)</f>
        <v>d</v>
      </c>
      <c r="I60" t="str">
        <f>_xlfn.XLOOKUP(A60,'Courier invoice'!$B$2:$B$125,'Courier invoice'!$F$2:$F$125)</f>
        <v>d</v>
      </c>
      <c r="J60" t="b">
        <f t="shared" si="2"/>
        <v>1</v>
      </c>
      <c r="K60">
        <f>_xlfn.XLOOKUP(A60,final_project!$B$2:$B$125,final_project!$H$2:$H$125)</f>
        <v>269.39999999999998</v>
      </c>
      <c r="L60">
        <f>_xlfn.XLOOKUP(A60,final_project!$B$2:$B$125,final_project!$I$2:$I$125)</f>
        <v>269.39999999999998</v>
      </c>
      <c r="M60">
        <f t="shared" si="3"/>
        <v>0</v>
      </c>
      <c r="N60" t="str">
        <f t="shared" si="4"/>
        <v>Total Orders - Correctly Charged</v>
      </c>
    </row>
    <row r="61" spans="1:14" x14ac:dyDescent="0.25">
      <c r="A61">
        <v>2001806471</v>
      </c>
      <c r="B61">
        <f>_xlfn.XLOOKUP(A61,'Courier invoice'!$B$2:$B$125,'Courier invoice'!$A$2:$A$125)</f>
        <v>1091117223351</v>
      </c>
      <c r="C61" s="2">
        <f ca="1">(SUMIF('X -order Report'!$A$2:$D$401,Final_calculations!A61,'X -order Report'!$D$2:$D$401))/1000</f>
        <v>1.121</v>
      </c>
      <c r="D61">
        <f t="shared" ca="1" si="5"/>
        <v>1.5</v>
      </c>
      <c r="E61">
        <f>_xlfn.XLOOKUP(A61,'Courier invoice'!$B$2:$B$125,'Courier invoice'!$C$2:$C$125)</f>
        <v>1.7</v>
      </c>
      <c r="F61">
        <f t="shared" si="1"/>
        <v>2</v>
      </c>
      <c r="G61">
        <f>_xlfn.XLOOKUP(A61,'Courier invoice'!$B$2:$B$125,'Courier invoice'!$E$2:$E$125)</f>
        <v>313027</v>
      </c>
      <c r="H61" t="str">
        <f>_xlfn.XLOOKUP(G61,'X-Pincode zones'!$B$2:$B$125,'X-Pincode zones'!$C$2:$C$125)</f>
        <v>b</v>
      </c>
      <c r="I61" t="str">
        <f>_xlfn.XLOOKUP(A61,'Courier invoice'!$B$2:$B$125,'Courier invoice'!$F$2:$F$125)</f>
        <v>d</v>
      </c>
      <c r="J61" t="b">
        <f t="shared" si="2"/>
        <v>0</v>
      </c>
      <c r="K61">
        <f>_xlfn.XLOOKUP(A61,final_project!$B$2:$B$125,final_project!$H$2:$H$125)</f>
        <v>89.6</v>
      </c>
      <c r="L61">
        <f>_xlfn.XLOOKUP(A61,final_project!$B$2:$B$125,final_project!$I$2:$I$125)</f>
        <v>179.79999999999899</v>
      </c>
      <c r="M61">
        <f t="shared" si="3"/>
        <v>-90.199999999998994</v>
      </c>
      <c r="N61" t="str">
        <f t="shared" si="4"/>
        <v>Total Orders - Over Charged</v>
      </c>
    </row>
    <row r="62" spans="1:14" x14ac:dyDescent="0.25">
      <c r="A62">
        <v>2001807241</v>
      </c>
      <c r="B62">
        <f>_xlfn.XLOOKUP(A62,'Courier invoice'!$B$2:$B$125,'Courier invoice'!$A$2:$A$125)</f>
        <v>1091117324011</v>
      </c>
      <c r="C62" s="2">
        <f ca="1">(SUMIF('X -order Report'!$A$2:$D$401,Final_calculations!A62,'X -order Report'!$D$2:$D$401))/1000</f>
        <v>0.60699999999999998</v>
      </c>
      <c r="D62">
        <f t="shared" ca="1" si="5"/>
        <v>1</v>
      </c>
      <c r="E62">
        <f>_xlfn.XLOOKUP(A62,'Courier invoice'!$B$2:$B$125,'Courier invoice'!$C$2:$C$125)</f>
        <v>0.79</v>
      </c>
      <c r="F62">
        <f t="shared" si="1"/>
        <v>1</v>
      </c>
      <c r="G62">
        <f>_xlfn.XLOOKUP(A62,'Courier invoice'!$B$2:$B$125,'Courier invoice'!$E$2:$E$125)</f>
        <v>341001</v>
      </c>
      <c r="H62" t="str">
        <f>_xlfn.XLOOKUP(G62,'X-Pincode zones'!$B$2:$B$125,'X-Pincode zones'!$C$2:$C$125)</f>
        <v>b</v>
      </c>
      <c r="I62" t="str">
        <f>_xlfn.XLOOKUP(A62,'Courier invoice'!$B$2:$B$125,'Courier invoice'!$F$2:$F$125)</f>
        <v>d</v>
      </c>
      <c r="J62" t="b">
        <f t="shared" si="2"/>
        <v>0</v>
      </c>
      <c r="K62">
        <f>_xlfn.XLOOKUP(A62,final_project!$B$2:$B$125,final_project!$H$2:$H$125)</f>
        <v>61.3</v>
      </c>
      <c r="L62">
        <f>_xlfn.XLOOKUP(A62,final_project!$B$2:$B$125,final_project!$I$2:$I$125)</f>
        <v>90.199999999999903</v>
      </c>
      <c r="M62">
        <f t="shared" si="3"/>
        <v>-28.899999999999906</v>
      </c>
      <c r="N62" t="str">
        <f t="shared" si="4"/>
        <v>Total Orders - Over Charged</v>
      </c>
    </row>
    <row r="63" spans="1:14" x14ac:dyDescent="0.25">
      <c r="A63">
        <v>2001807981</v>
      </c>
      <c r="B63">
        <f>_xlfn.XLOOKUP(A63,'Courier invoice'!$B$2:$B$125,'Courier invoice'!$A$2:$A$125)</f>
        <v>1091117327570</v>
      </c>
      <c r="C63" s="2">
        <f ca="1">(SUMIF('X -order Report'!$A$2:$D$401,Final_calculations!A63,'X -order Report'!$D$2:$D$401))/1000</f>
        <v>0.5</v>
      </c>
      <c r="D63">
        <f t="shared" ca="1" si="5"/>
        <v>0.5</v>
      </c>
      <c r="E63">
        <f>_xlfn.XLOOKUP(A63,'Courier invoice'!$B$2:$B$125,'Courier invoice'!$C$2:$C$125)</f>
        <v>0.5</v>
      </c>
      <c r="F63">
        <f t="shared" si="1"/>
        <v>0.5</v>
      </c>
      <c r="G63">
        <f>_xlfn.XLOOKUP(A63,'Courier invoice'!$B$2:$B$125,'Courier invoice'!$E$2:$E$125)</f>
        <v>332715</v>
      </c>
      <c r="H63" t="str">
        <f>_xlfn.XLOOKUP(G63,'X-Pincode zones'!$B$2:$B$125,'X-Pincode zones'!$C$2:$C$125)</f>
        <v>b</v>
      </c>
      <c r="I63" t="str">
        <f>_xlfn.XLOOKUP(A63,'Courier invoice'!$B$2:$B$125,'Courier invoice'!$F$2:$F$125)</f>
        <v>d</v>
      </c>
      <c r="J63" t="b">
        <f t="shared" si="2"/>
        <v>0</v>
      </c>
      <c r="K63">
        <f>_xlfn.XLOOKUP(A63,final_project!$B$2:$B$125,final_project!$H$2:$H$125)</f>
        <v>33</v>
      </c>
      <c r="L63">
        <f>_xlfn.XLOOKUP(A63,final_project!$B$2:$B$125,final_project!$I$2:$I$125)</f>
        <v>45.4</v>
      </c>
      <c r="M63">
        <f t="shared" si="3"/>
        <v>-12.399999999999999</v>
      </c>
      <c r="N63" t="str">
        <f t="shared" si="4"/>
        <v>Total Orders - Over Charged</v>
      </c>
    </row>
    <row r="64" spans="1:14" x14ac:dyDescent="0.25">
      <c r="A64">
        <v>2001808286</v>
      </c>
      <c r="B64">
        <f>_xlfn.XLOOKUP(A64,'Courier invoice'!$B$2:$B$125,'Courier invoice'!$A$2:$A$125)</f>
        <v>1091117435602</v>
      </c>
      <c r="C64" s="2">
        <f ca="1">(SUMIF('X -order Report'!$A$2:$D$401,Final_calculations!A64,'X -order Report'!$D$2:$D$401))/1000</f>
        <v>0.60099999999999998</v>
      </c>
      <c r="D64">
        <f t="shared" ca="1" si="5"/>
        <v>1</v>
      </c>
      <c r="E64">
        <f>_xlfn.XLOOKUP(A64,'Courier invoice'!$B$2:$B$125,'Courier invoice'!$C$2:$C$125)</f>
        <v>0.77</v>
      </c>
      <c r="F64">
        <f t="shared" si="1"/>
        <v>1</v>
      </c>
      <c r="G64">
        <f>_xlfn.XLOOKUP(A64,'Courier invoice'!$B$2:$B$125,'Courier invoice'!$E$2:$E$125)</f>
        <v>302031</v>
      </c>
      <c r="H64" t="str">
        <f>_xlfn.XLOOKUP(G64,'X-Pincode zones'!$B$2:$B$125,'X-Pincode zones'!$C$2:$C$125)</f>
        <v>b</v>
      </c>
      <c r="I64" t="str">
        <f>_xlfn.XLOOKUP(A64,'Courier invoice'!$B$2:$B$125,'Courier invoice'!$F$2:$F$125)</f>
        <v>d</v>
      </c>
      <c r="J64" t="b">
        <f t="shared" si="2"/>
        <v>0</v>
      </c>
      <c r="K64">
        <f>_xlfn.XLOOKUP(A64,final_project!$B$2:$B$125,final_project!$H$2:$H$125)</f>
        <v>61.3</v>
      </c>
      <c r="L64">
        <f>_xlfn.XLOOKUP(A64,final_project!$B$2:$B$125,final_project!$I$2:$I$125)</f>
        <v>90.199999999999903</v>
      </c>
      <c r="M64">
        <f t="shared" si="3"/>
        <v>-28.899999999999906</v>
      </c>
      <c r="N64" t="str">
        <f t="shared" si="4"/>
        <v>Total Orders - Over Charged</v>
      </c>
    </row>
    <row r="65" spans="1:14" x14ac:dyDescent="0.25">
      <c r="A65">
        <v>2001808801</v>
      </c>
      <c r="B65">
        <f>_xlfn.XLOOKUP(A65,'Courier invoice'!$B$2:$B$125,'Courier invoice'!$A$2:$A$125)</f>
        <v>1091117437680</v>
      </c>
      <c r="C65" s="2">
        <f ca="1">(SUMIF('X -order Report'!$A$2:$D$401,Final_calculations!A65,'X -order Report'!$D$2:$D$401))/1000</f>
        <v>0.55300000000000005</v>
      </c>
      <c r="D65">
        <f t="shared" ca="1" si="5"/>
        <v>1</v>
      </c>
      <c r="E65">
        <f>_xlfn.XLOOKUP(A65,'Courier invoice'!$B$2:$B$125,'Courier invoice'!$C$2:$C$125)</f>
        <v>0.8</v>
      </c>
      <c r="F65">
        <f t="shared" si="1"/>
        <v>1</v>
      </c>
      <c r="G65">
        <f>_xlfn.XLOOKUP(A65,'Courier invoice'!$B$2:$B$125,'Courier invoice'!$E$2:$E$125)</f>
        <v>335001</v>
      </c>
      <c r="H65" t="str">
        <f>_xlfn.XLOOKUP(G65,'X-Pincode zones'!$B$2:$B$125,'X-Pincode zones'!$C$2:$C$125)</f>
        <v>b</v>
      </c>
      <c r="I65" t="str">
        <f>_xlfn.XLOOKUP(A65,'Courier invoice'!$B$2:$B$125,'Courier invoice'!$F$2:$F$125)</f>
        <v>d</v>
      </c>
      <c r="J65" t="b">
        <f t="shared" si="2"/>
        <v>0</v>
      </c>
      <c r="K65">
        <f>_xlfn.XLOOKUP(A65,final_project!$B$2:$B$125,final_project!$H$2:$H$125)</f>
        <v>61.3</v>
      </c>
      <c r="L65">
        <f>_xlfn.XLOOKUP(A65,final_project!$B$2:$B$125,final_project!$I$2:$I$125)</f>
        <v>90.199999999999903</v>
      </c>
      <c r="M65">
        <f t="shared" si="3"/>
        <v>-28.899999999999906</v>
      </c>
      <c r="N65" t="str">
        <f t="shared" si="4"/>
        <v>Total Orders - Over Charged</v>
      </c>
    </row>
    <row r="66" spans="1:14" x14ac:dyDescent="0.25">
      <c r="A66">
        <v>2001810104</v>
      </c>
      <c r="B66">
        <f>_xlfn.XLOOKUP(A66,'Courier invoice'!$B$2:$B$125,'Courier invoice'!$A$2:$A$125)</f>
        <v>1091117804200</v>
      </c>
      <c r="C66" s="2">
        <f ca="1">(SUMIF('X -order Report'!$A$2:$D$401,Final_calculations!A66,'X -order Report'!$D$2:$D$401))/1000</f>
        <v>0.60099999999999998</v>
      </c>
      <c r="D66">
        <f t="shared" ref="D66:D97" ca="1" si="6">CEILING(C66,0.5)</f>
        <v>1</v>
      </c>
      <c r="E66">
        <f>_xlfn.XLOOKUP(A66,'Courier invoice'!$B$2:$B$125,'Courier invoice'!$C$2:$C$125)</f>
        <v>0.76</v>
      </c>
      <c r="F66">
        <f t="shared" si="1"/>
        <v>1</v>
      </c>
      <c r="G66">
        <f>_xlfn.XLOOKUP(A66,'Courier invoice'!$B$2:$B$125,'Courier invoice'!$E$2:$E$125)</f>
        <v>334004</v>
      </c>
      <c r="H66" t="str">
        <f>_xlfn.XLOOKUP(G66,'X-Pincode zones'!$B$2:$B$125,'X-Pincode zones'!$C$2:$C$125)</f>
        <v>b</v>
      </c>
      <c r="I66" t="str">
        <f>_xlfn.XLOOKUP(A66,'Courier invoice'!$B$2:$B$125,'Courier invoice'!$F$2:$F$125)</f>
        <v>d</v>
      </c>
      <c r="J66" t="b">
        <f t="shared" si="2"/>
        <v>0</v>
      </c>
      <c r="K66">
        <f>_xlfn.XLOOKUP(A66,final_project!$B$2:$B$125,final_project!$H$2:$H$125)</f>
        <v>61.3</v>
      </c>
      <c r="L66">
        <f>_xlfn.XLOOKUP(A66,final_project!$B$2:$B$125,final_project!$I$2:$I$125)</f>
        <v>90.199999999999903</v>
      </c>
      <c r="M66">
        <f t="shared" si="3"/>
        <v>-28.899999999999906</v>
      </c>
      <c r="N66" t="str">
        <f t="shared" si="4"/>
        <v>Total Orders - Over Charged</v>
      </c>
    </row>
    <row r="67" spans="1:14" x14ac:dyDescent="0.25">
      <c r="A67">
        <v>2001811153</v>
      </c>
      <c r="B67">
        <f>_xlfn.XLOOKUP(A67,'Courier invoice'!$B$2:$B$125,'Courier invoice'!$A$2:$A$125)</f>
        <v>1091117957533</v>
      </c>
      <c r="C67" s="2">
        <f ca="1">(SUMIF('X -order Report'!$A$2:$D$401,Final_calculations!A67,'X -order Report'!$D$2:$D$401))/1000</f>
        <v>0.60699999999999998</v>
      </c>
      <c r="D67">
        <f t="shared" ca="1" si="6"/>
        <v>1</v>
      </c>
      <c r="E67">
        <f>_xlfn.XLOOKUP(A67,'Courier invoice'!$B$2:$B$125,'Courier invoice'!$C$2:$C$125)</f>
        <v>0.76</v>
      </c>
      <c r="F67">
        <f t="shared" ref="F67:F125" si="7">CEILING(E67,0.5)</f>
        <v>1</v>
      </c>
      <c r="G67">
        <f>_xlfn.XLOOKUP(A67,'Courier invoice'!$B$2:$B$125,'Courier invoice'!$E$2:$E$125)</f>
        <v>321001</v>
      </c>
      <c r="H67" t="str">
        <f>_xlfn.XLOOKUP(G67,'X-Pincode zones'!$B$2:$B$125,'X-Pincode zones'!$C$2:$C$125)</f>
        <v>b</v>
      </c>
      <c r="I67" t="str">
        <f>_xlfn.XLOOKUP(A67,'Courier invoice'!$B$2:$B$125,'Courier invoice'!$F$2:$F$125)</f>
        <v>d</v>
      </c>
      <c r="J67" t="b">
        <f t="shared" ref="J67:J125" si="8">IF(H67=I67,TRUE,FALSE)</f>
        <v>0</v>
      </c>
      <c r="K67">
        <f>_xlfn.XLOOKUP(A67,final_project!$B$2:$B$125,final_project!$H$2:$H$125)</f>
        <v>61.3</v>
      </c>
      <c r="L67">
        <f>_xlfn.XLOOKUP(A67,final_project!$B$2:$B$125,final_project!$I$2:$I$125)</f>
        <v>90.199999999999903</v>
      </c>
      <c r="M67">
        <f t="shared" ref="M67:M125" si="9">K67-L67</f>
        <v>-28.899999999999906</v>
      </c>
      <c r="N67" t="str">
        <f t="shared" ref="N67:N125" si="10">IF(M67&lt;0,"Total Orders - Over Charged",IF(M67=0,"Total Orders - Correctly Charged","Total Orders - Under Charged"))</f>
        <v>Total Orders - Over Charged</v>
      </c>
    </row>
    <row r="68" spans="1:14" x14ac:dyDescent="0.25">
      <c r="A68">
        <v>2001811229</v>
      </c>
      <c r="B68">
        <f>_xlfn.XLOOKUP(A68,'Courier invoice'!$B$2:$B$125,'Courier invoice'!$A$2:$A$125)</f>
        <v>1091117957942</v>
      </c>
      <c r="C68" s="2">
        <f ca="1">(SUMIF('X -order Report'!$A$2:$D$401,Final_calculations!A68,'X -order Report'!$D$2:$D$401))/1000</f>
        <v>0.505</v>
      </c>
      <c r="D68">
        <f t="shared" ca="1" si="6"/>
        <v>1</v>
      </c>
      <c r="E68">
        <f>_xlfn.XLOOKUP(A68,'Courier invoice'!$B$2:$B$125,'Courier invoice'!$C$2:$C$125)</f>
        <v>0.6</v>
      </c>
      <c r="F68">
        <f t="shared" si="7"/>
        <v>1</v>
      </c>
      <c r="G68">
        <f>_xlfn.XLOOKUP(A68,'Courier invoice'!$B$2:$B$125,'Courier invoice'!$E$2:$E$125)</f>
        <v>324001</v>
      </c>
      <c r="H68" t="str">
        <f>_xlfn.XLOOKUP(G68,'X-Pincode zones'!$B$2:$B$125,'X-Pincode zones'!$C$2:$C$125)</f>
        <v>b</v>
      </c>
      <c r="I68" t="str">
        <f>_xlfn.XLOOKUP(A68,'Courier invoice'!$B$2:$B$125,'Courier invoice'!$F$2:$F$125)</f>
        <v>d</v>
      </c>
      <c r="J68" t="b">
        <f t="shared" si="8"/>
        <v>0</v>
      </c>
      <c r="K68">
        <f>_xlfn.XLOOKUP(A68,final_project!$B$2:$B$125,final_project!$H$2:$H$125)</f>
        <v>61.3</v>
      </c>
      <c r="L68">
        <f>_xlfn.XLOOKUP(A68,final_project!$B$2:$B$125,final_project!$I$2:$I$125)</f>
        <v>90.199999999999903</v>
      </c>
      <c r="M68">
        <f t="shared" si="9"/>
        <v>-28.899999999999906</v>
      </c>
      <c r="N68" t="str">
        <f t="shared" si="10"/>
        <v>Total Orders - Over Charged</v>
      </c>
    </row>
    <row r="69" spans="1:14" x14ac:dyDescent="0.25">
      <c r="A69">
        <v>2001811363</v>
      </c>
      <c r="B69">
        <f>_xlfn.XLOOKUP(A69,'Courier invoice'!$B$2:$B$125,'Courier invoice'!$A$2:$A$125)</f>
        <v>1091117958395</v>
      </c>
      <c r="C69" s="2">
        <f ca="1">(SUMIF('X -order Report'!$A$2:$D$401,Final_calculations!A69,'X -order Report'!$D$2:$D$401))/1000</f>
        <v>0.50800000000000001</v>
      </c>
      <c r="D69">
        <f t="shared" ca="1" si="6"/>
        <v>1</v>
      </c>
      <c r="E69">
        <f>_xlfn.XLOOKUP(A69,'Courier invoice'!$B$2:$B$125,'Courier invoice'!$C$2:$C$125)</f>
        <v>0.59</v>
      </c>
      <c r="F69">
        <f t="shared" si="7"/>
        <v>1</v>
      </c>
      <c r="G69">
        <f>_xlfn.XLOOKUP(A69,'Courier invoice'!$B$2:$B$125,'Courier invoice'!$E$2:$E$125)</f>
        <v>321608</v>
      </c>
      <c r="H69" t="str">
        <f>_xlfn.XLOOKUP(G69,'X-Pincode zones'!$B$2:$B$125,'X-Pincode zones'!$C$2:$C$125)</f>
        <v>b</v>
      </c>
      <c r="I69" t="str">
        <f>_xlfn.XLOOKUP(A69,'Courier invoice'!$B$2:$B$125,'Courier invoice'!$F$2:$F$125)</f>
        <v>d</v>
      </c>
      <c r="J69" t="b">
        <f t="shared" si="8"/>
        <v>0</v>
      </c>
      <c r="K69">
        <f>_xlfn.XLOOKUP(A69,final_project!$B$2:$B$125,final_project!$H$2:$H$125)</f>
        <v>61.3</v>
      </c>
      <c r="L69">
        <f>_xlfn.XLOOKUP(A69,final_project!$B$2:$B$125,final_project!$I$2:$I$125)</f>
        <v>90.199999999999903</v>
      </c>
      <c r="M69">
        <f t="shared" si="9"/>
        <v>-28.899999999999906</v>
      </c>
      <c r="N69" t="str">
        <f t="shared" si="10"/>
        <v>Total Orders - Over Charged</v>
      </c>
    </row>
    <row r="70" spans="1:14" x14ac:dyDescent="0.25">
      <c r="A70">
        <v>2001811466</v>
      </c>
      <c r="B70">
        <f>_xlfn.XLOOKUP(A70,'Courier invoice'!$B$2:$B$125,'Courier invoice'!$A$2:$A$125)</f>
        <v>1091118001865</v>
      </c>
      <c r="C70" s="2">
        <f ca="1">(SUMIF('X -order Report'!$A$2:$D$401,Final_calculations!A70,'X -order Report'!$D$2:$D$401))/1000</f>
        <v>0.60699999999999998</v>
      </c>
      <c r="D70">
        <f t="shared" ca="1" si="6"/>
        <v>1</v>
      </c>
      <c r="E70">
        <f>_xlfn.XLOOKUP(A70,'Courier invoice'!$B$2:$B$125,'Courier invoice'!$C$2:$C$125)</f>
        <v>0.8</v>
      </c>
      <c r="F70">
        <f t="shared" si="7"/>
        <v>1</v>
      </c>
      <c r="G70">
        <f>_xlfn.XLOOKUP(A70,'Courier invoice'!$B$2:$B$125,'Courier invoice'!$E$2:$E$125)</f>
        <v>302002</v>
      </c>
      <c r="H70" t="str">
        <f>_xlfn.XLOOKUP(G70,'X-Pincode zones'!$B$2:$B$125,'X-Pincode zones'!$C$2:$C$125)</f>
        <v>b</v>
      </c>
      <c r="I70" t="str">
        <f>_xlfn.XLOOKUP(A70,'Courier invoice'!$B$2:$B$125,'Courier invoice'!$F$2:$F$125)</f>
        <v>d</v>
      </c>
      <c r="J70" t="b">
        <f t="shared" si="8"/>
        <v>0</v>
      </c>
      <c r="K70">
        <f>_xlfn.XLOOKUP(A70,final_project!$B$2:$B$125,final_project!$H$2:$H$125)</f>
        <v>61.3</v>
      </c>
      <c r="L70">
        <f>_xlfn.XLOOKUP(A70,final_project!$B$2:$B$125,final_project!$I$2:$I$125)</f>
        <v>90.199999999999903</v>
      </c>
      <c r="M70">
        <f t="shared" si="9"/>
        <v>-28.899999999999906</v>
      </c>
      <c r="N70" t="str">
        <f t="shared" si="10"/>
        <v>Total Orders - Over Charged</v>
      </c>
    </row>
    <row r="71" spans="1:14" x14ac:dyDescent="0.25">
      <c r="A71">
        <v>2001811809</v>
      </c>
      <c r="B71">
        <f>_xlfn.XLOOKUP(A71,'Courier invoice'!$B$2:$B$125,'Courier invoice'!$A$2:$A$125)</f>
        <v>1091118009786</v>
      </c>
      <c r="C71" s="2">
        <f ca="1">(SUMIF('X -order Report'!$A$2:$D$401,Final_calculations!A71,'X -order Report'!$D$2:$D$401))/1000</f>
        <v>0.5</v>
      </c>
      <c r="D71">
        <f t="shared" ca="1" si="6"/>
        <v>0.5</v>
      </c>
      <c r="E71">
        <f>_xlfn.XLOOKUP(A71,'Courier invoice'!$B$2:$B$125,'Courier invoice'!$C$2:$C$125)</f>
        <v>0.5</v>
      </c>
      <c r="F71">
        <f t="shared" si="7"/>
        <v>0.5</v>
      </c>
      <c r="G71">
        <f>_xlfn.XLOOKUP(A71,'Courier invoice'!$B$2:$B$125,'Courier invoice'!$E$2:$E$125)</f>
        <v>311011</v>
      </c>
      <c r="H71" t="str">
        <f>_xlfn.XLOOKUP(G71,'X-Pincode zones'!$B$2:$B$125,'X-Pincode zones'!$C$2:$C$125)</f>
        <v>b</v>
      </c>
      <c r="I71" t="str">
        <f>_xlfn.XLOOKUP(A71,'Courier invoice'!$B$2:$B$125,'Courier invoice'!$F$2:$F$125)</f>
        <v>d</v>
      </c>
      <c r="J71" t="b">
        <f t="shared" si="8"/>
        <v>0</v>
      </c>
      <c r="K71">
        <f>_xlfn.XLOOKUP(A71,final_project!$B$2:$B$125,final_project!$H$2:$H$125)</f>
        <v>53.5</v>
      </c>
      <c r="L71">
        <f>_xlfn.XLOOKUP(A71,final_project!$B$2:$B$125,final_project!$I$2:$I$125)</f>
        <v>107.3</v>
      </c>
      <c r="M71">
        <f t="shared" si="9"/>
        <v>-53.8</v>
      </c>
      <c r="N71" t="str">
        <f t="shared" si="10"/>
        <v>Total Orders - Over Charged</v>
      </c>
    </row>
    <row r="72" spans="1:14" x14ac:dyDescent="0.25">
      <c r="A72">
        <v>2001812854</v>
      </c>
      <c r="B72">
        <f>_xlfn.XLOOKUP(A72,'Courier invoice'!$B$2:$B$125,'Courier invoice'!$A$2:$A$125)</f>
        <v>1091118548333</v>
      </c>
      <c r="C72" s="2">
        <f ca="1">(SUMIF('X -order Report'!$A$2:$D$401,Final_calculations!A72,'X -order Report'!$D$2:$D$401))/1000</f>
        <v>2.2360000000000002</v>
      </c>
      <c r="D72">
        <f t="shared" ca="1" si="6"/>
        <v>2.5</v>
      </c>
      <c r="E72">
        <f>_xlfn.XLOOKUP(A72,'Courier invoice'!$B$2:$B$125,'Courier invoice'!$C$2:$C$125)</f>
        <v>2.94</v>
      </c>
      <c r="F72">
        <f t="shared" si="7"/>
        <v>3</v>
      </c>
      <c r="G72">
        <f>_xlfn.XLOOKUP(A72,'Courier invoice'!$B$2:$B$125,'Courier invoice'!$E$2:$E$125)</f>
        <v>306302</v>
      </c>
      <c r="H72" t="str">
        <f>_xlfn.XLOOKUP(G72,'X-Pincode zones'!$B$2:$B$125,'X-Pincode zones'!$C$2:$C$125)</f>
        <v>b</v>
      </c>
      <c r="I72" t="str">
        <f>_xlfn.XLOOKUP(A72,'Courier invoice'!$B$2:$B$125,'Courier invoice'!$F$2:$F$125)</f>
        <v>d</v>
      </c>
      <c r="J72" t="b">
        <f t="shared" si="8"/>
        <v>0</v>
      </c>
      <c r="K72">
        <f>_xlfn.XLOOKUP(A72,final_project!$B$2:$B$125,final_project!$H$2:$H$125)</f>
        <v>146.19999999999999</v>
      </c>
      <c r="L72">
        <f>_xlfn.XLOOKUP(A72,final_project!$B$2:$B$125,final_project!$I$2:$I$125)</f>
        <v>269.39999999999998</v>
      </c>
      <c r="M72">
        <f t="shared" si="9"/>
        <v>-123.19999999999999</v>
      </c>
      <c r="N72" t="str">
        <f t="shared" si="10"/>
        <v>Total Orders - Over Charged</v>
      </c>
    </row>
    <row r="73" spans="1:14" x14ac:dyDescent="0.25">
      <c r="A73">
        <v>2001813009</v>
      </c>
      <c r="B73">
        <f>_xlfn.XLOOKUP(A73,'Courier invoice'!$B$2:$B$125,'Courier invoice'!$A$2:$A$125)</f>
        <v>1091118553701</v>
      </c>
      <c r="C73" s="2">
        <f ca="1">(SUMIF('X -order Report'!$A$2:$D$401,Final_calculations!A73,'X -order Report'!$D$2:$D$401))/1000</f>
        <v>0.72</v>
      </c>
      <c r="D73">
        <f t="shared" ca="1" si="6"/>
        <v>1</v>
      </c>
      <c r="E73">
        <f>_xlfn.XLOOKUP(A73,'Courier invoice'!$B$2:$B$125,'Courier invoice'!$C$2:$C$125)</f>
        <v>1</v>
      </c>
      <c r="F73">
        <f t="shared" si="7"/>
        <v>1</v>
      </c>
      <c r="G73">
        <f>_xlfn.XLOOKUP(A73,'Courier invoice'!$B$2:$B$125,'Courier invoice'!$E$2:$E$125)</f>
        <v>313001</v>
      </c>
      <c r="H73" t="str">
        <f>_xlfn.XLOOKUP(G73,'X-Pincode zones'!$B$2:$B$125,'X-Pincode zones'!$C$2:$C$125)</f>
        <v>b</v>
      </c>
      <c r="I73" t="str">
        <f>_xlfn.XLOOKUP(A73,'Courier invoice'!$B$2:$B$125,'Courier invoice'!$F$2:$F$125)</f>
        <v>d</v>
      </c>
      <c r="J73" t="b">
        <f t="shared" si="8"/>
        <v>0</v>
      </c>
      <c r="K73">
        <f>_xlfn.XLOOKUP(A73,final_project!$B$2:$B$125,final_project!$H$2:$H$125)</f>
        <v>61.3</v>
      </c>
      <c r="L73">
        <f>_xlfn.XLOOKUP(A73,final_project!$B$2:$B$125,final_project!$I$2:$I$125)</f>
        <v>90.199999999999903</v>
      </c>
      <c r="M73">
        <f t="shared" si="9"/>
        <v>-28.899999999999906</v>
      </c>
      <c r="N73" t="str">
        <f t="shared" si="10"/>
        <v>Total Orders - Over Charged</v>
      </c>
    </row>
    <row r="74" spans="1:14" x14ac:dyDescent="0.25">
      <c r="A74">
        <v>2001812650</v>
      </c>
      <c r="B74">
        <f>_xlfn.XLOOKUP(A74,'Courier invoice'!$B$2:$B$125,'Courier invoice'!$A$2:$A$125)</f>
        <v>1091118591534</v>
      </c>
      <c r="C74" s="2">
        <f ca="1">(SUMIF('X -order Report'!$A$2:$D$401,Final_calculations!A74,'X -order Report'!$D$2:$D$401))/1000</f>
        <v>0.22700000000000001</v>
      </c>
      <c r="D74">
        <f t="shared" ca="1" si="6"/>
        <v>0.5</v>
      </c>
      <c r="E74">
        <f>_xlfn.XLOOKUP(A74,'Courier invoice'!$B$2:$B$125,'Courier invoice'!$C$2:$C$125)</f>
        <v>0.61</v>
      </c>
      <c r="F74">
        <f t="shared" si="7"/>
        <v>1</v>
      </c>
      <c r="G74">
        <f>_xlfn.XLOOKUP(A74,'Courier invoice'!$B$2:$B$125,'Courier invoice'!$E$2:$E$125)</f>
        <v>302002</v>
      </c>
      <c r="H74" t="str">
        <f>_xlfn.XLOOKUP(G74,'X-Pincode zones'!$B$2:$B$125,'X-Pincode zones'!$C$2:$C$125)</f>
        <v>b</v>
      </c>
      <c r="I74" t="str">
        <f>_xlfn.XLOOKUP(A74,'Courier invoice'!$B$2:$B$125,'Courier invoice'!$F$2:$F$125)</f>
        <v>d</v>
      </c>
      <c r="J74" t="b">
        <f t="shared" si="8"/>
        <v>0</v>
      </c>
      <c r="K74">
        <f>_xlfn.XLOOKUP(A74,final_project!$B$2:$B$125,final_project!$H$2:$H$125)</f>
        <v>33</v>
      </c>
      <c r="L74">
        <f>_xlfn.XLOOKUP(A74,final_project!$B$2:$B$125,final_project!$I$2:$I$125)</f>
        <v>90.199999999999903</v>
      </c>
      <c r="M74">
        <f t="shared" si="9"/>
        <v>-57.199999999999903</v>
      </c>
      <c r="N74" t="str">
        <f t="shared" si="10"/>
        <v>Total Orders - Over Charged</v>
      </c>
    </row>
    <row r="75" spans="1:14" x14ac:dyDescent="0.25">
      <c r="A75">
        <v>2001814580</v>
      </c>
      <c r="B75">
        <f>_xlfn.XLOOKUP(A75,'Courier invoice'!$B$2:$B$125,'Courier invoice'!$A$2:$A$125)</f>
        <v>1091118925110</v>
      </c>
      <c r="C75" s="2">
        <f ca="1">(SUMIF('X -order Report'!$A$2:$D$401,Final_calculations!A75,'X -order Report'!$D$2:$D$401))/1000</f>
        <v>0.127</v>
      </c>
      <c r="D75">
        <f t="shared" ca="1" si="6"/>
        <v>0.5</v>
      </c>
      <c r="E75">
        <f>_xlfn.XLOOKUP(A75,'Courier invoice'!$B$2:$B$125,'Courier invoice'!$C$2:$C$125)</f>
        <v>0.15</v>
      </c>
      <c r="F75">
        <f t="shared" si="7"/>
        <v>0.5</v>
      </c>
      <c r="G75">
        <f>_xlfn.XLOOKUP(A75,'Courier invoice'!$B$2:$B$125,'Courier invoice'!$E$2:$E$125)</f>
        <v>322255</v>
      </c>
      <c r="H75" t="str">
        <f>_xlfn.XLOOKUP(G75,'X-Pincode zones'!$B$2:$B$125,'X-Pincode zones'!$C$2:$C$125)</f>
        <v>b</v>
      </c>
      <c r="I75" t="str">
        <f>_xlfn.XLOOKUP(A75,'Courier invoice'!$B$2:$B$125,'Courier invoice'!$F$2:$F$125)</f>
        <v>d</v>
      </c>
      <c r="J75" t="b">
        <f t="shared" si="8"/>
        <v>0</v>
      </c>
      <c r="K75">
        <f>_xlfn.XLOOKUP(A75,final_project!$B$2:$B$125,final_project!$H$2:$H$125)</f>
        <v>53.5</v>
      </c>
      <c r="L75">
        <f>_xlfn.XLOOKUP(A75,final_project!$B$2:$B$125,final_project!$I$2:$I$125)</f>
        <v>107.3</v>
      </c>
      <c r="M75">
        <f t="shared" si="9"/>
        <v>-53.8</v>
      </c>
      <c r="N75" t="str">
        <f t="shared" si="10"/>
        <v>Total Orders - Over Charged</v>
      </c>
    </row>
    <row r="76" spans="1:14" x14ac:dyDescent="0.25">
      <c r="A76">
        <v>2001815688</v>
      </c>
      <c r="B76">
        <f>_xlfn.XLOOKUP(A76,'Courier invoice'!$B$2:$B$125,'Courier invoice'!$A$2:$A$125)</f>
        <v>1091119169701</v>
      </c>
      <c r="C76" s="2">
        <f ca="1">(SUMIF('X -order Report'!$A$2:$D$401,Final_calculations!A76,'X -order Report'!$D$2:$D$401))/1000</f>
        <v>0.22</v>
      </c>
      <c r="D76">
        <f t="shared" ca="1" si="6"/>
        <v>0.5</v>
      </c>
      <c r="E76">
        <f>_xlfn.XLOOKUP(A76,'Courier invoice'!$B$2:$B$125,'Courier invoice'!$C$2:$C$125)</f>
        <v>0.2</v>
      </c>
      <c r="F76">
        <f t="shared" si="7"/>
        <v>0.5</v>
      </c>
      <c r="G76">
        <f>_xlfn.XLOOKUP(A76,'Courier invoice'!$B$2:$B$125,'Courier invoice'!$E$2:$E$125)</f>
        <v>302017</v>
      </c>
      <c r="H76" t="str">
        <f>_xlfn.XLOOKUP(G76,'X-Pincode zones'!$B$2:$B$125,'X-Pincode zones'!$C$2:$C$125)</f>
        <v>b</v>
      </c>
      <c r="I76" t="str">
        <f>_xlfn.XLOOKUP(A76,'Courier invoice'!$B$2:$B$125,'Courier invoice'!$F$2:$F$125)</f>
        <v>d</v>
      </c>
      <c r="J76" t="b">
        <f t="shared" si="8"/>
        <v>0</v>
      </c>
      <c r="K76">
        <f>_xlfn.XLOOKUP(A76,final_project!$B$2:$B$125,final_project!$H$2:$H$125)</f>
        <v>33</v>
      </c>
      <c r="L76">
        <f>_xlfn.XLOOKUP(A76,final_project!$B$2:$B$125,final_project!$I$2:$I$125)</f>
        <v>45.4</v>
      </c>
      <c r="M76">
        <f t="shared" si="9"/>
        <v>-12.399999999999999</v>
      </c>
      <c r="N76" t="str">
        <f t="shared" si="10"/>
        <v>Total Orders - Over Charged</v>
      </c>
    </row>
    <row r="77" spans="1:14" x14ac:dyDescent="0.25">
      <c r="A77">
        <v>2001816131</v>
      </c>
      <c r="B77">
        <f>_xlfn.XLOOKUP(A77,'Courier invoice'!$B$2:$B$125,'Courier invoice'!$A$2:$A$125)</f>
        <v>1091119367193</v>
      </c>
      <c r="C77" s="2">
        <f ca="1">(SUMIF('X -order Report'!$A$2:$D$401,Final_calculations!A77,'X -order Report'!$D$2:$D$401))/1000</f>
        <v>0.45200000000000001</v>
      </c>
      <c r="D77">
        <f t="shared" ca="1" si="6"/>
        <v>0.5</v>
      </c>
      <c r="E77">
        <f>_xlfn.XLOOKUP(A77,'Courier invoice'!$B$2:$B$125,'Courier invoice'!$C$2:$C$125)</f>
        <v>0.7</v>
      </c>
      <c r="F77">
        <f t="shared" si="7"/>
        <v>1</v>
      </c>
      <c r="G77">
        <f>_xlfn.XLOOKUP(A77,'Courier invoice'!$B$2:$B$125,'Courier invoice'!$E$2:$E$125)</f>
        <v>302017</v>
      </c>
      <c r="H77" t="str">
        <f>_xlfn.XLOOKUP(G77,'X-Pincode zones'!$B$2:$B$125,'X-Pincode zones'!$C$2:$C$125)</f>
        <v>b</v>
      </c>
      <c r="I77" t="str">
        <f>_xlfn.XLOOKUP(A77,'Courier invoice'!$B$2:$B$125,'Courier invoice'!$F$2:$F$125)</f>
        <v>d</v>
      </c>
      <c r="J77" t="b">
        <f t="shared" si="8"/>
        <v>0</v>
      </c>
      <c r="K77">
        <f>_xlfn.XLOOKUP(A77,final_project!$B$2:$B$125,final_project!$H$2:$H$125)</f>
        <v>33</v>
      </c>
      <c r="L77">
        <f>_xlfn.XLOOKUP(A77,final_project!$B$2:$B$125,final_project!$I$2:$I$125)</f>
        <v>90.199999999999903</v>
      </c>
      <c r="M77">
        <f t="shared" si="9"/>
        <v>-57.199999999999903</v>
      </c>
      <c r="N77" t="str">
        <f t="shared" si="10"/>
        <v>Total Orders - Over Charged</v>
      </c>
    </row>
    <row r="78" spans="1:14" x14ac:dyDescent="0.25">
      <c r="A78">
        <v>2001816996</v>
      </c>
      <c r="B78">
        <f>_xlfn.XLOOKUP(A78,'Courier invoice'!$B$2:$B$125,'Courier invoice'!$A$2:$A$125)</f>
        <v>1091119429202</v>
      </c>
      <c r="C78" s="2">
        <f ca="1">(SUMIF('X -order Report'!$A$2:$D$401,Final_calculations!A78,'X -order Report'!$D$2:$D$401))/1000</f>
        <v>0.5</v>
      </c>
      <c r="D78">
        <f t="shared" ca="1" si="6"/>
        <v>0.5</v>
      </c>
      <c r="E78">
        <f>_xlfn.XLOOKUP(A78,'Courier invoice'!$B$2:$B$125,'Courier invoice'!$C$2:$C$125)</f>
        <v>0.5</v>
      </c>
      <c r="F78">
        <f t="shared" si="7"/>
        <v>0.5</v>
      </c>
      <c r="G78">
        <f>_xlfn.XLOOKUP(A78,'Courier invoice'!$B$2:$B$125,'Courier invoice'!$E$2:$E$125)</f>
        <v>335512</v>
      </c>
      <c r="H78" t="str">
        <f>_xlfn.XLOOKUP(G78,'X-Pincode zones'!$B$2:$B$125,'X-Pincode zones'!$C$2:$C$125)</f>
        <v>b</v>
      </c>
      <c r="I78" t="str">
        <f>_xlfn.XLOOKUP(A78,'Courier invoice'!$B$2:$B$125,'Courier invoice'!$F$2:$F$125)</f>
        <v>d</v>
      </c>
      <c r="J78" t="b">
        <f t="shared" si="8"/>
        <v>0</v>
      </c>
      <c r="K78">
        <f>_xlfn.XLOOKUP(A78,final_project!$B$2:$B$125,final_project!$H$2:$H$125)</f>
        <v>33</v>
      </c>
      <c r="L78">
        <f>_xlfn.XLOOKUP(A78,final_project!$B$2:$B$125,final_project!$I$2:$I$125)</f>
        <v>45.4</v>
      </c>
      <c r="M78">
        <f t="shared" si="9"/>
        <v>-12.399999999999999</v>
      </c>
      <c r="N78" t="str">
        <f t="shared" si="10"/>
        <v>Total Orders - Over Charged</v>
      </c>
    </row>
    <row r="79" spans="1:14" x14ac:dyDescent="0.25">
      <c r="A79">
        <v>2001821185</v>
      </c>
      <c r="B79">
        <f>_xlfn.XLOOKUP(A79,'Courier invoice'!$B$2:$B$125,'Courier invoice'!$A$2:$A$125)</f>
        <v>1091120959225</v>
      </c>
      <c r="C79" s="2">
        <f ca="1">(SUMIF('X -order Report'!$A$2:$D$401,Final_calculations!A79,'X -order Report'!$D$2:$D$401))/1000</f>
        <v>1.8440000000000001</v>
      </c>
      <c r="D79">
        <f t="shared" ca="1" si="6"/>
        <v>2</v>
      </c>
      <c r="E79">
        <f>_xlfn.XLOOKUP(A79,'Courier invoice'!$B$2:$B$125,'Courier invoice'!$C$2:$C$125)</f>
        <v>2.1</v>
      </c>
      <c r="F79">
        <f t="shared" si="7"/>
        <v>2.5</v>
      </c>
      <c r="G79">
        <f>_xlfn.XLOOKUP(A79,'Courier invoice'!$B$2:$B$125,'Courier invoice'!$E$2:$E$125)</f>
        <v>313001</v>
      </c>
      <c r="H79" t="str">
        <f>_xlfn.XLOOKUP(G79,'X-Pincode zones'!$B$2:$B$125,'X-Pincode zones'!$C$2:$C$125)</f>
        <v>b</v>
      </c>
      <c r="I79" t="str">
        <f>_xlfn.XLOOKUP(A79,'Courier invoice'!$B$2:$B$125,'Courier invoice'!$F$2:$F$125)</f>
        <v>d</v>
      </c>
      <c r="J79" t="b">
        <f t="shared" si="8"/>
        <v>0</v>
      </c>
      <c r="K79">
        <f>_xlfn.XLOOKUP(A79,final_project!$B$2:$B$125,final_project!$H$2:$H$125)</f>
        <v>117.9</v>
      </c>
      <c r="L79">
        <f>_xlfn.XLOOKUP(A79,final_project!$B$2:$B$125,final_project!$I$2:$I$125)</f>
        <v>224.6</v>
      </c>
      <c r="M79">
        <f t="shared" si="9"/>
        <v>-106.69999999999999</v>
      </c>
      <c r="N79" t="str">
        <f t="shared" si="10"/>
        <v>Total Orders - Over Charged</v>
      </c>
    </row>
    <row r="80" spans="1:14" x14ac:dyDescent="0.25">
      <c r="A80">
        <v>2001821284</v>
      </c>
      <c r="B80">
        <f>_xlfn.XLOOKUP(A80,'Courier invoice'!$B$2:$B$125,'Courier invoice'!$A$2:$A$125)</f>
        <v>1091120962515</v>
      </c>
      <c r="C80" s="2">
        <f ca="1">(SUMIF('X -order Report'!$A$2:$D$401,Final_calculations!A80,'X -order Report'!$D$2:$D$401))/1000</f>
        <v>0.17699999999999999</v>
      </c>
      <c r="D80">
        <f t="shared" ca="1" si="6"/>
        <v>0.5</v>
      </c>
      <c r="E80">
        <f>_xlfn.XLOOKUP(A80,'Courier invoice'!$B$2:$B$125,'Courier invoice'!$C$2:$C$125)</f>
        <v>0.2</v>
      </c>
      <c r="F80">
        <f t="shared" si="7"/>
        <v>0.5</v>
      </c>
      <c r="G80">
        <f>_xlfn.XLOOKUP(A80,'Courier invoice'!$B$2:$B$125,'Courier invoice'!$E$2:$E$125)</f>
        <v>313001</v>
      </c>
      <c r="H80" t="str">
        <f>_xlfn.XLOOKUP(G80,'X-Pincode zones'!$B$2:$B$125,'X-Pincode zones'!$C$2:$C$125)</f>
        <v>b</v>
      </c>
      <c r="I80" t="str">
        <f>_xlfn.XLOOKUP(A80,'Courier invoice'!$B$2:$B$125,'Courier invoice'!$F$2:$F$125)</f>
        <v>d</v>
      </c>
      <c r="J80" t="b">
        <f t="shared" si="8"/>
        <v>0</v>
      </c>
      <c r="K80">
        <f>_xlfn.XLOOKUP(A80,final_project!$B$2:$B$125,final_project!$H$2:$H$125)</f>
        <v>33</v>
      </c>
      <c r="L80">
        <f>_xlfn.XLOOKUP(A80,final_project!$B$2:$B$125,final_project!$I$2:$I$125)</f>
        <v>45.4</v>
      </c>
      <c r="M80">
        <f t="shared" si="9"/>
        <v>-12.399999999999999</v>
      </c>
      <c r="N80" t="str">
        <f t="shared" si="10"/>
        <v>Total Orders - Over Charged</v>
      </c>
    </row>
    <row r="81" spans="1:14" x14ac:dyDescent="0.25">
      <c r="A81">
        <v>2001821679</v>
      </c>
      <c r="B81">
        <f>_xlfn.XLOOKUP(A81,'Courier invoice'!$B$2:$B$125,'Courier invoice'!$A$2:$A$125)</f>
        <v>1091121031745</v>
      </c>
      <c r="C81" s="2">
        <f ca="1">(SUMIF('X -order Report'!$A$2:$D$401,Final_calculations!A81,'X -order Report'!$D$2:$D$401))/1000</f>
        <v>0.16500000000000001</v>
      </c>
      <c r="D81">
        <f t="shared" ca="1" si="6"/>
        <v>0.5</v>
      </c>
      <c r="E81">
        <f>_xlfn.XLOOKUP(A81,'Courier invoice'!$B$2:$B$125,'Courier invoice'!$C$2:$C$125)</f>
        <v>0.2</v>
      </c>
      <c r="F81">
        <f t="shared" si="7"/>
        <v>0.5</v>
      </c>
      <c r="G81">
        <f>_xlfn.XLOOKUP(A81,'Courier invoice'!$B$2:$B$125,'Courier invoice'!$E$2:$E$125)</f>
        <v>307026</v>
      </c>
      <c r="H81" t="str">
        <f>_xlfn.XLOOKUP(G81,'X-Pincode zones'!$B$2:$B$125,'X-Pincode zones'!$C$2:$C$125)</f>
        <v>b</v>
      </c>
      <c r="I81" t="str">
        <f>_xlfn.XLOOKUP(A81,'Courier invoice'!$B$2:$B$125,'Courier invoice'!$F$2:$F$125)</f>
        <v>d</v>
      </c>
      <c r="J81" t="b">
        <f t="shared" si="8"/>
        <v>0</v>
      </c>
      <c r="K81">
        <f>_xlfn.XLOOKUP(A81,final_project!$B$2:$B$125,final_project!$H$2:$H$125)</f>
        <v>33</v>
      </c>
      <c r="L81">
        <f>_xlfn.XLOOKUP(A81,final_project!$B$2:$B$125,final_project!$I$2:$I$125)</f>
        <v>45.4</v>
      </c>
      <c r="M81">
        <f t="shared" si="9"/>
        <v>-12.399999999999999</v>
      </c>
      <c r="N81" t="str">
        <f t="shared" si="10"/>
        <v>Total Orders - Over Charged</v>
      </c>
    </row>
    <row r="82" spans="1:14" x14ac:dyDescent="0.25">
      <c r="A82">
        <v>2001821742</v>
      </c>
      <c r="B82">
        <f>_xlfn.XLOOKUP(A82,'Courier invoice'!$B$2:$B$125,'Courier invoice'!$A$2:$A$125)</f>
        <v>1091121034114</v>
      </c>
      <c r="C82" s="2">
        <f ca="1">(SUMIF('X -order Report'!$A$2:$D$401,Final_calculations!A82,'X -order Report'!$D$2:$D$401))/1000</f>
        <v>0.24</v>
      </c>
      <c r="D82">
        <f t="shared" ca="1" si="6"/>
        <v>0.5</v>
      </c>
      <c r="E82">
        <f>_xlfn.XLOOKUP(A82,'Courier invoice'!$B$2:$B$125,'Courier invoice'!$C$2:$C$125)</f>
        <v>0.15</v>
      </c>
      <c r="F82">
        <f t="shared" si="7"/>
        <v>0.5</v>
      </c>
      <c r="G82">
        <f>_xlfn.XLOOKUP(A82,'Courier invoice'!$B$2:$B$125,'Courier invoice'!$E$2:$E$125)</f>
        <v>327025</v>
      </c>
      <c r="H82" t="str">
        <f>_xlfn.XLOOKUP(G82,'X-Pincode zones'!$B$2:$B$125,'X-Pincode zones'!$C$2:$C$125)</f>
        <v>b</v>
      </c>
      <c r="I82" t="str">
        <f>_xlfn.XLOOKUP(A82,'Courier invoice'!$B$2:$B$125,'Courier invoice'!$F$2:$F$125)</f>
        <v>d</v>
      </c>
      <c r="J82" t="b">
        <f t="shared" si="8"/>
        <v>0</v>
      </c>
      <c r="K82">
        <f>_xlfn.XLOOKUP(A82,final_project!$B$2:$B$125,final_project!$H$2:$H$125)</f>
        <v>33</v>
      </c>
      <c r="L82">
        <f>_xlfn.XLOOKUP(A82,final_project!$B$2:$B$125,final_project!$I$2:$I$125)</f>
        <v>45.4</v>
      </c>
      <c r="M82">
        <f t="shared" si="9"/>
        <v>-12.399999999999999</v>
      </c>
      <c r="N82" t="str">
        <f t="shared" si="10"/>
        <v>Total Orders - Over Charged</v>
      </c>
    </row>
    <row r="83" spans="1:14" x14ac:dyDescent="0.25">
      <c r="A83">
        <v>2001821750</v>
      </c>
      <c r="B83">
        <f>_xlfn.XLOOKUP(A83,'Courier invoice'!$B$2:$B$125,'Courier invoice'!$A$2:$A$125)</f>
        <v>1091121034350</v>
      </c>
      <c r="C83" s="2">
        <f ca="1">(SUMIF('X -order Report'!$A$2:$D$401,Final_calculations!A83,'X -order Report'!$D$2:$D$401))/1000</f>
        <v>0.755</v>
      </c>
      <c r="D83">
        <f t="shared" ca="1" si="6"/>
        <v>1</v>
      </c>
      <c r="E83">
        <f>_xlfn.XLOOKUP(A83,'Courier invoice'!$B$2:$B$125,'Courier invoice'!$C$2:$C$125)</f>
        <v>0.8</v>
      </c>
      <c r="F83">
        <f t="shared" si="7"/>
        <v>1</v>
      </c>
      <c r="G83">
        <f>_xlfn.XLOOKUP(A83,'Courier invoice'!$B$2:$B$125,'Courier invoice'!$E$2:$E$125)</f>
        <v>313333</v>
      </c>
      <c r="H83" t="str">
        <f>_xlfn.XLOOKUP(G83,'X-Pincode zones'!$B$2:$B$125,'X-Pincode zones'!$C$2:$C$125)</f>
        <v>b</v>
      </c>
      <c r="I83" t="str">
        <f>_xlfn.XLOOKUP(A83,'Courier invoice'!$B$2:$B$125,'Courier invoice'!$F$2:$F$125)</f>
        <v>d</v>
      </c>
      <c r="J83" t="b">
        <f t="shared" si="8"/>
        <v>0</v>
      </c>
      <c r="K83">
        <f>_xlfn.XLOOKUP(A83,final_project!$B$2:$B$125,final_project!$H$2:$H$125)</f>
        <v>61.3</v>
      </c>
      <c r="L83">
        <f>_xlfn.XLOOKUP(A83,final_project!$B$2:$B$125,final_project!$I$2:$I$125)</f>
        <v>90.199999999999903</v>
      </c>
      <c r="M83">
        <f t="shared" si="9"/>
        <v>-28.899999999999906</v>
      </c>
      <c r="N83" t="str">
        <f t="shared" si="10"/>
        <v>Total Orders - Over Charged</v>
      </c>
    </row>
    <row r="84" spans="1:14" x14ac:dyDescent="0.25">
      <c r="A84">
        <v>2001821766</v>
      </c>
      <c r="B84">
        <f>_xlfn.XLOOKUP(A84,'Courier invoice'!$B$2:$B$125,'Courier invoice'!$A$2:$A$125)</f>
        <v>1091121034641</v>
      </c>
      <c r="C84" s="2">
        <f ca="1">(SUMIF('X -order Report'!$A$2:$D$401,Final_calculations!A84,'X -order Report'!$D$2:$D$401))/1000</f>
        <v>0.12</v>
      </c>
      <c r="D84">
        <f t="shared" ca="1" si="6"/>
        <v>0.5</v>
      </c>
      <c r="E84">
        <f>_xlfn.XLOOKUP(A84,'Courier invoice'!$B$2:$B$125,'Courier invoice'!$C$2:$C$125)</f>
        <v>0.2</v>
      </c>
      <c r="F84">
        <f t="shared" si="7"/>
        <v>0.5</v>
      </c>
      <c r="G84">
        <f>_xlfn.XLOOKUP(A84,'Courier invoice'!$B$2:$B$125,'Courier invoice'!$E$2:$E$125)</f>
        <v>313001</v>
      </c>
      <c r="H84" t="str">
        <f>_xlfn.XLOOKUP(G84,'X-Pincode zones'!$B$2:$B$125,'X-Pincode zones'!$C$2:$C$125)</f>
        <v>b</v>
      </c>
      <c r="I84" t="str">
        <f>_xlfn.XLOOKUP(A84,'Courier invoice'!$B$2:$B$125,'Courier invoice'!$F$2:$F$125)</f>
        <v>d</v>
      </c>
      <c r="J84" t="b">
        <f t="shared" si="8"/>
        <v>0</v>
      </c>
      <c r="K84">
        <f>_xlfn.XLOOKUP(A84,final_project!$B$2:$B$125,final_project!$H$2:$H$125)</f>
        <v>33</v>
      </c>
      <c r="L84">
        <f>_xlfn.XLOOKUP(A84,final_project!$B$2:$B$125,final_project!$I$2:$I$125)</f>
        <v>45.4</v>
      </c>
      <c r="M84">
        <f t="shared" si="9"/>
        <v>-12.399999999999999</v>
      </c>
      <c r="N84" t="str">
        <f t="shared" si="10"/>
        <v>Total Orders - Over Charged</v>
      </c>
    </row>
    <row r="85" spans="1:14" x14ac:dyDescent="0.25">
      <c r="A85">
        <v>2001821995</v>
      </c>
      <c r="B85">
        <f>_xlfn.XLOOKUP(A85,'Courier invoice'!$B$2:$B$125,'Courier invoice'!$A$2:$A$125)</f>
        <v>1091121183730</v>
      </c>
      <c r="C85" s="2">
        <f ca="1">(SUMIF('X -order Report'!$A$2:$D$401,Final_calculations!A85,'X -order Report'!$D$2:$D$401))/1000</f>
        <v>0.47699999999999998</v>
      </c>
      <c r="D85">
        <f t="shared" ca="1" si="6"/>
        <v>0.5</v>
      </c>
      <c r="E85">
        <f>_xlfn.XLOOKUP(A85,'Courier invoice'!$B$2:$B$125,'Courier invoice'!$C$2:$C$125)</f>
        <v>0.5</v>
      </c>
      <c r="F85">
        <f t="shared" si="7"/>
        <v>0.5</v>
      </c>
      <c r="G85">
        <f>_xlfn.XLOOKUP(A85,'Courier invoice'!$B$2:$B$125,'Courier invoice'!$E$2:$E$125)</f>
        <v>342008</v>
      </c>
      <c r="H85" t="str">
        <f>_xlfn.XLOOKUP(G85,'X-Pincode zones'!$B$2:$B$125,'X-Pincode zones'!$C$2:$C$125)</f>
        <v>b</v>
      </c>
      <c r="I85" t="str">
        <f>_xlfn.XLOOKUP(A85,'Courier invoice'!$B$2:$B$125,'Courier invoice'!$F$2:$F$125)</f>
        <v>d</v>
      </c>
      <c r="J85" t="b">
        <f t="shared" si="8"/>
        <v>0</v>
      </c>
      <c r="K85">
        <f>_xlfn.XLOOKUP(A85,final_project!$B$2:$B$125,final_project!$H$2:$H$125)</f>
        <v>33</v>
      </c>
      <c r="L85">
        <f>_xlfn.XLOOKUP(A85,final_project!$B$2:$B$125,final_project!$I$2:$I$125)</f>
        <v>45.4</v>
      </c>
      <c r="M85">
        <f t="shared" si="9"/>
        <v>-12.399999999999999</v>
      </c>
      <c r="N85" t="str">
        <f t="shared" si="10"/>
        <v>Total Orders - Over Charged</v>
      </c>
    </row>
    <row r="86" spans="1:14" x14ac:dyDescent="0.25">
      <c r="A86">
        <v>2001821502</v>
      </c>
      <c r="B86">
        <f>_xlfn.XLOOKUP(A86,'Courier invoice'!$B$2:$B$125,'Courier invoice'!$A$2:$A$125)</f>
        <v>1091121185863</v>
      </c>
      <c r="C86" s="2">
        <f ca="1">(SUMIF('X -order Report'!$A$2:$D$401,Final_calculations!A86,'X -order Report'!$D$2:$D$401))/1000</f>
        <v>0.33400000000000002</v>
      </c>
      <c r="D86">
        <f t="shared" ca="1" si="6"/>
        <v>0.5</v>
      </c>
      <c r="E86">
        <f>_xlfn.XLOOKUP(A86,'Courier invoice'!$B$2:$B$125,'Courier invoice'!$C$2:$C$125)</f>
        <v>0.6</v>
      </c>
      <c r="F86">
        <f t="shared" si="7"/>
        <v>1</v>
      </c>
      <c r="G86">
        <f>_xlfn.XLOOKUP(A86,'Courier invoice'!$B$2:$B$125,'Courier invoice'!$E$2:$E$125)</f>
        <v>314401</v>
      </c>
      <c r="H86" t="str">
        <f>_xlfn.XLOOKUP(G86,'X-Pincode zones'!$B$2:$B$125,'X-Pincode zones'!$C$2:$C$125)</f>
        <v>b</v>
      </c>
      <c r="I86" t="str">
        <f>_xlfn.XLOOKUP(A86,'Courier invoice'!$B$2:$B$125,'Courier invoice'!$F$2:$F$125)</f>
        <v>d</v>
      </c>
      <c r="J86" t="b">
        <f t="shared" si="8"/>
        <v>0</v>
      </c>
      <c r="K86">
        <f>_xlfn.XLOOKUP(A86,final_project!$B$2:$B$125,final_project!$H$2:$H$125)</f>
        <v>33</v>
      </c>
      <c r="L86">
        <f>_xlfn.XLOOKUP(A86,final_project!$B$2:$B$125,final_project!$I$2:$I$125)</f>
        <v>90.199999999999903</v>
      </c>
      <c r="M86">
        <f t="shared" si="9"/>
        <v>-57.199999999999903</v>
      </c>
      <c r="N86" t="str">
        <f t="shared" si="10"/>
        <v>Total Orders - Over Charged</v>
      </c>
    </row>
    <row r="87" spans="1:14" x14ac:dyDescent="0.25">
      <c r="A87">
        <v>2001822466</v>
      </c>
      <c r="B87">
        <f>_xlfn.XLOOKUP(A87,'Courier invoice'!$B$2:$B$125,'Courier invoice'!$A$2:$A$125)</f>
        <v>1091121305541</v>
      </c>
      <c r="C87" s="2">
        <f ca="1">(SUMIF('X -order Report'!$A$2:$D$401,Final_calculations!A87,'X -order Report'!$D$2:$D$401))/1000</f>
        <v>0.35199999999999998</v>
      </c>
      <c r="D87">
        <f t="shared" ca="1" si="6"/>
        <v>0.5</v>
      </c>
      <c r="E87">
        <f>_xlfn.XLOOKUP(A87,'Courier invoice'!$B$2:$B$125,'Courier invoice'!$C$2:$C$125)</f>
        <v>1.1000000000000001</v>
      </c>
      <c r="F87">
        <f t="shared" si="7"/>
        <v>1.5</v>
      </c>
      <c r="G87">
        <f>_xlfn.XLOOKUP(A87,'Courier invoice'!$B$2:$B$125,'Courier invoice'!$E$2:$E$125)</f>
        <v>342301</v>
      </c>
      <c r="H87" t="str">
        <f>_xlfn.XLOOKUP(G87,'X-Pincode zones'!$B$2:$B$125,'X-Pincode zones'!$C$2:$C$125)</f>
        <v>b</v>
      </c>
      <c r="I87" t="str">
        <f>_xlfn.XLOOKUP(A87,'Courier invoice'!$B$2:$B$125,'Courier invoice'!$F$2:$F$125)</f>
        <v>d</v>
      </c>
      <c r="J87" t="b">
        <f t="shared" si="8"/>
        <v>0</v>
      </c>
      <c r="K87">
        <f>_xlfn.XLOOKUP(A87,final_project!$B$2:$B$125,final_project!$H$2:$H$125)</f>
        <v>33</v>
      </c>
      <c r="L87">
        <f>_xlfn.XLOOKUP(A87,final_project!$B$2:$B$125,final_project!$I$2:$I$125)</f>
        <v>135</v>
      </c>
      <c r="M87">
        <f t="shared" si="9"/>
        <v>-102</v>
      </c>
      <c r="N87" t="str">
        <f t="shared" si="10"/>
        <v>Total Orders - Over Charged</v>
      </c>
    </row>
    <row r="88" spans="1:14" x14ac:dyDescent="0.25">
      <c r="A88">
        <v>2001820690</v>
      </c>
      <c r="B88">
        <f>_xlfn.XLOOKUP(A88,'Courier invoice'!$B$2:$B$125,'Courier invoice'!$A$2:$A$125)</f>
        <v>1091121306101</v>
      </c>
      <c r="C88" s="2">
        <f ca="1">(SUMIF('X -order Report'!$A$2:$D$401,Final_calculations!A88,'X -order Report'!$D$2:$D$401))/1000</f>
        <v>6.5000000000000002E-2</v>
      </c>
      <c r="D88">
        <f t="shared" ca="1" si="6"/>
        <v>0.5</v>
      </c>
      <c r="E88">
        <f>_xlfn.XLOOKUP(A88,'Courier invoice'!$B$2:$B$125,'Courier invoice'!$C$2:$C$125)</f>
        <v>0.15</v>
      </c>
      <c r="F88">
        <f t="shared" si="7"/>
        <v>0.5</v>
      </c>
      <c r="G88">
        <f>_xlfn.XLOOKUP(A88,'Courier invoice'!$B$2:$B$125,'Courier invoice'!$E$2:$E$125)</f>
        <v>313003</v>
      </c>
      <c r="H88" t="str">
        <f>_xlfn.XLOOKUP(G88,'X-Pincode zones'!$B$2:$B$125,'X-Pincode zones'!$C$2:$C$125)</f>
        <v>b</v>
      </c>
      <c r="I88" t="str">
        <f>_xlfn.XLOOKUP(A88,'Courier invoice'!$B$2:$B$125,'Courier invoice'!$F$2:$F$125)</f>
        <v>d</v>
      </c>
      <c r="J88" t="b">
        <f t="shared" si="8"/>
        <v>0</v>
      </c>
      <c r="K88">
        <f>_xlfn.XLOOKUP(A88,final_project!$B$2:$B$125,final_project!$H$2:$H$125)</f>
        <v>33</v>
      </c>
      <c r="L88">
        <f>_xlfn.XLOOKUP(A88,final_project!$B$2:$B$125,final_project!$I$2:$I$125)</f>
        <v>45.4</v>
      </c>
      <c r="M88">
        <f t="shared" si="9"/>
        <v>-12.399999999999999</v>
      </c>
      <c r="N88" t="str">
        <f t="shared" si="10"/>
        <v>Total Orders - Over Charged</v>
      </c>
    </row>
    <row r="89" spans="1:14" x14ac:dyDescent="0.25">
      <c r="A89">
        <v>2001811604</v>
      </c>
      <c r="B89">
        <f>_xlfn.XLOOKUP(A89,'Courier invoice'!$B$2:$B$125,'Courier invoice'!$A$2:$A$125)</f>
        <v>1091118004245</v>
      </c>
      <c r="C89" s="2">
        <f ca="1">(SUMIF('X -order Report'!$A$2:$D$401,Final_calculations!A89,'X -order Report'!$D$2:$D$401))/1000</f>
        <v>0.48099999999999998</v>
      </c>
      <c r="D89">
        <f t="shared" ca="1" si="6"/>
        <v>0.5</v>
      </c>
      <c r="E89">
        <f>_xlfn.XLOOKUP(A89,'Courier invoice'!$B$2:$B$125,'Courier invoice'!$C$2:$C$125)</f>
        <v>0.8</v>
      </c>
      <c r="F89">
        <f t="shared" si="7"/>
        <v>1</v>
      </c>
      <c r="G89">
        <f>_xlfn.XLOOKUP(A89,'Courier invoice'!$B$2:$B$125,'Courier invoice'!$E$2:$E$125)</f>
        <v>173212</v>
      </c>
      <c r="H89" t="str">
        <f>_xlfn.XLOOKUP(G89,'X-Pincode zones'!$B$2:$B$125,'X-Pincode zones'!$C$2:$C$125)</f>
        <v>e</v>
      </c>
      <c r="I89" t="str">
        <f>_xlfn.XLOOKUP(A89,'Courier invoice'!$B$2:$B$125,'Courier invoice'!$F$2:$F$125)</f>
        <v>b</v>
      </c>
      <c r="J89" t="b">
        <f t="shared" si="8"/>
        <v>0</v>
      </c>
      <c r="K89">
        <f>_xlfn.XLOOKUP(A89,final_project!$B$2:$B$125,final_project!$H$2:$H$125)</f>
        <v>56.6</v>
      </c>
      <c r="L89">
        <f>_xlfn.XLOOKUP(A89,final_project!$B$2:$B$125,final_project!$I$2:$I$125)</f>
        <v>61.3</v>
      </c>
      <c r="M89">
        <f t="shared" si="9"/>
        <v>-4.6999999999999957</v>
      </c>
      <c r="N89" t="str">
        <f t="shared" si="10"/>
        <v>Total Orders - Over Charged</v>
      </c>
    </row>
    <row r="90" spans="1:14" x14ac:dyDescent="0.25">
      <c r="A90">
        <v>2001819252</v>
      </c>
      <c r="B90">
        <f>_xlfn.XLOOKUP(A90,'Courier invoice'!$B$2:$B$125,'Courier invoice'!$A$2:$A$125)</f>
        <v>1091120352712</v>
      </c>
      <c r="C90" s="2">
        <f ca="1">(SUMIF('X -order Report'!$A$2:$D$401,Final_calculations!A90,'X -order Report'!$D$2:$D$401))/1000</f>
        <v>0.27</v>
      </c>
      <c r="D90">
        <f t="shared" ca="1" si="6"/>
        <v>0.5</v>
      </c>
      <c r="E90">
        <f>_xlfn.XLOOKUP(A90,'Courier invoice'!$B$2:$B$125,'Courier invoice'!$C$2:$C$125)</f>
        <v>0.3</v>
      </c>
      <c r="F90">
        <f t="shared" si="7"/>
        <v>0.5</v>
      </c>
      <c r="G90">
        <f>_xlfn.XLOOKUP(A90,'Courier invoice'!$B$2:$B$125,'Courier invoice'!$E$2:$E$125)</f>
        <v>174101</v>
      </c>
      <c r="H90" t="str">
        <f>_xlfn.XLOOKUP(G90,'X-Pincode zones'!$B$2:$B$125,'X-Pincode zones'!$C$2:$C$125)</f>
        <v>e</v>
      </c>
      <c r="I90" t="str">
        <f>_xlfn.XLOOKUP(A90,'Courier invoice'!$B$2:$B$125,'Courier invoice'!$F$2:$F$125)</f>
        <v>b</v>
      </c>
      <c r="J90" t="b">
        <f t="shared" si="8"/>
        <v>0</v>
      </c>
      <c r="K90">
        <f>_xlfn.XLOOKUP(A90,final_project!$B$2:$B$125,final_project!$H$2:$H$125)</f>
        <v>56.6</v>
      </c>
      <c r="L90">
        <f>_xlfn.XLOOKUP(A90,final_project!$B$2:$B$125,final_project!$I$2:$I$125)</f>
        <v>33</v>
      </c>
      <c r="M90">
        <f t="shared" si="9"/>
        <v>23.6</v>
      </c>
      <c r="N90" t="str">
        <f t="shared" si="10"/>
        <v>Total Orders - Under Charged</v>
      </c>
    </row>
    <row r="91" spans="1:14" x14ac:dyDescent="0.25">
      <c r="A91">
        <v>2001827036</v>
      </c>
      <c r="B91">
        <f>_xlfn.XLOOKUP(A91,'Courier invoice'!$B$2:$B$125,'Courier invoice'!$A$2:$A$125)</f>
        <v>1091122418320</v>
      </c>
      <c r="C91" s="2">
        <f ca="1">(SUMIF('X -order Report'!$A$2:$D$401,Final_calculations!A91,'X -order Report'!$D$2:$D$401))/1000</f>
        <v>1.5389999999999999</v>
      </c>
      <c r="D91">
        <f t="shared" ca="1" si="6"/>
        <v>2</v>
      </c>
      <c r="E91">
        <f>_xlfn.XLOOKUP(A91,'Courier invoice'!$B$2:$B$125,'Courier invoice'!$C$2:$C$125)</f>
        <v>1.6</v>
      </c>
      <c r="F91">
        <f t="shared" si="7"/>
        <v>2</v>
      </c>
      <c r="G91">
        <f>_xlfn.XLOOKUP(A91,'Courier invoice'!$B$2:$B$125,'Courier invoice'!$E$2:$E$125)</f>
        <v>173213</v>
      </c>
      <c r="H91" t="str">
        <f>_xlfn.XLOOKUP(G91,'X-Pincode zones'!$B$2:$B$125,'X-Pincode zones'!$C$2:$C$125)</f>
        <v>e</v>
      </c>
      <c r="I91" t="str">
        <f>_xlfn.XLOOKUP(A91,'Courier invoice'!$B$2:$B$125,'Courier invoice'!$F$2:$F$125)</f>
        <v>b</v>
      </c>
      <c r="J91" t="b">
        <f t="shared" si="8"/>
        <v>0</v>
      </c>
      <c r="K91">
        <f>_xlfn.XLOOKUP(A91,final_project!$B$2:$B$125,final_project!$H$2:$H$125)</f>
        <v>223.1</v>
      </c>
      <c r="L91">
        <f>_xlfn.XLOOKUP(A91,final_project!$B$2:$B$125,final_project!$I$2:$I$125)</f>
        <v>117.9</v>
      </c>
      <c r="M91">
        <f t="shared" si="9"/>
        <v>105.19999999999999</v>
      </c>
      <c r="N91" t="str">
        <f t="shared" si="10"/>
        <v>Total Orders - Under Charged</v>
      </c>
    </row>
    <row r="92" spans="1:14" x14ac:dyDescent="0.25">
      <c r="A92">
        <v>2001806304</v>
      </c>
      <c r="B92">
        <f>_xlfn.XLOOKUP(A92,'Courier invoice'!$B$2:$B$125,'Courier invoice'!$A$2:$A$125)</f>
        <v>1091117222360</v>
      </c>
      <c r="C92" s="2">
        <f ca="1">(SUMIF('X -order Report'!$A$2:$D$401,Final_calculations!A92,'X -order Report'!$D$2:$D$401))/1000</f>
        <v>0.5</v>
      </c>
      <c r="D92">
        <f t="shared" ca="1" si="6"/>
        <v>0.5</v>
      </c>
      <c r="E92">
        <f>_xlfn.XLOOKUP(A92,'Courier invoice'!$B$2:$B$125,'Courier invoice'!$C$2:$C$125)</f>
        <v>0.71</v>
      </c>
      <c r="F92">
        <f t="shared" si="7"/>
        <v>1</v>
      </c>
      <c r="G92">
        <f>_xlfn.XLOOKUP(A92,'Courier invoice'!$B$2:$B$125,'Courier invoice'!$E$2:$E$125)</f>
        <v>302017</v>
      </c>
      <c r="H92" t="str">
        <f>_xlfn.XLOOKUP(G92,'X-Pincode zones'!$B$2:$B$125,'X-Pincode zones'!$C$2:$C$125)</f>
        <v>b</v>
      </c>
      <c r="I92" t="str">
        <f>_xlfn.XLOOKUP(A92,'Courier invoice'!$B$2:$B$125,'Courier invoice'!$F$2:$F$125)</f>
        <v>d</v>
      </c>
      <c r="J92" t="b">
        <f t="shared" si="8"/>
        <v>0</v>
      </c>
      <c r="K92">
        <f>_xlfn.XLOOKUP(A92,final_project!$B$2:$B$125,final_project!$H$2:$H$125)</f>
        <v>33</v>
      </c>
      <c r="L92">
        <f>_xlfn.XLOOKUP(A92,final_project!$B$2:$B$125,final_project!$I$2:$I$125)</f>
        <v>90.199999999999903</v>
      </c>
      <c r="M92">
        <f t="shared" si="9"/>
        <v>-57.199999999999903</v>
      </c>
      <c r="N92" t="str">
        <f t="shared" si="10"/>
        <v>Total Orders - Over Charged</v>
      </c>
    </row>
    <row r="93" spans="1:14" x14ac:dyDescent="0.25">
      <c r="A93">
        <v>2001806768</v>
      </c>
      <c r="B93">
        <f>_xlfn.XLOOKUP(A93,'Courier invoice'!$B$2:$B$125,'Courier invoice'!$A$2:$A$125)</f>
        <v>1091117227116</v>
      </c>
      <c r="C93" s="2">
        <f ca="1">(SUMIF('X -order Report'!$A$2:$D$401,Final_calculations!A93,'X -order Report'!$D$2:$D$401))/1000</f>
        <v>0.21</v>
      </c>
      <c r="D93">
        <f t="shared" ca="1" si="6"/>
        <v>0.5</v>
      </c>
      <c r="E93">
        <f>_xlfn.XLOOKUP(A93,'Courier invoice'!$B$2:$B$125,'Courier invoice'!$C$2:$C$125)</f>
        <v>1.02</v>
      </c>
      <c r="F93">
        <f t="shared" si="7"/>
        <v>1.5</v>
      </c>
      <c r="G93">
        <f>_xlfn.XLOOKUP(A93,'Courier invoice'!$B$2:$B$125,'Courier invoice'!$E$2:$E$125)</f>
        <v>322201</v>
      </c>
      <c r="H93" t="str">
        <f>_xlfn.XLOOKUP(G93,'X-Pincode zones'!$B$2:$B$125,'X-Pincode zones'!$C$2:$C$125)</f>
        <v>b</v>
      </c>
      <c r="I93" t="str">
        <f>_xlfn.XLOOKUP(A93,'Courier invoice'!$B$2:$B$125,'Courier invoice'!$F$2:$F$125)</f>
        <v>d</v>
      </c>
      <c r="J93" t="b">
        <f t="shared" si="8"/>
        <v>0</v>
      </c>
      <c r="K93">
        <f>_xlfn.XLOOKUP(A93,final_project!$B$2:$B$125,final_project!$H$2:$H$125)</f>
        <v>33</v>
      </c>
      <c r="L93">
        <f>_xlfn.XLOOKUP(A93,final_project!$B$2:$B$125,final_project!$I$2:$I$125)</f>
        <v>135</v>
      </c>
      <c r="M93">
        <f t="shared" si="9"/>
        <v>-102</v>
      </c>
      <c r="N93" t="str">
        <f t="shared" si="10"/>
        <v>Total Orders - Over Charged</v>
      </c>
    </row>
    <row r="94" spans="1:14" x14ac:dyDescent="0.25">
      <c r="A94">
        <v>2001806823</v>
      </c>
      <c r="B94">
        <f>_xlfn.XLOOKUP(A94,'Courier invoice'!$B$2:$B$125,'Courier invoice'!$A$2:$A$125)</f>
        <v>1091117228133</v>
      </c>
      <c r="C94" s="2">
        <f ca="1">(SUMIF('X -order Report'!$A$2:$D$401,Final_calculations!A94,'X -order Report'!$D$2:$D$401))/1000</f>
        <v>0.127</v>
      </c>
      <c r="D94">
        <f t="shared" ca="1" si="6"/>
        <v>0.5</v>
      </c>
      <c r="E94">
        <f>_xlfn.XLOOKUP(A94,'Courier invoice'!$B$2:$B$125,'Courier invoice'!$C$2:$C$125)</f>
        <v>0.59</v>
      </c>
      <c r="F94">
        <f t="shared" si="7"/>
        <v>1</v>
      </c>
      <c r="G94">
        <f>_xlfn.XLOOKUP(A94,'Courier invoice'!$B$2:$B$125,'Courier invoice'!$E$2:$E$125)</f>
        <v>314001</v>
      </c>
      <c r="H94" t="str">
        <f>_xlfn.XLOOKUP(G94,'X-Pincode zones'!$B$2:$B$125,'X-Pincode zones'!$C$2:$C$125)</f>
        <v>b</v>
      </c>
      <c r="I94" t="str">
        <f>_xlfn.XLOOKUP(A94,'Courier invoice'!$B$2:$B$125,'Courier invoice'!$F$2:$F$125)</f>
        <v>d</v>
      </c>
      <c r="J94" t="b">
        <f t="shared" si="8"/>
        <v>0</v>
      </c>
      <c r="K94">
        <f>_xlfn.XLOOKUP(A94,final_project!$B$2:$B$125,final_project!$H$2:$H$125)</f>
        <v>33</v>
      </c>
      <c r="L94">
        <f>_xlfn.XLOOKUP(A94,final_project!$B$2:$B$125,final_project!$I$2:$I$125)</f>
        <v>90.199999999999903</v>
      </c>
      <c r="M94">
        <f t="shared" si="9"/>
        <v>-57.199999999999903</v>
      </c>
      <c r="N94" t="str">
        <f t="shared" si="10"/>
        <v>Total Orders - Over Charged</v>
      </c>
    </row>
    <row r="95" spans="1:14" x14ac:dyDescent="0.25">
      <c r="A95">
        <v>2001806828</v>
      </c>
      <c r="B95">
        <f>_xlfn.XLOOKUP(A95,'Courier invoice'!$B$2:$B$125,'Courier invoice'!$A$2:$A$125)</f>
        <v>1091117228192</v>
      </c>
      <c r="C95" s="2">
        <f ca="1">(SUMIF('X -order Report'!$A$2:$D$401,Final_calculations!A95,'X -order Report'!$D$2:$D$401))/1000</f>
        <v>0.5</v>
      </c>
      <c r="D95">
        <f t="shared" ca="1" si="6"/>
        <v>0.5</v>
      </c>
      <c r="E95">
        <f>_xlfn.XLOOKUP(A95,'Courier invoice'!$B$2:$B$125,'Courier invoice'!$C$2:$C$125)</f>
        <v>0.69</v>
      </c>
      <c r="F95">
        <f t="shared" si="7"/>
        <v>1</v>
      </c>
      <c r="G95">
        <f>_xlfn.XLOOKUP(A95,'Courier invoice'!$B$2:$B$125,'Courier invoice'!$E$2:$E$125)</f>
        <v>331022</v>
      </c>
      <c r="H95" t="str">
        <f>_xlfn.XLOOKUP(G95,'X-Pincode zones'!$B$2:$B$125,'X-Pincode zones'!$C$2:$C$125)</f>
        <v>b</v>
      </c>
      <c r="I95" t="str">
        <f>_xlfn.XLOOKUP(A95,'Courier invoice'!$B$2:$B$125,'Courier invoice'!$F$2:$F$125)</f>
        <v>d</v>
      </c>
      <c r="J95" t="b">
        <f t="shared" si="8"/>
        <v>0</v>
      </c>
      <c r="K95">
        <f>_xlfn.XLOOKUP(A95,final_project!$B$2:$B$125,final_project!$H$2:$H$125)</f>
        <v>33</v>
      </c>
      <c r="L95">
        <f>_xlfn.XLOOKUP(A95,final_project!$B$2:$B$125,final_project!$I$2:$I$125)</f>
        <v>90.199999999999903</v>
      </c>
      <c r="M95">
        <f t="shared" si="9"/>
        <v>-57.199999999999903</v>
      </c>
      <c r="N95" t="str">
        <f t="shared" si="10"/>
        <v>Total Orders - Over Charged</v>
      </c>
    </row>
    <row r="96" spans="1:14" x14ac:dyDescent="0.25">
      <c r="A96">
        <v>2001806968</v>
      </c>
      <c r="B96">
        <f>_xlfn.XLOOKUP(A96,'Courier invoice'!$B$2:$B$125,'Courier invoice'!$A$2:$A$125)</f>
        <v>1091117229183</v>
      </c>
      <c r="C96" s="2">
        <f ca="1">(SUMIF('X -order Report'!$A$2:$D$401,Final_calculations!A96,'X -order Report'!$D$2:$D$401))/1000</f>
        <v>0.5</v>
      </c>
      <c r="D96">
        <f t="shared" ca="1" si="6"/>
        <v>0.5</v>
      </c>
      <c r="E96">
        <f>_xlfn.XLOOKUP(A96,'Courier invoice'!$B$2:$B$125,'Courier invoice'!$C$2:$C$125)</f>
        <v>0.68</v>
      </c>
      <c r="F96">
        <f t="shared" si="7"/>
        <v>1</v>
      </c>
      <c r="G96">
        <f>_xlfn.XLOOKUP(A96,'Courier invoice'!$B$2:$B$125,'Courier invoice'!$E$2:$E$125)</f>
        <v>305801</v>
      </c>
      <c r="H96" t="str">
        <f>_xlfn.XLOOKUP(G96,'X-Pincode zones'!$B$2:$B$125,'X-Pincode zones'!$C$2:$C$125)</f>
        <v>b</v>
      </c>
      <c r="I96" t="str">
        <f>_xlfn.XLOOKUP(A96,'Courier invoice'!$B$2:$B$125,'Courier invoice'!$F$2:$F$125)</f>
        <v>d</v>
      </c>
      <c r="J96" t="b">
        <f t="shared" si="8"/>
        <v>0</v>
      </c>
      <c r="K96">
        <f>_xlfn.XLOOKUP(A96,final_project!$B$2:$B$125,final_project!$H$2:$H$125)</f>
        <v>33</v>
      </c>
      <c r="L96">
        <f>_xlfn.XLOOKUP(A96,final_project!$B$2:$B$125,final_project!$I$2:$I$125)</f>
        <v>90.199999999999903</v>
      </c>
      <c r="M96">
        <f t="shared" si="9"/>
        <v>-57.199999999999903</v>
      </c>
      <c r="N96" t="str">
        <f t="shared" si="10"/>
        <v>Total Orders - Over Charged</v>
      </c>
    </row>
    <row r="97" spans="1:14" x14ac:dyDescent="0.25">
      <c r="A97">
        <v>2001807328</v>
      </c>
      <c r="B97">
        <f>_xlfn.XLOOKUP(A97,'Courier invoice'!$B$2:$B$125,'Courier invoice'!$A$2:$A$125)</f>
        <v>1091117324346</v>
      </c>
      <c r="C97" s="2">
        <f ca="1">(SUMIF('X -order Report'!$A$2:$D$401,Final_calculations!A97,'X -order Report'!$D$2:$D$401))/1000</f>
        <v>0.49</v>
      </c>
      <c r="D97">
        <f t="shared" ca="1" si="6"/>
        <v>0.5</v>
      </c>
      <c r="E97">
        <f>_xlfn.XLOOKUP(A97,'Courier invoice'!$B$2:$B$125,'Courier invoice'!$C$2:$C$125)</f>
        <v>2.2799999999999998</v>
      </c>
      <c r="F97">
        <f t="shared" si="7"/>
        <v>2.5</v>
      </c>
      <c r="G97">
        <f>_xlfn.XLOOKUP(A97,'Courier invoice'!$B$2:$B$125,'Courier invoice'!$E$2:$E$125)</f>
        <v>335502</v>
      </c>
      <c r="H97" t="str">
        <f>_xlfn.XLOOKUP(G97,'X-Pincode zones'!$B$2:$B$125,'X-Pincode zones'!$C$2:$C$125)</f>
        <v>b</v>
      </c>
      <c r="I97" t="str">
        <f>_xlfn.XLOOKUP(A97,'Courier invoice'!$B$2:$B$125,'Courier invoice'!$F$2:$F$125)</f>
        <v>d</v>
      </c>
      <c r="J97" t="b">
        <f t="shared" si="8"/>
        <v>0</v>
      </c>
      <c r="K97">
        <f>_xlfn.XLOOKUP(A97,final_project!$B$2:$B$125,final_project!$H$2:$H$125)</f>
        <v>33</v>
      </c>
      <c r="L97">
        <f>_xlfn.XLOOKUP(A97,final_project!$B$2:$B$125,final_project!$I$2:$I$125)</f>
        <v>224.6</v>
      </c>
      <c r="M97">
        <f t="shared" si="9"/>
        <v>-191.6</v>
      </c>
      <c r="N97" t="str">
        <f t="shared" si="10"/>
        <v>Total Orders - Over Charged</v>
      </c>
    </row>
    <row r="98" spans="1:14" x14ac:dyDescent="0.25">
      <c r="A98">
        <v>2001807785</v>
      </c>
      <c r="B98">
        <f>_xlfn.XLOOKUP(A98,'Courier invoice'!$B$2:$B$125,'Courier invoice'!$A$2:$A$125)</f>
        <v>1091117326424</v>
      </c>
      <c r="C98" s="2">
        <f ca="1">(SUMIF('X -order Report'!$A$2:$D$401,Final_calculations!A98,'X -order Report'!$D$2:$D$401))/1000</f>
        <v>0.5</v>
      </c>
      <c r="D98">
        <f t="shared" ref="D98:D125" ca="1" si="11">CEILING(C98,0.5)</f>
        <v>0.5</v>
      </c>
      <c r="E98">
        <f>_xlfn.XLOOKUP(A98,'Courier invoice'!$B$2:$B$125,'Courier invoice'!$C$2:$C$125)</f>
        <v>0.68</v>
      </c>
      <c r="F98">
        <f t="shared" si="7"/>
        <v>1</v>
      </c>
      <c r="G98">
        <f>_xlfn.XLOOKUP(A98,'Courier invoice'!$B$2:$B$125,'Courier invoice'!$E$2:$E$125)</f>
        <v>306116</v>
      </c>
      <c r="H98" t="str">
        <f>_xlfn.XLOOKUP(G98,'X-Pincode zones'!$B$2:$B$125,'X-Pincode zones'!$C$2:$C$125)</f>
        <v>b</v>
      </c>
      <c r="I98" t="str">
        <f>_xlfn.XLOOKUP(A98,'Courier invoice'!$B$2:$B$125,'Courier invoice'!$F$2:$F$125)</f>
        <v>d</v>
      </c>
      <c r="J98" t="b">
        <f t="shared" si="8"/>
        <v>0</v>
      </c>
      <c r="K98">
        <f>_xlfn.XLOOKUP(A98,final_project!$B$2:$B$125,final_project!$H$2:$H$125)</f>
        <v>33</v>
      </c>
      <c r="L98">
        <f>_xlfn.XLOOKUP(A98,final_project!$B$2:$B$125,final_project!$I$2:$I$125)</f>
        <v>90.199999999999903</v>
      </c>
      <c r="M98">
        <f t="shared" si="9"/>
        <v>-57.199999999999903</v>
      </c>
      <c r="N98" t="str">
        <f t="shared" si="10"/>
        <v>Total Orders - Over Charged</v>
      </c>
    </row>
    <row r="99" spans="1:14" x14ac:dyDescent="0.25">
      <c r="A99">
        <v>2001807852</v>
      </c>
      <c r="B99">
        <f>_xlfn.XLOOKUP(A99,'Courier invoice'!$B$2:$B$125,'Courier invoice'!$A$2:$A$125)</f>
        <v>1091117326925</v>
      </c>
      <c r="C99" s="2">
        <f ca="1">(SUMIF('X -order Report'!$A$2:$D$401,Final_calculations!A99,'X -order Report'!$D$2:$D$401))/1000</f>
        <v>0.5</v>
      </c>
      <c r="D99">
        <f t="shared" ca="1" si="11"/>
        <v>0.5</v>
      </c>
      <c r="E99">
        <f>_xlfn.XLOOKUP(A99,'Courier invoice'!$B$2:$B$125,'Courier invoice'!$C$2:$C$125)</f>
        <v>0.74</v>
      </c>
      <c r="F99">
        <f t="shared" si="7"/>
        <v>1</v>
      </c>
      <c r="G99">
        <f>_xlfn.XLOOKUP(A99,'Courier invoice'!$B$2:$B$125,'Courier invoice'!$E$2:$E$125)</f>
        <v>311001</v>
      </c>
      <c r="H99" t="str">
        <f>_xlfn.XLOOKUP(G99,'X-Pincode zones'!$B$2:$B$125,'X-Pincode zones'!$C$2:$C$125)</f>
        <v>b</v>
      </c>
      <c r="I99" t="str">
        <f>_xlfn.XLOOKUP(A99,'Courier invoice'!$B$2:$B$125,'Courier invoice'!$F$2:$F$125)</f>
        <v>d</v>
      </c>
      <c r="J99" t="b">
        <f t="shared" si="8"/>
        <v>0</v>
      </c>
      <c r="K99">
        <f>_xlfn.XLOOKUP(A99,final_project!$B$2:$B$125,final_project!$H$2:$H$125)</f>
        <v>33</v>
      </c>
      <c r="L99">
        <f>_xlfn.XLOOKUP(A99,final_project!$B$2:$B$125,final_project!$I$2:$I$125)</f>
        <v>90.199999999999903</v>
      </c>
      <c r="M99">
        <f t="shared" si="9"/>
        <v>-57.199999999999903</v>
      </c>
      <c r="N99" t="str">
        <f t="shared" si="10"/>
        <v>Total Orders - Over Charged</v>
      </c>
    </row>
    <row r="100" spans="1:14" x14ac:dyDescent="0.25">
      <c r="A100">
        <v>2001807970</v>
      </c>
      <c r="B100">
        <f>_xlfn.XLOOKUP(A100,'Courier invoice'!$B$2:$B$125,'Courier invoice'!$A$2:$A$125)</f>
        <v>1091117327474</v>
      </c>
      <c r="C100" s="2">
        <f ca="1">(SUMIF('X -order Report'!$A$2:$D$401,Final_calculations!A100,'X -order Report'!$D$2:$D$401))/1000</f>
        <v>0.76500000000000001</v>
      </c>
      <c r="D100">
        <f t="shared" ca="1" si="11"/>
        <v>1</v>
      </c>
      <c r="E100">
        <f>_xlfn.XLOOKUP(A100,'Courier invoice'!$B$2:$B$125,'Courier invoice'!$C$2:$C$125)</f>
        <v>4.13</v>
      </c>
      <c r="F100">
        <f t="shared" si="7"/>
        <v>4.5</v>
      </c>
      <c r="G100">
        <f>_xlfn.XLOOKUP(A100,'Courier invoice'!$B$2:$B$125,'Courier invoice'!$E$2:$E$125)</f>
        <v>302019</v>
      </c>
      <c r="H100" t="str">
        <f>_xlfn.XLOOKUP(G100,'X-Pincode zones'!$B$2:$B$125,'X-Pincode zones'!$C$2:$C$125)</f>
        <v>b</v>
      </c>
      <c r="I100" t="str">
        <f>_xlfn.XLOOKUP(A100,'Courier invoice'!$B$2:$B$125,'Courier invoice'!$F$2:$F$125)</f>
        <v>d</v>
      </c>
      <c r="J100" t="b">
        <f t="shared" si="8"/>
        <v>0</v>
      </c>
      <c r="K100">
        <f>_xlfn.XLOOKUP(A100,final_project!$B$2:$B$125,final_project!$H$2:$H$125)</f>
        <v>61.3</v>
      </c>
      <c r="L100">
        <f>_xlfn.XLOOKUP(A100,final_project!$B$2:$B$125,final_project!$I$2:$I$125)</f>
        <v>403.79999999999899</v>
      </c>
      <c r="M100">
        <f t="shared" si="9"/>
        <v>-342.49999999999898</v>
      </c>
      <c r="N100" t="str">
        <f t="shared" si="10"/>
        <v>Total Orders - Over Charged</v>
      </c>
    </row>
    <row r="101" spans="1:14" x14ac:dyDescent="0.25">
      <c r="A101">
        <v>2001807329</v>
      </c>
      <c r="B101">
        <f>_xlfn.XLOOKUP(A101,'Courier invoice'!$B$2:$B$125,'Courier invoice'!$A$2:$A$125)</f>
        <v>1091117333100</v>
      </c>
      <c r="C101" s="2">
        <f ca="1">(SUMIF('X -order Report'!$A$2:$D$401,Final_calculations!A101,'X -order Report'!$D$2:$D$401))/1000</f>
        <v>0.5</v>
      </c>
      <c r="D101">
        <f t="shared" ca="1" si="11"/>
        <v>0.5</v>
      </c>
      <c r="E101">
        <f>_xlfn.XLOOKUP(A101,'Courier invoice'!$B$2:$B$125,'Courier invoice'!$C$2:$C$125)</f>
        <v>0.73</v>
      </c>
      <c r="F101">
        <f t="shared" si="7"/>
        <v>1</v>
      </c>
      <c r="G101">
        <f>_xlfn.XLOOKUP(A101,'Courier invoice'!$B$2:$B$125,'Courier invoice'!$E$2:$E$125)</f>
        <v>302039</v>
      </c>
      <c r="H101" t="str">
        <f>_xlfn.XLOOKUP(G101,'X-Pincode zones'!$B$2:$B$125,'X-Pincode zones'!$C$2:$C$125)</f>
        <v>b</v>
      </c>
      <c r="I101" t="str">
        <f>_xlfn.XLOOKUP(A101,'Courier invoice'!$B$2:$B$125,'Courier invoice'!$F$2:$F$125)</f>
        <v>d</v>
      </c>
      <c r="J101" t="b">
        <f t="shared" si="8"/>
        <v>0</v>
      </c>
      <c r="K101">
        <f>_xlfn.XLOOKUP(A101,final_project!$B$2:$B$125,final_project!$H$2:$H$125)</f>
        <v>33</v>
      </c>
      <c r="L101">
        <f>_xlfn.XLOOKUP(A101,final_project!$B$2:$B$125,final_project!$I$2:$I$125)</f>
        <v>90.199999999999903</v>
      </c>
      <c r="M101">
        <f t="shared" si="9"/>
        <v>-57.199999999999903</v>
      </c>
      <c r="N101" t="str">
        <f t="shared" si="10"/>
        <v>Total Orders - Over Charged</v>
      </c>
    </row>
    <row r="102" spans="1:14" x14ac:dyDescent="0.25">
      <c r="A102">
        <v>2001807613</v>
      </c>
      <c r="B102">
        <f>_xlfn.XLOOKUP(A102,'Courier invoice'!$B$2:$B$125,'Courier invoice'!$A$2:$A$125)</f>
        <v>1091117333251</v>
      </c>
      <c r="C102" s="2">
        <f ca="1">(SUMIF('X -order Report'!$A$2:$D$401,Final_calculations!A102,'X -order Report'!$D$2:$D$401))/1000</f>
        <v>0.83</v>
      </c>
      <c r="D102">
        <f t="shared" ca="1" si="11"/>
        <v>1</v>
      </c>
      <c r="E102">
        <f>_xlfn.XLOOKUP(A102,'Courier invoice'!$B$2:$B$125,'Courier invoice'!$C$2:$C$125)</f>
        <v>1.04</v>
      </c>
      <c r="F102">
        <f t="shared" si="7"/>
        <v>1.5</v>
      </c>
      <c r="G102">
        <f>_xlfn.XLOOKUP(A102,'Courier invoice'!$B$2:$B$125,'Courier invoice'!$E$2:$E$125)</f>
        <v>335803</v>
      </c>
      <c r="H102" t="str">
        <f>_xlfn.XLOOKUP(G102,'X-Pincode zones'!$B$2:$B$125,'X-Pincode zones'!$C$2:$C$125)</f>
        <v>b</v>
      </c>
      <c r="I102" t="str">
        <f>_xlfn.XLOOKUP(A102,'Courier invoice'!$B$2:$B$125,'Courier invoice'!$F$2:$F$125)</f>
        <v>d</v>
      </c>
      <c r="J102" t="b">
        <f t="shared" si="8"/>
        <v>0</v>
      </c>
      <c r="K102">
        <f>_xlfn.XLOOKUP(A102,final_project!$B$2:$B$125,final_project!$H$2:$H$125)</f>
        <v>61.3</v>
      </c>
      <c r="L102">
        <f>_xlfn.XLOOKUP(A102,final_project!$B$2:$B$125,final_project!$I$2:$I$125)</f>
        <v>135</v>
      </c>
      <c r="M102">
        <f t="shared" si="9"/>
        <v>-73.7</v>
      </c>
      <c r="N102" t="str">
        <f t="shared" si="10"/>
        <v>Total Orders - Over Charged</v>
      </c>
    </row>
    <row r="103" spans="1:14" x14ac:dyDescent="0.25">
      <c r="A103">
        <v>2001808475</v>
      </c>
      <c r="B103">
        <f>_xlfn.XLOOKUP(A103,'Courier invoice'!$B$2:$B$125,'Courier invoice'!$A$2:$A$125)</f>
        <v>1091117436346</v>
      </c>
      <c r="C103" s="2">
        <f ca="1">(SUMIF('X -order Report'!$A$2:$D$401,Final_calculations!A103,'X -order Report'!$D$2:$D$401))/1000</f>
        <v>0.5</v>
      </c>
      <c r="D103">
        <f t="shared" ca="1" si="11"/>
        <v>0.5</v>
      </c>
      <c r="E103">
        <f>_xlfn.XLOOKUP(A103,'Courier invoice'!$B$2:$B$125,'Courier invoice'!$C$2:$C$125)</f>
        <v>0.7</v>
      </c>
      <c r="F103">
        <f t="shared" si="7"/>
        <v>1</v>
      </c>
      <c r="G103">
        <f>_xlfn.XLOOKUP(A103,'Courier invoice'!$B$2:$B$125,'Courier invoice'!$E$2:$E$125)</f>
        <v>335001</v>
      </c>
      <c r="H103" t="str">
        <f>_xlfn.XLOOKUP(G103,'X-Pincode zones'!$B$2:$B$125,'X-Pincode zones'!$C$2:$C$125)</f>
        <v>b</v>
      </c>
      <c r="I103" t="str">
        <f>_xlfn.XLOOKUP(A103,'Courier invoice'!$B$2:$B$125,'Courier invoice'!$F$2:$F$125)</f>
        <v>d</v>
      </c>
      <c r="J103" t="b">
        <f t="shared" si="8"/>
        <v>0</v>
      </c>
      <c r="K103">
        <f>_xlfn.XLOOKUP(A103,final_project!$B$2:$B$125,final_project!$H$2:$H$125)</f>
        <v>33</v>
      </c>
      <c r="L103">
        <f>_xlfn.XLOOKUP(A103,final_project!$B$2:$B$125,final_project!$I$2:$I$125)</f>
        <v>90.199999999999903</v>
      </c>
      <c r="M103">
        <f t="shared" si="9"/>
        <v>-57.199999999999903</v>
      </c>
      <c r="N103" t="str">
        <f t="shared" si="10"/>
        <v>Total Orders - Over Charged</v>
      </c>
    </row>
    <row r="104" spans="1:14" x14ac:dyDescent="0.25">
      <c r="A104">
        <v>2001808585</v>
      </c>
      <c r="B104">
        <f>_xlfn.XLOOKUP(A104,'Courier invoice'!$B$2:$B$125,'Courier invoice'!$A$2:$A$125)</f>
        <v>1091117436652</v>
      </c>
      <c r="C104" s="2">
        <f ca="1">(SUMIF('X -order Report'!$A$2:$D$401,Final_calculations!A104,'X -order Report'!$D$2:$D$401))/1000</f>
        <v>0.5</v>
      </c>
      <c r="D104">
        <f t="shared" ca="1" si="11"/>
        <v>0.5</v>
      </c>
      <c r="E104">
        <f>_xlfn.XLOOKUP(A104,'Courier invoice'!$B$2:$B$125,'Courier invoice'!$C$2:$C$125)</f>
        <v>0.72</v>
      </c>
      <c r="F104">
        <f t="shared" si="7"/>
        <v>1</v>
      </c>
      <c r="G104">
        <f>_xlfn.XLOOKUP(A104,'Courier invoice'!$B$2:$B$125,'Courier invoice'!$E$2:$E$125)</f>
        <v>175101</v>
      </c>
      <c r="H104" t="str">
        <f>_xlfn.XLOOKUP(G104,'X-Pincode zones'!$B$2:$B$125,'X-Pincode zones'!$C$2:$C$125)</f>
        <v>e</v>
      </c>
      <c r="I104" t="str">
        <f>_xlfn.XLOOKUP(A104,'Courier invoice'!$B$2:$B$125,'Courier invoice'!$F$2:$F$125)</f>
        <v>b</v>
      </c>
      <c r="J104" t="b">
        <f t="shared" si="8"/>
        <v>0</v>
      </c>
      <c r="K104">
        <f>_xlfn.XLOOKUP(A104,final_project!$B$2:$B$125,final_project!$H$2:$H$125)</f>
        <v>56.6</v>
      </c>
      <c r="L104">
        <f>_xlfn.XLOOKUP(A104,final_project!$B$2:$B$125,final_project!$I$2:$I$125)</f>
        <v>61.3</v>
      </c>
      <c r="M104">
        <f t="shared" si="9"/>
        <v>-4.6999999999999957</v>
      </c>
      <c r="N104" t="str">
        <f t="shared" si="10"/>
        <v>Total Orders - Over Charged</v>
      </c>
    </row>
    <row r="105" spans="1:14" x14ac:dyDescent="0.25">
      <c r="A105">
        <v>2001808679</v>
      </c>
      <c r="B105">
        <f>_xlfn.XLOOKUP(A105,'Courier invoice'!$B$2:$B$125,'Courier invoice'!$A$2:$A$125)</f>
        <v>1091117437035</v>
      </c>
      <c r="C105" s="2">
        <f ca="1">(SUMIF('X -order Report'!$A$2:$D$401,Final_calculations!A105,'X -order Report'!$D$2:$D$401))/1000</f>
        <v>0.5</v>
      </c>
      <c r="D105">
        <f t="shared" ca="1" si="11"/>
        <v>0.5</v>
      </c>
      <c r="E105">
        <f>_xlfn.XLOOKUP(A105,'Courier invoice'!$B$2:$B$125,'Courier invoice'!$C$2:$C$125)</f>
        <v>0.72</v>
      </c>
      <c r="F105">
        <f t="shared" si="7"/>
        <v>1</v>
      </c>
      <c r="G105">
        <f>_xlfn.XLOOKUP(A105,'Courier invoice'!$B$2:$B$125,'Courier invoice'!$E$2:$E$125)</f>
        <v>303903</v>
      </c>
      <c r="H105" t="str">
        <f>_xlfn.XLOOKUP(G105,'X-Pincode zones'!$B$2:$B$125,'X-Pincode zones'!$C$2:$C$125)</f>
        <v>b</v>
      </c>
      <c r="I105" t="str">
        <f>_xlfn.XLOOKUP(A105,'Courier invoice'!$B$2:$B$125,'Courier invoice'!$F$2:$F$125)</f>
        <v>d</v>
      </c>
      <c r="J105" t="b">
        <f t="shared" si="8"/>
        <v>0</v>
      </c>
      <c r="K105">
        <f>_xlfn.XLOOKUP(A105,final_project!$B$2:$B$125,final_project!$H$2:$H$125)</f>
        <v>33</v>
      </c>
      <c r="L105">
        <f>_xlfn.XLOOKUP(A105,final_project!$B$2:$B$125,final_project!$I$2:$I$125)</f>
        <v>90.199999999999903</v>
      </c>
      <c r="M105">
        <f t="shared" si="9"/>
        <v>-57.199999999999903</v>
      </c>
      <c r="N105" t="str">
        <f t="shared" si="10"/>
        <v>Total Orders - Over Charged</v>
      </c>
    </row>
    <row r="106" spans="1:14" x14ac:dyDescent="0.25">
      <c r="A106">
        <v>2001808739</v>
      </c>
      <c r="B106">
        <f>_xlfn.XLOOKUP(A106,'Courier invoice'!$B$2:$B$125,'Courier invoice'!$A$2:$A$125)</f>
        <v>1091117437293</v>
      </c>
      <c r="C106" s="2">
        <f ca="1">(SUMIF('X -order Report'!$A$2:$D$401,Final_calculations!A106,'X -order Report'!$D$2:$D$401))/1000</f>
        <v>0.22</v>
      </c>
      <c r="D106">
        <f t="shared" ca="1" si="11"/>
        <v>0.5</v>
      </c>
      <c r="E106">
        <f>_xlfn.XLOOKUP(A106,'Courier invoice'!$B$2:$B$125,'Courier invoice'!$C$2:$C$125)</f>
        <v>1.63</v>
      </c>
      <c r="F106">
        <f t="shared" si="7"/>
        <v>2</v>
      </c>
      <c r="G106">
        <f>_xlfn.XLOOKUP(A106,'Courier invoice'!$B$2:$B$125,'Courier invoice'!$E$2:$E$125)</f>
        <v>342012</v>
      </c>
      <c r="H106" t="str">
        <f>_xlfn.XLOOKUP(G106,'X-Pincode zones'!$B$2:$B$125,'X-Pincode zones'!$C$2:$C$125)</f>
        <v>b</v>
      </c>
      <c r="I106" t="str">
        <f>_xlfn.XLOOKUP(A106,'Courier invoice'!$B$2:$B$125,'Courier invoice'!$F$2:$F$125)</f>
        <v>d</v>
      </c>
      <c r="J106" t="b">
        <f t="shared" si="8"/>
        <v>0</v>
      </c>
      <c r="K106">
        <f>_xlfn.XLOOKUP(A106,final_project!$B$2:$B$125,final_project!$H$2:$H$125)</f>
        <v>33</v>
      </c>
      <c r="L106">
        <f>_xlfn.XLOOKUP(A106,final_project!$B$2:$B$125,final_project!$I$2:$I$125)</f>
        <v>179.79999999999899</v>
      </c>
      <c r="M106">
        <f t="shared" si="9"/>
        <v>-146.79999999999899</v>
      </c>
      <c r="N106" t="str">
        <f t="shared" si="10"/>
        <v>Total Orders - Over Charged</v>
      </c>
    </row>
    <row r="107" spans="1:14" x14ac:dyDescent="0.25">
      <c r="A107">
        <v>2001808832</v>
      </c>
      <c r="B107">
        <f>_xlfn.XLOOKUP(A107,'Courier invoice'!$B$2:$B$125,'Courier invoice'!$A$2:$A$125)</f>
        <v>1091117437864</v>
      </c>
      <c r="C107" s="2">
        <f ca="1">(SUMIF('X -order Report'!$A$2:$D$401,Final_calculations!A107,'X -order Report'!$D$2:$D$401))/1000</f>
        <v>0.6</v>
      </c>
      <c r="D107">
        <f t="shared" ca="1" si="11"/>
        <v>1</v>
      </c>
      <c r="E107">
        <f>_xlfn.XLOOKUP(A107,'Courier invoice'!$B$2:$B$125,'Courier invoice'!$C$2:$C$125)</f>
        <v>2.4700000000000002</v>
      </c>
      <c r="F107">
        <f t="shared" si="7"/>
        <v>2.5</v>
      </c>
      <c r="G107">
        <f>_xlfn.XLOOKUP(A107,'Courier invoice'!$B$2:$B$125,'Courier invoice'!$E$2:$E$125)</f>
        <v>334001</v>
      </c>
      <c r="H107" t="str">
        <f>_xlfn.XLOOKUP(G107,'X-Pincode zones'!$B$2:$B$125,'X-Pincode zones'!$C$2:$C$125)</f>
        <v>b</v>
      </c>
      <c r="I107" t="str">
        <f>_xlfn.XLOOKUP(A107,'Courier invoice'!$B$2:$B$125,'Courier invoice'!$F$2:$F$125)</f>
        <v>d</v>
      </c>
      <c r="J107" t="b">
        <f t="shared" si="8"/>
        <v>0</v>
      </c>
      <c r="K107">
        <f>_xlfn.XLOOKUP(A107,final_project!$B$2:$B$125,final_project!$H$2:$H$125)</f>
        <v>61.3</v>
      </c>
      <c r="L107">
        <f>_xlfn.XLOOKUP(A107,final_project!$B$2:$B$125,final_project!$I$2:$I$125)</f>
        <v>224.6</v>
      </c>
      <c r="M107">
        <f t="shared" si="9"/>
        <v>-163.30000000000001</v>
      </c>
      <c r="N107" t="str">
        <f t="shared" si="10"/>
        <v>Total Orders - Over Charged</v>
      </c>
    </row>
    <row r="108" spans="1:14" x14ac:dyDescent="0.25">
      <c r="A108">
        <v>2001808837</v>
      </c>
      <c r="B108">
        <f>_xlfn.XLOOKUP(A108,'Courier invoice'!$B$2:$B$125,'Courier invoice'!$A$2:$A$125)</f>
        <v>1091117437890</v>
      </c>
      <c r="C108" s="2">
        <f ca="1">(SUMIF('X -order Report'!$A$2:$D$401,Final_calculations!A108,'X -order Report'!$D$2:$D$401))/1000</f>
        <v>0.5</v>
      </c>
      <c r="D108">
        <f t="shared" ca="1" si="11"/>
        <v>0.5</v>
      </c>
      <c r="E108">
        <f>_xlfn.XLOOKUP(A108,'Courier invoice'!$B$2:$B$125,'Courier invoice'!$C$2:$C$125)</f>
        <v>0.67</v>
      </c>
      <c r="F108">
        <f t="shared" si="7"/>
        <v>1</v>
      </c>
      <c r="G108">
        <f>_xlfn.XLOOKUP(A108,'Courier invoice'!$B$2:$B$125,'Courier invoice'!$E$2:$E$125)</f>
        <v>302031</v>
      </c>
      <c r="H108" t="str">
        <f>_xlfn.XLOOKUP(G108,'X-Pincode zones'!$B$2:$B$125,'X-Pincode zones'!$C$2:$C$125)</f>
        <v>b</v>
      </c>
      <c r="I108" t="str">
        <f>_xlfn.XLOOKUP(A108,'Courier invoice'!$B$2:$B$125,'Courier invoice'!$F$2:$F$125)</f>
        <v>d</v>
      </c>
      <c r="J108" t="b">
        <f t="shared" si="8"/>
        <v>0</v>
      </c>
      <c r="K108">
        <f>_xlfn.XLOOKUP(A108,final_project!$B$2:$B$125,final_project!$H$2:$H$125)</f>
        <v>33</v>
      </c>
      <c r="L108">
        <f>_xlfn.XLOOKUP(A108,final_project!$B$2:$B$125,final_project!$I$2:$I$125)</f>
        <v>90.199999999999903</v>
      </c>
      <c r="M108">
        <f t="shared" si="9"/>
        <v>-57.199999999999903</v>
      </c>
      <c r="N108" t="str">
        <f t="shared" si="10"/>
        <v>Total Orders - Over Charged</v>
      </c>
    </row>
    <row r="109" spans="1:14" x14ac:dyDescent="0.25">
      <c r="A109">
        <v>2001808883</v>
      </c>
      <c r="B109">
        <f>_xlfn.XLOOKUP(A109,'Courier invoice'!$B$2:$B$125,'Courier invoice'!$A$2:$A$125)</f>
        <v>1091117438074</v>
      </c>
      <c r="C109" s="2">
        <f ca="1">(SUMIF('X -order Report'!$A$2:$D$401,Final_calculations!A109,'X -order Report'!$D$2:$D$401))/1000</f>
        <v>0.5</v>
      </c>
      <c r="D109">
        <f t="shared" ca="1" si="11"/>
        <v>0.5</v>
      </c>
      <c r="E109">
        <f>_xlfn.XLOOKUP(A109,'Courier invoice'!$B$2:$B$125,'Courier invoice'!$C$2:$C$125)</f>
        <v>0.72</v>
      </c>
      <c r="F109">
        <f t="shared" si="7"/>
        <v>1</v>
      </c>
      <c r="G109">
        <f>_xlfn.XLOOKUP(A109,'Courier invoice'!$B$2:$B$125,'Courier invoice'!$E$2:$E$125)</f>
        <v>302012</v>
      </c>
      <c r="H109" t="str">
        <f>_xlfn.XLOOKUP(G109,'X-Pincode zones'!$B$2:$B$125,'X-Pincode zones'!$C$2:$C$125)</f>
        <v>b</v>
      </c>
      <c r="I109" t="str">
        <f>_xlfn.XLOOKUP(A109,'Courier invoice'!$B$2:$B$125,'Courier invoice'!$F$2:$F$125)</f>
        <v>d</v>
      </c>
      <c r="J109" t="b">
        <f t="shared" si="8"/>
        <v>0</v>
      </c>
      <c r="K109">
        <f>_xlfn.XLOOKUP(A109,final_project!$B$2:$B$125,final_project!$H$2:$H$125)</f>
        <v>33</v>
      </c>
      <c r="L109">
        <f>_xlfn.XLOOKUP(A109,final_project!$B$2:$B$125,final_project!$I$2:$I$125)</f>
        <v>90.199999999999903</v>
      </c>
      <c r="M109">
        <f t="shared" si="9"/>
        <v>-57.199999999999903</v>
      </c>
      <c r="N109" t="str">
        <f t="shared" si="10"/>
        <v>Total Orders - Over Charged</v>
      </c>
    </row>
    <row r="110" spans="1:14" x14ac:dyDescent="0.25">
      <c r="A110">
        <v>2001808992</v>
      </c>
      <c r="B110">
        <f>_xlfn.XLOOKUP(A110,'Courier invoice'!$B$2:$B$125,'Courier invoice'!$A$2:$A$125)</f>
        <v>1091117611501</v>
      </c>
      <c r="C110" s="2">
        <f ca="1">(SUMIF('X -order Report'!$A$2:$D$401,Final_calculations!A110,'X -order Report'!$D$2:$D$401))/1000</f>
        <v>0.5</v>
      </c>
      <c r="D110">
        <f t="shared" ca="1" si="11"/>
        <v>0.5</v>
      </c>
      <c r="E110">
        <f>_xlfn.XLOOKUP(A110,'Courier invoice'!$B$2:$B$125,'Courier invoice'!$C$2:$C$125)</f>
        <v>0.72</v>
      </c>
      <c r="F110">
        <f t="shared" si="7"/>
        <v>1</v>
      </c>
      <c r="G110">
        <f>_xlfn.XLOOKUP(A110,'Courier invoice'!$B$2:$B$125,'Courier invoice'!$E$2:$E$125)</f>
        <v>342014</v>
      </c>
      <c r="H110" t="str">
        <f>_xlfn.XLOOKUP(G110,'X-Pincode zones'!$B$2:$B$125,'X-Pincode zones'!$C$2:$C$125)</f>
        <v>b</v>
      </c>
      <c r="I110" t="str">
        <f>_xlfn.XLOOKUP(A110,'Courier invoice'!$B$2:$B$125,'Courier invoice'!$F$2:$F$125)</f>
        <v>d</v>
      </c>
      <c r="J110" t="b">
        <f t="shared" si="8"/>
        <v>0</v>
      </c>
      <c r="K110">
        <f>_xlfn.XLOOKUP(A110,final_project!$B$2:$B$125,final_project!$H$2:$H$125)</f>
        <v>33</v>
      </c>
      <c r="L110">
        <f>_xlfn.XLOOKUP(A110,final_project!$B$2:$B$125,final_project!$I$2:$I$125)</f>
        <v>90.199999999999903</v>
      </c>
      <c r="M110">
        <f t="shared" si="9"/>
        <v>-57.199999999999903</v>
      </c>
      <c r="N110" t="str">
        <f t="shared" si="10"/>
        <v>Total Orders - Over Charged</v>
      </c>
    </row>
    <row r="111" spans="1:14" x14ac:dyDescent="0.25">
      <c r="A111">
        <v>2001809270</v>
      </c>
      <c r="B111">
        <f>_xlfn.XLOOKUP(A111,'Courier invoice'!$B$2:$B$125,'Courier invoice'!$A$2:$A$125)</f>
        <v>1091117613962</v>
      </c>
      <c r="C111" s="2">
        <f ca="1">(SUMIF('X -order Report'!$A$2:$D$401,Final_calculations!A111,'X -order Report'!$D$2:$D$401))/1000</f>
        <v>0.5</v>
      </c>
      <c r="D111">
        <f t="shared" ca="1" si="11"/>
        <v>0.5</v>
      </c>
      <c r="E111">
        <f>_xlfn.XLOOKUP(A111,'Courier invoice'!$B$2:$B$125,'Courier invoice'!$C$2:$C$125)</f>
        <v>0.68</v>
      </c>
      <c r="F111">
        <f t="shared" si="7"/>
        <v>1</v>
      </c>
      <c r="G111">
        <f>_xlfn.XLOOKUP(A111,'Courier invoice'!$B$2:$B$125,'Courier invoice'!$E$2:$E$125)</f>
        <v>324005</v>
      </c>
      <c r="H111" t="str">
        <f>_xlfn.XLOOKUP(G111,'X-Pincode zones'!$B$2:$B$125,'X-Pincode zones'!$C$2:$C$125)</f>
        <v>b</v>
      </c>
      <c r="I111" t="str">
        <f>_xlfn.XLOOKUP(A111,'Courier invoice'!$B$2:$B$125,'Courier invoice'!$F$2:$F$125)</f>
        <v>d</v>
      </c>
      <c r="J111" t="b">
        <f t="shared" si="8"/>
        <v>0</v>
      </c>
      <c r="K111">
        <f>_xlfn.XLOOKUP(A111,final_project!$B$2:$B$125,final_project!$H$2:$H$125)</f>
        <v>33</v>
      </c>
      <c r="L111">
        <f>_xlfn.XLOOKUP(A111,final_project!$B$2:$B$125,final_project!$I$2:$I$125)</f>
        <v>90.199999999999903</v>
      </c>
      <c r="M111">
        <f t="shared" si="9"/>
        <v>-57.199999999999903</v>
      </c>
      <c r="N111" t="str">
        <f t="shared" si="10"/>
        <v>Total Orders - Over Charged</v>
      </c>
    </row>
    <row r="112" spans="1:14" x14ac:dyDescent="0.25">
      <c r="A112">
        <v>2001809934</v>
      </c>
      <c r="B112">
        <f>_xlfn.XLOOKUP(A112,'Courier invoice'!$B$2:$B$125,'Courier invoice'!$A$2:$A$125)</f>
        <v>1091117803511</v>
      </c>
      <c r="C112" s="2">
        <f ca="1">(SUMIF('X -order Report'!$A$2:$D$401,Final_calculations!A112,'X -order Report'!$D$2:$D$401))/1000</f>
        <v>0.36099999999999999</v>
      </c>
      <c r="D112">
        <f t="shared" ca="1" si="11"/>
        <v>0.5</v>
      </c>
      <c r="E112">
        <f>_xlfn.XLOOKUP(A112,'Courier invoice'!$B$2:$B$125,'Courier invoice'!$C$2:$C$125)</f>
        <v>0.82</v>
      </c>
      <c r="F112">
        <f t="shared" si="7"/>
        <v>1</v>
      </c>
      <c r="G112">
        <f>_xlfn.XLOOKUP(A112,'Courier invoice'!$B$2:$B$125,'Courier invoice'!$E$2:$E$125)</f>
        <v>302001</v>
      </c>
      <c r="H112" t="str">
        <f>_xlfn.XLOOKUP(G112,'X-Pincode zones'!$B$2:$B$125,'X-Pincode zones'!$C$2:$C$125)</f>
        <v>b</v>
      </c>
      <c r="I112" t="str">
        <f>_xlfn.XLOOKUP(A112,'Courier invoice'!$B$2:$B$125,'Courier invoice'!$F$2:$F$125)</f>
        <v>d</v>
      </c>
      <c r="J112" t="b">
        <f t="shared" si="8"/>
        <v>0</v>
      </c>
      <c r="K112">
        <f>_xlfn.XLOOKUP(A112,final_project!$B$2:$B$125,final_project!$H$2:$H$125)</f>
        <v>33</v>
      </c>
      <c r="L112">
        <f>_xlfn.XLOOKUP(A112,final_project!$B$2:$B$125,final_project!$I$2:$I$125)</f>
        <v>90.199999999999903</v>
      </c>
      <c r="M112">
        <f t="shared" si="9"/>
        <v>-57.199999999999903</v>
      </c>
      <c r="N112" t="str">
        <f t="shared" si="10"/>
        <v>Total Orders - Over Charged</v>
      </c>
    </row>
    <row r="113" spans="1:14" x14ac:dyDescent="0.25">
      <c r="A113">
        <v>2001810125</v>
      </c>
      <c r="B113">
        <f>_xlfn.XLOOKUP(A113,'Courier invoice'!$B$2:$B$125,'Courier invoice'!$A$2:$A$125)</f>
        <v>1091117804314</v>
      </c>
      <c r="C113" s="2">
        <f ca="1">(SUMIF('X -order Report'!$A$2:$D$401,Final_calculations!A113,'X -order Report'!$D$2:$D$401))/1000</f>
        <v>0.5</v>
      </c>
      <c r="D113">
        <f t="shared" ca="1" si="11"/>
        <v>0.5</v>
      </c>
      <c r="E113">
        <f>_xlfn.XLOOKUP(A113,'Courier invoice'!$B$2:$B$125,'Courier invoice'!$C$2:$C$125)</f>
        <v>0.66</v>
      </c>
      <c r="F113">
        <f t="shared" si="7"/>
        <v>1</v>
      </c>
      <c r="G113">
        <f>_xlfn.XLOOKUP(A113,'Courier invoice'!$B$2:$B$125,'Courier invoice'!$E$2:$E$125)</f>
        <v>302004</v>
      </c>
      <c r="H113" t="str">
        <f>_xlfn.XLOOKUP(G113,'X-Pincode zones'!$B$2:$B$125,'X-Pincode zones'!$C$2:$C$125)</f>
        <v>b</v>
      </c>
      <c r="I113" t="str">
        <f>_xlfn.XLOOKUP(A113,'Courier invoice'!$B$2:$B$125,'Courier invoice'!$F$2:$F$125)</f>
        <v>d</v>
      </c>
      <c r="J113" t="b">
        <f t="shared" si="8"/>
        <v>0</v>
      </c>
      <c r="K113">
        <f>_xlfn.XLOOKUP(A113,final_project!$B$2:$B$125,final_project!$H$2:$H$125)</f>
        <v>33</v>
      </c>
      <c r="L113">
        <f>_xlfn.XLOOKUP(A113,final_project!$B$2:$B$125,final_project!$I$2:$I$125)</f>
        <v>90.199999999999903</v>
      </c>
      <c r="M113">
        <f t="shared" si="9"/>
        <v>-57.199999999999903</v>
      </c>
      <c r="N113" t="str">
        <f t="shared" si="10"/>
        <v>Total Orders - Over Charged</v>
      </c>
    </row>
    <row r="114" spans="1:14" x14ac:dyDescent="0.25">
      <c r="A114">
        <v>2001810281</v>
      </c>
      <c r="B114">
        <f>_xlfn.XLOOKUP(A114,'Courier invoice'!$B$2:$B$125,'Courier invoice'!$A$2:$A$125)</f>
        <v>1091117805390</v>
      </c>
      <c r="C114" s="2">
        <f ca="1">(SUMIF('X -order Report'!$A$2:$D$401,Final_calculations!A114,'X -order Report'!$D$2:$D$401))/1000</f>
        <v>0.5</v>
      </c>
      <c r="D114">
        <f t="shared" ca="1" si="11"/>
        <v>0.5</v>
      </c>
      <c r="E114">
        <f>_xlfn.XLOOKUP(A114,'Courier invoice'!$B$2:$B$125,'Courier invoice'!$C$2:$C$125)</f>
        <v>0.68</v>
      </c>
      <c r="F114">
        <f t="shared" si="7"/>
        <v>1</v>
      </c>
      <c r="G114">
        <f>_xlfn.XLOOKUP(A114,'Courier invoice'!$B$2:$B$125,'Courier invoice'!$E$2:$E$125)</f>
        <v>302018</v>
      </c>
      <c r="H114" t="str">
        <f>_xlfn.XLOOKUP(G114,'X-Pincode zones'!$B$2:$B$125,'X-Pincode zones'!$C$2:$C$125)</f>
        <v>b</v>
      </c>
      <c r="I114" t="str">
        <f>_xlfn.XLOOKUP(A114,'Courier invoice'!$B$2:$B$125,'Courier invoice'!$F$2:$F$125)</f>
        <v>d</v>
      </c>
      <c r="J114" t="b">
        <f t="shared" si="8"/>
        <v>0</v>
      </c>
      <c r="K114">
        <f>_xlfn.XLOOKUP(A114,final_project!$B$2:$B$125,final_project!$H$2:$H$125)</f>
        <v>33</v>
      </c>
      <c r="L114">
        <f>_xlfn.XLOOKUP(A114,final_project!$B$2:$B$125,final_project!$I$2:$I$125)</f>
        <v>90.199999999999903</v>
      </c>
      <c r="M114">
        <f t="shared" si="9"/>
        <v>-57.199999999999903</v>
      </c>
      <c r="N114" t="str">
        <f t="shared" si="10"/>
        <v>Total Orders - Over Charged</v>
      </c>
    </row>
    <row r="115" spans="1:14" x14ac:dyDescent="0.25">
      <c r="A115">
        <v>2001810549</v>
      </c>
      <c r="B115">
        <f>_xlfn.XLOOKUP(A115,'Courier invoice'!$B$2:$B$125,'Courier invoice'!$A$2:$A$125)</f>
        <v>1091117806263</v>
      </c>
      <c r="C115" s="2">
        <f ca="1">(SUMIF('X -order Report'!$A$2:$D$401,Final_calculations!A115,'X -order Report'!$D$2:$D$401))/1000</f>
        <v>0.84899999999999998</v>
      </c>
      <c r="D115">
        <f t="shared" ca="1" si="11"/>
        <v>1</v>
      </c>
      <c r="E115">
        <f>_xlfn.XLOOKUP(A115,'Courier invoice'!$B$2:$B$125,'Courier invoice'!$C$2:$C$125)</f>
        <v>1.86</v>
      </c>
      <c r="F115">
        <f t="shared" si="7"/>
        <v>2</v>
      </c>
      <c r="G115">
        <f>_xlfn.XLOOKUP(A115,'Courier invoice'!$B$2:$B$125,'Courier invoice'!$E$2:$E$125)</f>
        <v>302017</v>
      </c>
      <c r="H115" t="str">
        <f>_xlfn.XLOOKUP(G115,'X-Pincode zones'!$B$2:$B$125,'X-Pincode zones'!$C$2:$C$125)</f>
        <v>b</v>
      </c>
      <c r="I115" t="str">
        <f>_xlfn.XLOOKUP(A115,'Courier invoice'!$B$2:$B$125,'Courier invoice'!$F$2:$F$125)</f>
        <v>d</v>
      </c>
      <c r="J115" t="b">
        <f t="shared" si="8"/>
        <v>0</v>
      </c>
      <c r="K115">
        <f>_xlfn.XLOOKUP(A115,final_project!$B$2:$B$125,final_project!$H$2:$H$125)</f>
        <v>61.3</v>
      </c>
      <c r="L115">
        <f>_xlfn.XLOOKUP(A115,final_project!$B$2:$B$125,final_project!$I$2:$I$125)</f>
        <v>179.79999999999899</v>
      </c>
      <c r="M115">
        <f t="shared" si="9"/>
        <v>-118.49999999999899</v>
      </c>
      <c r="N115" t="str">
        <f t="shared" si="10"/>
        <v>Total Orders - Over Charged</v>
      </c>
    </row>
    <row r="116" spans="1:14" x14ac:dyDescent="0.25">
      <c r="A116">
        <v>2001810697</v>
      </c>
      <c r="B116">
        <f>_xlfn.XLOOKUP(A116,'Courier invoice'!$B$2:$B$125,'Courier invoice'!$A$2:$A$125)</f>
        <v>1091117807140</v>
      </c>
      <c r="C116" s="2">
        <f ca="1">(SUMIF('X -order Report'!$A$2:$D$401,Final_calculations!A116,'X -order Report'!$D$2:$D$401))/1000</f>
        <v>0.60699999999999998</v>
      </c>
      <c r="D116">
        <f t="shared" ca="1" si="11"/>
        <v>1</v>
      </c>
      <c r="E116">
        <f>_xlfn.XLOOKUP(A116,'Courier invoice'!$B$2:$B$125,'Courier invoice'!$C$2:$C$125)</f>
        <v>2.27</v>
      </c>
      <c r="F116">
        <f t="shared" si="7"/>
        <v>2.5</v>
      </c>
      <c r="G116">
        <f>_xlfn.XLOOKUP(A116,'Courier invoice'!$B$2:$B$125,'Courier invoice'!$E$2:$E$125)</f>
        <v>324008</v>
      </c>
      <c r="H116" t="str">
        <f>_xlfn.XLOOKUP(G116,'X-Pincode zones'!$B$2:$B$125,'X-Pincode zones'!$C$2:$C$125)</f>
        <v>b</v>
      </c>
      <c r="I116" t="str">
        <f>_xlfn.XLOOKUP(A116,'Courier invoice'!$B$2:$B$125,'Courier invoice'!$F$2:$F$125)</f>
        <v>d</v>
      </c>
      <c r="J116" t="b">
        <f t="shared" si="8"/>
        <v>0</v>
      </c>
      <c r="K116">
        <f>_xlfn.XLOOKUP(A116,final_project!$B$2:$B$125,final_project!$H$2:$H$125)</f>
        <v>61.3</v>
      </c>
      <c r="L116">
        <f>_xlfn.XLOOKUP(A116,final_project!$B$2:$B$125,final_project!$I$2:$I$125)</f>
        <v>224.6</v>
      </c>
      <c r="M116">
        <f t="shared" si="9"/>
        <v>-163.30000000000001</v>
      </c>
      <c r="N116" t="str">
        <f t="shared" si="10"/>
        <v>Total Orders - Over Charged</v>
      </c>
    </row>
    <row r="117" spans="1:14" x14ac:dyDescent="0.25">
      <c r="A117">
        <v>2001811039</v>
      </c>
      <c r="B117">
        <f>_xlfn.XLOOKUP(A117,'Courier invoice'!$B$2:$B$125,'Courier invoice'!$A$2:$A$125)</f>
        <v>1091117904860</v>
      </c>
      <c r="C117" s="2">
        <f ca="1">(SUMIF('X -order Report'!$A$2:$D$401,Final_calculations!A117,'X -order Report'!$D$2:$D$401))/1000</f>
        <v>0.48799999999999999</v>
      </c>
      <c r="D117">
        <f t="shared" ca="1" si="11"/>
        <v>0.5</v>
      </c>
      <c r="E117">
        <f>_xlfn.XLOOKUP(A117,'Courier invoice'!$B$2:$B$125,'Courier invoice'!$C$2:$C$125)</f>
        <v>0.68</v>
      </c>
      <c r="F117">
        <f t="shared" si="7"/>
        <v>1</v>
      </c>
      <c r="G117">
        <f>_xlfn.XLOOKUP(A117,'Courier invoice'!$B$2:$B$125,'Courier invoice'!$E$2:$E$125)</f>
        <v>302020</v>
      </c>
      <c r="H117" t="str">
        <f>_xlfn.XLOOKUP(G117,'X-Pincode zones'!$B$2:$B$125,'X-Pincode zones'!$C$2:$C$125)</f>
        <v>b</v>
      </c>
      <c r="I117" t="str">
        <f>_xlfn.XLOOKUP(A117,'Courier invoice'!$B$2:$B$125,'Courier invoice'!$F$2:$F$125)</f>
        <v>d</v>
      </c>
      <c r="J117" t="b">
        <f t="shared" si="8"/>
        <v>0</v>
      </c>
      <c r="K117">
        <f>_xlfn.XLOOKUP(A117,final_project!$B$2:$B$125,final_project!$H$2:$H$125)</f>
        <v>33</v>
      </c>
      <c r="L117">
        <f>_xlfn.XLOOKUP(A117,final_project!$B$2:$B$125,final_project!$I$2:$I$125)</f>
        <v>90.199999999999903</v>
      </c>
      <c r="M117">
        <f t="shared" si="9"/>
        <v>-57.199999999999903</v>
      </c>
      <c r="N117" t="str">
        <f t="shared" si="10"/>
        <v>Total Orders - Over Charged</v>
      </c>
    </row>
    <row r="118" spans="1:14" x14ac:dyDescent="0.25">
      <c r="A118">
        <v>2001811058</v>
      </c>
      <c r="B118">
        <f>_xlfn.XLOOKUP(A118,'Courier invoice'!$B$2:$B$125,'Courier invoice'!$A$2:$A$125)</f>
        <v>1091117905022</v>
      </c>
      <c r="C118" s="2">
        <f ca="1">(SUMIF('X -order Report'!$A$2:$D$401,Final_calculations!A118,'X -order Report'!$D$2:$D$401))/1000</f>
        <v>0.5</v>
      </c>
      <c r="D118">
        <f t="shared" ca="1" si="11"/>
        <v>0.5</v>
      </c>
      <c r="E118">
        <f>_xlfn.XLOOKUP(A118,'Courier invoice'!$B$2:$B$125,'Courier invoice'!$C$2:$C$125)</f>
        <v>0.72</v>
      </c>
      <c r="F118">
        <f t="shared" si="7"/>
        <v>1</v>
      </c>
      <c r="G118">
        <f>_xlfn.XLOOKUP(A118,'Courier invoice'!$B$2:$B$125,'Courier invoice'!$E$2:$E$125)</f>
        <v>302018</v>
      </c>
      <c r="H118" t="str">
        <f>_xlfn.XLOOKUP(G118,'X-Pincode zones'!$B$2:$B$125,'X-Pincode zones'!$C$2:$C$125)</f>
        <v>b</v>
      </c>
      <c r="I118" t="str">
        <f>_xlfn.XLOOKUP(A118,'Courier invoice'!$B$2:$B$125,'Courier invoice'!$F$2:$F$125)</f>
        <v>d</v>
      </c>
      <c r="J118" t="b">
        <f t="shared" si="8"/>
        <v>0</v>
      </c>
      <c r="K118">
        <f>_xlfn.XLOOKUP(A118,final_project!$B$2:$B$125,final_project!$H$2:$H$125)</f>
        <v>33</v>
      </c>
      <c r="L118">
        <f>_xlfn.XLOOKUP(A118,final_project!$B$2:$B$125,final_project!$I$2:$I$125)</f>
        <v>90.199999999999903</v>
      </c>
      <c r="M118">
        <f t="shared" si="9"/>
        <v>-57.199999999999903</v>
      </c>
      <c r="N118" t="str">
        <f t="shared" si="10"/>
        <v>Total Orders - Over Charged</v>
      </c>
    </row>
    <row r="119" spans="1:14" x14ac:dyDescent="0.25">
      <c r="A119">
        <v>2001811306</v>
      </c>
      <c r="B119">
        <f>_xlfn.XLOOKUP(A119,'Courier invoice'!$B$2:$B$125,'Courier invoice'!$A$2:$A$125)</f>
        <v>1091117958163</v>
      </c>
      <c r="C119" s="2">
        <f ca="1">(SUMIF('X -order Report'!$A$2:$D$401,Final_calculations!A119,'X -order Report'!$D$2:$D$401))/1000</f>
        <v>0.94499999999999995</v>
      </c>
      <c r="D119">
        <f t="shared" ca="1" si="11"/>
        <v>1</v>
      </c>
      <c r="E119">
        <f>_xlfn.XLOOKUP(A119,'Courier invoice'!$B$2:$B$125,'Courier invoice'!$C$2:$C$125)</f>
        <v>1.1000000000000001</v>
      </c>
      <c r="F119">
        <f t="shared" si="7"/>
        <v>1.5</v>
      </c>
      <c r="G119">
        <f>_xlfn.XLOOKUP(A119,'Courier invoice'!$B$2:$B$125,'Courier invoice'!$E$2:$E$125)</f>
        <v>302017</v>
      </c>
      <c r="H119" t="str">
        <f>_xlfn.XLOOKUP(G119,'X-Pincode zones'!$B$2:$B$125,'X-Pincode zones'!$C$2:$C$125)</f>
        <v>b</v>
      </c>
      <c r="I119" t="str">
        <f>_xlfn.XLOOKUP(A119,'Courier invoice'!$B$2:$B$125,'Courier invoice'!$F$2:$F$125)</f>
        <v>d</v>
      </c>
      <c r="J119" t="b">
        <f t="shared" si="8"/>
        <v>0</v>
      </c>
      <c r="K119">
        <f>_xlfn.XLOOKUP(A119,final_project!$B$2:$B$125,final_project!$H$2:$H$125)</f>
        <v>61.3</v>
      </c>
      <c r="L119">
        <f>_xlfn.XLOOKUP(A119,final_project!$B$2:$B$125,final_project!$I$2:$I$125)</f>
        <v>135</v>
      </c>
      <c r="M119">
        <f t="shared" si="9"/>
        <v>-73.7</v>
      </c>
      <c r="N119" t="str">
        <f t="shared" si="10"/>
        <v>Total Orders - Over Charged</v>
      </c>
    </row>
    <row r="120" spans="1:14" x14ac:dyDescent="0.25">
      <c r="A120">
        <v>2001812195</v>
      </c>
      <c r="B120">
        <f>_xlfn.XLOOKUP(A120,'Courier invoice'!$B$2:$B$125,'Courier invoice'!$A$2:$A$125)</f>
        <v>1091118442390</v>
      </c>
      <c r="C120" s="2">
        <f ca="1">(SUMIF('X -order Report'!$A$2:$D$401,Final_calculations!A120,'X -order Report'!$D$2:$D$401))/1000</f>
        <v>0.5</v>
      </c>
      <c r="D120">
        <f t="shared" ca="1" si="11"/>
        <v>0.5</v>
      </c>
      <c r="E120">
        <f>_xlfn.XLOOKUP(A120,'Courier invoice'!$B$2:$B$125,'Courier invoice'!$C$2:$C$125)</f>
        <v>0.67</v>
      </c>
      <c r="F120">
        <f t="shared" si="7"/>
        <v>1</v>
      </c>
      <c r="G120">
        <f>_xlfn.XLOOKUP(A120,'Courier invoice'!$B$2:$B$125,'Courier invoice'!$E$2:$E$125)</f>
        <v>302012</v>
      </c>
      <c r="H120" t="str">
        <f>_xlfn.XLOOKUP(G120,'X-Pincode zones'!$B$2:$B$125,'X-Pincode zones'!$C$2:$C$125)</f>
        <v>b</v>
      </c>
      <c r="I120" t="str">
        <f>_xlfn.XLOOKUP(A120,'Courier invoice'!$B$2:$B$125,'Courier invoice'!$F$2:$F$125)</f>
        <v>d</v>
      </c>
      <c r="J120" t="b">
        <f t="shared" si="8"/>
        <v>0</v>
      </c>
      <c r="K120">
        <f>_xlfn.XLOOKUP(A120,final_project!$B$2:$B$125,final_project!$H$2:$H$125)</f>
        <v>33</v>
      </c>
      <c r="L120">
        <f>_xlfn.XLOOKUP(A120,final_project!$B$2:$B$125,final_project!$I$2:$I$125)</f>
        <v>90.199999999999903</v>
      </c>
      <c r="M120">
        <f t="shared" si="9"/>
        <v>-57.199999999999903</v>
      </c>
      <c r="N120" t="str">
        <f t="shared" si="10"/>
        <v>Total Orders - Over Charged</v>
      </c>
    </row>
    <row r="121" spans="1:14" x14ac:dyDescent="0.25">
      <c r="A121">
        <v>2001812941</v>
      </c>
      <c r="B121">
        <f>_xlfn.XLOOKUP(A121,'Courier invoice'!$B$2:$B$125,'Courier invoice'!$A$2:$A$125)</f>
        <v>1091118551656</v>
      </c>
      <c r="C121" s="2">
        <f ca="1">(SUMIF('X -order Report'!$A$2:$D$401,Final_calculations!A121,'X -order Report'!$D$2:$D$401))/1000</f>
        <v>0.5</v>
      </c>
      <c r="D121">
        <f t="shared" ca="1" si="11"/>
        <v>0.5</v>
      </c>
      <c r="E121">
        <f>_xlfn.XLOOKUP(A121,'Courier invoice'!$B$2:$B$125,'Courier invoice'!$C$2:$C$125)</f>
        <v>0.73</v>
      </c>
      <c r="F121">
        <f t="shared" si="7"/>
        <v>1</v>
      </c>
      <c r="G121">
        <f>_xlfn.XLOOKUP(A121,'Courier invoice'!$B$2:$B$125,'Courier invoice'!$E$2:$E$125)</f>
        <v>325207</v>
      </c>
      <c r="H121" t="str">
        <f>_xlfn.XLOOKUP(G121,'X-Pincode zones'!$B$2:$B$125,'X-Pincode zones'!$C$2:$C$125)</f>
        <v>b</v>
      </c>
      <c r="I121" t="str">
        <f>_xlfn.XLOOKUP(A121,'Courier invoice'!$B$2:$B$125,'Courier invoice'!$F$2:$F$125)</f>
        <v>d</v>
      </c>
      <c r="J121" t="b">
        <f t="shared" si="8"/>
        <v>0</v>
      </c>
      <c r="K121">
        <f>_xlfn.XLOOKUP(A121,final_project!$B$2:$B$125,final_project!$H$2:$H$125)</f>
        <v>33</v>
      </c>
      <c r="L121">
        <f>_xlfn.XLOOKUP(A121,final_project!$B$2:$B$125,final_project!$I$2:$I$125)</f>
        <v>90.199999999999903</v>
      </c>
      <c r="M121">
        <f t="shared" si="9"/>
        <v>-57.199999999999903</v>
      </c>
      <c r="N121" t="str">
        <f t="shared" si="10"/>
        <v>Total Orders - Over Charged</v>
      </c>
    </row>
    <row r="122" spans="1:14" x14ac:dyDescent="0.25">
      <c r="A122">
        <v>2001809383</v>
      </c>
      <c r="B122">
        <f>_xlfn.XLOOKUP(A122,'Courier invoice'!$B$2:$B$125,'Courier invoice'!$A$2:$A$125)</f>
        <v>1091117614452</v>
      </c>
      <c r="C122" s="2">
        <f ca="1">(SUMIF('X -order Report'!$A$2:$D$401,Final_calculations!A122,'X -order Report'!$D$2:$D$401))/1000</f>
        <v>0.60699999999999998</v>
      </c>
      <c r="D122">
        <f t="shared" ca="1" si="11"/>
        <v>1</v>
      </c>
      <c r="E122">
        <f>_xlfn.XLOOKUP(A122,'Courier invoice'!$B$2:$B$125,'Courier invoice'!$C$2:$C$125)</f>
        <v>0.5</v>
      </c>
      <c r="F122">
        <f t="shared" si="7"/>
        <v>0.5</v>
      </c>
      <c r="G122">
        <f>_xlfn.XLOOKUP(A122,'Courier invoice'!$B$2:$B$125,'Courier invoice'!$E$2:$E$125)</f>
        <v>303702</v>
      </c>
      <c r="H122" t="str">
        <f>_xlfn.XLOOKUP(G122,'X-Pincode zones'!$B$2:$B$125,'X-Pincode zones'!$C$2:$C$125)</f>
        <v>b</v>
      </c>
      <c r="I122" t="str">
        <f>_xlfn.XLOOKUP(A122,'Courier invoice'!$B$2:$B$125,'Courier invoice'!$F$2:$F$125)</f>
        <v>d</v>
      </c>
      <c r="J122" t="b">
        <f t="shared" si="8"/>
        <v>0</v>
      </c>
      <c r="K122">
        <f>_xlfn.XLOOKUP(A122,final_project!$B$2:$B$125,final_project!$H$2:$H$125)</f>
        <v>110.1</v>
      </c>
      <c r="L122">
        <f>_xlfn.XLOOKUP(A122,final_project!$B$2:$B$125,final_project!$I$2:$I$125)</f>
        <v>107.3</v>
      </c>
      <c r="M122">
        <f t="shared" si="9"/>
        <v>2.7999999999999972</v>
      </c>
      <c r="N122" t="str">
        <f t="shared" si="10"/>
        <v>Total Orders - Under Charged</v>
      </c>
    </row>
    <row r="123" spans="1:14" x14ac:dyDescent="0.25">
      <c r="A123">
        <v>2001820978</v>
      </c>
      <c r="B123">
        <f>_xlfn.XLOOKUP(A123,'Courier invoice'!$B$2:$B$125,'Courier invoice'!$A$2:$A$125)</f>
        <v>1091120922803</v>
      </c>
      <c r="C123" s="2">
        <f ca="1">(SUMIF('X -order Report'!$A$2:$D$401,Final_calculations!A123,'X -order Report'!$D$2:$D$401))/1000</f>
        <v>0.51500000000000001</v>
      </c>
      <c r="D123">
        <f t="shared" ca="1" si="11"/>
        <v>1</v>
      </c>
      <c r="E123">
        <f>_xlfn.XLOOKUP(A123,'Courier invoice'!$B$2:$B$125,'Courier invoice'!$C$2:$C$125)</f>
        <v>0.5</v>
      </c>
      <c r="F123">
        <f t="shared" si="7"/>
        <v>0.5</v>
      </c>
      <c r="G123">
        <f>_xlfn.XLOOKUP(A123,'Courier invoice'!$B$2:$B$125,'Courier invoice'!$E$2:$E$125)</f>
        <v>313301</v>
      </c>
      <c r="H123" t="str">
        <f>_xlfn.XLOOKUP(G123,'X-Pincode zones'!$B$2:$B$125,'X-Pincode zones'!$C$2:$C$125)</f>
        <v>b</v>
      </c>
      <c r="I123" t="str">
        <f>_xlfn.XLOOKUP(A123,'Courier invoice'!$B$2:$B$125,'Courier invoice'!$F$2:$F$125)</f>
        <v>d</v>
      </c>
      <c r="J123" t="b">
        <f t="shared" si="8"/>
        <v>0</v>
      </c>
      <c r="K123">
        <f>_xlfn.XLOOKUP(A123,final_project!$B$2:$B$125,final_project!$H$2:$H$125)</f>
        <v>61.3</v>
      </c>
      <c r="L123">
        <f>_xlfn.XLOOKUP(A123,final_project!$B$2:$B$125,final_project!$I$2:$I$125)</f>
        <v>45.4</v>
      </c>
      <c r="M123">
        <f t="shared" si="9"/>
        <v>15.899999999999999</v>
      </c>
      <c r="N123" t="str">
        <f t="shared" si="10"/>
        <v>Total Orders - Under Charged</v>
      </c>
    </row>
    <row r="124" spans="1:14" x14ac:dyDescent="0.25">
      <c r="A124">
        <v>2001811475</v>
      </c>
      <c r="B124">
        <f>_xlfn.XLOOKUP(A124,'Courier invoice'!$B$2:$B$125,'Courier invoice'!$A$2:$A$125)</f>
        <v>1091121844806</v>
      </c>
      <c r="C124" s="2">
        <f ca="1">(SUMIF('X -order Report'!$A$2:$D$401,Final_calculations!A124,'X -order Report'!$D$2:$D$401))/1000</f>
        <v>0.68899999999999995</v>
      </c>
      <c r="D124">
        <f t="shared" ca="1" si="11"/>
        <v>1</v>
      </c>
      <c r="E124">
        <f>_xlfn.XLOOKUP(A124,'Courier invoice'!$B$2:$B$125,'Courier invoice'!$C$2:$C$125)</f>
        <v>0.5</v>
      </c>
      <c r="F124">
        <f t="shared" si="7"/>
        <v>0.5</v>
      </c>
      <c r="G124">
        <f>_xlfn.XLOOKUP(A124,'Courier invoice'!$B$2:$B$125,'Courier invoice'!$E$2:$E$125)</f>
        <v>173212</v>
      </c>
      <c r="H124" t="str">
        <f>_xlfn.XLOOKUP(G124,'X-Pincode zones'!$B$2:$B$125,'X-Pincode zones'!$C$2:$C$125)</f>
        <v>e</v>
      </c>
      <c r="I124" t="str">
        <f>_xlfn.XLOOKUP(A124,'Courier invoice'!$B$2:$B$125,'Courier invoice'!$F$2:$F$125)</f>
        <v>b</v>
      </c>
      <c r="J124" t="b">
        <f t="shared" si="8"/>
        <v>0</v>
      </c>
      <c r="K124">
        <f>_xlfn.XLOOKUP(A124,final_project!$B$2:$B$125,final_project!$H$2:$H$125)</f>
        <v>112.1</v>
      </c>
      <c r="L124">
        <f>_xlfn.XLOOKUP(A124,final_project!$B$2:$B$125,final_project!$I$2:$I$125)</f>
        <v>33</v>
      </c>
      <c r="M124">
        <f t="shared" si="9"/>
        <v>79.099999999999994</v>
      </c>
      <c r="N124" t="str">
        <f t="shared" si="10"/>
        <v>Total Orders - Under Charged</v>
      </c>
    </row>
    <row r="125" spans="1:14" x14ac:dyDescent="0.25">
      <c r="A125">
        <v>2001811305</v>
      </c>
      <c r="B125">
        <f>_xlfn.XLOOKUP(A125,'Courier invoice'!$B$2:$B$125,'Courier invoice'!$A$2:$A$125)</f>
        <v>1091121846136</v>
      </c>
      <c r="C125" s="2">
        <f ca="1">(SUMIF('X -order Report'!$A$2:$D$401,Final_calculations!A125,'X -order Report'!$D$2:$D$401))/1000</f>
        <v>0.75</v>
      </c>
      <c r="D125">
        <f t="shared" ca="1" si="11"/>
        <v>1</v>
      </c>
      <c r="E125">
        <f>_xlfn.XLOOKUP(A125,'Courier invoice'!$B$2:$B$125,'Courier invoice'!$C$2:$C$125)</f>
        <v>0.5</v>
      </c>
      <c r="F125">
        <f t="shared" si="7"/>
        <v>0.5</v>
      </c>
      <c r="G125">
        <f>_xlfn.XLOOKUP(A125,'Courier invoice'!$B$2:$B$125,'Courier invoice'!$E$2:$E$125)</f>
        <v>302020</v>
      </c>
      <c r="H125" t="str">
        <f>_xlfn.XLOOKUP(G125,'X-Pincode zones'!$B$2:$B$125,'X-Pincode zones'!$C$2:$C$125)</f>
        <v>b</v>
      </c>
      <c r="I125" t="str">
        <f>_xlfn.XLOOKUP(A125,'Courier invoice'!$B$2:$B$125,'Courier invoice'!$F$2:$F$125)</f>
        <v>d</v>
      </c>
      <c r="J125" t="b">
        <f t="shared" si="8"/>
        <v>0</v>
      </c>
      <c r="K125">
        <f>_xlfn.XLOOKUP(A125,final_project!$B$2:$B$125,final_project!$H$2:$H$125)</f>
        <v>61.3</v>
      </c>
      <c r="L125">
        <f>_xlfn.XLOOKUP(A125,final_project!$B$2:$B$125,final_project!$I$2:$I$125)</f>
        <v>45.4</v>
      </c>
      <c r="M125">
        <f t="shared" si="9"/>
        <v>15.899999999999999</v>
      </c>
      <c r="N125" t="str">
        <f t="shared" si="10"/>
        <v>Total Orders - Under Charged</v>
      </c>
    </row>
  </sheetData>
  <pageMargins left="0.7" right="0.7" top="0.75" bottom="0.75" header="0.3" footer="0.3"/>
  <ignoredErrors>
    <ignoredError sqref="E2:E12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FBA2-725B-4A5D-9B16-117BC50A0080}">
  <dimension ref="A1:N125"/>
  <sheetViews>
    <sheetView workbookViewId="0">
      <selection activeCell="P16" sqref="P16"/>
    </sheetView>
  </sheetViews>
  <sheetFormatPr defaultRowHeight="15" x14ac:dyDescent="0.25"/>
  <cols>
    <col min="1" max="1" width="10.140625" customWidth="1"/>
    <col min="2" max="2" width="17.5703125" customWidth="1"/>
    <col min="7" max="7" width="22.5703125" customWidth="1"/>
    <col min="8" max="8" width="15" customWidth="1"/>
  </cols>
  <sheetData>
    <row r="1" spans="1:14" x14ac:dyDescent="0.25">
      <c r="B1" t="s">
        <v>16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L1" s="29" t="s">
        <v>71</v>
      </c>
      <c r="M1" s="29"/>
      <c r="N1" s="29"/>
    </row>
    <row r="2" spans="1:14" x14ac:dyDescent="0.25">
      <c r="A2">
        <v>0</v>
      </c>
      <c r="B2">
        <v>2001806232</v>
      </c>
      <c r="C2">
        <v>0.5</v>
      </c>
      <c r="D2">
        <v>1.5</v>
      </c>
      <c r="E2" t="s">
        <v>12</v>
      </c>
      <c r="F2" t="s">
        <v>12</v>
      </c>
      <c r="G2" t="s">
        <v>20</v>
      </c>
      <c r="H2">
        <v>45.4</v>
      </c>
      <c r="I2">
        <v>135</v>
      </c>
      <c r="L2" s="29"/>
      <c r="M2" s="29"/>
      <c r="N2" s="29"/>
    </row>
    <row r="3" spans="1:14" x14ac:dyDescent="0.25">
      <c r="A3">
        <v>1</v>
      </c>
      <c r="B3">
        <v>2001806273</v>
      </c>
      <c r="C3">
        <v>1</v>
      </c>
      <c r="D3">
        <v>1</v>
      </c>
      <c r="E3" t="s">
        <v>12</v>
      </c>
      <c r="F3" t="s">
        <v>12</v>
      </c>
      <c r="G3" t="s">
        <v>20</v>
      </c>
      <c r="H3">
        <v>90.199999999999903</v>
      </c>
      <c r="I3">
        <v>90.199999999999903</v>
      </c>
    </row>
    <row r="4" spans="1:14" x14ac:dyDescent="0.25">
      <c r="A4">
        <v>2</v>
      </c>
      <c r="B4">
        <v>2001806408</v>
      </c>
      <c r="C4">
        <v>1</v>
      </c>
      <c r="D4">
        <v>2.5</v>
      </c>
      <c r="E4" t="s">
        <v>12</v>
      </c>
      <c r="F4" t="s">
        <v>12</v>
      </c>
      <c r="G4" t="s">
        <v>20</v>
      </c>
      <c r="H4">
        <v>90.199999999999903</v>
      </c>
      <c r="I4">
        <v>224.6</v>
      </c>
    </row>
    <row r="5" spans="1:14" x14ac:dyDescent="0.25">
      <c r="A5">
        <v>3</v>
      </c>
      <c r="B5">
        <v>2001806458</v>
      </c>
      <c r="C5">
        <v>1</v>
      </c>
      <c r="D5">
        <v>1</v>
      </c>
      <c r="E5" t="s">
        <v>13</v>
      </c>
      <c r="F5" t="s">
        <v>13</v>
      </c>
      <c r="G5" t="s">
        <v>20</v>
      </c>
      <c r="H5">
        <v>61.3</v>
      </c>
      <c r="I5">
        <v>61.3</v>
      </c>
    </row>
    <row r="6" spans="1:14" x14ac:dyDescent="0.25">
      <c r="A6">
        <v>4</v>
      </c>
      <c r="B6">
        <v>2001807012</v>
      </c>
      <c r="C6">
        <v>0.5</v>
      </c>
      <c r="D6">
        <v>0.5</v>
      </c>
      <c r="E6" t="s">
        <v>12</v>
      </c>
      <c r="F6" t="s">
        <v>12</v>
      </c>
      <c r="G6" t="s">
        <v>20</v>
      </c>
      <c r="H6">
        <v>45.4</v>
      </c>
      <c r="I6">
        <v>45.4</v>
      </c>
    </row>
    <row r="7" spans="1:14" x14ac:dyDescent="0.25">
      <c r="A7">
        <v>5</v>
      </c>
      <c r="B7">
        <v>2001806686</v>
      </c>
      <c r="C7">
        <v>0.5</v>
      </c>
      <c r="D7">
        <v>0.5</v>
      </c>
      <c r="E7" t="s">
        <v>12</v>
      </c>
      <c r="F7" t="s">
        <v>12</v>
      </c>
      <c r="G7" t="s">
        <v>20</v>
      </c>
      <c r="H7">
        <v>45.4</v>
      </c>
      <c r="I7">
        <v>45.4</v>
      </c>
    </row>
    <row r="8" spans="1:14" x14ac:dyDescent="0.25">
      <c r="A8">
        <v>6</v>
      </c>
      <c r="B8">
        <v>2001806885</v>
      </c>
      <c r="C8">
        <v>0.5</v>
      </c>
      <c r="D8">
        <v>1</v>
      </c>
      <c r="E8" t="s">
        <v>13</v>
      </c>
      <c r="F8" t="s">
        <v>13</v>
      </c>
      <c r="G8" t="s">
        <v>20</v>
      </c>
      <c r="H8">
        <v>33</v>
      </c>
      <c r="I8">
        <v>61.3</v>
      </c>
    </row>
    <row r="9" spans="1:14" x14ac:dyDescent="0.25">
      <c r="A9">
        <v>7</v>
      </c>
      <c r="B9">
        <v>2001807058</v>
      </c>
      <c r="C9">
        <v>1.5</v>
      </c>
      <c r="D9">
        <v>1.5</v>
      </c>
      <c r="E9" t="s">
        <v>13</v>
      </c>
      <c r="F9" t="s">
        <v>13</v>
      </c>
      <c r="G9" t="s">
        <v>20</v>
      </c>
      <c r="H9">
        <v>89.6</v>
      </c>
      <c r="I9">
        <v>89.6</v>
      </c>
    </row>
    <row r="10" spans="1:14" x14ac:dyDescent="0.25">
      <c r="A10">
        <v>8</v>
      </c>
      <c r="B10">
        <v>2001807186</v>
      </c>
      <c r="C10">
        <v>0.5</v>
      </c>
      <c r="D10">
        <v>0.5</v>
      </c>
      <c r="E10" t="s">
        <v>12</v>
      </c>
      <c r="F10" t="s">
        <v>12</v>
      </c>
      <c r="G10" t="s">
        <v>20</v>
      </c>
      <c r="H10">
        <v>45.4</v>
      </c>
      <c r="I10">
        <v>45.4</v>
      </c>
    </row>
    <row r="11" spans="1:14" x14ac:dyDescent="0.25">
      <c r="A11">
        <v>9</v>
      </c>
      <c r="B11">
        <v>2001807290</v>
      </c>
      <c r="C11">
        <v>0.5</v>
      </c>
      <c r="D11">
        <v>0.5</v>
      </c>
      <c r="E11" t="s">
        <v>12</v>
      </c>
      <c r="F11" t="s">
        <v>12</v>
      </c>
      <c r="G11" t="s">
        <v>20</v>
      </c>
      <c r="H11">
        <v>45.4</v>
      </c>
      <c r="I11">
        <v>45.4</v>
      </c>
    </row>
    <row r="12" spans="1:14" x14ac:dyDescent="0.25">
      <c r="A12">
        <v>10</v>
      </c>
      <c r="B12">
        <v>2001807814</v>
      </c>
      <c r="C12">
        <v>1</v>
      </c>
      <c r="D12">
        <v>1</v>
      </c>
      <c r="E12" t="s">
        <v>13</v>
      </c>
      <c r="F12" t="s">
        <v>13</v>
      </c>
      <c r="G12" t="s">
        <v>20</v>
      </c>
      <c r="H12">
        <v>61.3</v>
      </c>
      <c r="I12">
        <v>61.3</v>
      </c>
    </row>
    <row r="13" spans="1:14" x14ac:dyDescent="0.25">
      <c r="A13">
        <v>11</v>
      </c>
      <c r="B13">
        <v>2001807931</v>
      </c>
      <c r="C13">
        <v>1</v>
      </c>
      <c r="D13">
        <v>1</v>
      </c>
      <c r="E13" t="s">
        <v>12</v>
      </c>
      <c r="F13" t="s">
        <v>12</v>
      </c>
      <c r="G13" t="s">
        <v>20</v>
      </c>
      <c r="H13">
        <v>90.199999999999903</v>
      </c>
      <c r="I13">
        <v>90.199999999999903</v>
      </c>
    </row>
    <row r="14" spans="1:14" x14ac:dyDescent="0.25">
      <c r="A14">
        <v>12</v>
      </c>
      <c r="B14">
        <v>2001807956</v>
      </c>
      <c r="C14">
        <v>1</v>
      </c>
      <c r="D14">
        <v>1.5</v>
      </c>
      <c r="E14" t="s">
        <v>13</v>
      </c>
      <c r="F14" t="s">
        <v>13</v>
      </c>
      <c r="G14" t="s">
        <v>20</v>
      </c>
      <c r="H14">
        <v>61.3</v>
      </c>
      <c r="I14">
        <v>89.6</v>
      </c>
    </row>
    <row r="15" spans="1:14" x14ac:dyDescent="0.25">
      <c r="A15">
        <v>13</v>
      </c>
      <c r="B15">
        <v>2001807960</v>
      </c>
      <c r="C15">
        <v>1</v>
      </c>
      <c r="D15">
        <v>1</v>
      </c>
      <c r="E15" t="s">
        <v>12</v>
      </c>
      <c r="F15" t="s">
        <v>12</v>
      </c>
      <c r="G15" t="s">
        <v>20</v>
      </c>
      <c r="H15">
        <v>90.199999999999903</v>
      </c>
      <c r="I15">
        <v>90.199999999999903</v>
      </c>
    </row>
    <row r="16" spans="1:14" x14ac:dyDescent="0.25">
      <c r="A16">
        <v>14</v>
      </c>
      <c r="B16">
        <v>2001807930</v>
      </c>
      <c r="C16">
        <v>0.5</v>
      </c>
      <c r="D16">
        <v>0.5</v>
      </c>
      <c r="E16" t="s">
        <v>12</v>
      </c>
      <c r="F16" t="s">
        <v>12</v>
      </c>
      <c r="G16" t="s">
        <v>20</v>
      </c>
      <c r="H16">
        <v>45.4</v>
      </c>
      <c r="I16">
        <v>45.4</v>
      </c>
    </row>
    <row r="17" spans="1:9" x14ac:dyDescent="0.25">
      <c r="A17">
        <v>15</v>
      </c>
      <c r="B17">
        <v>2001808102</v>
      </c>
      <c r="C17">
        <v>1</v>
      </c>
      <c r="D17">
        <v>1.5</v>
      </c>
      <c r="E17" t="s">
        <v>12</v>
      </c>
      <c r="F17" t="s">
        <v>12</v>
      </c>
      <c r="G17" t="s">
        <v>20</v>
      </c>
      <c r="H17">
        <v>90.199999999999903</v>
      </c>
      <c r="I17">
        <v>135</v>
      </c>
    </row>
    <row r="18" spans="1:9" x14ac:dyDescent="0.25">
      <c r="A18">
        <v>16</v>
      </c>
      <c r="B18">
        <v>2001808118</v>
      </c>
      <c r="C18">
        <v>0.5</v>
      </c>
      <c r="D18">
        <v>0.5</v>
      </c>
      <c r="E18" t="s">
        <v>13</v>
      </c>
      <c r="F18" t="s">
        <v>13</v>
      </c>
      <c r="G18" t="s">
        <v>20</v>
      </c>
      <c r="H18">
        <v>33</v>
      </c>
      <c r="I18">
        <v>33</v>
      </c>
    </row>
    <row r="19" spans="1:9" x14ac:dyDescent="0.25">
      <c r="A19">
        <v>17</v>
      </c>
      <c r="B19">
        <v>2001808207</v>
      </c>
      <c r="C19">
        <v>1</v>
      </c>
      <c r="D19">
        <v>1</v>
      </c>
      <c r="E19" t="s">
        <v>12</v>
      </c>
      <c r="F19" t="s">
        <v>12</v>
      </c>
      <c r="G19" t="s">
        <v>20</v>
      </c>
      <c r="H19">
        <v>90.199999999999903</v>
      </c>
      <c r="I19">
        <v>90.199999999999903</v>
      </c>
    </row>
    <row r="20" spans="1:9" x14ac:dyDescent="0.25">
      <c r="A20">
        <v>18</v>
      </c>
      <c r="B20">
        <v>2001808295</v>
      </c>
      <c r="C20">
        <v>0.5</v>
      </c>
      <c r="D20">
        <v>0.5</v>
      </c>
      <c r="E20" t="s">
        <v>14</v>
      </c>
      <c r="F20" t="s">
        <v>14</v>
      </c>
      <c r="G20" t="s">
        <v>21</v>
      </c>
      <c r="H20">
        <v>107.3</v>
      </c>
      <c r="I20">
        <v>107.3</v>
      </c>
    </row>
    <row r="21" spans="1:9" x14ac:dyDescent="0.25">
      <c r="A21">
        <v>19</v>
      </c>
      <c r="B21">
        <v>2001808507</v>
      </c>
      <c r="C21">
        <v>1</v>
      </c>
      <c r="D21">
        <v>1</v>
      </c>
      <c r="E21" t="s">
        <v>13</v>
      </c>
      <c r="F21" t="s">
        <v>13</v>
      </c>
      <c r="G21" t="s">
        <v>20</v>
      </c>
      <c r="H21">
        <v>61.3</v>
      </c>
      <c r="I21">
        <v>61.3</v>
      </c>
    </row>
    <row r="22" spans="1:9" x14ac:dyDescent="0.25">
      <c r="A22">
        <v>20</v>
      </c>
      <c r="B22">
        <v>2001808542</v>
      </c>
      <c r="C22">
        <v>0.5</v>
      </c>
      <c r="D22">
        <v>1</v>
      </c>
      <c r="E22" t="s">
        <v>12</v>
      </c>
      <c r="F22" t="s">
        <v>12</v>
      </c>
      <c r="G22" t="s">
        <v>20</v>
      </c>
      <c r="H22">
        <v>45.4</v>
      </c>
      <c r="I22">
        <v>90.199999999999903</v>
      </c>
    </row>
    <row r="23" spans="1:9" x14ac:dyDescent="0.25">
      <c r="A23">
        <v>21</v>
      </c>
      <c r="B23">
        <v>2001808675</v>
      </c>
      <c r="C23">
        <v>1.5</v>
      </c>
      <c r="D23">
        <v>1.5</v>
      </c>
      <c r="E23" t="s">
        <v>13</v>
      </c>
      <c r="F23" t="s">
        <v>13</v>
      </c>
      <c r="G23" t="s">
        <v>20</v>
      </c>
      <c r="H23">
        <v>89.6</v>
      </c>
      <c r="I23">
        <v>89.6</v>
      </c>
    </row>
    <row r="24" spans="1:9" x14ac:dyDescent="0.25">
      <c r="A24">
        <v>22</v>
      </c>
      <c r="B24">
        <v>2001807976</v>
      </c>
      <c r="C24">
        <v>1</v>
      </c>
      <c r="D24">
        <v>1</v>
      </c>
      <c r="E24" t="s">
        <v>12</v>
      </c>
      <c r="F24" t="s">
        <v>12</v>
      </c>
      <c r="G24" t="s">
        <v>21</v>
      </c>
      <c r="H24">
        <v>176.29999999999899</v>
      </c>
      <c r="I24">
        <v>176.29999999999899</v>
      </c>
    </row>
    <row r="25" spans="1:9" x14ac:dyDescent="0.25">
      <c r="A25">
        <v>23</v>
      </c>
      <c r="B25">
        <v>2001812838</v>
      </c>
      <c r="C25">
        <v>0.5</v>
      </c>
      <c r="D25">
        <v>1</v>
      </c>
      <c r="E25" t="s">
        <v>13</v>
      </c>
      <c r="F25" t="s">
        <v>13</v>
      </c>
      <c r="G25" t="s">
        <v>21</v>
      </c>
      <c r="H25">
        <v>53.5</v>
      </c>
      <c r="I25">
        <v>110.1</v>
      </c>
    </row>
    <row r="26" spans="1:9" x14ac:dyDescent="0.25">
      <c r="A26">
        <v>24</v>
      </c>
      <c r="B26">
        <v>2001816684</v>
      </c>
      <c r="C26">
        <v>0.5</v>
      </c>
      <c r="D26">
        <v>1</v>
      </c>
      <c r="E26" t="s">
        <v>12</v>
      </c>
      <c r="F26" t="s">
        <v>12</v>
      </c>
      <c r="G26" t="s">
        <v>21</v>
      </c>
      <c r="H26">
        <v>107.3</v>
      </c>
      <c r="I26">
        <v>176.29999999999899</v>
      </c>
    </row>
    <row r="27" spans="1:9" x14ac:dyDescent="0.25">
      <c r="A27">
        <v>25</v>
      </c>
      <c r="B27">
        <v>2001817160</v>
      </c>
      <c r="C27">
        <v>1</v>
      </c>
      <c r="D27">
        <v>1</v>
      </c>
      <c r="E27" t="s">
        <v>12</v>
      </c>
      <c r="F27" t="s">
        <v>12</v>
      </c>
      <c r="G27" t="s">
        <v>21</v>
      </c>
      <c r="H27">
        <v>176.29999999999899</v>
      </c>
      <c r="I27">
        <v>176.29999999999899</v>
      </c>
    </row>
    <row r="28" spans="1:9" x14ac:dyDescent="0.25">
      <c r="A28">
        <v>26</v>
      </c>
      <c r="B28">
        <v>2001818390</v>
      </c>
      <c r="C28">
        <v>0.5</v>
      </c>
      <c r="D28">
        <v>1</v>
      </c>
      <c r="E28" t="s">
        <v>14</v>
      </c>
      <c r="F28" t="s">
        <v>14</v>
      </c>
      <c r="G28" t="s">
        <v>21</v>
      </c>
      <c r="H28">
        <v>107.3</v>
      </c>
      <c r="I28">
        <v>218.3</v>
      </c>
    </row>
    <row r="29" spans="1:9" x14ac:dyDescent="0.25">
      <c r="A29">
        <v>27</v>
      </c>
      <c r="B29">
        <v>2001821190</v>
      </c>
      <c r="C29">
        <v>1.5</v>
      </c>
      <c r="D29">
        <v>1.5</v>
      </c>
      <c r="E29" t="s">
        <v>12</v>
      </c>
      <c r="F29" t="s">
        <v>12</v>
      </c>
      <c r="G29" t="s">
        <v>21</v>
      </c>
      <c r="H29">
        <v>265.89999999999998</v>
      </c>
      <c r="I29">
        <v>265.89999999999998</v>
      </c>
    </row>
    <row r="30" spans="1:9" x14ac:dyDescent="0.25">
      <c r="A30">
        <v>28</v>
      </c>
      <c r="B30">
        <v>2001817093</v>
      </c>
      <c r="C30">
        <v>1.5</v>
      </c>
      <c r="D30">
        <v>1.5</v>
      </c>
      <c r="E30" t="s">
        <v>13</v>
      </c>
      <c r="F30" t="s">
        <v>13</v>
      </c>
      <c r="G30" t="s">
        <v>21</v>
      </c>
      <c r="H30">
        <v>166.7</v>
      </c>
      <c r="I30">
        <v>166.7</v>
      </c>
    </row>
    <row r="31" spans="1:9" x14ac:dyDescent="0.25">
      <c r="A31">
        <v>29</v>
      </c>
      <c r="B31">
        <v>2001823564</v>
      </c>
      <c r="C31">
        <v>0.5</v>
      </c>
      <c r="D31">
        <v>1</v>
      </c>
      <c r="E31" t="s">
        <v>12</v>
      </c>
      <c r="F31" t="s">
        <v>12</v>
      </c>
      <c r="G31" t="s">
        <v>21</v>
      </c>
      <c r="H31">
        <v>107.3</v>
      </c>
      <c r="I31">
        <v>176.29999999999899</v>
      </c>
    </row>
    <row r="32" spans="1:9" x14ac:dyDescent="0.25">
      <c r="A32">
        <v>30</v>
      </c>
      <c r="B32">
        <v>2001825261</v>
      </c>
      <c r="C32">
        <v>1</v>
      </c>
      <c r="D32">
        <v>2</v>
      </c>
      <c r="E32" t="s">
        <v>12</v>
      </c>
      <c r="F32" t="s">
        <v>12</v>
      </c>
      <c r="G32" t="s">
        <v>21</v>
      </c>
      <c r="H32">
        <v>176.29999999999899</v>
      </c>
      <c r="I32">
        <v>355.5</v>
      </c>
    </row>
    <row r="33" spans="1:9" x14ac:dyDescent="0.25">
      <c r="A33">
        <v>31</v>
      </c>
      <c r="B33">
        <v>2001811192</v>
      </c>
      <c r="C33">
        <v>1</v>
      </c>
      <c r="D33">
        <v>1.5</v>
      </c>
      <c r="E33" t="s">
        <v>12</v>
      </c>
      <c r="F33" t="s">
        <v>12</v>
      </c>
      <c r="G33" t="s">
        <v>21</v>
      </c>
      <c r="H33">
        <v>176.29999999999899</v>
      </c>
      <c r="I33">
        <v>265.89999999999998</v>
      </c>
    </row>
    <row r="34" spans="1:9" x14ac:dyDescent="0.25">
      <c r="A34">
        <v>32</v>
      </c>
      <c r="B34">
        <v>2001809917</v>
      </c>
      <c r="C34">
        <v>1</v>
      </c>
      <c r="D34">
        <v>1</v>
      </c>
      <c r="E34" t="s">
        <v>12</v>
      </c>
      <c r="F34" t="s">
        <v>12</v>
      </c>
      <c r="G34" t="s">
        <v>21</v>
      </c>
      <c r="H34">
        <v>176.29999999999899</v>
      </c>
      <c r="I34">
        <v>176.29999999999899</v>
      </c>
    </row>
    <row r="35" spans="1:9" x14ac:dyDescent="0.25">
      <c r="A35">
        <v>33</v>
      </c>
      <c r="B35">
        <v>2001806210</v>
      </c>
      <c r="C35">
        <v>0.5</v>
      </c>
      <c r="D35">
        <v>3</v>
      </c>
      <c r="E35" t="s">
        <v>13</v>
      </c>
      <c r="F35" t="s">
        <v>13</v>
      </c>
      <c r="G35" t="s">
        <v>20</v>
      </c>
      <c r="H35">
        <v>33</v>
      </c>
      <c r="I35">
        <v>174.5</v>
      </c>
    </row>
    <row r="36" spans="1:9" x14ac:dyDescent="0.25">
      <c r="A36">
        <v>34</v>
      </c>
      <c r="B36">
        <v>2001806226</v>
      </c>
      <c r="C36">
        <v>0.5</v>
      </c>
      <c r="D36">
        <v>1</v>
      </c>
      <c r="E36" t="s">
        <v>12</v>
      </c>
      <c r="F36" t="s">
        <v>12</v>
      </c>
      <c r="G36" t="s">
        <v>20</v>
      </c>
      <c r="H36">
        <v>45.4</v>
      </c>
      <c r="I36">
        <v>90.199999999999903</v>
      </c>
    </row>
    <row r="37" spans="1:9" x14ac:dyDescent="0.25">
      <c r="A37">
        <v>35</v>
      </c>
      <c r="B37">
        <v>2001806229</v>
      </c>
      <c r="C37">
        <v>0.5</v>
      </c>
      <c r="D37">
        <v>1</v>
      </c>
      <c r="E37" t="s">
        <v>12</v>
      </c>
      <c r="F37" t="s">
        <v>12</v>
      </c>
      <c r="G37" t="s">
        <v>20</v>
      </c>
      <c r="H37">
        <v>45.4</v>
      </c>
      <c r="I37">
        <v>90.199999999999903</v>
      </c>
    </row>
    <row r="38" spans="1:9" x14ac:dyDescent="0.25">
      <c r="A38">
        <v>36</v>
      </c>
      <c r="B38">
        <v>2001806233</v>
      </c>
      <c r="C38">
        <v>0.5</v>
      </c>
      <c r="D38">
        <v>1</v>
      </c>
      <c r="E38" t="s">
        <v>13</v>
      </c>
      <c r="F38" t="s">
        <v>13</v>
      </c>
      <c r="G38" t="s">
        <v>20</v>
      </c>
      <c r="H38">
        <v>33</v>
      </c>
      <c r="I38">
        <v>61.3</v>
      </c>
    </row>
    <row r="39" spans="1:9" x14ac:dyDescent="0.25">
      <c r="A39">
        <v>37</v>
      </c>
      <c r="B39">
        <v>2001806251</v>
      </c>
      <c r="C39">
        <v>0.5</v>
      </c>
      <c r="D39">
        <v>1.5</v>
      </c>
      <c r="E39" t="s">
        <v>12</v>
      </c>
      <c r="F39" t="s">
        <v>12</v>
      </c>
      <c r="G39" t="s">
        <v>20</v>
      </c>
      <c r="H39">
        <v>45.4</v>
      </c>
      <c r="I39">
        <v>135</v>
      </c>
    </row>
    <row r="40" spans="1:9" x14ac:dyDescent="0.25">
      <c r="A40">
        <v>38</v>
      </c>
      <c r="B40">
        <v>2001806338</v>
      </c>
      <c r="C40">
        <v>0.5</v>
      </c>
      <c r="D40">
        <v>1</v>
      </c>
      <c r="E40" t="s">
        <v>12</v>
      </c>
      <c r="F40" t="s">
        <v>12</v>
      </c>
      <c r="G40" t="s">
        <v>20</v>
      </c>
      <c r="H40">
        <v>45.4</v>
      </c>
      <c r="I40">
        <v>90.199999999999903</v>
      </c>
    </row>
    <row r="41" spans="1:9" x14ac:dyDescent="0.25">
      <c r="A41">
        <v>39</v>
      </c>
      <c r="B41">
        <v>2001806446</v>
      </c>
      <c r="C41">
        <v>0.5</v>
      </c>
      <c r="D41">
        <v>1</v>
      </c>
      <c r="E41" t="s">
        <v>12</v>
      </c>
      <c r="F41" t="s">
        <v>12</v>
      </c>
      <c r="G41" t="s">
        <v>20</v>
      </c>
      <c r="H41">
        <v>45.4</v>
      </c>
      <c r="I41">
        <v>90.199999999999903</v>
      </c>
    </row>
    <row r="42" spans="1:9" x14ac:dyDescent="0.25">
      <c r="A42">
        <v>40</v>
      </c>
      <c r="B42">
        <v>2001806533</v>
      </c>
      <c r="C42">
        <v>0.5</v>
      </c>
      <c r="D42">
        <v>1</v>
      </c>
      <c r="E42" t="s">
        <v>12</v>
      </c>
      <c r="F42" t="s">
        <v>12</v>
      </c>
      <c r="G42" t="s">
        <v>20</v>
      </c>
      <c r="H42">
        <v>45.4</v>
      </c>
      <c r="I42">
        <v>90.199999999999903</v>
      </c>
    </row>
    <row r="43" spans="1:9" x14ac:dyDescent="0.25">
      <c r="A43">
        <v>41</v>
      </c>
      <c r="B43">
        <v>2001806547</v>
      </c>
      <c r="C43">
        <v>0.5</v>
      </c>
      <c r="D43">
        <v>1</v>
      </c>
      <c r="E43" t="s">
        <v>13</v>
      </c>
      <c r="F43" t="s">
        <v>13</v>
      </c>
      <c r="G43" t="s">
        <v>20</v>
      </c>
      <c r="H43">
        <v>33</v>
      </c>
      <c r="I43">
        <v>61.3</v>
      </c>
    </row>
    <row r="44" spans="1:9" x14ac:dyDescent="0.25">
      <c r="A44">
        <v>42</v>
      </c>
      <c r="B44">
        <v>2001806567</v>
      </c>
      <c r="C44">
        <v>1</v>
      </c>
      <c r="D44">
        <v>1.5</v>
      </c>
      <c r="E44" t="s">
        <v>12</v>
      </c>
      <c r="F44" t="s">
        <v>12</v>
      </c>
      <c r="G44" t="s">
        <v>20</v>
      </c>
      <c r="H44">
        <v>90.199999999999903</v>
      </c>
      <c r="I44">
        <v>135</v>
      </c>
    </row>
    <row r="45" spans="1:9" x14ac:dyDescent="0.25">
      <c r="A45">
        <v>43</v>
      </c>
      <c r="B45">
        <v>2001806575</v>
      </c>
      <c r="C45">
        <v>0.5</v>
      </c>
      <c r="D45">
        <v>1</v>
      </c>
      <c r="E45" t="s">
        <v>13</v>
      </c>
      <c r="F45" t="s">
        <v>13</v>
      </c>
      <c r="G45" t="s">
        <v>20</v>
      </c>
      <c r="H45">
        <v>33</v>
      </c>
      <c r="I45">
        <v>61.3</v>
      </c>
    </row>
    <row r="46" spans="1:9" x14ac:dyDescent="0.25">
      <c r="A46">
        <v>44</v>
      </c>
      <c r="B46">
        <v>2001806616</v>
      </c>
      <c r="C46">
        <v>1</v>
      </c>
      <c r="D46">
        <v>1.5</v>
      </c>
      <c r="E46" t="s">
        <v>13</v>
      </c>
      <c r="F46" t="s">
        <v>13</v>
      </c>
      <c r="G46" t="s">
        <v>20</v>
      </c>
      <c r="H46">
        <v>61.3</v>
      </c>
      <c r="I46">
        <v>89.6</v>
      </c>
    </row>
    <row r="47" spans="1:9" x14ac:dyDescent="0.25">
      <c r="A47">
        <v>45</v>
      </c>
      <c r="B47">
        <v>2001806652</v>
      </c>
      <c r="C47">
        <v>0.5</v>
      </c>
      <c r="D47">
        <v>1</v>
      </c>
      <c r="E47" t="s">
        <v>12</v>
      </c>
      <c r="F47" t="s">
        <v>12</v>
      </c>
      <c r="G47" t="s">
        <v>20</v>
      </c>
      <c r="H47">
        <v>45.4</v>
      </c>
      <c r="I47">
        <v>90.199999999999903</v>
      </c>
    </row>
    <row r="48" spans="1:9" x14ac:dyDescent="0.25">
      <c r="A48">
        <v>46</v>
      </c>
      <c r="B48">
        <v>2001806733</v>
      </c>
      <c r="C48">
        <v>1</v>
      </c>
      <c r="D48">
        <v>1.5</v>
      </c>
      <c r="E48" t="s">
        <v>12</v>
      </c>
      <c r="F48" t="s">
        <v>12</v>
      </c>
      <c r="G48" t="s">
        <v>20</v>
      </c>
      <c r="H48">
        <v>90.199999999999903</v>
      </c>
      <c r="I48">
        <v>135</v>
      </c>
    </row>
    <row r="49" spans="1:9" x14ac:dyDescent="0.25">
      <c r="A49">
        <v>47</v>
      </c>
      <c r="B49">
        <v>2001806735</v>
      </c>
      <c r="C49">
        <v>0.5</v>
      </c>
      <c r="D49">
        <v>1</v>
      </c>
      <c r="E49" t="s">
        <v>12</v>
      </c>
      <c r="F49" t="s">
        <v>12</v>
      </c>
      <c r="G49" t="s">
        <v>20</v>
      </c>
      <c r="H49">
        <v>45.4</v>
      </c>
      <c r="I49">
        <v>90.199999999999903</v>
      </c>
    </row>
    <row r="50" spans="1:9" x14ac:dyDescent="0.25">
      <c r="A50">
        <v>48</v>
      </c>
      <c r="B50">
        <v>2001806726</v>
      </c>
      <c r="C50">
        <v>0.5</v>
      </c>
      <c r="D50">
        <v>1</v>
      </c>
      <c r="E50" t="s">
        <v>12</v>
      </c>
      <c r="F50" t="s">
        <v>12</v>
      </c>
      <c r="G50" t="s">
        <v>20</v>
      </c>
      <c r="H50">
        <v>45.4</v>
      </c>
      <c r="I50">
        <v>90.199999999999903</v>
      </c>
    </row>
    <row r="51" spans="1:9" x14ac:dyDescent="0.25">
      <c r="A51">
        <v>49</v>
      </c>
      <c r="B51">
        <v>2001806776</v>
      </c>
      <c r="C51">
        <v>0.5</v>
      </c>
      <c r="D51">
        <v>3</v>
      </c>
      <c r="E51" t="s">
        <v>13</v>
      </c>
      <c r="F51" t="s">
        <v>13</v>
      </c>
      <c r="G51" t="s">
        <v>20</v>
      </c>
      <c r="H51">
        <v>33</v>
      </c>
      <c r="I51">
        <v>174.5</v>
      </c>
    </row>
    <row r="52" spans="1:9" x14ac:dyDescent="0.25">
      <c r="A52">
        <v>50</v>
      </c>
      <c r="B52">
        <v>2001806801</v>
      </c>
      <c r="C52">
        <v>0.5</v>
      </c>
      <c r="D52">
        <v>1.5</v>
      </c>
      <c r="E52" t="s">
        <v>13</v>
      </c>
      <c r="F52" t="s">
        <v>13</v>
      </c>
      <c r="G52" t="s">
        <v>20</v>
      </c>
      <c r="H52">
        <v>33</v>
      </c>
      <c r="I52">
        <v>89.6</v>
      </c>
    </row>
    <row r="53" spans="1:9" x14ac:dyDescent="0.25">
      <c r="A53">
        <v>51</v>
      </c>
      <c r="B53">
        <v>2001807004</v>
      </c>
      <c r="C53">
        <v>0.5</v>
      </c>
      <c r="D53">
        <v>1</v>
      </c>
      <c r="E53" t="s">
        <v>12</v>
      </c>
      <c r="F53" t="s">
        <v>12</v>
      </c>
      <c r="G53" t="s">
        <v>20</v>
      </c>
      <c r="H53">
        <v>45.4</v>
      </c>
      <c r="I53">
        <v>90.199999999999903</v>
      </c>
    </row>
    <row r="54" spans="1:9" x14ac:dyDescent="0.25">
      <c r="A54">
        <v>52</v>
      </c>
      <c r="B54">
        <v>2001807036</v>
      </c>
      <c r="C54">
        <v>0.5</v>
      </c>
      <c r="D54">
        <v>2</v>
      </c>
      <c r="E54" t="s">
        <v>12</v>
      </c>
      <c r="F54" t="s">
        <v>12</v>
      </c>
      <c r="G54" t="s">
        <v>20</v>
      </c>
      <c r="H54">
        <v>45.4</v>
      </c>
      <c r="I54">
        <v>179.79999999999899</v>
      </c>
    </row>
    <row r="55" spans="1:9" x14ac:dyDescent="0.25">
      <c r="A55">
        <v>53</v>
      </c>
      <c r="B55">
        <v>2001807084</v>
      </c>
      <c r="C55">
        <v>0.5</v>
      </c>
      <c r="D55">
        <v>1</v>
      </c>
      <c r="E55" t="s">
        <v>12</v>
      </c>
      <c r="F55" t="s">
        <v>12</v>
      </c>
      <c r="G55" t="s">
        <v>20</v>
      </c>
      <c r="H55">
        <v>45.4</v>
      </c>
      <c r="I55">
        <v>90.199999999999903</v>
      </c>
    </row>
    <row r="56" spans="1:9" x14ac:dyDescent="0.25">
      <c r="A56">
        <v>54</v>
      </c>
      <c r="B56">
        <v>2001807362</v>
      </c>
      <c r="C56">
        <v>1</v>
      </c>
      <c r="D56">
        <v>2</v>
      </c>
      <c r="E56" t="s">
        <v>12</v>
      </c>
      <c r="F56" t="s">
        <v>12</v>
      </c>
      <c r="G56" t="s">
        <v>20</v>
      </c>
      <c r="H56">
        <v>90.199999999999903</v>
      </c>
      <c r="I56">
        <v>179.79999999999899</v>
      </c>
    </row>
    <row r="57" spans="1:9" x14ac:dyDescent="0.25">
      <c r="A57">
        <v>55</v>
      </c>
      <c r="B57">
        <v>2001807415</v>
      </c>
      <c r="C57">
        <v>0.5</v>
      </c>
      <c r="D57">
        <v>1</v>
      </c>
      <c r="E57" t="s">
        <v>13</v>
      </c>
      <c r="F57" t="s">
        <v>13</v>
      </c>
      <c r="G57" t="s">
        <v>20</v>
      </c>
      <c r="H57">
        <v>33</v>
      </c>
      <c r="I57">
        <v>61.3</v>
      </c>
    </row>
    <row r="58" spans="1:9" x14ac:dyDescent="0.25">
      <c r="A58">
        <v>56</v>
      </c>
      <c r="B58">
        <v>2001809592</v>
      </c>
      <c r="C58">
        <v>1</v>
      </c>
      <c r="D58">
        <v>1.5</v>
      </c>
      <c r="E58" t="s">
        <v>13</v>
      </c>
      <c r="F58" t="s">
        <v>13</v>
      </c>
      <c r="G58" t="s">
        <v>20</v>
      </c>
      <c r="H58">
        <v>61.3</v>
      </c>
      <c r="I58">
        <v>89.6</v>
      </c>
    </row>
    <row r="59" spans="1:9" x14ac:dyDescent="0.25">
      <c r="A59">
        <v>57</v>
      </c>
      <c r="B59">
        <v>2001809794</v>
      </c>
      <c r="C59">
        <v>2</v>
      </c>
      <c r="D59">
        <v>1.5</v>
      </c>
      <c r="E59" t="s">
        <v>12</v>
      </c>
      <c r="F59" t="s">
        <v>12</v>
      </c>
      <c r="G59" t="s">
        <v>20</v>
      </c>
      <c r="H59">
        <v>179.79999999999899</v>
      </c>
      <c r="I59">
        <v>135</v>
      </c>
    </row>
    <row r="60" spans="1:9" x14ac:dyDescent="0.25">
      <c r="A60">
        <v>58</v>
      </c>
      <c r="B60">
        <v>2001809820</v>
      </c>
      <c r="C60">
        <v>3</v>
      </c>
      <c r="D60">
        <v>3</v>
      </c>
      <c r="E60" t="s">
        <v>12</v>
      </c>
      <c r="F60" t="s">
        <v>12</v>
      </c>
      <c r="G60" t="s">
        <v>20</v>
      </c>
      <c r="H60">
        <v>269.39999999999998</v>
      </c>
      <c r="I60">
        <v>269.39999999999998</v>
      </c>
    </row>
    <row r="61" spans="1:9" x14ac:dyDescent="0.25">
      <c r="A61">
        <v>59</v>
      </c>
      <c r="B61">
        <v>2001806471</v>
      </c>
      <c r="C61">
        <v>1.5</v>
      </c>
      <c r="D61">
        <v>2</v>
      </c>
      <c r="E61" t="s">
        <v>13</v>
      </c>
      <c r="F61" t="s">
        <v>12</v>
      </c>
      <c r="G61" t="s">
        <v>20</v>
      </c>
      <c r="H61">
        <v>89.6</v>
      </c>
      <c r="I61">
        <v>179.79999999999899</v>
      </c>
    </row>
    <row r="62" spans="1:9" x14ac:dyDescent="0.25">
      <c r="A62">
        <v>60</v>
      </c>
      <c r="B62">
        <v>2001807241</v>
      </c>
      <c r="C62">
        <v>1</v>
      </c>
      <c r="D62">
        <v>1</v>
      </c>
      <c r="E62" t="s">
        <v>13</v>
      </c>
      <c r="F62" t="s">
        <v>12</v>
      </c>
      <c r="G62" t="s">
        <v>20</v>
      </c>
      <c r="H62">
        <v>61.3</v>
      </c>
      <c r="I62">
        <v>90.199999999999903</v>
      </c>
    </row>
    <row r="63" spans="1:9" x14ac:dyDescent="0.25">
      <c r="A63">
        <v>61</v>
      </c>
      <c r="B63">
        <v>2001807981</v>
      </c>
      <c r="C63">
        <v>0.5</v>
      </c>
      <c r="D63">
        <v>0.5</v>
      </c>
      <c r="E63" t="s">
        <v>13</v>
      </c>
      <c r="F63" t="s">
        <v>12</v>
      </c>
      <c r="G63" t="s">
        <v>20</v>
      </c>
      <c r="H63">
        <v>33</v>
      </c>
      <c r="I63">
        <v>45.4</v>
      </c>
    </row>
    <row r="64" spans="1:9" x14ac:dyDescent="0.25">
      <c r="A64">
        <v>62</v>
      </c>
      <c r="B64">
        <v>2001808286</v>
      </c>
      <c r="C64">
        <v>1</v>
      </c>
      <c r="D64">
        <v>1</v>
      </c>
      <c r="E64" t="s">
        <v>13</v>
      </c>
      <c r="F64" t="s">
        <v>12</v>
      </c>
      <c r="G64" t="s">
        <v>20</v>
      </c>
      <c r="H64">
        <v>61.3</v>
      </c>
      <c r="I64">
        <v>90.199999999999903</v>
      </c>
    </row>
    <row r="65" spans="1:9" x14ac:dyDescent="0.25">
      <c r="A65">
        <v>63</v>
      </c>
      <c r="B65">
        <v>2001808801</v>
      </c>
      <c r="C65">
        <v>1</v>
      </c>
      <c r="D65">
        <v>1</v>
      </c>
      <c r="E65" t="s">
        <v>13</v>
      </c>
      <c r="F65" t="s">
        <v>12</v>
      </c>
      <c r="G65" t="s">
        <v>20</v>
      </c>
      <c r="H65">
        <v>61.3</v>
      </c>
      <c r="I65">
        <v>90.199999999999903</v>
      </c>
    </row>
    <row r="66" spans="1:9" x14ac:dyDescent="0.25">
      <c r="A66">
        <v>64</v>
      </c>
      <c r="B66">
        <v>2001810104</v>
      </c>
      <c r="C66">
        <v>1</v>
      </c>
      <c r="D66">
        <v>1</v>
      </c>
      <c r="E66" t="s">
        <v>13</v>
      </c>
      <c r="F66" t="s">
        <v>12</v>
      </c>
      <c r="G66" t="s">
        <v>20</v>
      </c>
      <c r="H66">
        <v>61.3</v>
      </c>
      <c r="I66">
        <v>90.199999999999903</v>
      </c>
    </row>
    <row r="67" spans="1:9" x14ac:dyDescent="0.25">
      <c r="A67">
        <v>65</v>
      </c>
      <c r="B67">
        <v>2001811153</v>
      </c>
      <c r="C67">
        <v>1</v>
      </c>
      <c r="D67">
        <v>1</v>
      </c>
      <c r="E67" t="s">
        <v>13</v>
      </c>
      <c r="F67" t="s">
        <v>12</v>
      </c>
      <c r="G67" t="s">
        <v>20</v>
      </c>
      <c r="H67">
        <v>61.3</v>
      </c>
      <c r="I67">
        <v>90.199999999999903</v>
      </c>
    </row>
    <row r="68" spans="1:9" x14ac:dyDescent="0.25">
      <c r="A68">
        <v>66</v>
      </c>
      <c r="B68">
        <v>2001811229</v>
      </c>
      <c r="C68">
        <v>1</v>
      </c>
      <c r="D68">
        <v>1</v>
      </c>
      <c r="E68" t="s">
        <v>13</v>
      </c>
      <c r="F68" t="s">
        <v>12</v>
      </c>
      <c r="G68" t="s">
        <v>20</v>
      </c>
      <c r="H68">
        <v>61.3</v>
      </c>
      <c r="I68">
        <v>90.199999999999903</v>
      </c>
    </row>
    <row r="69" spans="1:9" x14ac:dyDescent="0.25">
      <c r="A69">
        <v>67</v>
      </c>
      <c r="B69">
        <v>2001811363</v>
      </c>
      <c r="C69">
        <v>1</v>
      </c>
      <c r="D69">
        <v>1</v>
      </c>
      <c r="E69" t="s">
        <v>13</v>
      </c>
      <c r="F69" t="s">
        <v>12</v>
      </c>
      <c r="G69" t="s">
        <v>20</v>
      </c>
      <c r="H69">
        <v>61.3</v>
      </c>
      <c r="I69">
        <v>90.199999999999903</v>
      </c>
    </row>
    <row r="70" spans="1:9" x14ac:dyDescent="0.25">
      <c r="A70">
        <v>68</v>
      </c>
      <c r="B70">
        <v>2001811466</v>
      </c>
      <c r="C70">
        <v>1</v>
      </c>
      <c r="D70">
        <v>1</v>
      </c>
      <c r="E70" t="s">
        <v>13</v>
      </c>
      <c r="F70" t="s">
        <v>12</v>
      </c>
      <c r="G70" t="s">
        <v>20</v>
      </c>
      <c r="H70">
        <v>61.3</v>
      </c>
      <c r="I70">
        <v>90.199999999999903</v>
      </c>
    </row>
    <row r="71" spans="1:9" x14ac:dyDescent="0.25">
      <c r="A71">
        <v>69</v>
      </c>
      <c r="B71">
        <v>2001811809</v>
      </c>
      <c r="C71">
        <v>0.5</v>
      </c>
      <c r="D71">
        <v>0.5</v>
      </c>
      <c r="E71" t="s">
        <v>13</v>
      </c>
      <c r="F71" t="s">
        <v>12</v>
      </c>
      <c r="G71" t="s">
        <v>21</v>
      </c>
      <c r="H71">
        <v>53.5</v>
      </c>
      <c r="I71">
        <v>107.3</v>
      </c>
    </row>
    <row r="72" spans="1:9" x14ac:dyDescent="0.25">
      <c r="A72">
        <v>70</v>
      </c>
      <c r="B72">
        <v>2001812854</v>
      </c>
      <c r="C72">
        <v>2.5</v>
      </c>
      <c r="D72">
        <v>3</v>
      </c>
      <c r="E72" t="s">
        <v>13</v>
      </c>
      <c r="F72" t="s">
        <v>12</v>
      </c>
      <c r="G72" t="s">
        <v>20</v>
      </c>
      <c r="H72">
        <v>146.19999999999999</v>
      </c>
      <c r="I72">
        <v>269.39999999999998</v>
      </c>
    </row>
    <row r="73" spans="1:9" x14ac:dyDescent="0.25">
      <c r="A73">
        <v>71</v>
      </c>
      <c r="B73">
        <v>2001813009</v>
      </c>
      <c r="C73">
        <v>1</v>
      </c>
      <c r="D73">
        <v>1</v>
      </c>
      <c r="E73" t="s">
        <v>13</v>
      </c>
      <c r="F73" t="s">
        <v>12</v>
      </c>
      <c r="G73" t="s">
        <v>20</v>
      </c>
      <c r="H73">
        <v>61.3</v>
      </c>
      <c r="I73">
        <v>90.199999999999903</v>
      </c>
    </row>
    <row r="74" spans="1:9" x14ac:dyDescent="0.25">
      <c r="A74">
        <v>72</v>
      </c>
      <c r="B74">
        <v>2001812650</v>
      </c>
      <c r="C74">
        <v>0.5</v>
      </c>
      <c r="D74">
        <v>1</v>
      </c>
      <c r="E74" t="s">
        <v>13</v>
      </c>
      <c r="F74" t="s">
        <v>12</v>
      </c>
      <c r="G74" t="s">
        <v>20</v>
      </c>
      <c r="H74">
        <v>33</v>
      </c>
      <c r="I74">
        <v>90.199999999999903</v>
      </c>
    </row>
    <row r="75" spans="1:9" x14ac:dyDescent="0.25">
      <c r="A75">
        <v>73</v>
      </c>
      <c r="B75">
        <v>2001814580</v>
      </c>
      <c r="C75">
        <v>0.5</v>
      </c>
      <c r="D75">
        <v>0.5</v>
      </c>
      <c r="E75" t="s">
        <v>13</v>
      </c>
      <c r="F75" t="s">
        <v>12</v>
      </c>
      <c r="G75" t="s">
        <v>21</v>
      </c>
      <c r="H75">
        <v>53.5</v>
      </c>
      <c r="I75">
        <v>107.3</v>
      </c>
    </row>
    <row r="76" spans="1:9" x14ac:dyDescent="0.25">
      <c r="A76">
        <v>74</v>
      </c>
      <c r="B76">
        <v>2001815688</v>
      </c>
      <c r="C76">
        <v>0.5</v>
      </c>
      <c r="D76">
        <v>0.5</v>
      </c>
      <c r="E76" t="s">
        <v>13</v>
      </c>
      <c r="F76" t="s">
        <v>12</v>
      </c>
      <c r="G76" t="s">
        <v>20</v>
      </c>
      <c r="H76">
        <v>33</v>
      </c>
      <c r="I76">
        <v>45.4</v>
      </c>
    </row>
    <row r="77" spans="1:9" x14ac:dyDescent="0.25">
      <c r="A77">
        <v>75</v>
      </c>
      <c r="B77">
        <v>2001816131</v>
      </c>
      <c r="C77">
        <v>0.5</v>
      </c>
      <c r="D77">
        <v>1</v>
      </c>
      <c r="E77" t="s">
        <v>13</v>
      </c>
      <c r="F77" t="s">
        <v>12</v>
      </c>
      <c r="G77" t="s">
        <v>20</v>
      </c>
      <c r="H77">
        <v>33</v>
      </c>
      <c r="I77">
        <v>90.199999999999903</v>
      </c>
    </row>
    <row r="78" spans="1:9" x14ac:dyDescent="0.25">
      <c r="A78">
        <v>76</v>
      </c>
      <c r="B78">
        <v>2001816996</v>
      </c>
      <c r="C78">
        <v>0.5</v>
      </c>
      <c r="D78">
        <v>0.5</v>
      </c>
      <c r="E78" t="s">
        <v>13</v>
      </c>
      <c r="F78" t="s">
        <v>12</v>
      </c>
      <c r="G78" t="s">
        <v>20</v>
      </c>
      <c r="H78">
        <v>33</v>
      </c>
      <c r="I78">
        <v>45.4</v>
      </c>
    </row>
    <row r="79" spans="1:9" x14ac:dyDescent="0.25">
      <c r="A79">
        <v>77</v>
      </c>
      <c r="B79">
        <v>2001821185</v>
      </c>
      <c r="C79">
        <v>2</v>
      </c>
      <c r="D79">
        <v>2.5</v>
      </c>
      <c r="E79" t="s">
        <v>13</v>
      </c>
      <c r="F79" t="s">
        <v>12</v>
      </c>
      <c r="G79" t="s">
        <v>20</v>
      </c>
      <c r="H79">
        <v>117.9</v>
      </c>
      <c r="I79">
        <v>224.6</v>
      </c>
    </row>
    <row r="80" spans="1:9" x14ac:dyDescent="0.25">
      <c r="A80">
        <v>78</v>
      </c>
      <c r="B80">
        <v>2001821284</v>
      </c>
      <c r="C80">
        <v>0.5</v>
      </c>
      <c r="D80">
        <v>0.5</v>
      </c>
      <c r="E80" t="s">
        <v>13</v>
      </c>
      <c r="F80" t="s">
        <v>12</v>
      </c>
      <c r="G80" t="s">
        <v>20</v>
      </c>
      <c r="H80">
        <v>33</v>
      </c>
      <c r="I80">
        <v>45.4</v>
      </c>
    </row>
    <row r="81" spans="1:9" x14ac:dyDescent="0.25">
      <c r="A81">
        <v>79</v>
      </c>
      <c r="B81">
        <v>2001821679</v>
      </c>
      <c r="C81">
        <v>0.5</v>
      </c>
      <c r="D81">
        <v>0.5</v>
      </c>
      <c r="E81" t="s">
        <v>13</v>
      </c>
      <c r="F81" t="s">
        <v>12</v>
      </c>
      <c r="G81" t="s">
        <v>20</v>
      </c>
      <c r="H81">
        <v>33</v>
      </c>
      <c r="I81">
        <v>45.4</v>
      </c>
    </row>
    <row r="82" spans="1:9" x14ac:dyDescent="0.25">
      <c r="A82">
        <v>80</v>
      </c>
      <c r="B82">
        <v>2001821742</v>
      </c>
      <c r="C82">
        <v>0.5</v>
      </c>
      <c r="D82">
        <v>0.5</v>
      </c>
      <c r="E82" t="s">
        <v>13</v>
      </c>
      <c r="F82" t="s">
        <v>12</v>
      </c>
      <c r="G82" t="s">
        <v>20</v>
      </c>
      <c r="H82">
        <v>33</v>
      </c>
      <c r="I82">
        <v>45.4</v>
      </c>
    </row>
    <row r="83" spans="1:9" x14ac:dyDescent="0.25">
      <c r="A83">
        <v>81</v>
      </c>
      <c r="B83">
        <v>2001821750</v>
      </c>
      <c r="C83">
        <v>1</v>
      </c>
      <c r="D83">
        <v>1</v>
      </c>
      <c r="E83" t="s">
        <v>13</v>
      </c>
      <c r="F83" t="s">
        <v>12</v>
      </c>
      <c r="G83" t="s">
        <v>20</v>
      </c>
      <c r="H83">
        <v>61.3</v>
      </c>
      <c r="I83">
        <v>90.199999999999903</v>
      </c>
    </row>
    <row r="84" spans="1:9" x14ac:dyDescent="0.25">
      <c r="A84">
        <v>82</v>
      </c>
      <c r="B84">
        <v>2001821766</v>
      </c>
      <c r="C84">
        <v>0.5</v>
      </c>
      <c r="D84">
        <v>0.5</v>
      </c>
      <c r="E84" t="s">
        <v>13</v>
      </c>
      <c r="F84" t="s">
        <v>12</v>
      </c>
      <c r="G84" t="s">
        <v>20</v>
      </c>
      <c r="H84">
        <v>33</v>
      </c>
      <c r="I84">
        <v>45.4</v>
      </c>
    </row>
    <row r="85" spans="1:9" x14ac:dyDescent="0.25">
      <c r="A85">
        <v>83</v>
      </c>
      <c r="B85">
        <v>2001821995</v>
      </c>
      <c r="C85">
        <v>0.5</v>
      </c>
      <c r="D85">
        <v>0.5</v>
      </c>
      <c r="E85" t="s">
        <v>13</v>
      </c>
      <c r="F85" t="s">
        <v>12</v>
      </c>
      <c r="G85" t="s">
        <v>20</v>
      </c>
      <c r="H85">
        <v>33</v>
      </c>
      <c r="I85">
        <v>45.4</v>
      </c>
    </row>
    <row r="86" spans="1:9" x14ac:dyDescent="0.25">
      <c r="A86">
        <v>84</v>
      </c>
      <c r="B86">
        <v>2001821502</v>
      </c>
      <c r="C86">
        <v>0.5</v>
      </c>
      <c r="D86">
        <v>1</v>
      </c>
      <c r="E86" t="s">
        <v>13</v>
      </c>
      <c r="F86" t="s">
        <v>12</v>
      </c>
      <c r="G86" t="s">
        <v>20</v>
      </c>
      <c r="H86">
        <v>33</v>
      </c>
      <c r="I86">
        <v>90.199999999999903</v>
      </c>
    </row>
    <row r="87" spans="1:9" x14ac:dyDescent="0.25">
      <c r="A87">
        <v>85</v>
      </c>
      <c r="B87">
        <v>2001822466</v>
      </c>
      <c r="C87">
        <v>0.5</v>
      </c>
      <c r="D87">
        <v>1.5</v>
      </c>
      <c r="E87" t="s">
        <v>13</v>
      </c>
      <c r="F87" t="s">
        <v>12</v>
      </c>
      <c r="G87" t="s">
        <v>20</v>
      </c>
      <c r="H87">
        <v>33</v>
      </c>
      <c r="I87">
        <v>135</v>
      </c>
    </row>
    <row r="88" spans="1:9" x14ac:dyDescent="0.25">
      <c r="A88">
        <v>86</v>
      </c>
      <c r="B88">
        <v>2001820690</v>
      </c>
      <c r="C88">
        <v>0.5</v>
      </c>
      <c r="D88">
        <v>0.5</v>
      </c>
      <c r="E88" t="s">
        <v>13</v>
      </c>
      <c r="F88" t="s">
        <v>12</v>
      </c>
      <c r="G88" t="s">
        <v>20</v>
      </c>
      <c r="H88">
        <v>33</v>
      </c>
      <c r="I88">
        <v>45.4</v>
      </c>
    </row>
    <row r="89" spans="1:9" x14ac:dyDescent="0.25">
      <c r="A89">
        <v>87</v>
      </c>
      <c r="B89">
        <v>2001811604</v>
      </c>
      <c r="C89">
        <v>0.5</v>
      </c>
      <c r="D89">
        <v>1</v>
      </c>
      <c r="E89" t="s">
        <v>14</v>
      </c>
      <c r="F89" t="s">
        <v>13</v>
      </c>
      <c r="G89" t="s">
        <v>20</v>
      </c>
      <c r="H89">
        <v>56.6</v>
      </c>
      <c r="I89">
        <v>61.3</v>
      </c>
    </row>
    <row r="90" spans="1:9" x14ac:dyDescent="0.25">
      <c r="A90">
        <v>88</v>
      </c>
      <c r="B90">
        <v>2001819252</v>
      </c>
      <c r="C90">
        <v>0.5</v>
      </c>
      <c r="D90">
        <v>0.5</v>
      </c>
      <c r="E90" t="s">
        <v>14</v>
      </c>
      <c r="F90" t="s">
        <v>13</v>
      </c>
      <c r="G90" t="s">
        <v>20</v>
      </c>
      <c r="H90">
        <v>56.6</v>
      </c>
      <c r="I90">
        <v>33</v>
      </c>
    </row>
    <row r="91" spans="1:9" x14ac:dyDescent="0.25">
      <c r="A91">
        <v>89</v>
      </c>
      <c r="B91">
        <v>2001827036</v>
      </c>
      <c r="C91">
        <v>2</v>
      </c>
      <c r="D91">
        <v>2</v>
      </c>
      <c r="E91" t="s">
        <v>14</v>
      </c>
      <c r="F91" t="s">
        <v>13</v>
      </c>
      <c r="G91" t="s">
        <v>20</v>
      </c>
      <c r="H91">
        <v>223.1</v>
      </c>
      <c r="I91">
        <v>117.9</v>
      </c>
    </row>
    <row r="92" spans="1:9" x14ac:dyDescent="0.25">
      <c r="A92">
        <v>90</v>
      </c>
      <c r="B92">
        <v>2001806304</v>
      </c>
      <c r="C92">
        <v>0.5</v>
      </c>
      <c r="D92">
        <v>1</v>
      </c>
      <c r="E92" t="s">
        <v>13</v>
      </c>
      <c r="F92" t="s">
        <v>12</v>
      </c>
      <c r="G92" t="s">
        <v>20</v>
      </c>
      <c r="H92">
        <v>33</v>
      </c>
      <c r="I92">
        <v>90.199999999999903</v>
      </c>
    </row>
    <row r="93" spans="1:9" x14ac:dyDescent="0.25">
      <c r="A93">
        <v>91</v>
      </c>
      <c r="B93">
        <v>2001806768</v>
      </c>
      <c r="C93">
        <v>0.5</v>
      </c>
      <c r="D93">
        <v>1.5</v>
      </c>
      <c r="E93" t="s">
        <v>13</v>
      </c>
      <c r="F93" t="s">
        <v>12</v>
      </c>
      <c r="G93" t="s">
        <v>20</v>
      </c>
      <c r="H93">
        <v>33</v>
      </c>
      <c r="I93">
        <v>135</v>
      </c>
    </row>
    <row r="94" spans="1:9" x14ac:dyDescent="0.25">
      <c r="A94">
        <v>92</v>
      </c>
      <c r="B94">
        <v>2001806823</v>
      </c>
      <c r="C94">
        <v>0.5</v>
      </c>
      <c r="D94">
        <v>1</v>
      </c>
      <c r="E94" t="s">
        <v>13</v>
      </c>
      <c r="F94" t="s">
        <v>12</v>
      </c>
      <c r="G94" t="s">
        <v>20</v>
      </c>
      <c r="H94">
        <v>33</v>
      </c>
      <c r="I94">
        <v>90.199999999999903</v>
      </c>
    </row>
    <row r="95" spans="1:9" x14ac:dyDescent="0.25">
      <c r="A95">
        <v>93</v>
      </c>
      <c r="B95">
        <v>2001806828</v>
      </c>
      <c r="C95">
        <v>0.5</v>
      </c>
      <c r="D95">
        <v>1</v>
      </c>
      <c r="E95" t="s">
        <v>13</v>
      </c>
      <c r="F95" t="s">
        <v>12</v>
      </c>
      <c r="G95" t="s">
        <v>20</v>
      </c>
      <c r="H95">
        <v>33</v>
      </c>
      <c r="I95">
        <v>90.199999999999903</v>
      </c>
    </row>
    <row r="96" spans="1:9" x14ac:dyDescent="0.25">
      <c r="A96">
        <v>94</v>
      </c>
      <c r="B96">
        <v>2001806968</v>
      </c>
      <c r="C96">
        <v>0.5</v>
      </c>
      <c r="D96">
        <v>1</v>
      </c>
      <c r="E96" t="s">
        <v>13</v>
      </c>
      <c r="F96" t="s">
        <v>12</v>
      </c>
      <c r="G96" t="s">
        <v>20</v>
      </c>
      <c r="H96">
        <v>33</v>
      </c>
      <c r="I96">
        <v>90.199999999999903</v>
      </c>
    </row>
    <row r="97" spans="1:9" x14ac:dyDescent="0.25">
      <c r="A97">
        <v>95</v>
      </c>
      <c r="B97">
        <v>2001807328</v>
      </c>
      <c r="C97">
        <v>0.5</v>
      </c>
      <c r="D97">
        <v>2.5</v>
      </c>
      <c r="E97" t="s">
        <v>13</v>
      </c>
      <c r="F97" t="s">
        <v>12</v>
      </c>
      <c r="G97" t="s">
        <v>20</v>
      </c>
      <c r="H97">
        <v>33</v>
      </c>
      <c r="I97">
        <v>224.6</v>
      </c>
    </row>
    <row r="98" spans="1:9" x14ac:dyDescent="0.25">
      <c r="A98">
        <v>96</v>
      </c>
      <c r="B98">
        <v>2001807785</v>
      </c>
      <c r="C98">
        <v>0.5</v>
      </c>
      <c r="D98">
        <v>1</v>
      </c>
      <c r="E98" t="s">
        <v>13</v>
      </c>
      <c r="F98" t="s">
        <v>12</v>
      </c>
      <c r="G98" t="s">
        <v>20</v>
      </c>
      <c r="H98">
        <v>33</v>
      </c>
      <c r="I98">
        <v>90.199999999999903</v>
      </c>
    </row>
    <row r="99" spans="1:9" x14ac:dyDescent="0.25">
      <c r="A99">
        <v>97</v>
      </c>
      <c r="B99">
        <v>2001807852</v>
      </c>
      <c r="C99">
        <v>0.5</v>
      </c>
      <c r="D99">
        <v>1</v>
      </c>
      <c r="E99" t="s">
        <v>13</v>
      </c>
      <c r="F99" t="s">
        <v>12</v>
      </c>
      <c r="G99" t="s">
        <v>20</v>
      </c>
      <c r="H99">
        <v>33</v>
      </c>
      <c r="I99">
        <v>90.199999999999903</v>
      </c>
    </row>
    <row r="100" spans="1:9" x14ac:dyDescent="0.25">
      <c r="A100">
        <v>98</v>
      </c>
      <c r="B100">
        <v>2001807970</v>
      </c>
      <c r="C100">
        <v>1</v>
      </c>
      <c r="D100">
        <v>4.5</v>
      </c>
      <c r="E100" t="s">
        <v>13</v>
      </c>
      <c r="F100" t="s">
        <v>12</v>
      </c>
      <c r="G100" t="s">
        <v>20</v>
      </c>
      <c r="H100">
        <v>61.3</v>
      </c>
      <c r="I100">
        <v>403.79999999999899</v>
      </c>
    </row>
    <row r="101" spans="1:9" x14ac:dyDescent="0.25">
      <c r="A101">
        <v>99</v>
      </c>
      <c r="B101">
        <v>2001807329</v>
      </c>
      <c r="C101">
        <v>0.5</v>
      </c>
      <c r="D101">
        <v>1</v>
      </c>
      <c r="E101" t="s">
        <v>13</v>
      </c>
      <c r="F101" t="s">
        <v>12</v>
      </c>
      <c r="G101" t="s">
        <v>20</v>
      </c>
      <c r="H101">
        <v>33</v>
      </c>
      <c r="I101">
        <v>90.199999999999903</v>
      </c>
    </row>
    <row r="102" spans="1:9" x14ac:dyDescent="0.25">
      <c r="A102">
        <v>100</v>
      </c>
      <c r="B102">
        <v>2001807613</v>
      </c>
      <c r="C102">
        <v>1</v>
      </c>
      <c r="D102">
        <v>1.5</v>
      </c>
      <c r="E102" t="s">
        <v>13</v>
      </c>
      <c r="F102" t="s">
        <v>12</v>
      </c>
      <c r="G102" t="s">
        <v>20</v>
      </c>
      <c r="H102">
        <v>61.3</v>
      </c>
      <c r="I102">
        <v>135</v>
      </c>
    </row>
    <row r="103" spans="1:9" x14ac:dyDescent="0.25">
      <c r="A103">
        <v>101</v>
      </c>
      <c r="B103">
        <v>2001808475</v>
      </c>
      <c r="C103">
        <v>0.5</v>
      </c>
      <c r="D103">
        <v>1</v>
      </c>
      <c r="E103" t="s">
        <v>13</v>
      </c>
      <c r="F103" t="s">
        <v>12</v>
      </c>
      <c r="G103" t="s">
        <v>20</v>
      </c>
      <c r="H103">
        <v>33</v>
      </c>
      <c r="I103">
        <v>90.199999999999903</v>
      </c>
    </row>
    <row r="104" spans="1:9" x14ac:dyDescent="0.25">
      <c r="A104">
        <v>102</v>
      </c>
      <c r="B104">
        <v>2001808585</v>
      </c>
      <c r="C104">
        <v>0.5</v>
      </c>
      <c r="D104">
        <v>1</v>
      </c>
      <c r="E104" t="s">
        <v>14</v>
      </c>
      <c r="F104" t="s">
        <v>13</v>
      </c>
      <c r="G104" t="s">
        <v>20</v>
      </c>
      <c r="H104">
        <v>56.6</v>
      </c>
      <c r="I104">
        <v>61.3</v>
      </c>
    </row>
    <row r="105" spans="1:9" x14ac:dyDescent="0.25">
      <c r="A105">
        <v>103</v>
      </c>
      <c r="B105">
        <v>2001808679</v>
      </c>
      <c r="C105">
        <v>0.5</v>
      </c>
      <c r="D105">
        <v>1</v>
      </c>
      <c r="E105" t="s">
        <v>13</v>
      </c>
      <c r="F105" t="s">
        <v>12</v>
      </c>
      <c r="G105" t="s">
        <v>20</v>
      </c>
      <c r="H105">
        <v>33</v>
      </c>
      <c r="I105">
        <v>90.199999999999903</v>
      </c>
    </row>
    <row r="106" spans="1:9" x14ac:dyDescent="0.25">
      <c r="A106">
        <v>104</v>
      </c>
      <c r="B106">
        <v>2001808739</v>
      </c>
      <c r="C106">
        <v>0.5</v>
      </c>
      <c r="D106">
        <v>2</v>
      </c>
      <c r="E106" t="s">
        <v>13</v>
      </c>
      <c r="F106" t="s">
        <v>12</v>
      </c>
      <c r="G106" t="s">
        <v>20</v>
      </c>
      <c r="H106">
        <v>33</v>
      </c>
      <c r="I106">
        <v>179.79999999999899</v>
      </c>
    </row>
    <row r="107" spans="1:9" x14ac:dyDescent="0.25">
      <c r="A107">
        <v>105</v>
      </c>
      <c r="B107">
        <v>2001808832</v>
      </c>
      <c r="C107">
        <v>1</v>
      </c>
      <c r="D107">
        <v>2.5</v>
      </c>
      <c r="E107" t="s">
        <v>13</v>
      </c>
      <c r="F107" t="s">
        <v>12</v>
      </c>
      <c r="G107" t="s">
        <v>20</v>
      </c>
      <c r="H107">
        <v>61.3</v>
      </c>
      <c r="I107">
        <v>224.6</v>
      </c>
    </row>
    <row r="108" spans="1:9" x14ac:dyDescent="0.25">
      <c r="A108">
        <v>106</v>
      </c>
      <c r="B108">
        <v>2001808837</v>
      </c>
      <c r="C108">
        <v>0.5</v>
      </c>
      <c r="D108">
        <v>1</v>
      </c>
      <c r="E108" t="s">
        <v>13</v>
      </c>
      <c r="F108" t="s">
        <v>12</v>
      </c>
      <c r="G108" t="s">
        <v>20</v>
      </c>
      <c r="H108">
        <v>33</v>
      </c>
      <c r="I108">
        <v>90.199999999999903</v>
      </c>
    </row>
    <row r="109" spans="1:9" x14ac:dyDescent="0.25">
      <c r="A109">
        <v>107</v>
      </c>
      <c r="B109">
        <v>2001808883</v>
      </c>
      <c r="C109">
        <v>0.5</v>
      </c>
      <c r="D109">
        <v>1</v>
      </c>
      <c r="E109" t="s">
        <v>13</v>
      </c>
      <c r="F109" t="s">
        <v>12</v>
      </c>
      <c r="G109" t="s">
        <v>20</v>
      </c>
      <c r="H109">
        <v>33</v>
      </c>
      <c r="I109">
        <v>90.199999999999903</v>
      </c>
    </row>
    <row r="110" spans="1:9" x14ac:dyDescent="0.25">
      <c r="A110">
        <v>108</v>
      </c>
      <c r="B110">
        <v>2001808992</v>
      </c>
      <c r="C110">
        <v>0.5</v>
      </c>
      <c r="D110">
        <v>1</v>
      </c>
      <c r="E110" t="s">
        <v>13</v>
      </c>
      <c r="F110" t="s">
        <v>12</v>
      </c>
      <c r="G110" t="s">
        <v>20</v>
      </c>
      <c r="H110">
        <v>33</v>
      </c>
      <c r="I110">
        <v>90.199999999999903</v>
      </c>
    </row>
    <row r="111" spans="1:9" x14ac:dyDescent="0.25">
      <c r="A111">
        <v>109</v>
      </c>
      <c r="B111">
        <v>2001809270</v>
      </c>
      <c r="C111">
        <v>0.5</v>
      </c>
      <c r="D111">
        <v>1</v>
      </c>
      <c r="E111" t="s">
        <v>13</v>
      </c>
      <c r="F111" t="s">
        <v>12</v>
      </c>
      <c r="G111" t="s">
        <v>20</v>
      </c>
      <c r="H111">
        <v>33</v>
      </c>
      <c r="I111">
        <v>90.199999999999903</v>
      </c>
    </row>
    <row r="112" spans="1:9" x14ac:dyDescent="0.25">
      <c r="A112">
        <v>110</v>
      </c>
      <c r="B112">
        <v>2001809934</v>
      </c>
      <c r="C112">
        <v>0.5</v>
      </c>
      <c r="D112">
        <v>1</v>
      </c>
      <c r="E112" t="s">
        <v>13</v>
      </c>
      <c r="F112" t="s">
        <v>12</v>
      </c>
      <c r="G112" t="s">
        <v>20</v>
      </c>
      <c r="H112">
        <v>33</v>
      </c>
      <c r="I112">
        <v>90.199999999999903</v>
      </c>
    </row>
    <row r="113" spans="1:9" x14ac:dyDescent="0.25">
      <c r="A113">
        <v>111</v>
      </c>
      <c r="B113">
        <v>2001810125</v>
      </c>
      <c r="C113">
        <v>0.5</v>
      </c>
      <c r="D113">
        <v>1</v>
      </c>
      <c r="E113" t="s">
        <v>13</v>
      </c>
      <c r="F113" t="s">
        <v>12</v>
      </c>
      <c r="G113" t="s">
        <v>20</v>
      </c>
      <c r="H113">
        <v>33</v>
      </c>
      <c r="I113">
        <v>90.199999999999903</v>
      </c>
    </row>
    <row r="114" spans="1:9" x14ac:dyDescent="0.25">
      <c r="A114">
        <v>112</v>
      </c>
      <c r="B114">
        <v>2001810281</v>
      </c>
      <c r="C114">
        <v>0.5</v>
      </c>
      <c r="D114">
        <v>1</v>
      </c>
      <c r="E114" t="s">
        <v>13</v>
      </c>
      <c r="F114" t="s">
        <v>12</v>
      </c>
      <c r="G114" t="s">
        <v>20</v>
      </c>
      <c r="H114">
        <v>33</v>
      </c>
      <c r="I114">
        <v>90.199999999999903</v>
      </c>
    </row>
    <row r="115" spans="1:9" x14ac:dyDescent="0.25">
      <c r="A115">
        <v>113</v>
      </c>
      <c r="B115">
        <v>2001810549</v>
      </c>
      <c r="C115">
        <v>1</v>
      </c>
      <c r="D115">
        <v>2</v>
      </c>
      <c r="E115" t="s">
        <v>13</v>
      </c>
      <c r="F115" t="s">
        <v>12</v>
      </c>
      <c r="G115" t="s">
        <v>20</v>
      </c>
      <c r="H115">
        <v>61.3</v>
      </c>
      <c r="I115">
        <v>179.79999999999899</v>
      </c>
    </row>
    <row r="116" spans="1:9" x14ac:dyDescent="0.25">
      <c r="A116">
        <v>114</v>
      </c>
      <c r="B116">
        <v>2001810697</v>
      </c>
      <c r="C116">
        <v>1</v>
      </c>
      <c r="D116">
        <v>2.5</v>
      </c>
      <c r="E116" t="s">
        <v>13</v>
      </c>
      <c r="F116" t="s">
        <v>12</v>
      </c>
      <c r="G116" t="s">
        <v>20</v>
      </c>
      <c r="H116">
        <v>61.3</v>
      </c>
      <c r="I116">
        <v>224.6</v>
      </c>
    </row>
    <row r="117" spans="1:9" x14ac:dyDescent="0.25">
      <c r="A117">
        <v>115</v>
      </c>
      <c r="B117">
        <v>2001811039</v>
      </c>
      <c r="C117">
        <v>0.5</v>
      </c>
      <c r="D117">
        <v>1</v>
      </c>
      <c r="E117" t="s">
        <v>13</v>
      </c>
      <c r="F117" t="s">
        <v>12</v>
      </c>
      <c r="G117" t="s">
        <v>20</v>
      </c>
      <c r="H117">
        <v>33</v>
      </c>
      <c r="I117">
        <v>90.199999999999903</v>
      </c>
    </row>
    <row r="118" spans="1:9" x14ac:dyDescent="0.25">
      <c r="A118">
        <v>116</v>
      </c>
      <c r="B118">
        <v>2001811058</v>
      </c>
      <c r="C118">
        <v>0.5</v>
      </c>
      <c r="D118">
        <v>1</v>
      </c>
      <c r="E118" t="s">
        <v>13</v>
      </c>
      <c r="F118" t="s">
        <v>12</v>
      </c>
      <c r="G118" t="s">
        <v>20</v>
      </c>
      <c r="H118">
        <v>33</v>
      </c>
      <c r="I118">
        <v>90.199999999999903</v>
      </c>
    </row>
    <row r="119" spans="1:9" x14ac:dyDescent="0.25">
      <c r="A119">
        <v>117</v>
      </c>
      <c r="B119">
        <v>2001811306</v>
      </c>
      <c r="C119">
        <v>1</v>
      </c>
      <c r="D119">
        <v>1.5</v>
      </c>
      <c r="E119" t="s">
        <v>13</v>
      </c>
      <c r="F119" t="s">
        <v>12</v>
      </c>
      <c r="G119" t="s">
        <v>20</v>
      </c>
      <c r="H119">
        <v>61.3</v>
      </c>
      <c r="I119">
        <v>135</v>
      </c>
    </row>
    <row r="120" spans="1:9" x14ac:dyDescent="0.25">
      <c r="A120">
        <v>118</v>
      </c>
      <c r="B120">
        <v>2001812195</v>
      </c>
      <c r="C120">
        <v>0.5</v>
      </c>
      <c r="D120">
        <v>1</v>
      </c>
      <c r="E120" t="s">
        <v>13</v>
      </c>
      <c r="F120" t="s">
        <v>12</v>
      </c>
      <c r="G120" t="s">
        <v>20</v>
      </c>
      <c r="H120">
        <v>33</v>
      </c>
      <c r="I120">
        <v>90.199999999999903</v>
      </c>
    </row>
    <row r="121" spans="1:9" x14ac:dyDescent="0.25">
      <c r="A121">
        <v>119</v>
      </c>
      <c r="B121">
        <v>2001812941</v>
      </c>
      <c r="C121">
        <v>0.5</v>
      </c>
      <c r="D121">
        <v>1</v>
      </c>
      <c r="E121" t="s">
        <v>13</v>
      </c>
      <c r="F121" t="s">
        <v>12</v>
      </c>
      <c r="G121" t="s">
        <v>20</v>
      </c>
      <c r="H121">
        <v>33</v>
      </c>
      <c r="I121">
        <v>90.199999999999903</v>
      </c>
    </row>
    <row r="122" spans="1:9" x14ac:dyDescent="0.25">
      <c r="A122">
        <v>120</v>
      </c>
      <c r="B122">
        <v>2001809383</v>
      </c>
      <c r="C122">
        <v>1</v>
      </c>
      <c r="D122">
        <v>0.5</v>
      </c>
      <c r="E122" t="s">
        <v>13</v>
      </c>
      <c r="F122" t="s">
        <v>12</v>
      </c>
      <c r="G122" t="s">
        <v>21</v>
      </c>
      <c r="H122">
        <v>110.1</v>
      </c>
      <c r="I122">
        <v>107.3</v>
      </c>
    </row>
    <row r="123" spans="1:9" x14ac:dyDescent="0.25">
      <c r="A123">
        <v>121</v>
      </c>
      <c r="B123">
        <v>2001820978</v>
      </c>
      <c r="C123">
        <v>1</v>
      </c>
      <c r="D123">
        <v>0.5</v>
      </c>
      <c r="E123" t="s">
        <v>13</v>
      </c>
      <c r="F123" t="s">
        <v>12</v>
      </c>
      <c r="G123" t="s">
        <v>20</v>
      </c>
      <c r="H123">
        <v>61.3</v>
      </c>
      <c r="I123">
        <v>45.4</v>
      </c>
    </row>
    <row r="124" spans="1:9" x14ac:dyDescent="0.25">
      <c r="A124">
        <v>122</v>
      </c>
      <c r="B124">
        <v>2001811475</v>
      </c>
      <c r="C124">
        <v>1</v>
      </c>
      <c r="D124">
        <v>0.5</v>
      </c>
      <c r="E124" t="s">
        <v>14</v>
      </c>
      <c r="F124" t="s">
        <v>13</v>
      </c>
      <c r="G124" t="s">
        <v>20</v>
      </c>
      <c r="H124">
        <v>112.1</v>
      </c>
      <c r="I124">
        <v>33</v>
      </c>
    </row>
    <row r="125" spans="1:9" x14ac:dyDescent="0.25">
      <c r="A125">
        <v>123</v>
      </c>
      <c r="B125">
        <v>2001811305</v>
      </c>
      <c r="C125">
        <v>1</v>
      </c>
      <c r="D125">
        <v>0.5</v>
      </c>
      <c r="E125" t="s">
        <v>13</v>
      </c>
      <c r="F125" t="s">
        <v>12</v>
      </c>
      <c r="G125" t="s">
        <v>20</v>
      </c>
      <c r="H125">
        <v>61.3</v>
      </c>
      <c r="I125">
        <v>45.4</v>
      </c>
    </row>
  </sheetData>
  <mergeCells count="1">
    <mergeCell ref="L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C4CF-B721-40CB-A0E5-39A62D164ED5}">
  <dimension ref="A1:D401"/>
  <sheetViews>
    <sheetView workbookViewId="0">
      <selection activeCell="J15" sqref="J15"/>
    </sheetView>
  </sheetViews>
  <sheetFormatPr defaultRowHeight="15" x14ac:dyDescent="0.25"/>
  <cols>
    <col min="1" max="1" width="14.5703125" bestFit="1" customWidth="1"/>
    <col min="2" max="2" width="19.5703125" style="4" customWidth="1"/>
    <col min="3" max="3" width="13.28515625" customWidth="1"/>
    <col min="4" max="4" width="12.42578125" customWidth="1"/>
  </cols>
  <sheetData>
    <row r="1" spans="1:4" x14ac:dyDescent="0.25">
      <c r="A1" t="s">
        <v>0</v>
      </c>
      <c r="B1" s="4" t="s">
        <v>1</v>
      </c>
      <c r="C1" t="s">
        <v>2</v>
      </c>
      <c r="D1" t="s">
        <v>55</v>
      </c>
    </row>
    <row r="2" spans="1:4" x14ac:dyDescent="0.25">
      <c r="A2">
        <v>2001827036</v>
      </c>
      <c r="B2" s="4">
        <v>8904223818706</v>
      </c>
      <c r="C2">
        <v>1</v>
      </c>
      <c r="D2">
        <f>_xlfn.XLOOKUP(B2,SKU_master!$A$2:$A$67,SKU_master!$B$2:$B$67)</f>
        <v>127</v>
      </c>
    </row>
    <row r="3" spans="1:4" x14ac:dyDescent="0.25">
      <c r="A3">
        <v>2001827036</v>
      </c>
      <c r="B3" s="4">
        <v>8904223819093</v>
      </c>
      <c r="C3">
        <v>1</v>
      </c>
      <c r="D3">
        <f>_xlfn.XLOOKUP(B3,SKU_master!$A$2:$A$67,SKU_master!$B$2:$B$67)</f>
        <v>150</v>
      </c>
    </row>
    <row r="4" spans="1:4" x14ac:dyDescent="0.25">
      <c r="A4">
        <v>2001827036</v>
      </c>
      <c r="B4" s="4">
        <v>8904223819109</v>
      </c>
      <c r="C4">
        <v>1</v>
      </c>
      <c r="D4">
        <f>_xlfn.XLOOKUP(B4,SKU_master!$A$2:$A$67,SKU_master!$B$2:$B$67)</f>
        <v>100</v>
      </c>
    </row>
    <row r="5" spans="1:4" x14ac:dyDescent="0.25">
      <c r="A5">
        <v>2001827036</v>
      </c>
      <c r="B5" s="4">
        <v>8904223818430</v>
      </c>
      <c r="C5">
        <v>1</v>
      </c>
      <c r="D5">
        <f>_xlfn.XLOOKUP(B5,SKU_master!$A$2:$A$67,SKU_master!$B$2:$B$67)</f>
        <v>165</v>
      </c>
    </row>
    <row r="6" spans="1:4" x14ac:dyDescent="0.25">
      <c r="A6">
        <v>2001827036</v>
      </c>
      <c r="B6" s="4">
        <v>8904223819277</v>
      </c>
      <c r="C6">
        <v>1</v>
      </c>
      <c r="D6">
        <f>_xlfn.XLOOKUP(B6,SKU_master!$A$2:$A$67,SKU_master!$B$2:$B$67)</f>
        <v>350</v>
      </c>
    </row>
    <row r="7" spans="1:4" x14ac:dyDescent="0.25">
      <c r="A7">
        <v>2001827036</v>
      </c>
      <c r="B7" s="4" t="s">
        <v>3</v>
      </c>
      <c r="C7">
        <v>1</v>
      </c>
      <c r="D7">
        <f>_xlfn.XLOOKUP(B7,SKU_master!$A$2:$A$67,SKU_master!$B$2:$B$67)</f>
        <v>500</v>
      </c>
    </row>
    <row r="8" spans="1:4" x14ac:dyDescent="0.25">
      <c r="A8">
        <v>2001827036</v>
      </c>
      <c r="B8" s="4">
        <v>8904223818638</v>
      </c>
      <c r="C8">
        <v>2</v>
      </c>
      <c r="D8">
        <f>_xlfn.XLOOKUP(B8,SKU_master!$A$2:$A$67,SKU_master!$B$2:$B$67)</f>
        <v>137</v>
      </c>
    </row>
    <row r="9" spans="1:4" x14ac:dyDescent="0.25">
      <c r="A9">
        <v>2001827036</v>
      </c>
      <c r="B9" s="4" t="s">
        <v>4</v>
      </c>
      <c r="C9">
        <v>1</v>
      </c>
      <c r="D9">
        <f>_xlfn.XLOOKUP(B9,SKU_master!$A$2:$A$67,SKU_master!$B$2:$B$67)</f>
        <v>10</v>
      </c>
    </row>
    <row r="10" spans="1:4" x14ac:dyDescent="0.25">
      <c r="A10">
        <v>2001825261</v>
      </c>
      <c r="B10" s="4">
        <v>8904223819024</v>
      </c>
      <c r="C10">
        <v>4</v>
      </c>
      <c r="D10">
        <f>_xlfn.XLOOKUP(B10,SKU_master!$A$2:$A$67,SKU_master!$B$2:$B$67)</f>
        <v>112</v>
      </c>
    </row>
    <row r="11" spans="1:4" x14ac:dyDescent="0.25">
      <c r="A11">
        <v>2001825261</v>
      </c>
      <c r="B11" s="4">
        <v>8904223819291</v>
      </c>
      <c r="C11">
        <v>4</v>
      </c>
      <c r="D11">
        <f>_xlfn.XLOOKUP(B11,SKU_master!$A$2:$A$67,SKU_master!$B$2:$B$67)</f>
        <v>112</v>
      </c>
    </row>
    <row r="12" spans="1:4" x14ac:dyDescent="0.25">
      <c r="A12">
        <v>2001825261</v>
      </c>
      <c r="B12" s="4">
        <v>8904223818638</v>
      </c>
      <c r="C12">
        <v>3</v>
      </c>
      <c r="D12">
        <f>_xlfn.XLOOKUP(B12,SKU_master!$A$2:$A$67,SKU_master!$B$2:$B$67)</f>
        <v>137</v>
      </c>
    </row>
    <row r="13" spans="1:4" x14ac:dyDescent="0.25">
      <c r="A13">
        <v>2001825261</v>
      </c>
      <c r="B13" s="4">
        <v>8904223818669</v>
      </c>
      <c r="C13">
        <v>1</v>
      </c>
      <c r="D13">
        <f>_xlfn.XLOOKUP(B13,SKU_master!$A$2:$A$67,SKU_master!$B$2:$B$67)</f>
        <v>240</v>
      </c>
    </row>
    <row r="14" spans="1:4" x14ac:dyDescent="0.25">
      <c r="A14">
        <v>2001825261</v>
      </c>
      <c r="B14" s="4" t="s">
        <v>4</v>
      </c>
      <c r="C14">
        <v>1</v>
      </c>
      <c r="D14">
        <f>_xlfn.XLOOKUP(B14,SKU_master!$A$2:$A$67,SKU_master!$B$2:$B$67)</f>
        <v>10</v>
      </c>
    </row>
    <row r="15" spans="1:4" x14ac:dyDescent="0.25">
      <c r="A15">
        <v>2001823564</v>
      </c>
      <c r="B15" s="4">
        <v>8904223819291</v>
      </c>
      <c r="C15">
        <v>2</v>
      </c>
      <c r="D15">
        <f>_xlfn.XLOOKUP(B15,SKU_master!$A$2:$A$67,SKU_master!$B$2:$B$67)</f>
        <v>112</v>
      </c>
    </row>
    <row r="16" spans="1:4" x14ac:dyDescent="0.25">
      <c r="A16">
        <v>2001823564</v>
      </c>
      <c r="B16" s="4">
        <v>8904223819031</v>
      </c>
      <c r="C16">
        <v>2</v>
      </c>
      <c r="D16">
        <f>_xlfn.XLOOKUP(B16,SKU_master!$A$2:$A$67,SKU_master!$B$2:$B$67)</f>
        <v>112</v>
      </c>
    </row>
    <row r="17" spans="1:4" x14ac:dyDescent="0.25">
      <c r="A17">
        <v>2001823564</v>
      </c>
      <c r="B17" s="4">
        <v>8904223819024</v>
      </c>
      <c r="C17">
        <v>2</v>
      </c>
      <c r="D17">
        <f>_xlfn.XLOOKUP(B17,SKU_master!$A$2:$A$67,SKU_master!$B$2:$B$67)</f>
        <v>112</v>
      </c>
    </row>
    <row r="18" spans="1:4" x14ac:dyDescent="0.25">
      <c r="A18">
        <v>2001822466</v>
      </c>
      <c r="B18" s="4">
        <v>8904223819468</v>
      </c>
      <c r="C18">
        <v>2</v>
      </c>
      <c r="D18">
        <f>_xlfn.XLOOKUP(B18,SKU_master!$A$2:$A$67,SKU_master!$B$2:$B$67)</f>
        <v>240</v>
      </c>
    </row>
    <row r="19" spans="1:4" x14ac:dyDescent="0.25">
      <c r="A19">
        <v>2001822466</v>
      </c>
      <c r="B19" s="4">
        <v>8904223819291</v>
      </c>
      <c r="C19">
        <v>8</v>
      </c>
      <c r="D19">
        <f>_xlfn.XLOOKUP(B19,SKU_master!$A$2:$A$67,SKU_master!$B$2:$B$67)</f>
        <v>112</v>
      </c>
    </row>
    <row r="20" spans="1:4" x14ac:dyDescent="0.25">
      <c r="A20">
        <v>2001821995</v>
      </c>
      <c r="B20" s="4">
        <v>8904223819130</v>
      </c>
      <c r="C20">
        <v>1</v>
      </c>
      <c r="D20">
        <f>_xlfn.XLOOKUP(B20,SKU_master!$A$2:$A$67,SKU_master!$B$2:$B$67)</f>
        <v>350</v>
      </c>
    </row>
    <row r="21" spans="1:4" x14ac:dyDescent="0.25">
      <c r="A21">
        <v>2001821995</v>
      </c>
      <c r="B21" s="4">
        <v>8904223818706</v>
      </c>
      <c r="C21">
        <v>1</v>
      </c>
      <c r="D21">
        <f>_xlfn.XLOOKUP(B21,SKU_master!$A$2:$A$67,SKU_master!$B$2:$B$67)</f>
        <v>127</v>
      </c>
    </row>
    <row r="22" spans="1:4" x14ac:dyDescent="0.25">
      <c r="A22">
        <v>2001821766</v>
      </c>
      <c r="B22" s="4">
        <v>8904223818591</v>
      </c>
      <c r="C22">
        <v>2</v>
      </c>
      <c r="D22">
        <f>_xlfn.XLOOKUP(B22,SKU_master!$A$2:$A$67,SKU_master!$B$2:$B$67)</f>
        <v>120</v>
      </c>
    </row>
    <row r="23" spans="1:4" x14ac:dyDescent="0.25">
      <c r="A23">
        <v>2001821750</v>
      </c>
      <c r="B23" s="4">
        <v>8904223818850</v>
      </c>
      <c r="C23">
        <v>1</v>
      </c>
      <c r="D23">
        <f>_xlfn.XLOOKUP(B23,SKU_master!$A$2:$A$67,SKU_master!$B$2:$B$67)</f>
        <v>240</v>
      </c>
    </row>
    <row r="24" spans="1:4" x14ac:dyDescent="0.25">
      <c r="A24">
        <v>2001821750</v>
      </c>
      <c r="B24" s="4">
        <v>8904223818430</v>
      </c>
      <c r="C24">
        <v>1</v>
      </c>
      <c r="D24">
        <f>_xlfn.XLOOKUP(B24,SKU_master!$A$2:$A$67,SKU_master!$B$2:$B$67)</f>
        <v>165</v>
      </c>
    </row>
    <row r="25" spans="1:4" x14ac:dyDescent="0.25">
      <c r="A25">
        <v>2001821750</v>
      </c>
      <c r="B25" s="4">
        <v>8904223819130</v>
      </c>
      <c r="C25">
        <v>1</v>
      </c>
      <c r="D25">
        <f>_xlfn.XLOOKUP(B25,SKU_master!$A$2:$A$67,SKU_master!$B$2:$B$67)</f>
        <v>350</v>
      </c>
    </row>
    <row r="26" spans="1:4" x14ac:dyDescent="0.25">
      <c r="A26">
        <v>2001821742</v>
      </c>
      <c r="B26" s="4">
        <v>8904223819468</v>
      </c>
      <c r="C26">
        <v>1</v>
      </c>
      <c r="D26">
        <f>_xlfn.XLOOKUP(B26,SKU_master!$A$2:$A$67,SKU_master!$B$2:$B$67)</f>
        <v>240</v>
      </c>
    </row>
    <row r="27" spans="1:4" x14ac:dyDescent="0.25">
      <c r="A27">
        <v>2001821679</v>
      </c>
      <c r="B27" s="4">
        <v>8904223818430</v>
      </c>
      <c r="C27">
        <v>1</v>
      </c>
      <c r="D27">
        <f>_xlfn.XLOOKUP(B27,SKU_master!$A$2:$A$67,SKU_master!$B$2:$B$67)</f>
        <v>165</v>
      </c>
    </row>
    <row r="28" spans="1:4" x14ac:dyDescent="0.25">
      <c r="A28">
        <v>2001821502</v>
      </c>
      <c r="B28" s="4">
        <v>8904223818980</v>
      </c>
      <c r="C28">
        <v>1</v>
      </c>
      <c r="D28">
        <f>_xlfn.XLOOKUP(B28,SKU_master!$A$2:$A$67,SKU_master!$B$2:$B$67)</f>
        <v>110</v>
      </c>
    </row>
    <row r="29" spans="1:4" x14ac:dyDescent="0.25">
      <c r="A29">
        <v>2001821502</v>
      </c>
      <c r="B29" s="4">
        <v>8904223819031</v>
      </c>
      <c r="C29">
        <v>2</v>
      </c>
      <c r="D29">
        <f>_xlfn.XLOOKUP(B29,SKU_master!$A$2:$A$67,SKU_master!$B$2:$B$67)</f>
        <v>112</v>
      </c>
    </row>
    <row r="30" spans="1:4" x14ac:dyDescent="0.25">
      <c r="A30">
        <v>2001821502</v>
      </c>
      <c r="B30" s="4">
        <v>8904223819024</v>
      </c>
      <c r="C30">
        <v>2</v>
      </c>
      <c r="D30">
        <f>_xlfn.XLOOKUP(B30,SKU_master!$A$2:$A$67,SKU_master!$B$2:$B$67)</f>
        <v>112</v>
      </c>
    </row>
    <row r="31" spans="1:4" x14ac:dyDescent="0.25">
      <c r="A31">
        <v>2001821284</v>
      </c>
      <c r="B31" s="4">
        <v>8904223818614</v>
      </c>
      <c r="C31">
        <v>1</v>
      </c>
      <c r="D31">
        <f>_xlfn.XLOOKUP(B31,SKU_master!$A$2:$A$67,SKU_master!$B$2:$B$67)</f>
        <v>65</v>
      </c>
    </row>
    <row r="32" spans="1:4" x14ac:dyDescent="0.25">
      <c r="A32">
        <v>2001821284</v>
      </c>
      <c r="B32" s="4">
        <v>8904223819024</v>
      </c>
      <c r="C32">
        <v>1</v>
      </c>
      <c r="D32">
        <f>_xlfn.XLOOKUP(B32,SKU_master!$A$2:$A$67,SKU_master!$B$2:$B$67)</f>
        <v>112</v>
      </c>
    </row>
    <row r="33" spans="1:4" x14ac:dyDescent="0.25">
      <c r="A33">
        <v>2001821190</v>
      </c>
      <c r="B33" s="4">
        <v>8904223819321</v>
      </c>
      <c r="C33">
        <v>1</v>
      </c>
      <c r="D33">
        <f>_xlfn.XLOOKUP(B33,SKU_master!$A$2:$A$67,SKU_master!$B$2:$B$67)</f>
        <v>600</v>
      </c>
    </row>
    <row r="34" spans="1:4" x14ac:dyDescent="0.25">
      <c r="A34">
        <v>2001821190</v>
      </c>
      <c r="B34" s="4">
        <v>8904223819338</v>
      </c>
      <c r="C34">
        <v>1</v>
      </c>
      <c r="D34">
        <f>_xlfn.XLOOKUP(B34,SKU_master!$A$2:$A$67,SKU_master!$B$2:$B$67)</f>
        <v>600</v>
      </c>
    </row>
    <row r="35" spans="1:4" x14ac:dyDescent="0.25">
      <c r="A35">
        <v>2001821185</v>
      </c>
      <c r="B35" s="4">
        <v>8904223818942</v>
      </c>
      <c r="C35">
        <v>2</v>
      </c>
      <c r="D35">
        <f>_xlfn.XLOOKUP(B35,SKU_master!$A$2:$A$67,SKU_master!$B$2:$B$67)</f>
        <v>133</v>
      </c>
    </row>
    <row r="36" spans="1:4" x14ac:dyDescent="0.25">
      <c r="A36">
        <v>2001821185</v>
      </c>
      <c r="B36" s="4">
        <v>8904223818683</v>
      </c>
      <c r="C36">
        <v>2</v>
      </c>
      <c r="D36">
        <f>_xlfn.XLOOKUP(B36,SKU_master!$A$2:$A$67,SKU_master!$B$2:$B$67)</f>
        <v>121</v>
      </c>
    </row>
    <row r="37" spans="1:4" x14ac:dyDescent="0.25">
      <c r="A37">
        <v>2001821185</v>
      </c>
      <c r="B37" s="4">
        <v>8904223819239</v>
      </c>
      <c r="C37">
        <v>1</v>
      </c>
      <c r="D37">
        <f>_xlfn.XLOOKUP(B37,SKU_master!$A$2:$A$67,SKU_master!$B$2:$B$67)</f>
        <v>290</v>
      </c>
    </row>
    <row r="38" spans="1:4" x14ac:dyDescent="0.25">
      <c r="A38">
        <v>2001821185</v>
      </c>
      <c r="B38" s="4">
        <v>8904223819246</v>
      </c>
      <c r="C38">
        <v>1</v>
      </c>
      <c r="D38">
        <f>_xlfn.XLOOKUP(B38,SKU_master!$A$2:$A$67,SKU_master!$B$2:$B$67)</f>
        <v>290</v>
      </c>
    </row>
    <row r="39" spans="1:4" x14ac:dyDescent="0.25">
      <c r="A39">
        <v>2001821185</v>
      </c>
      <c r="B39" s="4">
        <v>8904223819253</v>
      </c>
      <c r="C39">
        <v>1</v>
      </c>
      <c r="D39">
        <f>_xlfn.XLOOKUP(B39,SKU_master!$A$2:$A$67,SKU_master!$B$2:$B$67)</f>
        <v>290</v>
      </c>
    </row>
    <row r="40" spans="1:4" x14ac:dyDescent="0.25">
      <c r="A40">
        <v>2001821185</v>
      </c>
      <c r="B40" s="4">
        <v>8904223818669</v>
      </c>
      <c r="C40">
        <v>1</v>
      </c>
      <c r="D40">
        <f>_xlfn.XLOOKUP(B40,SKU_master!$A$2:$A$67,SKU_master!$B$2:$B$67)</f>
        <v>240</v>
      </c>
    </row>
    <row r="41" spans="1:4" x14ac:dyDescent="0.25">
      <c r="A41">
        <v>2001821185</v>
      </c>
      <c r="B41" s="4">
        <v>8904223819147</v>
      </c>
      <c r="C41">
        <v>1</v>
      </c>
      <c r="D41">
        <f>_xlfn.XLOOKUP(B41,SKU_master!$A$2:$A$67,SKU_master!$B$2:$B$67)</f>
        <v>240</v>
      </c>
    </row>
    <row r="42" spans="1:4" x14ac:dyDescent="0.25">
      <c r="A42">
        <v>2001821185</v>
      </c>
      <c r="B42" s="4">
        <v>8904223818850</v>
      </c>
      <c r="C42">
        <v>1</v>
      </c>
      <c r="D42">
        <f>_xlfn.XLOOKUP(B42,SKU_master!$A$2:$A$67,SKU_master!$B$2:$B$67)</f>
        <v>240</v>
      </c>
    </row>
    <row r="43" spans="1:4" x14ac:dyDescent="0.25">
      <c r="A43">
        <v>2001820978</v>
      </c>
      <c r="B43" s="4">
        <v>8904223815859</v>
      </c>
      <c r="C43">
        <v>1</v>
      </c>
      <c r="D43">
        <f>_xlfn.XLOOKUP(B43,SKU_master!$A$2:$A$67,SKU_master!$B$2:$B$67)</f>
        <v>165</v>
      </c>
    </row>
    <row r="44" spans="1:4" x14ac:dyDescent="0.25">
      <c r="A44">
        <v>2001820978</v>
      </c>
      <c r="B44" s="4">
        <v>8904223817501</v>
      </c>
      <c r="C44">
        <v>1</v>
      </c>
      <c r="D44">
        <f>_xlfn.XLOOKUP(B44,SKU_master!$A$2:$A$67,SKU_master!$B$2:$B$67)</f>
        <v>350</v>
      </c>
    </row>
    <row r="45" spans="1:4" x14ac:dyDescent="0.25">
      <c r="A45">
        <v>2001820690</v>
      </c>
      <c r="B45" s="4">
        <v>8904223817273</v>
      </c>
      <c r="C45">
        <v>1</v>
      </c>
      <c r="D45">
        <f>_xlfn.XLOOKUP(B45,SKU_master!$A$2:$A$67,SKU_master!$B$2:$B$67)</f>
        <v>65</v>
      </c>
    </row>
    <row r="46" spans="1:4" x14ac:dyDescent="0.25">
      <c r="A46">
        <v>2001819252</v>
      </c>
      <c r="B46" s="4">
        <v>8904223818942</v>
      </c>
      <c r="C46">
        <v>1</v>
      </c>
      <c r="D46">
        <f>_xlfn.XLOOKUP(B46,SKU_master!$A$2:$A$67,SKU_master!$B$2:$B$67)</f>
        <v>133</v>
      </c>
    </row>
    <row r="47" spans="1:4" x14ac:dyDescent="0.25">
      <c r="A47">
        <v>2001819252</v>
      </c>
      <c r="B47" s="4">
        <v>8904223818706</v>
      </c>
      <c r="C47">
        <v>1</v>
      </c>
      <c r="D47">
        <f>_xlfn.XLOOKUP(B47,SKU_master!$A$2:$A$67,SKU_master!$B$2:$B$67)</f>
        <v>127</v>
      </c>
    </row>
    <row r="48" spans="1:4" x14ac:dyDescent="0.25">
      <c r="A48">
        <v>2001819252</v>
      </c>
      <c r="B48" s="4" t="s">
        <v>4</v>
      </c>
      <c r="C48">
        <v>1</v>
      </c>
      <c r="D48">
        <f>_xlfn.XLOOKUP(B48,SKU_master!$A$2:$A$67,SKU_master!$B$2:$B$67)</f>
        <v>10</v>
      </c>
    </row>
    <row r="49" spans="1:4" x14ac:dyDescent="0.25">
      <c r="A49">
        <v>2001818390</v>
      </c>
      <c r="B49" s="4">
        <v>8904223819147</v>
      </c>
      <c r="C49">
        <v>1</v>
      </c>
      <c r="D49">
        <f>_xlfn.XLOOKUP(B49,SKU_master!$A$2:$A$67,SKU_master!$B$2:$B$67)</f>
        <v>240</v>
      </c>
    </row>
    <row r="50" spans="1:4" x14ac:dyDescent="0.25">
      <c r="A50">
        <v>2001818390</v>
      </c>
      <c r="B50" s="4">
        <v>8904223818935</v>
      </c>
      <c r="C50">
        <v>4</v>
      </c>
      <c r="D50">
        <f>_xlfn.XLOOKUP(B50,SKU_master!$A$2:$A$67,SKU_master!$B$2:$B$67)</f>
        <v>120</v>
      </c>
    </row>
    <row r="51" spans="1:4" x14ac:dyDescent="0.25">
      <c r="A51">
        <v>2001818390</v>
      </c>
      <c r="B51" s="4">
        <v>8904223818683</v>
      </c>
      <c r="C51">
        <v>1</v>
      </c>
      <c r="D51">
        <f>_xlfn.XLOOKUP(B51,SKU_master!$A$2:$A$67,SKU_master!$B$2:$B$67)</f>
        <v>121</v>
      </c>
    </row>
    <row r="52" spans="1:4" x14ac:dyDescent="0.25">
      <c r="A52">
        <v>2001817160</v>
      </c>
      <c r="B52" s="4">
        <v>8904223818478</v>
      </c>
      <c r="C52">
        <v>1</v>
      </c>
      <c r="D52">
        <f>_xlfn.XLOOKUP(B52,SKU_master!$A$2:$A$67,SKU_master!$B$2:$B$67)</f>
        <v>350</v>
      </c>
    </row>
    <row r="53" spans="1:4" x14ac:dyDescent="0.25">
      <c r="A53">
        <v>2001817160</v>
      </c>
      <c r="B53" s="4">
        <v>8904223819284</v>
      </c>
      <c r="C53">
        <v>1</v>
      </c>
      <c r="D53">
        <f>_xlfn.XLOOKUP(B53,SKU_master!$A$2:$A$67,SKU_master!$B$2:$B$67)</f>
        <v>350</v>
      </c>
    </row>
    <row r="54" spans="1:4" x14ac:dyDescent="0.25">
      <c r="A54">
        <v>2001817093</v>
      </c>
      <c r="B54" s="4">
        <v>8904223816214</v>
      </c>
      <c r="C54">
        <v>1</v>
      </c>
      <c r="D54">
        <f>_xlfn.XLOOKUP(B54,SKU_master!$A$2:$A$67,SKU_master!$B$2:$B$67)</f>
        <v>120</v>
      </c>
    </row>
    <row r="55" spans="1:4" x14ac:dyDescent="0.25">
      <c r="A55">
        <v>2001817093</v>
      </c>
      <c r="B55" s="4">
        <v>8904223818874</v>
      </c>
      <c r="C55">
        <v>1</v>
      </c>
      <c r="D55">
        <f>_xlfn.XLOOKUP(B55,SKU_master!$A$2:$A$67,SKU_master!$B$2:$B$67)</f>
        <v>100</v>
      </c>
    </row>
    <row r="56" spans="1:4" x14ac:dyDescent="0.25">
      <c r="A56">
        <v>2001817093</v>
      </c>
      <c r="B56" s="4">
        <v>8904223819512</v>
      </c>
      <c r="C56">
        <v>1</v>
      </c>
      <c r="D56">
        <f>_xlfn.XLOOKUP(B56,SKU_master!$A$2:$A$67,SKU_master!$B$2:$B$67)</f>
        <v>210</v>
      </c>
    </row>
    <row r="57" spans="1:4" x14ac:dyDescent="0.25">
      <c r="A57">
        <v>2001817093</v>
      </c>
      <c r="B57" s="4">
        <v>8904223818881</v>
      </c>
      <c r="C57">
        <v>1</v>
      </c>
      <c r="D57">
        <f>_xlfn.XLOOKUP(B57,SKU_master!$A$2:$A$67,SKU_master!$B$2:$B$67)</f>
        <v>140</v>
      </c>
    </row>
    <row r="58" spans="1:4" x14ac:dyDescent="0.25">
      <c r="A58">
        <v>2001817093</v>
      </c>
      <c r="B58" s="4">
        <v>8904223819291</v>
      </c>
      <c r="C58">
        <v>2</v>
      </c>
      <c r="D58">
        <f>_xlfn.XLOOKUP(B58,SKU_master!$A$2:$A$67,SKU_master!$B$2:$B$67)</f>
        <v>112</v>
      </c>
    </row>
    <row r="59" spans="1:4" x14ac:dyDescent="0.25">
      <c r="A59">
        <v>2001817093</v>
      </c>
      <c r="B59" s="4">
        <v>8904223819031</v>
      </c>
      <c r="C59">
        <v>2</v>
      </c>
      <c r="D59">
        <f>_xlfn.XLOOKUP(B59,SKU_master!$A$2:$A$67,SKU_master!$B$2:$B$67)</f>
        <v>112</v>
      </c>
    </row>
    <row r="60" spans="1:4" x14ac:dyDescent="0.25">
      <c r="A60">
        <v>2001817093</v>
      </c>
      <c r="B60" s="4">
        <v>8904223819024</v>
      </c>
      <c r="C60">
        <v>2</v>
      </c>
      <c r="D60">
        <f>_xlfn.XLOOKUP(B60,SKU_master!$A$2:$A$67,SKU_master!$B$2:$B$67)</f>
        <v>112</v>
      </c>
    </row>
    <row r="61" spans="1:4" x14ac:dyDescent="0.25">
      <c r="A61">
        <v>2001817093</v>
      </c>
      <c r="B61" s="4">
        <v>8904223818553</v>
      </c>
      <c r="C61">
        <v>1</v>
      </c>
      <c r="D61">
        <f>_xlfn.XLOOKUP(B61,SKU_master!$A$2:$A$67,SKU_master!$B$2:$B$67)</f>
        <v>115</v>
      </c>
    </row>
    <row r="62" spans="1:4" x14ac:dyDescent="0.25">
      <c r="A62">
        <v>2001816996</v>
      </c>
      <c r="B62" s="4">
        <v>8904223818706</v>
      </c>
      <c r="C62">
        <v>1</v>
      </c>
      <c r="D62">
        <f>_xlfn.XLOOKUP(B62,SKU_master!$A$2:$A$67,SKU_master!$B$2:$B$67)</f>
        <v>127</v>
      </c>
    </row>
    <row r="63" spans="1:4" x14ac:dyDescent="0.25">
      <c r="A63">
        <v>2001816996</v>
      </c>
      <c r="B63" s="4">
        <v>8904223818942</v>
      </c>
      <c r="C63">
        <v>1</v>
      </c>
      <c r="D63">
        <f>_xlfn.XLOOKUP(B63,SKU_master!$A$2:$A$67,SKU_master!$B$2:$B$67)</f>
        <v>133</v>
      </c>
    </row>
    <row r="64" spans="1:4" x14ac:dyDescent="0.25">
      <c r="A64">
        <v>2001816996</v>
      </c>
      <c r="B64" s="4">
        <v>8904223818850</v>
      </c>
      <c r="C64">
        <v>1</v>
      </c>
      <c r="D64">
        <f>_xlfn.XLOOKUP(B64,SKU_master!$A$2:$A$67,SKU_master!$B$2:$B$67)</f>
        <v>240</v>
      </c>
    </row>
    <row r="65" spans="1:4" x14ac:dyDescent="0.25">
      <c r="A65">
        <v>2001816684</v>
      </c>
      <c r="B65" s="4">
        <v>8904223816214</v>
      </c>
      <c r="C65">
        <v>2</v>
      </c>
      <c r="D65">
        <f>_xlfn.XLOOKUP(B65,SKU_master!$A$2:$A$67,SKU_master!$B$2:$B$67)</f>
        <v>120</v>
      </c>
    </row>
    <row r="66" spans="1:4" x14ac:dyDescent="0.25">
      <c r="A66">
        <v>2001816684</v>
      </c>
      <c r="B66" s="4">
        <v>8904223818874</v>
      </c>
      <c r="C66">
        <v>2</v>
      </c>
      <c r="D66">
        <f>_xlfn.XLOOKUP(B66,SKU_master!$A$2:$A$67,SKU_master!$B$2:$B$67)</f>
        <v>100</v>
      </c>
    </row>
    <row r="67" spans="1:4" x14ac:dyDescent="0.25">
      <c r="A67">
        <v>2001816684</v>
      </c>
      <c r="B67" s="4">
        <v>8904223818935</v>
      </c>
      <c r="C67">
        <v>4</v>
      </c>
      <c r="D67">
        <f>_xlfn.XLOOKUP(B67,SKU_master!$A$2:$A$67,SKU_master!$B$2:$B$67)</f>
        <v>120</v>
      </c>
    </row>
    <row r="68" spans="1:4" x14ac:dyDescent="0.25">
      <c r="A68">
        <v>2001816131</v>
      </c>
      <c r="B68" s="4">
        <v>8904223816665</v>
      </c>
      <c r="C68">
        <v>2</v>
      </c>
      <c r="D68">
        <f>_xlfn.XLOOKUP(B68,SKU_master!$A$2:$A$67,SKU_master!$B$2:$B$67)</f>
        <v>102</v>
      </c>
    </row>
    <row r="69" spans="1:4" x14ac:dyDescent="0.25">
      <c r="A69">
        <v>2001816131</v>
      </c>
      <c r="B69" s="4">
        <v>8904223819277</v>
      </c>
      <c r="C69">
        <v>1</v>
      </c>
      <c r="D69">
        <f>_xlfn.XLOOKUP(B69,SKU_master!$A$2:$A$67,SKU_master!$B$2:$B$67)</f>
        <v>350</v>
      </c>
    </row>
    <row r="70" spans="1:4" x14ac:dyDescent="0.25">
      <c r="A70">
        <v>2001815688</v>
      </c>
      <c r="B70" s="4">
        <v>8904223816214</v>
      </c>
      <c r="C70">
        <v>1</v>
      </c>
      <c r="D70">
        <f>_xlfn.XLOOKUP(B70,SKU_master!$A$2:$A$67,SKU_master!$B$2:$B$67)</f>
        <v>120</v>
      </c>
    </row>
    <row r="71" spans="1:4" x14ac:dyDescent="0.25">
      <c r="A71">
        <v>2001815688</v>
      </c>
      <c r="B71" s="4">
        <v>8904223818874</v>
      </c>
      <c r="C71">
        <v>1</v>
      </c>
      <c r="D71">
        <f>_xlfn.XLOOKUP(B71,SKU_master!$A$2:$A$67,SKU_master!$B$2:$B$67)</f>
        <v>100</v>
      </c>
    </row>
    <row r="72" spans="1:4" x14ac:dyDescent="0.25">
      <c r="A72">
        <v>2001814580</v>
      </c>
      <c r="B72" s="4">
        <v>8904223818706</v>
      </c>
      <c r="C72">
        <v>1</v>
      </c>
      <c r="D72">
        <f>_xlfn.XLOOKUP(B72,SKU_master!$A$2:$A$67,SKU_master!$B$2:$B$67)</f>
        <v>127</v>
      </c>
    </row>
    <row r="73" spans="1:4" x14ac:dyDescent="0.25">
      <c r="A73">
        <v>2001813009</v>
      </c>
      <c r="B73" s="4">
        <v>8904223816214</v>
      </c>
      <c r="C73">
        <v>1</v>
      </c>
      <c r="D73">
        <f>_xlfn.XLOOKUP(B73,SKU_master!$A$2:$A$67,SKU_master!$B$2:$B$67)</f>
        <v>120</v>
      </c>
    </row>
    <row r="74" spans="1:4" x14ac:dyDescent="0.25">
      <c r="A74">
        <v>2001813009</v>
      </c>
      <c r="B74" s="4">
        <v>8904223818874</v>
      </c>
      <c r="C74">
        <v>1</v>
      </c>
      <c r="D74">
        <f>_xlfn.XLOOKUP(B74,SKU_master!$A$2:$A$67,SKU_master!$B$2:$B$67)</f>
        <v>100</v>
      </c>
    </row>
    <row r="75" spans="1:4" x14ac:dyDescent="0.25">
      <c r="A75">
        <v>2001813009</v>
      </c>
      <c r="B75" s="4">
        <v>8904223818706</v>
      </c>
      <c r="C75">
        <v>1</v>
      </c>
      <c r="D75">
        <f>_xlfn.XLOOKUP(B75,SKU_master!$A$2:$A$67,SKU_master!$B$2:$B$67)</f>
        <v>127</v>
      </c>
    </row>
    <row r="76" spans="1:4" x14ac:dyDescent="0.25">
      <c r="A76">
        <v>2001813009</v>
      </c>
      <c r="B76" s="4">
        <v>8904223818942</v>
      </c>
      <c r="C76">
        <v>1</v>
      </c>
      <c r="D76">
        <f>_xlfn.XLOOKUP(B76,SKU_master!$A$2:$A$67,SKU_master!$B$2:$B$67)</f>
        <v>133</v>
      </c>
    </row>
    <row r="77" spans="1:4" x14ac:dyDescent="0.25">
      <c r="A77">
        <v>2001813009</v>
      </c>
      <c r="B77" s="4">
        <v>8904223818850</v>
      </c>
      <c r="C77">
        <v>1</v>
      </c>
      <c r="D77">
        <f>_xlfn.XLOOKUP(B77,SKU_master!$A$2:$A$67,SKU_master!$B$2:$B$67)</f>
        <v>240</v>
      </c>
    </row>
    <row r="78" spans="1:4" x14ac:dyDescent="0.25">
      <c r="A78">
        <v>2001812941</v>
      </c>
      <c r="B78" s="4">
        <v>8904223818706</v>
      </c>
      <c r="C78">
        <v>1</v>
      </c>
      <c r="D78">
        <f>_xlfn.XLOOKUP(B78,SKU_master!$A$2:$A$67,SKU_master!$B$2:$B$67)</f>
        <v>127</v>
      </c>
    </row>
    <row r="79" spans="1:4" x14ac:dyDescent="0.25">
      <c r="A79">
        <v>2001812941</v>
      </c>
      <c r="B79" s="4">
        <v>8904223818942</v>
      </c>
      <c r="C79">
        <v>1</v>
      </c>
      <c r="D79">
        <f>_xlfn.XLOOKUP(B79,SKU_master!$A$2:$A$67,SKU_master!$B$2:$B$67)</f>
        <v>133</v>
      </c>
    </row>
    <row r="80" spans="1:4" x14ac:dyDescent="0.25">
      <c r="A80">
        <v>2001812941</v>
      </c>
      <c r="B80" s="4">
        <v>8904223818850</v>
      </c>
      <c r="C80">
        <v>1</v>
      </c>
      <c r="D80">
        <f>_xlfn.XLOOKUP(B80,SKU_master!$A$2:$A$67,SKU_master!$B$2:$B$67)</f>
        <v>240</v>
      </c>
    </row>
    <row r="81" spans="1:4" x14ac:dyDescent="0.25">
      <c r="A81">
        <v>2001812854</v>
      </c>
      <c r="B81" s="4">
        <v>8904223818478</v>
      </c>
      <c r="C81">
        <v>1</v>
      </c>
      <c r="D81">
        <f>_xlfn.XLOOKUP(B81,SKU_master!$A$2:$A$67,SKU_master!$B$2:$B$67)</f>
        <v>350</v>
      </c>
    </row>
    <row r="82" spans="1:4" x14ac:dyDescent="0.25">
      <c r="A82">
        <v>2001812854</v>
      </c>
      <c r="B82" s="4">
        <v>8904223819130</v>
      </c>
      <c r="C82">
        <v>1</v>
      </c>
      <c r="D82">
        <f>_xlfn.XLOOKUP(B82,SKU_master!$A$2:$A$67,SKU_master!$B$2:$B$67)</f>
        <v>350</v>
      </c>
    </row>
    <row r="83" spans="1:4" x14ac:dyDescent="0.25">
      <c r="A83">
        <v>2001812854</v>
      </c>
      <c r="B83" s="4">
        <v>8904223819277</v>
      </c>
      <c r="C83">
        <v>1</v>
      </c>
      <c r="D83">
        <f>_xlfn.XLOOKUP(B83,SKU_master!$A$2:$A$67,SKU_master!$B$2:$B$67)</f>
        <v>350</v>
      </c>
    </row>
    <row r="84" spans="1:4" x14ac:dyDescent="0.25">
      <c r="A84">
        <v>2001812854</v>
      </c>
      <c r="B84" s="4">
        <v>8904223819284</v>
      </c>
      <c r="C84">
        <v>1</v>
      </c>
      <c r="D84">
        <f>_xlfn.XLOOKUP(B84,SKU_master!$A$2:$A$67,SKU_master!$B$2:$B$67)</f>
        <v>350</v>
      </c>
    </row>
    <row r="85" spans="1:4" x14ac:dyDescent="0.25">
      <c r="A85">
        <v>2001812854</v>
      </c>
      <c r="B85" s="4" t="s">
        <v>5</v>
      </c>
      <c r="C85">
        <v>1</v>
      </c>
      <c r="D85">
        <f>_xlfn.XLOOKUP(B85,SKU_master!$A$2:$A$67,SKU_master!$B$2:$B$67)</f>
        <v>500</v>
      </c>
    </row>
    <row r="86" spans="1:4" x14ac:dyDescent="0.25">
      <c r="A86">
        <v>2001812854</v>
      </c>
      <c r="B86" s="4">
        <v>8904223819291</v>
      </c>
      <c r="C86">
        <v>2</v>
      </c>
      <c r="D86">
        <f>_xlfn.XLOOKUP(B86,SKU_master!$A$2:$A$67,SKU_master!$B$2:$B$67)</f>
        <v>112</v>
      </c>
    </row>
    <row r="87" spans="1:4" x14ac:dyDescent="0.25">
      <c r="A87">
        <v>2001812854</v>
      </c>
      <c r="B87" s="4">
        <v>8904223819031</v>
      </c>
      <c r="C87">
        <v>2</v>
      </c>
      <c r="D87">
        <f>_xlfn.XLOOKUP(B87,SKU_master!$A$2:$A$67,SKU_master!$B$2:$B$67)</f>
        <v>112</v>
      </c>
    </row>
    <row r="88" spans="1:4" x14ac:dyDescent="0.25">
      <c r="A88">
        <v>2001812854</v>
      </c>
      <c r="B88" s="4">
        <v>8904223819024</v>
      </c>
      <c r="C88">
        <v>2</v>
      </c>
      <c r="D88">
        <f>_xlfn.XLOOKUP(B88,SKU_master!$A$2:$A$67,SKU_master!$B$2:$B$67)</f>
        <v>112</v>
      </c>
    </row>
    <row r="89" spans="1:4" x14ac:dyDescent="0.25">
      <c r="A89">
        <v>2001812838</v>
      </c>
      <c r="B89" s="4">
        <v>8904223818980</v>
      </c>
      <c r="C89">
        <v>1</v>
      </c>
      <c r="D89">
        <f>_xlfn.XLOOKUP(B89,SKU_master!$A$2:$A$67,SKU_master!$B$2:$B$67)</f>
        <v>110</v>
      </c>
    </row>
    <row r="90" spans="1:4" x14ac:dyDescent="0.25">
      <c r="A90">
        <v>2001812838</v>
      </c>
      <c r="B90" s="4">
        <v>8904223819031</v>
      </c>
      <c r="C90">
        <v>4</v>
      </c>
      <c r="D90">
        <f>_xlfn.XLOOKUP(B90,SKU_master!$A$2:$A$67,SKU_master!$B$2:$B$67)</f>
        <v>112</v>
      </c>
    </row>
    <row r="91" spans="1:4" x14ac:dyDescent="0.25">
      <c r="A91">
        <v>2001812650</v>
      </c>
      <c r="B91" s="4">
        <v>8904223819031</v>
      </c>
      <c r="C91">
        <v>4</v>
      </c>
      <c r="D91">
        <f>_xlfn.XLOOKUP(B91,SKU_master!$A$2:$A$67,SKU_master!$B$2:$B$67)</f>
        <v>112</v>
      </c>
    </row>
    <row r="92" spans="1:4" x14ac:dyDescent="0.25">
      <c r="A92">
        <v>2001812650</v>
      </c>
      <c r="B92" s="4">
        <v>8904223819017</v>
      </c>
      <c r="C92">
        <v>1</v>
      </c>
      <c r="D92">
        <f>_xlfn.XLOOKUP(B92,SKU_master!$A$2:$A$67,SKU_master!$B$2:$B$67)</f>
        <v>115</v>
      </c>
    </row>
    <row r="93" spans="1:4" x14ac:dyDescent="0.25">
      <c r="A93">
        <v>2001812195</v>
      </c>
      <c r="B93" s="4">
        <v>8904223818706</v>
      </c>
      <c r="C93">
        <v>1</v>
      </c>
      <c r="D93">
        <f>_xlfn.XLOOKUP(B93,SKU_master!$A$2:$A$67,SKU_master!$B$2:$B$67)</f>
        <v>127</v>
      </c>
    </row>
    <row r="94" spans="1:4" x14ac:dyDescent="0.25">
      <c r="A94">
        <v>2001812195</v>
      </c>
      <c r="B94" s="4">
        <v>8904223818942</v>
      </c>
      <c r="C94">
        <v>1</v>
      </c>
      <c r="D94">
        <f>_xlfn.XLOOKUP(B94,SKU_master!$A$2:$A$67,SKU_master!$B$2:$B$67)</f>
        <v>133</v>
      </c>
    </row>
    <row r="95" spans="1:4" x14ac:dyDescent="0.25">
      <c r="A95">
        <v>2001812195</v>
      </c>
      <c r="B95" s="4">
        <v>8904223818850</v>
      </c>
      <c r="C95">
        <v>1</v>
      </c>
      <c r="D95">
        <f>_xlfn.XLOOKUP(B95,SKU_master!$A$2:$A$67,SKU_master!$B$2:$B$67)</f>
        <v>240</v>
      </c>
    </row>
    <row r="96" spans="1:4" x14ac:dyDescent="0.25">
      <c r="A96">
        <v>2001811809</v>
      </c>
      <c r="B96" s="4">
        <v>8904223818706</v>
      </c>
      <c r="C96">
        <v>1</v>
      </c>
      <c r="D96">
        <f>_xlfn.XLOOKUP(B96,SKU_master!$A$2:$A$67,SKU_master!$B$2:$B$67)</f>
        <v>127</v>
      </c>
    </row>
    <row r="97" spans="1:4" x14ac:dyDescent="0.25">
      <c r="A97">
        <v>2001811809</v>
      </c>
      <c r="B97" s="4">
        <v>8904223818942</v>
      </c>
      <c r="C97">
        <v>1</v>
      </c>
      <c r="D97">
        <f>_xlfn.XLOOKUP(B97,SKU_master!$A$2:$A$67,SKU_master!$B$2:$B$67)</f>
        <v>133</v>
      </c>
    </row>
    <row r="98" spans="1:4" x14ac:dyDescent="0.25">
      <c r="A98">
        <v>2001811809</v>
      </c>
      <c r="B98" s="4">
        <v>8904223818850</v>
      </c>
      <c r="C98">
        <v>1</v>
      </c>
      <c r="D98">
        <f>_xlfn.XLOOKUP(B98,SKU_master!$A$2:$A$67,SKU_master!$B$2:$B$67)</f>
        <v>240</v>
      </c>
    </row>
    <row r="99" spans="1:4" x14ac:dyDescent="0.25">
      <c r="A99">
        <v>2001811604</v>
      </c>
      <c r="B99" s="4">
        <v>8904223816214</v>
      </c>
      <c r="C99">
        <v>1</v>
      </c>
      <c r="D99">
        <f>_xlfn.XLOOKUP(B99,SKU_master!$A$2:$A$67,SKU_master!$B$2:$B$67)</f>
        <v>120</v>
      </c>
    </row>
    <row r="100" spans="1:4" x14ac:dyDescent="0.25">
      <c r="A100">
        <v>2001811604</v>
      </c>
      <c r="B100" s="4">
        <v>8904223818669</v>
      </c>
      <c r="C100">
        <v>2</v>
      </c>
      <c r="D100">
        <f>_xlfn.XLOOKUP(B100,SKU_master!$A$2:$A$67,SKU_master!$B$2:$B$67)</f>
        <v>240</v>
      </c>
    </row>
    <row r="101" spans="1:4" x14ac:dyDescent="0.25">
      <c r="A101">
        <v>2001811604</v>
      </c>
      <c r="B101" s="4">
        <v>8904223818683</v>
      </c>
      <c r="C101">
        <v>1</v>
      </c>
      <c r="D101">
        <f>_xlfn.XLOOKUP(B101,SKU_master!$A$2:$A$67,SKU_master!$B$2:$B$67)</f>
        <v>121</v>
      </c>
    </row>
    <row r="102" spans="1:4" x14ac:dyDescent="0.25">
      <c r="A102">
        <v>2001811475</v>
      </c>
      <c r="B102" s="4">
        <v>8904223818706</v>
      </c>
      <c r="C102">
        <v>1</v>
      </c>
      <c r="D102">
        <f>_xlfn.XLOOKUP(B102,SKU_master!$A$2:$A$67,SKU_master!$B$2:$B$67)</f>
        <v>127</v>
      </c>
    </row>
    <row r="103" spans="1:4" x14ac:dyDescent="0.25">
      <c r="A103">
        <v>2001811475</v>
      </c>
      <c r="B103" s="4">
        <v>8904223818669</v>
      </c>
      <c r="C103">
        <v>1</v>
      </c>
      <c r="D103">
        <f>_xlfn.XLOOKUP(B103,SKU_master!$A$2:$A$67,SKU_master!$B$2:$B$67)</f>
        <v>240</v>
      </c>
    </row>
    <row r="104" spans="1:4" x14ac:dyDescent="0.25">
      <c r="A104">
        <v>2001811475</v>
      </c>
      <c r="B104" s="4">
        <v>8904223819499</v>
      </c>
      <c r="C104">
        <v>1</v>
      </c>
      <c r="D104">
        <f>_xlfn.XLOOKUP(B104,SKU_master!$A$2:$A$67,SKU_master!$B$2:$B$67)</f>
        <v>210</v>
      </c>
    </row>
    <row r="105" spans="1:4" x14ac:dyDescent="0.25">
      <c r="A105">
        <v>2001811475</v>
      </c>
      <c r="B105" s="4">
        <v>8904223819031</v>
      </c>
      <c r="C105">
        <v>1</v>
      </c>
      <c r="D105">
        <f>_xlfn.XLOOKUP(B105,SKU_master!$A$2:$A$67,SKU_master!$B$2:$B$67)</f>
        <v>112</v>
      </c>
    </row>
    <row r="106" spans="1:4" x14ac:dyDescent="0.25">
      <c r="A106">
        <v>2001811466</v>
      </c>
      <c r="B106" s="4">
        <v>8904223818706</v>
      </c>
      <c r="C106">
        <v>1</v>
      </c>
      <c r="D106">
        <f>_xlfn.XLOOKUP(B106,SKU_master!$A$2:$A$67,SKU_master!$B$2:$B$67)</f>
        <v>127</v>
      </c>
    </row>
    <row r="107" spans="1:4" x14ac:dyDescent="0.25">
      <c r="A107">
        <v>2001811466</v>
      </c>
      <c r="B107" s="4">
        <v>8904223818850</v>
      </c>
      <c r="C107">
        <v>1</v>
      </c>
      <c r="D107">
        <f>_xlfn.XLOOKUP(B107,SKU_master!$A$2:$A$67,SKU_master!$B$2:$B$67)</f>
        <v>240</v>
      </c>
    </row>
    <row r="108" spans="1:4" x14ac:dyDescent="0.25">
      <c r="A108">
        <v>2001811466</v>
      </c>
      <c r="B108" s="4">
        <v>8904223819468</v>
      </c>
      <c r="C108">
        <v>1</v>
      </c>
      <c r="D108">
        <f>_xlfn.XLOOKUP(B108,SKU_master!$A$2:$A$67,SKU_master!$B$2:$B$67)</f>
        <v>240</v>
      </c>
    </row>
    <row r="109" spans="1:4" x14ac:dyDescent="0.25">
      <c r="A109">
        <v>2001811363</v>
      </c>
      <c r="B109" s="4">
        <v>8904223815859</v>
      </c>
      <c r="C109">
        <v>1</v>
      </c>
      <c r="D109">
        <f>_xlfn.XLOOKUP(B109,SKU_master!$A$2:$A$67,SKU_master!$B$2:$B$67)</f>
        <v>165</v>
      </c>
    </row>
    <row r="110" spans="1:4" x14ac:dyDescent="0.25">
      <c r="A110">
        <v>2001811363</v>
      </c>
      <c r="B110" s="4">
        <v>8904223818751</v>
      </c>
      <c r="C110">
        <v>1</v>
      </c>
      <c r="D110">
        <f>_xlfn.XLOOKUP(B110,SKU_master!$A$2:$A$67,SKU_master!$B$2:$B$67)</f>
        <v>113</v>
      </c>
    </row>
    <row r="111" spans="1:4" x14ac:dyDescent="0.25">
      <c r="A111">
        <v>2001811363</v>
      </c>
      <c r="B111" s="4">
        <v>8904223815873</v>
      </c>
      <c r="C111">
        <v>1</v>
      </c>
      <c r="D111">
        <f>_xlfn.XLOOKUP(B111,SKU_master!$A$2:$A$67,SKU_master!$B$2:$B$67)</f>
        <v>65</v>
      </c>
    </row>
    <row r="112" spans="1:4" x14ac:dyDescent="0.25">
      <c r="A112">
        <v>2001811363</v>
      </c>
      <c r="B112" s="4">
        <v>8904223815859</v>
      </c>
      <c r="C112">
        <v>1</v>
      </c>
      <c r="D112">
        <f>_xlfn.XLOOKUP(B112,SKU_master!$A$2:$A$67,SKU_master!$B$2:$B$67)</f>
        <v>165</v>
      </c>
    </row>
    <row r="113" spans="1:4" x14ac:dyDescent="0.25">
      <c r="A113">
        <v>2001811306</v>
      </c>
      <c r="B113" s="4">
        <v>8904223819352</v>
      </c>
      <c r="C113">
        <v>1</v>
      </c>
      <c r="D113">
        <f>_xlfn.XLOOKUP(B113,SKU_master!$A$2:$A$67,SKU_master!$B$2:$B$67)</f>
        <v>165</v>
      </c>
    </row>
    <row r="114" spans="1:4" x14ac:dyDescent="0.25">
      <c r="A114">
        <v>2001811306</v>
      </c>
      <c r="B114" s="4">
        <v>8904223819543</v>
      </c>
      <c r="C114">
        <v>1</v>
      </c>
      <c r="D114">
        <f>_xlfn.XLOOKUP(B114,SKU_master!$A$2:$A$67,SKU_master!$B$2:$B$67)</f>
        <v>300</v>
      </c>
    </row>
    <row r="115" spans="1:4" x14ac:dyDescent="0.25">
      <c r="A115">
        <v>2001811306</v>
      </c>
      <c r="B115" s="4">
        <v>8904223819147</v>
      </c>
      <c r="C115">
        <v>1</v>
      </c>
      <c r="D115">
        <f>_xlfn.XLOOKUP(B115,SKU_master!$A$2:$A$67,SKU_master!$B$2:$B$67)</f>
        <v>240</v>
      </c>
    </row>
    <row r="116" spans="1:4" x14ac:dyDescent="0.25">
      <c r="A116">
        <v>2001811306</v>
      </c>
      <c r="B116" s="4">
        <v>8904223819468</v>
      </c>
      <c r="C116">
        <v>1</v>
      </c>
      <c r="D116">
        <f>_xlfn.XLOOKUP(B116,SKU_master!$A$2:$A$67,SKU_master!$B$2:$B$67)</f>
        <v>240</v>
      </c>
    </row>
    <row r="117" spans="1:4" x14ac:dyDescent="0.25">
      <c r="A117">
        <v>2001811305</v>
      </c>
      <c r="B117" s="4">
        <v>8904223816214</v>
      </c>
      <c r="C117">
        <v>1</v>
      </c>
      <c r="D117">
        <f>_xlfn.XLOOKUP(B117,SKU_master!$A$2:$A$67,SKU_master!$B$2:$B$67)</f>
        <v>120</v>
      </c>
    </row>
    <row r="118" spans="1:4" x14ac:dyDescent="0.25">
      <c r="A118">
        <v>2001811305</v>
      </c>
      <c r="B118" s="4">
        <v>8904223819499</v>
      </c>
      <c r="C118">
        <v>1</v>
      </c>
      <c r="D118">
        <f>_xlfn.XLOOKUP(B118,SKU_master!$A$2:$A$67,SKU_master!$B$2:$B$67)</f>
        <v>210</v>
      </c>
    </row>
    <row r="119" spans="1:4" x14ac:dyDescent="0.25">
      <c r="A119">
        <v>2001811305</v>
      </c>
      <c r="B119" s="4">
        <v>8904223819505</v>
      </c>
      <c r="C119">
        <v>1</v>
      </c>
      <c r="D119">
        <f>_xlfn.XLOOKUP(B119,SKU_master!$A$2:$A$67,SKU_master!$B$2:$B$67)</f>
        <v>210</v>
      </c>
    </row>
    <row r="120" spans="1:4" x14ac:dyDescent="0.25">
      <c r="A120">
        <v>2001811305</v>
      </c>
      <c r="B120" s="4">
        <v>8904223819512</v>
      </c>
      <c r="C120">
        <v>1</v>
      </c>
      <c r="D120">
        <f>_xlfn.XLOOKUP(B120,SKU_master!$A$2:$A$67,SKU_master!$B$2:$B$67)</f>
        <v>210</v>
      </c>
    </row>
    <row r="121" spans="1:4" x14ac:dyDescent="0.25">
      <c r="A121">
        <v>2001811229</v>
      </c>
      <c r="B121" s="4">
        <v>8904223819468</v>
      </c>
      <c r="C121">
        <v>1</v>
      </c>
      <c r="D121">
        <f>_xlfn.XLOOKUP(B121,SKU_master!$A$2:$A$67,SKU_master!$B$2:$B$67)</f>
        <v>240</v>
      </c>
    </row>
    <row r="122" spans="1:4" x14ac:dyDescent="0.25">
      <c r="A122">
        <v>2001811229</v>
      </c>
      <c r="B122" s="4">
        <v>8904223819345</v>
      </c>
      <c r="C122">
        <v>1</v>
      </c>
      <c r="D122">
        <f>_xlfn.XLOOKUP(B122,SKU_master!$A$2:$A$67,SKU_master!$B$2:$B$67)</f>
        <v>165</v>
      </c>
    </row>
    <row r="123" spans="1:4" x14ac:dyDescent="0.25">
      <c r="A123">
        <v>2001811229</v>
      </c>
      <c r="B123" s="4">
        <v>8904223818874</v>
      </c>
      <c r="C123">
        <v>1</v>
      </c>
      <c r="D123">
        <f>_xlfn.XLOOKUP(B123,SKU_master!$A$2:$A$67,SKU_master!$B$2:$B$67)</f>
        <v>100</v>
      </c>
    </row>
    <row r="124" spans="1:4" x14ac:dyDescent="0.25">
      <c r="A124">
        <v>2001811192</v>
      </c>
      <c r="B124" s="4">
        <v>8904223816214</v>
      </c>
      <c r="C124">
        <v>1</v>
      </c>
      <c r="D124">
        <f>_xlfn.XLOOKUP(B124,SKU_master!$A$2:$A$67,SKU_master!$B$2:$B$67)</f>
        <v>120</v>
      </c>
    </row>
    <row r="125" spans="1:4" x14ac:dyDescent="0.25">
      <c r="A125">
        <v>2001811192</v>
      </c>
      <c r="B125" s="4">
        <v>8904223818874</v>
      </c>
      <c r="C125">
        <v>1</v>
      </c>
      <c r="D125">
        <f>_xlfn.XLOOKUP(B125,SKU_master!$A$2:$A$67,SKU_master!$B$2:$B$67)</f>
        <v>100</v>
      </c>
    </row>
    <row r="126" spans="1:4" x14ac:dyDescent="0.25">
      <c r="A126">
        <v>2001811192</v>
      </c>
      <c r="B126" s="4">
        <v>8904223818881</v>
      </c>
      <c r="C126">
        <v>1</v>
      </c>
      <c r="D126">
        <f>_xlfn.XLOOKUP(B126,SKU_master!$A$2:$A$67,SKU_master!$B$2:$B$67)</f>
        <v>140</v>
      </c>
    </row>
    <row r="127" spans="1:4" x14ac:dyDescent="0.25">
      <c r="A127">
        <v>2001811192</v>
      </c>
      <c r="B127" s="4">
        <v>8904223819291</v>
      </c>
      <c r="C127">
        <v>2</v>
      </c>
      <c r="D127">
        <f>_xlfn.XLOOKUP(B127,SKU_master!$A$2:$A$67,SKU_master!$B$2:$B$67)</f>
        <v>112</v>
      </c>
    </row>
    <row r="128" spans="1:4" x14ac:dyDescent="0.25">
      <c r="A128">
        <v>2001811192</v>
      </c>
      <c r="B128" s="4">
        <v>8904223819031</v>
      </c>
      <c r="C128">
        <v>2</v>
      </c>
      <c r="D128">
        <f>_xlfn.XLOOKUP(B128,SKU_master!$A$2:$A$67,SKU_master!$B$2:$B$67)</f>
        <v>112</v>
      </c>
    </row>
    <row r="129" spans="1:4" x14ac:dyDescent="0.25">
      <c r="A129">
        <v>2001811192</v>
      </c>
      <c r="B129" s="4">
        <v>8904223819024</v>
      </c>
      <c r="C129">
        <v>2</v>
      </c>
      <c r="D129">
        <f>_xlfn.XLOOKUP(B129,SKU_master!$A$2:$A$67,SKU_master!$B$2:$B$67)</f>
        <v>112</v>
      </c>
    </row>
    <row r="130" spans="1:4" x14ac:dyDescent="0.25">
      <c r="A130">
        <v>2001811153</v>
      </c>
      <c r="B130" s="4">
        <v>8904223818706</v>
      </c>
      <c r="C130">
        <v>1</v>
      </c>
      <c r="D130">
        <f>_xlfn.XLOOKUP(B130,SKU_master!$A$2:$A$67,SKU_master!$B$2:$B$67)</f>
        <v>127</v>
      </c>
    </row>
    <row r="131" spans="1:4" x14ac:dyDescent="0.25">
      <c r="A131">
        <v>2001811153</v>
      </c>
      <c r="B131" s="4">
        <v>8904223818850</v>
      </c>
      <c r="C131">
        <v>1</v>
      </c>
      <c r="D131">
        <f>_xlfn.XLOOKUP(B131,SKU_master!$A$2:$A$67,SKU_master!$B$2:$B$67)</f>
        <v>240</v>
      </c>
    </row>
    <row r="132" spans="1:4" x14ac:dyDescent="0.25">
      <c r="A132">
        <v>2001811153</v>
      </c>
      <c r="B132" s="4">
        <v>8904223819468</v>
      </c>
      <c r="C132">
        <v>1</v>
      </c>
      <c r="D132">
        <f>_xlfn.XLOOKUP(B132,SKU_master!$A$2:$A$67,SKU_master!$B$2:$B$67)</f>
        <v>240</v>
      </c>
    </row>
    <row r="133" spans="1:4" x14ac:dyDescent="0.25">
      <c r="A133">
        <v>2001811058</v>
      </c>
      <c r="B133" s="4">
        <v>8904223818706</v>
      </c>
      <c r="C133">
        <v>1</v>
      </c>
      <c r="D133">
        <f>_xlfn.XLOOKUP(B133,SKU_master!$A$2:$A$67,SKU_master!$B$2:$B$67)</f>
        <v>127</v>
      </c>
    </row>
    <row r="134" spans="1:4" x14ac:dyDescent="0.25">
      <c r="A134">
        <v>2001811058</v>
      </c>
      <c r="B134" s="4">
        <v>8904223818942</v>
      </c>
      <c r="C134">
        <v>1</v>
      </c>
      <c r="D134">
        <f>_xlfn.XLOOKUP(B134,SKU_master!$A$2:$A$67,SKU_master!$B$2:$B$67)</f>
        <v>133</v>
      </c>
    </row>
    <row r="135" spans="1:4" x14ac:dyDescent="0.25">
      <c r="A135">
        <v>2001811058</v>
      </c>
      <c r="B135" s="4">
        <v>8904223818850</v>
      </c>
      <c r="C135">
        <v>1</v>
      </c>
      <c r="D135">
        <f>_xlfn.XLOOKUP(B135,SKU_master!$A$2:$A$67,SKU_master!$B$2:$B$67)</f>
        <v>240</v>
      </c>
    </row>
    <row r="136" spans="1:4" x14ac:dyDescent="0.25">
      <c r="A136">
        <v>2001811039</v>
      </c>
      <c r="B136" s="4">
        <v>8904223818706</v>
      </c>
      <c r="C136">
        <v>1</v>
      </c>
      <c r="D136">
        <f>_xlfn.XLOOKUP(B136,SKU_master!$A$2:$A$67,SKU_master!$B$2:$B$67)</f>
        <v>127</v>
      </c>
    </row>
    <row r="137" spans="1:4" x14ac:dyDescent="0.25">
      <c r="A137">
        <v>2001811039</v>
      </c>
      <c r="B137" s="4">
        <v>8904223818683</v>
      </c>
      <c r="C137">
        <v>1</v>
      </c>
      <c r="D137">
        <f>_xlfn.XLOOKUP(B137,SKU_master!$A$2:$A$67,SKU_master!$B$2:$B$67)</f>
        <v>121</v>
      </c>
    </row>
    <row r="138" spans="1:4" x14ac:dyDescent="0.25">
      <c r="A138">
        <v>2001811039</v>
      </c>
      <c r="B138" s="4">
        <v>8904223818850</v>
      </c>
      <c r="C138">
        <v>1</v>
      </c>
      <c r="D138">
        <f>_xlfn.XLOOKUP(B138,SKU_master!$A$2:$A$67,SKU_master!$B$2:$B$67)</f>
        <v>240</v>
      </c>
    </row>
    <row r="139" spans="1:4" x14ac:dyDescent="0.25">
      <c r="A139">
        <v>2001810697</v>
      </c>
      <c r="B139" s="4">
        <v>8904223818706</v>
      </c>
      <c r="C139">
        <v>1</v>
      </c>
      <c r="D139">
        <f>_xlfn.XLOOKUP(B139,SKU_master!$A$2:$A$67,SKU_master!$B$2:$B$67)</f>
        <v>127</v>
      </c>
    </row>
    <row r="140" spans="1:4" x14ac:dyDescent="0.25">
      <c r="A140">
        <v>2001810697</v>
      </c>
      <c r="B140" s="4">
        <v>8904223818850</v>
      </c>
      <c r="C140">
        <v>1</v>
      </c>
      <c r="D140">
        <f>_xlfn.XLOOKUP(B140,SKU_master!$A$2:$A$67,SKU_master!$B$2:$B$67)</f>
        <v>240</v>
      </c>
    </row>
    <row r="141" spans="1:4" x14ac:dyDescent="0.25">
      <c r="A141">
        <v>2001810697</v>
      </c>
      <c r="B141" s="4">
        <v>8904223819468</v>
      </c>
      <c r="C141">
        <v>1</v>
      </c>
      <c r="D141">
        <f>_xlfn.XLOOKUP(B141,SKU_master!$A$2:$A$67,SKU_master!$B$2:$B$67)</f>
        <v>240</v>
      </c>
    </row>
    <row r="142" spans="1:4" x14ac:dyDescent="0.25">
      <c r="A142">
        <v>2001810549</v>
      </c>
      <c r="B142" s="4">
        <v>8904223819468</v>
      </c>
      <c r="C142">
        <v>1</v>
      </c>
      <c r="D142">
        <f>_xlfn.XLOOKUP(B142,SKU_master!$A$2:$A$67,SKU_master!$B$2:$B$67)</f>
        <v>240</v>
      </c>
    </row>
    <row r="143" spans="1:4" x14ac:dyDescent="0.25">
      <c r="A143">
        <v>2001810549</v>
      </c>
      <c r="B143" s="4">
        <v>8904223818454</v>
      </c>
      <c r="C143">
        <v>1</v>
      </c>
      <c r="D143">
        <f>_xlfn.XLOOKUP(B143,SKU_master!$A$2:$A$67,SKU_master!$B$2:$B$67)</f>
        <v>232</v>
      </c>
    </row>
    <row r="144" spans="1:4" x14ac:dyDescent="0.25">
      <c r="A144">
        <v>2001810549</v>
      </c>
      <c r="B144" s="4">
        <v>8904223818669</v>
      </c>
      <c r="C144">
        <v>1</v>
      </c>
      <c r="D144">
        <f>_xlfn.XLOOKUP(B144,SKU_master!$A$2:$A$67,SKU_master!$B$2:$B$67)</f>
        <v>240</v>
      </c>
    </row>
    <row r="145" spans="1:4" x14ac:dyDescent="0.25">
      <c r="A145">
        <v>2001810549</v>
      </c>
      <c r="B145" s="4">
        <v>8904223818638</v>
      </c>
      <c r="C145">
        <v>2</v>
      </c>
      <c r="D145">
        <f>_xlfn.XLOOKUP(B145,SKU_master!$A$2:$A$67,SKU_master!$B$2:$B$67)</f>
        <v>137</v>
      </c>
    </row>
    <row r="146" spans="1:4" x14ac:dyDescent="0.25">
      <c r="A146">
        <v>2001810281</v>
      </c>
      <c r="B146" s="4">
        <v>8904223818706</v>
      </c>
      <c r="C146">
        <v>1</v>
      </c>
      <c r="D146">
        <f>_xlfn.XLOOKUP(B146,SKU_master!$A$2:$A$67,SKU_master!$B$2:$B$67)</f>
        <v>127</v>
      </c>
    </row>
    <row r="147" spans="1:4" x14ac:dyDescent="0.25">
      <c r="A147">
        <v>2001810281</v>
      </c>
      <c r="B147" s="4">
        <v>8904223818942</v>
      </c>
      <c r="C147">
        <v>1</v>
      </c>
      <c r="D147">
        <f>_xlfn.XLOOKUP(B147,SKU_master!$A$2:$A$67,SKU_master!$B$2:$B$67)</f>
        <v>133</v>
      </c>
    </row>
    <row r="148" spans="1:4" x14ac:dyDescent="0.25">
      <c r="A148">
        <v>2001810281</v>
      </c>
      <c r="B148" s="4">
        <v>8904223818850</v>
      </c>
      <c r="C148">
        <v>1</v>
      </c>
      <c r="D148">
        <f>_xlfn.XLOOKUP(B148,SKU_master!$A$2:$A$67,SKU_master!$B$2:$B$67)</f>
        <v>240</v>
      </c>
    </row>
    <row r="149" spans="1:4" x14ac:dyDescent="0.25">
      <c r="A149">
        <v>2001810125</v>
      </c>
      <c r="B149" s="4">
        <v>8904223818706</v>
      </c>
      <c r="C149">
        <v>1</v>
      </c>
      <c r="D149">
        <f>_xlfn.XLOOKUP(B149,SKU_master!$A$2:$A$67,SKU_master!$B$2:$B$67)</f>
        <v>127</v>
      </c>
    </row>
    <row r="150" spans="1:4" x14ac:dyDescent="0.25">
      <c r="A150">
        <v>2001810125</v>
      </c>
      <c r="B150" s="4">
        <v>8904223818942</v>
      </c>
      <c r="C150">
        <v>1</v>
      </c>
      <c r="D150">
        <f>_xlfn.XLOOKUP(B150,SKU_master!$A$2:$A$67,SKU_master!$B$2:$B$67)</f>
        <v>133</v>
      </c>
    </row>
    <row r="151" spans="1:4" x14ac:dyDescent="0.25">
      <c r="A151">
        <v>2001810125</v>
      </c>
      <c r="B151" s="4">
        <v>8904223818850</v>
      </c>
      <c r="C151">
        <v>1</v>
      </c>
      <c r="D151">
        <f>_xlfn.XLOOKUP(B151,SKU_master!$A$2:$A$67,SKU_master!$B$2:$B$67)</f>
        <v>240</v>
      </c>
    </row>
    <row r="152" spans="1:4" x14ac:dyDescent="0.25">
      <c r="A152">
        <v>2001810104</v>
      </c>
      <c r="B152" s="4">
        <v>8904223818850</v>
      </c>
      <c r="C152">
        <v>1</v>
      </c>
      <c r="D152">
        <f>_xlfn.XLOOKUP(B152,SKU_master!$A$2:$A$67,SKU_master!$B$2:$B$67)</f>
        <v>240</v>
      </c>
    </row>
    <row r="153" spans="1:4" x14ac:dyDescent="0.25">
      <c r="A153">
        <v>2001810104</v>
      </c>
      <c r="B153" s="4">
        <v>8904223818683</v>
      </c>
      <c r="C153">
        <v>1</v>
      </c>
      <c r="D153">
        <f>_xlfn.XLOOKUP(B153,SKU_master!$A$2:$A$67,SKU_master!$B$2:$B$67)</f>
        <v>121</v>
      </c>
    </row>
    <row r="154" spans="1:4" x14ac:dyDescent="0.25">
      <c r="A154">
        <v>2001810104</v>
      </c>
      <c r="B154" s="4">
        <v>8904223819468</v>
      </c>
      <c r="C154">
        <v>1</v>
      </c>
      <c r="D154">
        <f>_xlfn.XLOOKUP(B154,SKU_master!$A$2:$A$67,SKU_master!$B$2:$B$67)</f>
        <v>240</v>
      </c>
    </row>
    <row r="155" spans="1:4" x14ac:dyDescent="0.25">
      <c r="A155">
        <v>2001809934</v>
      </c>
      <c r="B155" s="4">
        <v>8904223818850</v>
      </c>
      <c r="C155">
        <v>1</v>
      </c>
      <c r="D155">
        <f>_xlfn.XLOOKUP(B155,SKU_master!$A$2:$A$67,SKU_master!$B$2:$B$67)</f>
        <v>240</v>
      </c>
    </row>
    <row r="156" spans="1:4" x14ac:dyDescent="0.25">
      <c r="A156">
        <v>2001809934</v>
      </c>
      <c r="B156" s="4">
        <v>8904223818683</v>
      </c>
      <c r="C156">
        <v>1</v>
      </c>
      <c r="D156">
        <f>_xlfn.XLOOKUP(B156,SKU_master!$A$2:$A$67,SKU_master!$B$2:$B$67)</f>
        <v>121</v>
      </c>
    </row>
    <row r="157" spans="1:4" x14ac:dyDescent="0.25">
      <c r="A157">
        <v>2001809917</v>
      </c>
      <c r="B157" s="4">
        <v>8904223819499</v>
      </c>
      <c r="C157">
        <v>1</v>
      </c>
      <c r="D157">
        <f>_xlfn.XLOOKUP(B157,SKU_master!$A$2:$A$67,SKU_master!$B$2:$B$67)</f>
        <v>210</v>
      </c>
    </row>
    <row r="158" spans="1:4" x14ac:dyDescent="0.25">
      <c r="A158">
        <v>2001809917</v>
      </c>
      <c r="B158" s="4">
        <v>8904223819505</v>
      </c>
      <c r="C158">
        <v>1</v>
      </c>
      <c r="D158">
        <f>_xlfn.XLOOKUP(B158,SKU_master!$A$2:$A$67,SKU_master!$B$2:$B$67)</f>
        <v>210</v>
      </c>
    </row>
    <row r="159" spans="1:4" x14ac:dyDescent="0.25">
      <c r="A159">
        <v>2001809917</v>
      </c>
      <c r="B159" s="4">
        <v>8904223819512</v>
      </c>
      <c r="C159">
        <v>1</v>
      </c>
      <c r="D159">
        <f>_xlfn.XLOOKUP(B159,SKU_master!$A$2:$A$67,SKU_master!$B$2:$B$67)</f>
        <v>210</v>
      </c>
    </row>
    <row r="160" spans="1:4" x14ac:dyDescent="0.25">
      <c r="A160">
        <v>2001809820</v>
      </c>
      <c r="B160" s="4">
        <v>8904223819277</v>
      </c>
      <c r="C160">
        <v>1</v>
      </c>
      <c r="D160">
        <f>_xlfn.XLOOKUP(B160,SKU_master!$A$2:$A$67,SKU_master!$B$2:$B$67)</f>
        <v>350</v>
      </c>
    </row>
    <row r="161" spans="1:4" x14ac:dyDescent="0.25">
      <c r="A161">
        <v>2001809820</v>
      </c>
      <c r="B161" s="4">
        <v>8904223818478</v>
      </c>
      <c r="C161">
        <v>1</v>
      </c>
      <c r="D161">
        <f>_xlfn.XLOOKUP(B161,SKU_master!$A$2:$A$67,SKU_master!$B$2:$B$67)</f>
        <v>350</v>
      </c>
    </row>
    <row r="162" spans="1:4" x14ac:dyDescent="0.25">
      <c r="A162">
        <v>2001809820</v>
      </c>
      <c r="B162" s="4">
        <v>8904223819284</v>
      </c>
      <c r="C162">
        <v>1</v>
      </c>
      <c r="D162">
        <f>_xlfn.XLOOKUP(B162,SKU_master!$A$2:$A$67,SKU_master!$B$2:$B$67)</f>
        <v>350</v>
      </c>
    </row>
    <row r="163" spans="1:4" x14ac:dyDescent="0.25">
      <c r="A163">
        <v>2001809820</v>
      </c>
      <c r="B163" s="4">
        <v>8904223819130</v>
      </c>
      <c r="C163">
        <v>1</v>
      </c>
      <c r="D163">
        <f>_xlfn.XLOOKUP(B163,SKU_master!$A$2:$A$67,SKU_master!$B$2:$B$67)</f>
        <v>350</v>
      </c>
    </row>
    <row r="164" spans="1:4" x14ac:dyDescent="0.25">
      <c r="A164">
        <v>2001809820</v>
      </c>
      <c r="B164" s="4">
        <v>8904223819031</v>
      </c>
      <c r="C164">
        <v>2</v>
      </c>
      <c r="D164">
        <f>_xlfn.XLOOKUP(B164,SKU_master!$A$2:$A$67,SKU_master!$B$2:$B$67)</f>
        <v>112</v>
      </c>
    </row>
    <row r="165" spans="1:4" x14ac:dyDescent="0.25">
      <c r="A165">
        <v>2001809820</v>
      </c>
      <c r="B165" s="4">
        <v>8904223819024</v>
      </c>
      <c r="C165">
        <v>2</v>
      </c>
      <c r="D165">
        <f>_xlfn.XLOOKUP(B165,SKU_master!$A$2:$A$67,SKU_master!$B$2:$B$67)</f>
        <v>112</v>
      </c>
    </row>
    <row r="166" spans="1:4" x14ac:dyDescent="0.25">
      <c r="A166">
        <v>2001809820</v>
      </c>
      <c r="B166" s="4">
        <v>8904223816214</v>
      </c>
      <c r="C166">
        <v>1</v>
      </c>
      <c r="D166">
        <f>_xlfn.XLOOKUP(B166,SKU_master!$A$2:$A$67,SKU_master!$B$2:$B$67)</f>
        <v>120</v>
      </c>
    </row>
    <row r="167" spans="1:4" x14ac:dyDescent="0.25">
      <c r="A167">
        <v>2001809820</v>
      </c>
      <c r="B167" s="4">
        <v>8904223818874</v>
      </c>
      <c r="C167">
        <v>1</v>
      </c>
      <c r="D167">
        <f>_xlfn.XLOOKUP(B167,SKU_master!$A$2:$A$67,SKU_master!$B$2:$B$67)</f>
        <v>100</v>
      </c>
    </row>
    <row r="168" spans="1:4" x14ac:dyDescent="0.25">
      <c r="A168">
        <v>2001809820</v>
      </c>
      <c r="B168" s="4">
        <v>8904223818881</v>
      </c>
      <c r="C168">
        <v>1</v>
      </c>
      <c r="D168">
        <f>_xlfn.XLOOKUP(B168,SKU_master!$A$2:$A$67,SKU_master!$B$2:$B$67)</f>
        <v>140</v>
      </c>
    </row>
    <row r="169" spans="1:4" x14ac:dyDescent="0.25">
      <c r="A169">
        <v>2001809820</v>
      </c>
      <c r="B169" s="4">
        <v>8904223818898</v>
      </c>
      <c r="C169">
        <v>1</v>
      </c>
      <c r="D169">
        <f>_xlfn.XLOOKUP(B169,SKU_master!$A$2:$A$67,SKU_master!$B$2:$B$67)</f>
        <v>140</v>
      </c>
    </row>
    <row r="170" spans="1:4" x14ac:dyDescent="0.25">
      <c r="A170">
        <v>2001809820</v>
      </c>
      <c r="B170" s="4">
        <v>8904223818706</v>
      </c>
      <c r="C170">
        <v>1</v>
      </c>
      <c r="D170">
        <f>_xlfn.XLOOKUP(B170,SKU_master!$A$2:$A$67,SKU_master!$B$2:$B$67)</f>
        <v>127</v>
      </c>
    </row>
    <row r="171" spans="1:4" x14ac:dyDescent="0.25">
      <c r="A171">
        <v>2001809820</v>
      </c>
      <c r="B171" s="4">
        <v>8904223818942</v>
      </c>
      <c r="C171">
        <v>1</v>
      </c>
      <c r="D171">
        <f>_xlfn.XLOOKUP(B171,SKU_master!$A$2:$A$67,SKU_master!$B$2:$B$67)</f>
        <v>133</v>
      </c>
    </row>
    <row r="172" spans="1:4" x14ac:dyDescent="0.25">
      <c r="A172">
        <v>2001809820</v>
      </c>
      <c r="B172" s="4">
        <v>8904223818850</v>
      </c>
      <c r="C172">
        <v>1</v>
      </c>
      <c r="D172">
        <f>_xlfn.XLOOKUP(B172,SKU_master!$A$2:$A$67,SKU_master!$B$2:$B$67)</f>
        <v>240</v>
      </c>
    </row>
    <row r="173" spans="1:4" x14ac:dyDescent="0.25">
      <c r="A173">
        <v>2001809820</v>
      </c>
      <c r="B173" s="4">
        <v>8904223818454</v>
      </c>
      <c r="C173">
        <v>1</v>
      </c>
      <c r="D173">
        <f>_xlfn.XLOOKUP(B173,SKU_master!$A$2:$A$67,SKU_master!$B$2:$B$67)</f>
        <v>232</v>
      </c>
    </row>
    <row r="174" spans="1:4" x14ac:dyDescent="0.25">
      <c r="A174">
        <v>2001809794</v>
      </c>
      <c r="B174" s="4">
        <v>8904223819284</v>
      </c>
      <c r="C174">
        <v>1</v>
      </c>
      <c r="D174">
        <f>_xlfn.XLOOKUP(B174,SKU_master!$A$2:$A$67,SKU_master!$B$2:$B$67)</f>
        <v>350</v>
      </c>
    </row>
    <row r="175" spans="1:4" x14ac:dyDescent="0.25">
      <c r="A175">
        <v>2001809794</v>
      </c>
      <c r="B175" s="4">
        <v>8904223819352</v>
      </c>
      <c r="C175">
        <v>1</v>
      </c>
      <c r="D175">
        <f>_xlfn.XLOOKUP(B175,SKU_master!$A$2:$A$67,SKU_master!$B$2:$B$67)</f>
        <v>165</v>
      </c>
    </row>
    <row r="176" spans="1:4" x14ac:dyDescent="0.25">
      <c r="A176">
        <v>2001809794</v>
      </c>
      <c r="B176" s="4">
        <v>8904223818935</v>
      </c>
      <c r="C176">
        <v>1</v>
      </c>
      <c r="D176">
        <f>_xlfn.XLOOKUP(B176,SKU_master!$A$2:$A$67,SKU_master!$B$2:$B$67)</f>
        <v>120</v>
      </c>
    </row>
    <row r="177" spans="1:4" x14ac:dyDescent="0.25">
      <c r="A177">
        <v>2001809794</v>
      </c>
      <c r="B177" s="4">
        <v>8904223816214</v>
      </c>
      <c r="C177">
        <v>1</v>
      </c>
      <c r="D177">
        <f>_xlfn.XLOOKUP(B177,SKU_master!$A$2:$A$67,SKU_master!$B$2:$B$67)</f>
        <v>120</v>
      </c>
    </row>
    <row r="178" spans="1:4" x14ac:dyDescent="0.25">
      <c r="A178">
        <v>2001809794</v>
      </c>
      <c r="B178" s="4">
        <v>8904223818454</v>
      </c>
      <c r="C178">
        <v>1</v>
      </c>
      <c r="D178">
        <f>_xlfn.XLOOKUP(B178,SKU_master!$A$2:$A$67,SKU_master!$B$2:$B$67)</f>
        <v>232</v>
      </c>
    </row>
    <row r="179" spans="1:4" x14ac:dyDescent="0.25">
      <c r="A179">
        <v>2001809794</v>
      </c>
      <c r="B179" s="4" t="s">
        <v>6</v>
      </c>
      <c r="C179">
        <v>1</v>
      </c>
      <c r="D179">
        <f>_xlfn.XLOOKUP(B179,SKU_master!$A$2:$A$67,SKU_master!$B$2:$B$67)</f>
        <v>500</v>
      </c>
    </row>
    <row r="180" spans="1:4" x14ac:dyDescent="0.25">
      <c r="A180">
        <v>2001809794</v>
      </c>
      <c r="B180" s="4">
        <v>8904223819116</v>
      </c>
      <c r="C180">
        <v>1</v>
      </c>
      <c r="D180">
        <f>_xlfn.XLOOKUP(B180,SKU_master!$A$2:$A$67,SKU_master!$B$2:$B$67)</f>
        <v>30</v>
      </c>
    </row>
    <row r="181" spans="1:4" x14ac:dyDescent="0.25">
      <c r="A181">
        <v>2001809592</v>
      </c>
      <c r="B181" s="4">
        <v>8904223818706</v>
      </c>
      <c r="C181">
        <v>1</v>
      </c>
      <c r="D181">
        <f>_xlfn.XLOOKUP(B181,SKU_master!$A$2:$A$67,SKU_master!$B$2:$B$67)</f>
        <v>127</v>
      </c>
    </row>
    <row r="182" spans="1:4" x14ac:dyDescent="0.25">
      <c r="A182">
        <v>2001809592</v>
      </c>
      <c r="B182" s="4">
        <v>8904223819024</v>
      </c>
      <c r="C182">
        <v>8</v>
      </c>
      <c r="D182">
        <f>_xlfn.XLOOKUP(B182,SKU_master!$A$2:$A$67,SKU_master!$B$2:$B$67)</f>
        <v>112</v>
      </c>
    </row>
    <row r="183" spans="1:4" x14ac:dyDescent="0.25">
      <c r="A183">
        <v>2001809592</v>
      </c>
      <c r="B183" s="4">
        <v>8904223818683</v>
      </c>
      <c r="C183">
        <v>2</v>
      </c>
      <c r="D183">
        <f>_xlfn.XLOOKUP(B183,SKU_master!$A$2:$A$67,SKU_master!$B$2:$B$67)</f>
        <v>121</v>
      </c>
    </row>
    <row r="184" spans="1:4" x14ac:dyDescent="0.25">
      <c r="A184">
        <v>2001809592</v>
      </c>
      <c r="B184" s="4">
        <v>8904223818850</v>
      </c>
      <c r="C184">
        <v>1</v>
      </c>
      <c r="D184">
        <f>_xlfn.XLOOKUP(B184,SKU_master!$A$2:$A$67,SKU_master!$B$2:$B$67)</f>
        <v>240</v>
      </c>
    </row>
    <row r="185" spans="1:4" x14ac:dyDescent="0.25">
      <c r="A185">
        <v>2001809383</v>
      </c>
      <c r="B185" s="4">
        <v>8904223818706</v>
      </c>
      <c r="C185">
        <v>1</v>
      </c>
      <c r="D185">
        <f>_xlfn.XLOOKUP(B185,SKU_master!$A$2:$A$67,SKU_master!$B$2:$B$67)</f>
        <v>127</v>
      </c>
    </row>
    <row r="186" spans="1:4" x14ac:dyDescent="0.25">
      <c r="A186">
        <v>2001809383</v>
      </c>
      <c r="B186" s="4">
        <v>8904223818850</v>
      </c>
      <c r="C186">
        <v>1</v>
      </c>
      <c r="D186">
        <f>_xlfn.XLOOKUP(B186,SKU_master!$A$2:$A$67,SKU_master!$B$2:$B$67)</f>
        <v>240</v>
      </c>
    </row>
    <row r="187" spans="1:4" x14ac:dyDescent="0.25">
      <c r="A187">
        <v>2001809383</v>
      </c>
      <c r="B187" s="4">
        <v>8904223819468</v>
      </c>
      <c r="C187">
        <v>1</v>
      </c>
      <c r="D187">
        <f>_xlfn.XLOOKUP(B187,SKU_master!$A$2:$A$67,SKU_master!$B$2:$B$67)</f>
        <v>240</v>
      </c>
    </row>
    <row r="188" spans="1:4" x14ac:dyDescent="0.25">
      <c r="A188">
        <v>2001809270</v>
      </c>
      <c r="B188" s="4">
        <v>8904223818706</v>
      </c>
      <c r="C188">
        <v>1</v>
      </c>
      <c r="D188">
        <f>_xlfn.XLOOKUP(B188,SKU_master!$A$2:$A$67,SKU_master!$B$2:$B$67)</f>
        <v>127</v>
      </c>
    </row>
    <row r="189" spans="1:4" x14ac:dyDescent="0.25">
      <c r="A189">
        <v>2001809270</v>
      </c>
      <c r="B189" s="4">
        <v>8904223818942</v>
      </c>
      <c r="C189">
        <v>1</v>
      </c>
      <c r="D189">
        <f>_xlfn.XLOOKUP(B189,SKU_master!$A$2:$A$67,SKU_master!$B$2:$B$67)</f>
        <v>133</v>
      </c>
    </row>
    <row r="190" spans="1:4" x14ac:dyDescent="0.25">
      <c r="A190">
        <v>2001809270</v>
      </c>
      <c r="B190" s="4">
        <v>8904223818850</v>
      </c>
      <c r="C190">
        <v>1</v>
      </c>
      <c r="D190">
        <f>_xlfn.XLOOKUP(B190,SKU_master!$A$2:$A$67,SKU_master!$B$2:$B$67)</f>
        <v>240</v>
      </c>
    </row>
    <row r="191" spans="1:4" x14ac:dyDescent="0.25">
      <c r="A191">
        <v>2001808992</v>
      </c>
      <c r="B191" s="4">
        <v>8904223818706</v>
      </c>
      <c r="C191">
        <v>1</v>
      </c>
      <c r="D191">
        <f>_xlfn.XLOOKUP(B191,SKU_master!$A$2:$A$67,SKU_master!$B$2:$B$67)</f>
        <v>127</v>
      </c>
    </row>
    <row r="192" spans="1:4" x14ac:dyDescent="0.25">
      <c r="A192">
        <v>2001808992</v>
      </c>
      <c r="B192" s="4">
        <v>8904223818942</v>
      </c>
      <c r="C192">
        <v>1</v>
      </c>
      <c r="D192">
        <f>_xlfn.XLOOKUP(B192,SKU_master!$A$2:$A$67,SKU_master!$B$2:$B$67)</f>
        <v>133</v>
      </c>
    </row>
    <row r="193" spans="1:4" x14ac:dyDescent="0.25">
      <c r="A193">
        <v>2001808992</v>
      </c>
      <c r="B193" s="4">
        <v>8904223818850</v>
      </c>
      <c r="C193">
        <v>1</v>
      </c>
      <c r="D193">
        <f>_xlfn.XLOOKUP(B193,SKU_master!$A$2:$A$67,SKU_master!$B$2:$B$67)</f>
        <v>240</v>
      </c>
    </row>
    <row r="194" spans="1:4" x14ac:dyDescent="0.25">
      <c r="A194">
        <v>2001808883</v>
      </c>
      <c r="B194" s="4">
        <v>8904223818706</v>
      </c>
      <c r="C194">
        <v>1</v>
      </c>
      <c r="D194">
        <f>_xlfn.XLOOKUP(B194,SKU_master!$A$2:$A$67,SKU_master!$B$2:$B$67)</f>
        <v>127</v>
      </c>
    </row>
    <row r="195" spans="1:4" x14ac:dyDescent="0.25">
      <c r="A195">
        <v>2001808883</v>
      </c>
      <c r="B195" s="4">
        <v>8904223818942</v>
      </c>
      <c r="C195">
        <v>1</v>
      </c>
      <c r="D195">
        <f>_xlfn.XLOOKUP(B195,SKU_master!$A$2:$A$67,SKU_master!$B$2:$B$67)</f>
        <v>133</v>
      </c>
    </row>
    <row r="196" spans="1:4" x14ac:dyDescent="0.25">
      <c r="A196">
        <v>2001808883</v>
      </c>
      <c r="B196" s="4">
        <v>8904223818850</v>
      </c>
      <c r="C196">
        <v>1</v>
      </c>
      <c r="D196">
        <f>_xlfn.XLOOKUP(B196,SKU_master!$A$2:$A$67,SKU_master!$B$2:$B$67)</f>
        <v>240</v>
      </c>
    </row>
    <row r="197" spans="1:4" x14ac:dyDescent="0.25">
      <c r="A197">
        <v>2001808837</v>
      </c>
      <c r="B197" s="4">
        <v>8904223818706</v>
      </c>
      <c r="C197">
        <v>1</v>
      </c>
      <c r="D197">
        <f>_xlfn.XLOOKUP(B197,SKU_master!$A$2:$A$67,SKU_master!$B$2:$B$67)</f>
        <v>127</v>
      </c>
    </row>
    <row r="198" spans="1:4" x14ac:dyDescent="0.25">
      <c r="A198">
        <v>2001808837</v>
      </c>
      <c r="B198" s="4">
        <v>8904223818942</v>
      </c>
      <c r="C198">
        <v>1</v>
      </c>
      <c r="D198">
        <f>_xlfn.XLOOKUP(B198,SKU_master!$A$2:$A$67,SKU_master!$B$2:$B$67)</f>
        <v>133</v>
      </c>
    </row>
    <row r="199" spans="1:4" x14ac:dyDescent="0.25">
      <c r="A199">
        <v>2001808837</v>
      </c>
      <c r="B199" s="4">
        <v>8904223818850</v>
      </c>
      <c r="C199">
        <v>1</v>
      </c>
      <c r="D199">
        <f>_xlfn.XLOOKUP(B199,SKU_master!$A$2:$A$67,SKU_master!$B$2:$B$67)</f>
        <v>240</v>
      </c>
    </row>
    <row r="200" spans="1:4" x14ac:dyDescent="0.25">
      <c r="A200">
        <v>2001808832</v>
      </c>
      <c r="B200" s="4">
        <v>8904223819338</v>
      </c>
      <c r="C200">
        <v>1</v>
      </c>
      <c r="D200">
        <f>_xlfn.XLOOKUP(B200,SKU_master!$A$2:$A$67,SKU_master!$B$2:$B$67)</f>
        <v>600</v>
      </c>
    </row>
    <row r="201" spans="1:4" x14ac:dyDescent="0.25">
      <c r="A201">
        <v>2001808801</v>
      </c>
      <c r="B201" s="4">
        <v>8904223817273</v>
      </c>
      <c r="C201">
        <v>2</v>
      </c>
      <c r="D201">
        <f>_xlfn.XLOOKUP(B201,SKU_master!$A$2:$A$67,SKU_master!$B$2:$B$67)</f>
        <v>65</v>
      </c>
    </row>
    <row r="202" spans="1:4" x14ac:dyDescent="0.25">
      <c r="A202">
        <v>2001808801</v>
      </c>
      <c r="B202" s="4">
        <v>8904223815866</v>
      </c>
      <c r="C202">
        <v>2</v>
      </c>
      <c r="D202">
        <f>_xlfn.XLOOKUP(B202,SKU_master!$A$2:$A$67,SKU_master!$B$2:$B$67)</f>
        <v>113</v>
      </c>
    </row>
    <row r="203" spans="1:4" x14ac:dyDescent="0.25">
      <c r="A203">
        <v>2001808801</v>
      </c>
      <c r="B203" s="4">
        <v>8904223815859</v>
      </c>
      <c r="C203">
        <v>1</v>
      </c>
      <c r="D203">
        <f>_xlfn.XLOOKUP(B203,SKU_master!$A$2:$A$67,SKU_master!$B$2:$B$67)</f>
        <v>165</v>
      </c>
    </row>
    <row r="204" spans="1:4" x14ac:dyDescent="0.25">
      <c r="A204">
        <v>2001808801</v>
      </c>
      <c r="B204" s="4">
        <v>8904223815682</v>
      </c>
      <c r="C204">
        <v>1</v>
      </c>
      <c r="D204">
        <f>_xlfn.XLOOKUP(B204,SKU_master!$A$2:$A$67,SKU_master!$B$2:$B$67)</f>
        <v>210</v>
      </c>
    </row>
    <row r="205" spans="1:4" x14ac:dyDescent="0.25">
      <c r="A205">
        <v>2001808739</v>
      </c>
      <c r="B205" s="4">
        <v>8904223816214</v>
      </c>
      <c r="C205">
        <v>1</v>
      </c>
      <c r="D205">
        <f>_xlfn.XLOOKUP(B205,SKU_master!$A$2:$A$67,SKU_master!$B$2:$B$67)</f>
        <v>120</v>
      </c>
    </row>
    <row r="206" spans="1:4" x14ac:dyDescent="0.25">
      <c r="A206">
        <v>2001808739</v>
      </c>
      <c r="B206" s="4">
        <v>8904223818874</v>
      </c>
      <c r="C206">
        <v>1</v>
      </c>
      <c r="D206">
        <f>_xlfn.XLOOKUP(B206,SKU_master!$A$2:$A$67,SKU_master!$B$2:$B$67)</f>
        <v>100</v>
      </c>
    </row>
    <row r="207" spans="1:4" x14ac:dyDescent="0.25">
      <c r="A207">
        <v>2001808679</v>
      </c>
      <c r="B207" s="4">
        <v>8904223818706</v>
      </c>
      <c r="C207">
        <v>1</v>
      </c>
      <c r="D207">
        <f>_xlfn.XLOOKUP(B207,SKU_master!$A$2:$A$67,SKU_master!$B$2:$B$67)</f>
        <v>127</v>
      </c>
    </row>
    <row r="208" spans="1:4" x14ac:dyDescent="0.25">
      <c r="A208">
        <v>2001808679</v>
      </c>
      <c r="B208" s="4">
        <v>8904223818942</v>
      </c>
      <c r="C208">
        <v>1</v>
      </c>
      <c r="D208">
        <f>_xlfn.XLOOKUP(B208,SKU_master!$A$2:$A$67,SKU_master!$B$2:$B$67)</f>
        <v>133</v>
      </c>
    </row>
    <row r="209" spans="1:4" x14ac:dyDescent="0.25">
      <c r="A209">
        <v>2001808679</v>
      </c>
      <c r="B209" s="4">
        <v>8904223818850</v>
      </c>
      <c r="C209">
        <v>1</v>
      </c>
      <c r="D209">
        <f>_xlfn.XLOOKUP(B209,SKU_master!$A$2:$A$67,SKU_master!$B$2:$B$67)</f>
        <v>240</v>
      </c>
    </row>
    <row r="210" spans="1:4" x14ac:dyDescent="0.25">
      <c r="A210">
        <v>2001808675</v>
      </c>
      <c r="B210" s="4">
        <v>8904223818614</v>
      </c>
      <c r="C210">
        <v>1</v>
      </c>
      <c r="D210">
        <f>_xlfn.XLOOKUP(B210,SKU_master!$A$2:$A$67,SKU_master!$B$2:$B$67)</f>
        <v>65</v>
      </c>
    </row>
    <row r="211" spans="1:4" x14ac:dyDescent="0.25">
      <c r="A211">
        <v>2001808675</v>
      </c>
      <c r="B211" s="4">
        <v>8904223815866</v>
      </c>
      <c r="C211">
        <v>1</v>
      </c>
      <c r="D211">
        <f>_xlfn.XLOOKUP(B211,SKU_master!$A$2:$A$67,SKU_master!$B$2:$B$67)</f>
        <v>113</v>
      </c>
    </row>
    <row r="212" spans="1:4" x14ac:dyDescent="0.25">
      <c r="A212">
        <v>2001808675</v>
      </c>
      <c r="B212" s="4">
        <v>8904223815859</v>
      </c>
      <c r="C212">
        <v>1</v>
      </c>
      <c r="D212">
        <f>_xlfn.XLOOKUP(B212,SKU_master!$A$2:$A$67,SKU_master!$B$2:$B$67)</f>
        <v>165</v>
      </c>
    </row>
    <row r="213" spans="1:4" x14ac:dyDescent="0.25">
      <c r="A213">
        <v>2001808675</v>
      </c>
      <c r="B213" s="4">
        <v>8904223817334</v>
      </c>
      <c r="C213">
        <v>1</v>
      </c>
      <c r="D213">
        <f>_xlfn.XLOOKUP(B213,SKU_master!$A$2:$A$67,SKU_master!$B$2:$B$67)</f>
        <v>170</v>
      </c>
    </row>
    <row r="214" spans="1:4" x14ac:dyDescent="0.25">
      <c r="A214">
        <v>2001808675</v>
      </c>
      <c r="B214" s="4" t="s">
        <v>7</v>
      </c>
      <c r="C214">
        <v>1</v>
      </c>
      <c r="D214">
        <f>_xlfn.XLOOKUP(B214,SKU_master!$A$2:$A$67,SKU_master!$B$2:$B$67)</f>
        <v>500</v>
      </c>
    </row>
    <row r="215" spans="1:4" x14ac:dyDescent="0.25">
      <c r="A215">
        <v>2001808675</v>
      </c>
      <c r="B215" s="4">
        <v>8904223819369</v>
      </c>
      <c r="C215">
        <v>1</v>
      </c>
      <c r="D215">
        <f>_xlfn.XLOOKUP(B215,SKU_master!$A$2:$A$67,SKU_master!$B$2:$B$67)</f>
        <v>170</v>
      </c>
    </row>
    <row r="216" spans="1:4" x14ac:dyDescent="0.25">
      <c r="A216">
        <v>2001808585</v>
      </c>
      <c r="B216" s="4">
        <v>8904223818706</v>
      </c>
      <c r="C216">
        <v>1</v>
      </c>
      <c r="D216">
        <f>_xlfn.XLOOKUP(B216,SKU_master!$A$2:$A$67,SKU_master!$B$2:$B$67)</f>
        <v>127</v>
      </c>
    </row>
    <row r="217" spans="1:4" x14ac:dyDescent="0.25">
      <c r="A217">
        <v>2001808585</v>
      </c>
      <c r="B217" s="4">
        <v>8904223818942</v>
      </c>
      <c r="C217">
        <v>1</v>
      </c>
      <c r="D217">
        <f>_xlfn.XLOOKUP(B217,SKU_master!$A$2:$A$67,SKU_master!$B$2:$B$67)</f>
        <v>133</v>
      </c>
    </row>
    <row r="218" spans="1:4" x14ac:dyDescent="0.25">
      <c r="A218">
        <v>2001808585</v>
      </c>
      <c r="B218" s="4">
        <v>8904223818850</v>
      </c>
      <c r="C218">
        <v>1</v>
      </c>
      <c r="D218">
        <f>_xlfn.XLOOKUP(B218,SKU_master!$A$2:$A$67,SKU_master!$B$2:$B$67)</f>
        <v>240</v>
      </c>
    </row>
    <row r="219" spans="1:4" x14ac:dyDescent="0.25">
      <c r="A219">
        <v>2001808542</v>
      </c>
      <c r="B219" s="4">
        <v>8904223819468</v>
      </c>
      <c r="C219">
        <v>2</v>
      </c>
      <c r="D219">
        <f>_xlfn.XLOOKUP(B219,SKU_master!$A$2:$A$67,SKU_master!$B$2:$B$67)</f>
        <v>240</v>
      </c>
    </row>
    <row r="220" spans="1:4" x14ac:dyDescent="0.25">
      <c r="A220">
        <v>2001808542</v>
      </c>
      <c r="B220" s="4">
        <v>8904223818706</v>
      </c>
      <c r="C220">
        <v>2</v>
      </c>
      <c r="D220">
        <f>_xlfn.XLOOKUP(B220,SKU_master!$A$2:$A$67,SKU_master!$B$2:$B$67)</f>
        <v>127</v>
      </c>
    </row>
    <row r="221" spans="1:4" x14ac:dyDescent="0.25">
      <c r="A221">
        <v>2001808507</v>
      </c>
      <c r="B221" s="4">
        <v>8904223818706</v>
      </c>
      <c r="C221">
        <v>1</v>
      </c>
      <c r="D221">
        <f>_xlfn.XLOOKUP(B221,SKU_master!$A$2:$A$67,SKU_master!$B$2:$B$67)</f>
        <v>127</v>
      </c>
    </row>
    <row r="222" spans="1:4" x14ac:dyDescent="0.25">
      <c r="A222">
        <v>2001808507</v>
      </c>
      <c r="B222" s="4">
        <v>8904223818850</v>
      </c>
      <c r="C222">
        <v>1</v>
      </c>
      <c r="D222">
        <f>_xlfn.XLOOKUP(B222,SKU_master!$A$2:$A$67,SKU_master!$B$2:$B$67)</f>
        <v>240</v>
      </c>
    </row>
    <row r="223" spans="1:4" x14ac:dyDescent="0.25">
      <c r="A223">
        <v>2001808507</v>
      </c>
      <c r="B223" s="4">
        <v>8904223819468</v>
      </c>
      <c r="C223">
        <v>1</v>
      </c>
      <c r="D223">
        <f>_xlfn.XLOOKUP(B223,SKU_master!$A$2:$A$67,SKU_master!$B$2:$B$67)</f>
        <v>240</v>
      </c>
    </row>
    <row r="224" spans="1:4" x14ac:dyDescent="0.25">
      <c r="A224">
        <v>2001808475</v>
      </c>
      <c r="B224" s="4">
        <v>8904223818706</v>
      </c>
      <c r="C224">
        <v>1</v>
      </c>
      <c r="D224">
        <f>_xlfn.XLOOKUP(B224,SKU_master!$A$2:$A$67,SKU_master!$B$2:$B$67)</f>
        <v>127</v>
      </c>
    </row>
    <row r="225" spans="1:4" x14ac:dyDescent="0.25">
      <c r="A225">
        <v>2001808475</v>
      </c>
      <c r="B225" s="4">
        <v>8904223818942</v>
      </c>
      <c r="C225">
        <v>1</v>
      </c>
      <c r="D225">
        <f>_xlfn.XLOOKUP(B225,SKU_master!$A$2:$A$67,SKU_master!$B$2:$B$67)</f>
        <v>133</v>
      </c>
    </row>
    <row r="226" spans="1:4" x14ac:dyDescent="0.25">
      <c r="A226">
        <v>2001808475</v>
      </c>
      <c r="B226" s="4">
        <v>8904223818850</v>
      </c>
      <c r="C226">
        <v>1</v>
      </c>
      <c r="D226">
        <f>_xlfn.XLOOKUP(B226,SKU_master!$A$2:$A$67,SKU_master!$B$2:$B$67)</f>
        <v>240</v>
      </c>
    </row>
    <row r="227" spans="1:4" x14ac:dyDescent="0.25">
      <c r="A227">
        <v>2001808295</v>
      </c>
      <c r="B227" s="4">
        <v>8904223819161</v>
      </c>
      <c r="C227">
        <v>1</v>
      </c>
      <c r="D227">
        <f>_xlfn.XLOOKUP(B227,SKU_master!$A$2:$A$67,SKU_master!$B$2:$B$67)</f>
        <v>115</v>
      </c>
    </row>
    <row r="228" spans="1:4" x14ac:dyDescent="0.25">
      <c r="A228">
        <v>2001808295</v>
      </c>
      <c r="B228" s="4">
        <v>8904223819260</v>
      </c>
      <c r="C228">
        <v>1</v>
      </c>
      <c r="D228">
        <f>_xlfn.XLOOKUP(B228,SKU_master!$A$2:$A$67,SKU_master!$B$2:$B$67)</f>
        <v>130</v>
      </c>
    </row>
    <row r="229" spans="1:4" x14ac:dyDescent="0.25">
      <c r="A229">
        <v>2001808286</v>
      </c>
      <c r="B229" s="4">
        <v>8904223818683</v>
      </c>
      <c r="C229">
        <v>1</v>
      </c>
      <c r="D229">
        <f>_xlfn.XLOOKUP(B229,SKU_master!$A$2:$A$67,SKU_master!$B$2:$B$67)</f>
        <v>121</v>
      </c>
    </row>
    <row r="230" spans="1:4" x14ac:dyDescent="0.25">
      <c r="A230">
        <v>2001808286</v>
      </c>
      <c r="B230" s="4">
        <v>8904223819468</v>
      </c>
      <c r="C230">
        <v>1</v>
      </c>
      <c r="D230">
        <f>_xlfn.XLOOKUP(B230,SKU_master!$A$2:$A$67,SKU_master!$B$2:$B$67)</f>
        <v>240</v>
      </c>
    </row>
    <row r="231" spans="1:4" x14ac:dyDescent="0.25">
      <c r="A231">
        <v>2001808286</v>
      </c>
      <c r="B231" s="4">
        <v>8904223818850</v>
      </c>
      <c r="C231">
        <v>1</v>
      </c>
      <c r="D231">
        <f>_xlfn.XLOOKUP(B231,SKU_master!$A$2:$A$67,SKU_master!$B$2:$B$67)</f>
        <v>240</v>
      </c>
    </row>
    <row r="232" spans="1:4" x14ac:dyDescent="0.25">
      <c r="A232">
        <v>2001808207</v>
      </c>
      <c r="B232" s="4">
        <v>8904223818706</v>
      </c>
      <c r="C232">
        <v>1</v>
      </c>
      <c r="D232">
        <f>_xlfn.XLOOKUP(B232,SKU_master!$A$2:$A$67,SKU_master!$B$2:$B$67)</f>
        <v>127</v>
      </c>
    </row>
    <row r="233" spans="1:4" x14ac:dyDescent="0.25">
      <c r="A233">
        <v>2001808207</v>
      </c>
      <c r="B233" s="4">
        <v>8904223818850</v>
      </c>
      <c r="C233">
        <v>1</v>
      </c>
      <c r="D233">
        <f>_xlfn.XLOOKUP(B233,SKU_master!$A$2:$A$67,SKU_master!$B$2:$B$67)</f>
        <v>240</v>
      </c>
    </row>
    <row r="234" spans="1:4" x14ac:dyDescent="0.25">
      <c r="A234">
        <v>2001808207</v>
      </c>
      <c r="B234" s="4">
        <v>8904223819468</v>
      </c>
      <c r="C234">
        <v>1</v>
      </c>
      <c r="D234">
        <f>_xlfn.XLOOKUP(B234,SKU_master!$A$2:$A$67,SKU_master!$B$2:$B$67)</f>
        <v>240</v>
      </c>
    </row>
    <row r="235" spans="1:4" x14ac:dyDescent="0.25">
      <c r="A235">
        <v>2001808118</v>
      </c>
      <c r="B235" s="4">
        <v>8904223815859</v>
      </c>
      <c r="C235">
        <v>1</v>
      </c>
      <c r="D235">
        <f>_xlfn.XLOOKUP(B235,SKU_master!$A$2:$A$67,SKU_master!$B$2:$B$67)</f>
        <v>165</v>
      </c>
    </row>
    <row r="236" spans="1:4" x14ac:dyDescent="0.25">
      <c r="A236">
        <v>2001808118</v>
      </c>
      <c r="B236" s="4">
        <v>8904223817273</v>
      </c>
      <c r="C236">
        <v>1</v>
      </c>
      <c r="D236">
        <f>_xlfn.XLOOKUP(B236,SKU_master!$A$2:$A$67,SKU_master!$B$2:$B$67)</f>
        <v>65</v>
      </c>
    </row>
    <row r="237" spans="1:4" x14ac:dyDescent="0.25">
      <c r="A237">
        <v>2001808118</v>
      </c>
      <c r="B237" s="4">
        <v>8904223818751</v>
      </c>
      <c r="C237">
        <v>1</v>
      </c>
      <c r="D237">
        <f>_xlfn.XLOOKUP(B237,SKU_master!$A$2:$A$67,SKU_master!$B$2:$B$67)</f>
        <v>113</v>
      </c>
    </row>
    <row r="238" spans="1:4" x14ac:dyDescent="0.25">
      <c r="A238">
        <v>2001808102</v>
      </c>
      <c r="B238" s="4">
        <v>8904223819291</v>
      </c>
      <c r="C238">
        <v>2</v>
      </c>
      <c r="D238">
        <f>_xlfn.XLOOKUP(B238,SKU_master!$A$2:$A$67,SKU_master!$B$2:$B$67)</f>
        <v>112</v>
      </c>
    </row>
    <row r="239" spans="1:4" x14ac:dyDescent="0.25">
      <c r="A239">
        <v>2001808102</v>
      </c>
      <c r="B239" s="4">
        <v>8904223819031</v>
      </c>
      <c r="C239">
        <v>2</v>
      </c>
      <c r="D239">
        <f>_xlfn.XLOOKUP(B239,SKU_master!$A$2:$A$67,SKU_master!$B$2:$B$67)</f>
        <v>112</v>
      </c>
    </row>
    <row r="240" spans="1:4" x14ac:dyDescent="0.25">
      <c r="A240">
        <v>2001808102</v>
      </c>
      <c r="B240" s="4">
        <v>8904223819024</v>
      </c>
      <c r="C240">
        <v>2</v>
      </c>
      <c r="D240">
        <f>_xlfn.XLOOKUP(B240,SKU_master!$A$2:$A$67,SKU_master!$B$2:$B$67)</f>
        <v>112</v>
      </c>
    </row>
    <row r="241" spans="1:4" x14ac:dyDescent="0.25">
      <c r="A241">
        <v>2001808102</v>
      </c>
      <c r="B241" s="4">
        <v>8904223819161</v>
      </c>
      <c r="C241">
        <v>1</v>
      </c>
      <c r="D241">
        <f>_xlfn.XLOOKUP(B241,SKU_master!$A$2:$A$67,SKU_master!$B$2:$B$67)</f>
        <v>115</v>
      </c>
    </row>
    <row r="242" spans="1:4" x14ac:dyDescent="0.25">
      <c r="A242">
        <v>2001808102</v>
      </c>
      <c r="B242" s="4">
        <v>8904223819260</v>
      </c>
      <c r="C242">
        <v>1</v>
      </c>
      <c r="D242">
        <f>_xlfn.XLOOKUP(B242,SKU_master!$A$2:$A$67,SKU_master!$B$2:$B$67)</f>
        <v>130</v>
      </c>
    </row>
    <row r="243" spans="1:4" x14ac:dyDescent="0.25">
      <c r="A243">
        <v>2001808102</v>
      </c>
      <c r="B243" s="4">
        <v>8904223819468</v>
      </c>
      <c r="C243">
        <v>1</v>
      </c>
      <c r="D243">
        <f>_xlfn.XLOOKUP(B243,SKU_master!$A$2:$A$67,SKU_master!$B$2:$B$67)</f>
        <v>240</v>
      </c>
    </row>
    <row r="244" spans="1:4" x14ac:dyDescent="0.25">
      <c r="A244">
        <v>2001807981</v>
      </c>
      <c r="B244" s="4">
        <v>8904223818706</v>
      </c>
      <c r="C244">
        <v>1</v>
      </c>
      <c r="D244">
        <f>_xlfn.XLOOKUP(B244,SKU_master!$A$2:$A$67,SKU_master!$B$2:$B$67)</f>
        <v>127</v>
      </c>
    </row>
    <row r="245" spans="1:4" x14ac:dyDescent="0.25">
      <c r="A245">
        <v>2001807981</v>
      </c>
      <c r="B245" s="4">
        <v>8904223818942</v>
      </c>
      <c r="C245">
        <v>1</v>
      </c>
      <c r="D245">
        <f>_xlfn.XLOOKUP(B245,SKU_master!$A$2:$A$67,SKU_master!$B$2:$B$67)</f>
        <v>133</v>
      </c>
    </row>
    <row r="246" spans="1:4" x14ac:dyDescent="0.25">
      <c r="A246">
        <v>2001807981</v>
      </c>
      <c r="B246" s="4">
        <v>8904223818850</v>
      </c>
      <c r="C246">
        <v>1</v>
      </c>
      <c r="D246">
        <f>_xlfn.XLOOKUP(B246,SKU_master!$A$2:$A$67,SKU_master!$B$2:$B$67)</f>
        <v>240</v>
      </c>
    </row>
    <row r="247" spans="1:4" x14ac:dyDescent="0.25">
      <c r="A247">
        <v>2001807976</v>
      </c>
      <c r="B247" s="4">
        <v>8904223819468</v>
      </c>
      <c r="C247">
        <v>1</v>
      </c>
      <c r="D247">
        <f>_xlfn.XLOOKUP(B247,SKU_master!$A$2:$A$67,SKU_master!$B$2:$B$67)</f>
        <v>240</v>
      </c>
    </row>
    <row r="248" spans="1:4" x14ac:dyDescent="0.25">
      <c r="A248">
        <v>2001807976</v>
      </c>
      <c r="B248" s="4">
        <v>8904223818669</v>
      </c>
      <c r="C248">
        <v>1</v>
      </c>
      <c r="D248">
        <f>_xlfn.XLOOKUP(B248,SKU_master!$A$2:$A$67,SKU_master!$B$2:$B$67)</f>
        <v>240</v>
      </c>
    </row>
    <row r="249" spans="1:4" x14ac:dyDescent="0.25">
      <c r="A249">
        <v>2001807976</v>
      </c>
      <c r="B249" s="4">
        <v>8904223818683</v>
      </c>
      <c r="C249">
        <v>1</v>
      </c>
      <c r="D249">
        <f>_xlfn.XLOOKUP(B249,SKU_master!$A$2:$A$67,SKU_master!$B$2:$B$67)</f>
        <v>121</v>
      </c>
    </row>
    <row r="250" spans="1:4" x14ac:dyDescent="0.25">
      <c r="A250">
        <v>2001807976</v>
      </c>
      <c r="B250" s="4">
        <v>8904223818713</v>
      </c>
      <c r="C250">
        <v>1</v>
      </c>
      <c r="D250">
        <f>_xlfn.XLOOKUP(B250,SKU_master!$A$2:$A$67,SKU_master!$B$2:$B$67)</f>
        <v>120</v>
      </c>
    </row>
    <row r="251" spans="1:4" x14ac:dyDescent="0.25">
      <c r="A251">
        <v>2001807970</v>
      </c>
      <c r="B251" s="4">
        <v>8904223819321</v>
      </c>
      <c r="C251">
        <v>1</v>
      </c>
      <c r="D251">
        <f>_xlfn.XLOOKUP(B251,SKU_master!$A$2:$A$67,SKU_master!$B$2:$B$67)</f>
        <v>600</v>
      </c>
    </row>
    <row r="252" spans="1:4" x14ac:dyDescent="0.25">
      <c r="A252">
        <v>2001807970</v>
      </c>
      <c r="B252" s="4">
        <v>8904223818430</v>
      </c>
      <c r="C252">
        <v>1</v>
      </c>
      <c r="D252">
        <f>_xlfn.XLOOKUP(B252,SKU_master!$A$2:$A$67,SKU_master!$B$2:$B$67)</f>
        <v>165</v>
      </c>
    </row>
    <row r="253" spans="1:4" x14ac:dyDescent="0.25">
      <c r="A253">
        <v>2001807960</v>
      </c>
      <c r="B253" s="4">
        <v>8904223818669</v>
      </c>
      <c r="C253">
        <v>1</v>
      </c>
      <c r="D253">
        <f>_xlfn.XLOOKUP(B253,SKU_master!$A$2:$A$67,SKU_master!$B$2:$B$67)</f>
        <v>240</v>
      </c>
    </row>
    <row r="254" spans="1:4" x14ac:dyDescent="0.25">
      <c r="A254">
        <v>2001807960</v>
      </c>
      <c r="B254" s="4">
        <v>8904223819147</v>
      </c>
      <c r="C254">
        <v>1</v>
      </c>
      <c r="D254">
        <f>_xlfn.XLOOKUP(B254,SKU_master!$A$2:$A$67,SKU_master!$B$2:$B$67)</f>
        <v>240</v>
      </c>
    </row>
    <row r="255" spans="1:4" x14ac:dyDescent="0.25">
      <c r="A255">
        <v>2001807960</v>
      </c>
      <c r="B255" s="4">
        <v>8904223818850</v>
      </c>
      <c r="C255">
        <v>1</v>
      </c>
      <c r="D255">
        <f>_xlfn.XLOOKUP(B255,SKU_master!$A$2:$A$67,SKU_master!$B$2:$B$67)</f>
        <v>240</v>
      </c>
    </row>
    <row r="256" spans="1:4" x14ac:dyDescent="0.25">
      <c r="A256">
        <v>2001807960</v>
      </c>
      <c r="B256" s="4">
        <v>8904223819505</v>
      </c>
      <c r="C256">
        <v>1</v>
      </c>
      <c r="D256">
        <f>_xlfn.XLOOKUP(B256,SKU_master!$A$2:$A$67,SKU_master!$B$2:$B$67)</f>
        <v>210</v>
      </c>
    </row>
    <row r="257" spans="1:4" x14ac:dyDescent="0.25">
      <c r="A257">
        <v>2001807956</v>
      </c>
      <c r="B257" s="4">
        <v>8904223818706</v>
      </c>
      <c r="C257">
        <v>1</v>
      </c>
      <c r="D257">
        <f>_xlfn.XLOOKUP(B257,SKU_master!$A$2:$A$67,SKU_master!$B$2:$B$67)</f>
        <v>127</v>
      </c>
    </row>
    <row r="258" spans="1:4" x14ac:dyDescent="0.25">
      <c r="A258">
        <v>2001807956</v>
      </c>
      <c r="B258" s="4">
        <v>8904223818942</v>
      </c>
      <c r="C258">
        <v>1</v>
      </c>
      <c r="D258">
        <f>_xlfn.XLOOKUP(B258,SKU_master!$A$2:$A$67,SKU_master!$B$2:$B$67)</f>
        <v>133</v>
      </c>
    </row>
    <row r="259" spans="1:4" x14ac:dyDescent="0.25">
      <c r="A259">
        <v>2001807956</v>
      </c>
      <c r="B259" s="4">
        <v>8904223818850</v>
      </c>
      <c r="C259">
        <v>1</v>
      </c>
      <c r="D259">
        <f>_xlfn.XLOOKUP(B259,SKU_master!$A$2:$A$67,SKU_master!$B$2:$B$67)</f>
        <v>240</v>
      </c>
    </row>
    <row r="260" spans="1:4" x14ac:dyDescent="0.25">
      <c r="A260">
        <v>2001807956</v>
      </c>
      <c r="B260" s="4">
        <v>8904223819246</v>
      </c>
      <c r="C260">
        <v>2</v>
      </c>
      <c r="D260">
        <f>_xlfn.XLOOKUP(B260,SKU_master!$A$2:$A$67,SKU_master!$B$2:$B$67)</f>
        <v>290</v>
      </c>
    </row>
    <row r="261" spans="1:4" x14ac:dyDescent="0.25">
      <c r="A261">
        <v>2001807931</v>
      </c>
      <c r="B261" s="4">
        <v>8904223818706</v>
      </c>
      <c r="C261">
        <v>1</v>
      </c>
      <c r="D261">
        <f>_xlfn.XLOOKUP(B261,SKU_master!$A$2:$A$67,SKU_master!$B$2:$B$67)</f>
        <v>127</v>
      </c>
    </row>
    <row r="262" spans="1:4" x14ac:dyDescent="0.25">
      <c r="A262">
        <v>2001807931</v>
      </c>
      <c r="B262" s="4">
        <v>8904223818850</v>
      </c>
      <c r="C262">
        <v>1</v>
      </c>
      <c r="D262">
        <f>_xlfn.XLOOKUP(B262,SKU_master!$A$2:$A$67,SKU_master!$B$2:$B$67)</f>
        <v>240</v>
      </c>
    </row>
    <row r="263" spans="1:4" x14ac:dyDescent="0.25">
      <c r="A263">
        <v>2001807931</v>
      </c>
      <c r="B263" s="4">
        <v>8904223819468</v>
      </c>
      <c r="C263">
        <v>1</v>
      </c>
      <c r="D263">
        <f>_xlfn.XLOOKUP(B263,SKU_master!$A$2:$A$67,SKU_master!$B$2:$B$67)</f>
        <v>240</v>
      </c>
    </row>
    <row r="264" spans="1:4" x14ac:dyDescent="0.25">
      <c r="A264">
        <v>2001807930</v>
      </c>
      <c r="B264" s="4">
        <v>8904223819468</v>
      </c>
      <c r="C264">
        <v>1</v>
      </c>
      <c r="D264">
        <f>_xlfn.XLOOKUP(B264,SKU_master!$A$2:$A$67,SKU_master!$B$2:$B$67)</f>
        <v>240</v>
      </c>
    </row>
    <row r="265" spans="1:4" x14ac:dyDescent="0.25">
      <c r="A265">
        <v>2001807852</v>
      </c>
      <c r="B265" s="4">
        <v>8904223818706</v>
      </c>
      <c r="C265">
        <v>1</v>
      </c>
      <c r="D265">
        <f>_xlfn.XLOOKUP(B265,SKU_master!$A$2:$A$67,SKU_master!$B$2:$B$67)</f>
        <v>127</v>
      </c>
    </row>
    <row r="266" spans="1:4" x14ac:dyDescent="0.25">
      <c r="A266">
        <v>2001807852</v>
      </c>
      <c r="B266" s="4">
        <v>8904223818942</v>
      </c>
      <c r="C266">
        <v>1</v>
      </c>
      <c r="D266">
        <f>_xlfn.XLOOKUP(B266,SKU_master!$A$2:$A$67,SKU_master!$B$2:$B$67)</f>
        <v>133</v>
      </c>
    </row>
    <row r="267" spans="1:4" x14ac:dyDescent="0.25">
      <c r="A267">
        <v>2001807852</v>
      </c>
      <c r="B267" s="4">
        <v>8904223818850</v>
      </c>
      <c r="C267">
        <v>1</v>
      </c>
      <c r="D267">
        <f>_xlfn.XLOOKUP(B267,SKU_master!$A$2:$A$67,SKU_master!$B$2:$B$67)</f>
        <v>240</v>
      </c>
    </row>
    <row r="268" spans="1:4" x14ac:dyDescent="0.25">
      <c r="A268">
        <v>2001807814</v>
      </c>
      <c r="B268" s="4">
        <v>8904223818706</v>
      </c>
      <c r="C268">
        <v>1</v>
      </c>
      <c r="D268">
        <f>_xlfn.XLOOKUP(B268,SKU_master!$A$2:$A$67,SKU_master!$B$2:$B$67)</f>
        <v>127</v>
      </c>
    </row>
    <row r="269" spans="1:4" x14ac:dyDescent="0.25">
      <c r="A269">
        <v>2001807814</v>
      </c>
      <c r="B269" s="4">
        <v>8904223818850</v>
      </c>
      <c r="C269">
        <v>1</v>
      </c>
      <c r="D269">
        <f>_xlfn.XLOOKUP(B269,SKU_master!$A$2:$A$67,SKU_master!$B$2:$B$67)</f>
        <v>240</v>
      </c>
    </row>
    <row r="270" spans="1:4" x14ac:dyDescent="0.25">
      <c r="A270">
        <v>2001807814</v>
      </c>
      <c r="B270" s="4">
        <v>8904223819468</v>
      </c>
      <c r="C270">
        <v>1</v>
      </c>
      <c r="D270">
        <f>_xlfn.XLOOKUP(B270,SKU_master!$A$2:$A$67,SKU_master!$B$2:$B$67)</f>
        <v>240</v>
      </c>
    </row>
    <row r="271" spans="1:4" x14ac:dyDescent="0.25">
      <c r="A271">
        <v>2001807785</v>
      </c>
      <c r="B271" s="4">
        <v>8904223818706</v>
      </c>
      <c r="C271">
        <v>1</v>
      </c>
      <c r="D271">
        <f>_xlfn.XLOOKUP(B271,SKU_master!$A$2:$A$67,SKU_master!$B$2:$B$67)</f>
        <v>127</v>
      </c>
    </row>
    <row r="272" spans="1:4" x14ac:dyDescent="0.25">
      <c r="A272">
        <v>2001807785</v>
      </c>
      <c r="B272" s="4">
        <v>8904223818942</v>
      </c>
      <c r="C272">
        <v>1</v>
      </c>
      <c r="D272">
        <f>_xlfn.XLOOKUP(B272,SKU_master!$A$2:$A$67,SKU_master!$B$2:$B$67)</f>
        <v>133</v>
      </c>
    </row>
    <row r="273" spans="1:4" x14ac:dyDescent="0.25">
      <c r="A273">
        <v>2001807785</v>
      </c>
      <c r="B273" s="4">
        <v>8904223818850</v>
      </c>
      <c r="C273">
        <v>1</v>
      </c>
      <c r="D273">
        <f>_xlfn.XLOOKUP(B273,SKU_master!$A$2:$A$67,SKU_master!$B$2:$B$67)</f>
        <v>240</v>
      </c>
    </row>
    <row r="274" spans="1:4" x14ac:dyDescent="0.25">
      <c r="A274">
        <v>2001807613</v>
      </c>
      <c r="B274" s="4">
        <v>8904223819147</v>
      </c>
      <c r="C274">
        <v>1</v>
      </c>
      <c r="D274">
        <f>_xlfn.XLOOKUP(B274,SKU_master!$A$2:$A$67,SKU_master!$B$2:$B$67)</f>
        <v>240</v>
      </c>
    </row>
    <row r="275" spans="1:4" x14ac:dyDescent="0.25">
      <c r="A275">
        <v>2001807613</v>
      </c>
      <c r="B275" s="4">
        <v>8904223819468</v>
      </c>
      <c r="C275">
        <v>1</v>
      </c>
      <c r="D275">
        <f>_xlfn.XLOOKUP(B275,SKU_master!$A$2:$A$67,SKU_master!$B$2:$B$67)</f>
        <v>240</v>
      </c>
    </row>
    <row r="276" spans="1:4" x14ac:dyDescent="0.25">
      <c r="A276">
        <v>2001807613</v>
      </c>
      <c r="B276" s="4">
        <v>8904223819277</v>
      </c>
      <c r="C276">
        <v>1</v>
      </c>
      <c r="D276">
        <f>_xlfn.XLOOKUP(B276,SKU_master!$A$2:$A$67,SKU_master!$B$2:$B$67)</f>
        <v>350</v>
      </c>
    </row>
    <row r="277" spans="1:4" x14ac:dyDescent="0.25">
      <c r="A277">
        <v>2001807415</v>
      </c>
      <c r="B277" s="4">
        <v>8904223818850</v>
      </c>
      <c r="C277">
        <v>2</v>
      </c>
      <c r="D277">
        <f>_xlfn.XLOOKUP(B277,SKU_master!$A$2:$A$67,SKU_master!$B$2:$B$67)</f>
        <v>240</v>
      </c>
    </row>
    <row r="278" spans="1:4" x14ac:dyDescent="0.25">
      <c r="A278">
        <v>2001807415</v>
      </c>
      <c r="B278" s="4">
        <v>8904223818713</v>
      </c>
      <c r="C278">
        <v>1</v>
      </c>
      <c r="D278">
        <f>_xlfn.XLOOKUP(B278,SKU_master!$A$2:$A$67,SKU_master!$B$2:$B$67)</f>
        <v>120</v>
      </c>
    </row>
    <row r="279" spans="1:4" x14ac:dyDescent="0.25">
      <c r="A279">
        <v>2001807415</v>
      </c>
      <c r="B279" s="4">
        <v>8904223819024</v>
      </c>
      <c r="C279">
        <v>4</v>
      </c>
      <c r="D279">
        <f>_xlfn.XLOOKUP(B279,SKU_master!$A$2:$A$67,SKU_master!$B$2:$B$67)</f>
        <v>112</v>
      </c>
    </row>
    <row r="280" spans="1:4" x14ac:dyDescent="0.25">
      <c r="A280">
        <v>2001807362</v>
      </c>
      <c r="B280" s="4">
        <v>8904223819031</v>
      </c>
      <c r="C280">
        <v>6</v>
      </c>
      <c r="D280">
        <f>_xlfn.XLOOKUP(B280,SKU_master!$A$2:$A$67,SKU_master!$B$2:$B$67)</f>
        <v>112</v>
      </c>
    </row>
    <row r="281" spans="1:4" x14ac:dyDescent="0.25">
      <c r="A281">
        <v>2001807362</v>
      </c>
      <c r="B281" s="4">
        <v>8904223819024</v>
      </c>
      <c r="C281">
        <v>6</v>
      </c>
      <c r="D281">
        <f>_xlfn.XLOOKUP(B281,SKU_master!$A$2:$A$67,SKU_master!$B$2:$B$67)</f>
        <v>112</v>
      </c>
    </row>
    <row r="282" spans="1:4" x14ac:dyDescent="0.25">
      <c r="A282">
        <v>2001807362</v>
      </c>
      <c r="B282" s="4">
        <v>8904223819291</v>
      </c>
      <c r="C282">
        <v>2</v>
      </c>
      <c r="D282">
        <f>_xlfn.XLOOKUP(B282,SKU_master!$A$2:$A$67,SKU_master!$B$2:$B$67)</f>
        <v>112</v>
      </c>
    </row>
    <row r="283" spans="1:4" x14ac:dyDescent="0.25">
      <c r="A283">
        <v>2001807362</v>
      </c>
      <c r="B283" s="4">
        <v>8904223819031</v>
      </c>
      <c r="C283">
        <v>2</v>
      </c>
      <c r="D283">
        <f>_xlfn.XLOOKUP(B283,SKU_master!$A$2:$A$67,SKU_master!$B$2:$B$67)</f>
        <v>112</v>
      </c>
    </row>
    <row r="284" spans="1:4" x14ac:dyDescent="0.25">
      <c r="A284">
        <v>2001807362</v>
      </c>
      <c r="B284" s="4">
        <v>8904223819024</v>
      </c>
      <c r="C284">
        <v>2</v>
      </c>
      <c r="D284">
        <f>_xlfn.XLOOKUP(B284,SKU_master!$A$2:$A$67,SKU_master!$B$2:$B$67)</f>
        <v>112</v>
      </c>
    </row>
    <row r="285" spans="1:4" x14ac:dyDescent="0.25">
      <c r="A285">
        <v>2001807329</v>
      </c>
      <c r="B285" s="4">
        <v>8904223818706</v>
      </c>
      <c r="C285">
        <v>1</v>
      </c>
      <c r="D285">
        <f>_xlfn.XLOOKUP(B285,SKU_master!$A$2:$A$67,SKU_master!$B$2:$B$67)</f>
        <v>127</v>
      </c>
    </row>
    <row r="286" spans="1:4" x14ac:dyDescent="0.25">
      <c r="A286">
        <v>2001807329</v>
      </c>
      <c r="B286" s="4">
        <v>8904223818942</v>
      </c>
      <c r="C286">
        <v>1</v>
      </c>
      <c r="D286">
        <f>_xlfn.XLOOKUP(B286,SKU_master!$A$2:$A$67,SKU_master!$B$2:$B$67)</f>
        <v>133</v>
      </c>
    </row>
    <row r="287" spans="1:4" x14ac:dyDescent="0.25">
      <c r="A287">
        <v>2001807329</v>
      </c>
      <c r="B287" s="4">
        <v>8904223818850</v>
      </c>
      <c r="C287">
        <v>1</v>
      </c>
      <c r="D287">
        <f>_xlfn.XLOOKUP(B287,SKU_master!$A$2:$A$67,SKU_master!$B$2:$B$67)</f>
        <v>240</v>
      </c>
    </row>
    <row r="288" spans="1:4" x14ac:dyDescent="0.25">
      <c r="A288">
        <v>2001807328</v>
      </c>
      <c r="B288" s="4">
        <v>8904223818997</v>
      </c>
      <c r="C288">
        <v>1</v>
      </c>
      <c r="D288">
        <f>_xlfn.XLOOKUP(B288,SKU_master!$A$2:$A$67,SKU_master!$B$2:$B$67)</f>
        <v>490</v>
      </c>
    </row>
    <row r="289" spans="1:4" x14ac:dyDescent="0.25">
      <c r="A289">
        <v>2001807290</v>
      </c>
      <c r="B289" s="4">
        <v>8904223818706</v>
      </c>
      <c r="C289">
        <v>1</v>
      </c>
      <c r="D289">
        <f>_xlfn.XLOOKUP(B289,SKU_master!$A$2:$A$67,SKU_master!$B$2:$B$67)</f>
        <v>127</v>
      </c>
    </row>
    <row r="290" spans="1:4" x14ac:dyDescent="0.25">
      <c r="A290">
        <v>2001807290</v>
      </c>
      <c r="B290" s="4">
        <v>8904223818942</v>
      </c>
      <c r="C290">
        <v>1</v>
      </c>
      <c r="D290">
        <f>_xlfn.XLOOKUP(B290,SKU_master!$A$2:$A$67,SKU_master!$B$2:$B$67)</f>
        <v>133</v>
      </c>
    </row>
    <row r="291" spans="1:4" x14ac:dyDescent="0.25">
      <c r="A291">
        <v>2001807290</v>
      </c>
      <c r="B291" s="4">
        <v>8904223818850</v>
      </c>
      <c r="C291">
        <v>1</v>
      </c>
      <c r="D291">
        <f>_xlfn.XLOOKUP(B291,SKU_master!$A$2:$A$67,SKU_master!$B$2:$B$67)</f>
        <v>240</v>
      </c>
    </row>
    <row r="292" spans="1:4" x14ac:dyDescent="0.25">
      <c r="A292">
        <v>2001807241</v>
      </c>
      <c r="B292" s="4">
        <v>8904223818706</v>
      </c>
      <c r="C292">
        <v>1</v>
      </c>
      <c r="D292">
        <f>_xlfn.XLOOKUP(B292,SKU_master!$A$2:$A$67,SKU_master!$B$2:$B$67)</f>
        <v>127</v>
      </c>
    </row>
    <row r="293" spans="1:4" x14ac:dyDescent="0.25">
      <c r="A293">
        <v>2001807241</v>
      </c>
      <c r="B293" s="4">
        <v>8904223818850</v>
      </c>
      <c r="C293">
        <v>1</v>
      </c>
      <c r="D293">
        <f>_xlfn.XLOOKUP(B293,SKU_master!$A$2:$A$67,SKU_master!$B$2:$B$67)</f>
        <v>240</v>
      </c>
    </row>
    <row r="294" spans="1:4" x14ac:dyDescent="0.25">
      <c r="A294">
        <v>2001807241</v>
      </c>
      <c r="B294" s="4">
        <v>8904223819468</v>
      </c>
      <c r="C294">
        <v>1</v>
      </c>
      <c r="D294">
        <f>_xlfn.XLOOKUP(B294,SKU_master!$A$2:$A$67,SKU_master!$B$2:$B$67)</f>
        <v>240</v>
      </c>
    </row>
    <row r="295" spans="1:4" x14ac:dyDescent="0.25">
      <c r="A295">
        <v>2001807186</v>
      </c>
      <c r="B295" s="4">
        <v>8904223818706</v>
      </c>
      <c r="C295">
        <v>1</v>
      </c>
      <c r="D295">
        <f>_xlfn.XLOOKUP(B295,SKU_master!$A$2:$A$67,SKU_master!$B$2:$B$67)</f>
        <v>127</v>
      </c>
    </row>
    <row r="296" spans="1:4" x14ac:dyDescent="0.25">
      <c r="A296">
        <v>2001807186</v>
      </c>
      <c r="B296" s="4">
        <v>8904223818942</v>
      </c>
      <c r="C296">
        <v>1</v>
      </c>
      <c r="D296">
        <f>_xlfn.XLOOKUP(B296,SKU_master!$A$2:$A$67,SKU_master!$B$2:$B$67)</f>
        <v>133</v>
      </c>
    </row>
    <row r="297" spans="1:4" x14ac:dyDescent="0.25">
      <c r="A297">
        <v>2001807186</v>
      </c>
      <c r="B297" s="4">
        <v>8904223818850</v>
      </c>
      <c r="C297">
        <v>1</v>
      </c>
      <c r="D297">
        <f>_xlfn.XLOOKUP(B297,SKU_master!$A$2:$A$67,SKU_master!$B$2:$B$67)</f>
        <v>240</v>
      </c>
    </row>
    <row r="298" spans="1:4" x14ac:dyDescent="0.25">
      <c r="A298">
        <v>2001807084</v>
      </c>
      <c r="B298" s="4">
        <v>8904223818706</v>
      </c>
      <c r="C298">
        <v>1</v>
      </c>
      <c r="D298">
        <f>_xlfn.XLOOKUP(B298,SKU_master!$A$2:$A$67,SKU_master!$B$2:$B$67)</f>
        <v>127</v>
      </c>
    </row>
    <row r="299" spans="1:4" x14ac:dyDescent="0.25">
      <c r="A299">
        <v>2001807084</v>
      </c>
      <c r="B299" s="4">
        <v>8904223818942</v>
      </c>
      <c r="C299">
        <v>1</v>
      </c>
      <c r="D299">
        <f>_xlfn.XLOOKUP(B299,SKU_master!$A$2:$A$67,SKU_master!$B$2:$B$67)</f>
        <v>133</v>
      </c>
    </row>
    <row r="300" spans="1:4" x14ac:dyDescent="0.25">
      <c r="A300">
        <v>2001807084</v>
      </c>
      <c r="B300" s="4">
        <v>8904223818850</v>
      </c>
      <c r="C300">
        <v>1</v>
      </c>
      <c r="D300">
        <f>_xlfn.XLOOKUP(B300,SKU_master!$A$2:$A$67,SKU_master!$B$2:$B$67)</f>
        <v>240</v>
      </c>
    </row>
    <row r="301" spans="1:4" x14ac:dyDescent="0.25">
      <c r="A301">
        <v>2001807058</v>
      </c>
      <c r="B301" s="4">
        <v>8904223819239</v>
      </c>
      <c r="C301">
        <v>1</v>
      </c>
      <c r="D301">
        <f>_xlfn.XLOOKUP(B301,SKU_master!$A$2:$A$67,SKU_master!$B$2:$B$67)</f>
        <v>290</v>
      </c>
    </row>
    <row r="302" spans="1:4" x14ac:dyDescent="0.25">
      <c r="A302">
        <v>2001807058</v>
      </c>
      <c r="B302" s="4">
        <v>8904223819246</v>
      </c>
      <c r="C302">
        <v>1</v>
      </c>
      <c r="D302">
        <f>_xlfn.XLOOKUP(B302,SKU_master!$A$2:$A$67,SKU_master!$B$2:$B$67)</f>
        <v>290</v>
      </c>
    </row>
    <row r="303" spans="1:4" x14ac:dyDescent="0.25">
      <c r="A303">
        <v>2001807058</v>
      </c>
      <c r="B303" s="4">
        <v>8904223819253</v>
      </c>
      <c r="C303">
        <v>1</v>
      </c>
      <c r="D303">
        <f>_xlfn.XLOOKUP(B303,SKU_master!$A$2:$A$67,SKU_master!$B$2:$B$67)</f>
        <v>290</v>
      </c>
    </row>
    <row r="304" spans="1:4" x14ac:dyDescent="0.25">
      <c r="A304">
        <v>2001807058</v>
      </c>
      <c r="B304" s="4">
        <v>8904223818713</v>
      </c>
      <c r="C304">
        <v>1</v>
      </c>
      <c r="D304">
        <f>_xlfn.XLOOKUP(B304,SKU_master!$A$2:$A$67,SKU_master!$B$2:$B$67)</f>
        <v>120</v>
      </c>
    </row>
    <row r="305" spans="1:4" x14ac:dyDescent="0.25">
      <c r="A305">
        <v>2001807058</v>
      </c>
      <c r="B305" s="4">
        <v>8904223817273</v>
      </c>
      <c r="C305">
        <v>1</v>
      </c>
      <c r="D305">
        <f>_xlfn.XLOOKUP(B305,SKU_master!$A$2:$A$67,SKU_master!$B$2:$B$67)</f>
        <v>65</v>
      </c>
    </row>
    <row r="306" spans="1:4" x14ac:dyDescent="0.25">
      <c r="A306">
        <v>2001807058</v>
      </c>
      <c r="B306" s="4">
        <v>8904223818751</v>
      </c>
      <c r="C306">
        <v>1</v>
      </c>
      <c r="D306">
        <f>_xlfn.XLOOKUP(B306,SKU_master!$A$2:$A$67,SKU_master!$B$2:$B$67)</f>
        <v>113</v>
      </c>
    </row>
    <row r="307" spans="1:4" x14ac:dyDescent="0.25">
      <c r="A307">
        <v>2001807036</v>
      </c>
      <c r="B307" s="4">
        <v>8904223819291</v>
      </c>
      <c r="C307">
        <v>4</v>
      </c>
      <c r="D307">
        <f>_xlfn.XLOOKUP(B307,SKU_master!$A$2:$A$67,SKU_master!$B$2:$B$67)</f>
        <v>112</v>
      </c>
    </row>
    <row r="308" spans="1:4" x14ac:dyDescent="0.25">
      <c r="A308">
        <v>2001807036</v>
      </c>
      <c r="B308" s="4">
        <v>8904223819031</v>
      </c>
      <c r="C308">
        <v>4</v>
      </c>
      <c r="D308">
        <f>_xlfn.XLOOKUP(B308,SKU_master!$A$2:$A$67,SKU_master!$B$2:$B$67)</f>
        <v>112</v>
      </c>
    </row>
    <row r="309" spans="1:4" x14ac:dyDescent="0.25">
      <c r="A309">
        <v>2001807036</v>
      </c>
      <c r="B309" s="4">
        <v>8904223819024</v>
      </c>
      <c r="C309">
        <v>4</v>
      </c>
      <c r="D309">
        <f>_xlfn.XLOOKUP(B309,SKU_master!$A$2:$A$67,SKU_master!$B$2:$B$67)</f>
        <v>112</v>
      </c>
    </row>
    <row r="310" spans="1:4" x14ac:dyDescent="0.25">
      <c r="A310">
        <v>2001807036</v>
      </c>
      <c r="B310" s="4">
        <v>8904223819017</v>
      </c>
      <c r="C310">
        <v>1</v>
      </c>
      <c r="D310">
        <f>_xlfn.XLOOKUP(B310,SKU_master!$A$2:$A$67,SKU_master!$B$2:$B$67)</f>
        <v>115</v>
      </c>
    </row>
    <row r="311" spans="1:4" x14ac:dyDescent="0.25">
      <c r="A311">
        <v>2001807012</v>
      </c>
      <c r="B311" s="4">
        <v>8904223819468</v>
      </c>
      <c r="C311">
        <v>1</v>
      </c>
      <c r="D311">
        <f>_xlfn.XLOOKUP(B311,SKU_master!$A$2:$A$67,SKU_master!$B$2:$B$67)</f>
        <v>240</v>
      </c>
    </row>
    <row r="312" spans="1:4" x14ac:dyDescent="0.25">
      <c r="A312">
        <v>2001807004</v>
      </c>
      <c r="B312" s="4">
        <v>8904223818706</v>
      </c>
      <c r="C312">
        <v>1</v>
      </c>
      <c r="D312">
        <f>_xlfn.XLOOKUP(B312,SKU_master!$A$2:$A$67,SKU_master!$B$2:$B$67)</f>
        <v>127</v>
      </c>
    </row>
    <row r="313" spans="1:4" x14ac:dyDescent="0.25">
      <c r="A313">
        <v>2001807004</v>
      </c>
      <c r="B313" s="4">
        <v>8904223818942</v>
      </c>
      <c r="C313">
        <v>1</v>
      </c>
      <c r="D313">
        <f>_xlfn.XLOOKUP(B313,SKU_master!$A$2:$A$67,SKU_master!$B$2:$B$67)</f>
        <v>133</v>
      </c>
    </row>
    <row r="314" spans="1:4" x14ac:dyDescent="0.25">
      <c r="A314">
        <v>2001807004</v>
      </c>
      <c r="B314" s="4">
        <v>8904223818850</v>
      </c>
      <c r="C314">
        <v>1</v>
      </c>
      <c r="D314">
        <f>_xlfn.XLOOKUP(B314,SKU_master!$A$2:$A$67,SKU_master!$B$2:$B$67)</f>
        <v>240</v>
      </c>
    </row>
    <row r="315" spans="1:4" x14ac:dyDescent="0.25">
      <c r="A315">
        <v>2001806968</v>
      </c>
      <c r="B315" s="4">
        <v>8904223818706</v>
      </c>
      <c r="C315">
        <v>1</v>
      </c>
      <c r="D315">
        <f>_xlfn.XLOOKUP(B315,SKU_master!$A$2:$A$67,SKU_master!$B$2:$B$67)</f>
        <v>127</v>
      </c>
    </row>
    <row r="316" spans="1:4" x14ac:dyDescent="0.25">
      <c r="A316">
        <v>2001806968</v>
      </c>
      <c r="B316" s="4">
        <v>8904223818942</v>
      </c>
      <c r="C316">
        <v>1</v>
      </c>
      <c r="D316">
        <f>_xlfn.XLOOKUP(B316,SKU_master!$A$2:$A$67,SKU_master!$B$2:$B$67)</f>
        <v>133</v>
      </c>
    </row>
    <row r="317" spans="1:4" x14ac:dyDescent="0.25">
      <c r="A317">
        <v>2001806968</v>
      </c>
      <c r="B317" s="4">
        <v>8904223818850</v>
      </c>
      <c r="C317">
        <v>1</v>
      </c>
      <c r="D317">
        <f>_xlfn.XLOOKUP(B317,SKU_master!$A$2:$A$67,SKU_master!$B$2:$B$67)</f>
        <v>240</v>
      </c>
    </row>
    <row r="318" spans="1:4" x14ac:dyDescent="0.25">
      <c r="A318">
        <v>2001806885</v>
      </c>
      <c r="B318" s="4">
        <v>8904223819499</v>
      </c>
      <c r="C318">
        <v>2</v>
      </c>
      <c r="D318">
        <f>_xlfn.XLOOKUP(B318,SKU_master!$A$2:$A$67,SKU_master!$B$2:$B$67)</f>
        <v>210</v>
      </c>
    </row>
    <row r="319" spans="1:4" x14ac:dyDescent="0.25">
      <c r="A319">
        <v>2001806885</v>
      </c>
      <c r="B319" s="4">
        <v>8904223819499</v>
      </c>
      <c r="C319">
        <v>2</v>
      </c>
      <c r="D319">
        <f>_xlfn.XLOOKUP(B319,SKU_master!$A$2:$A$67,SKU_master!$B$2:$B$67)</f>
        <v>210</v>
      </c>
    </row>
    <row r="320" spans="1:4" x14ac:dyDescent="0.25">
      <c r="A320">
        <v>2001806828</v>
      </c>
      <c r="B320" s="4">
        <v>8904223818706</v>
      </c>
      <c r="C320">
        <v>1</v>
      </c>
      <c r="D320">
        <f>_xlfn.XLOOKUP(B320,SKU_master!$A$2:$A$67,SKU_master!$B$2:$B$67)</f>
        <v>127</v>
      </c>
    </row>
    <row r="321" spans="1:4" x14ac:dyDescent="0.25">
      <c r="A321">
        <v>2001806828</v>
      </c>
      <c r="B321" s="4">
        <v>8904223818942</v>
      </c>
      <c r="C321">
        <v>1</v>
      </c>
      <c r="D321">
        <f>_xlfn.XLOOKUP(B321,SKU_master!$A$2:$A$67,SKU_master!$B$2:$B$67)</f>
        <v>133</v>
      </c>
    </row>
    <row r="322" spans="1:4" x14ac:dyDescent="0.25">
      <c r="A322">
        <v>2001806828</v>
      </c>
      <c r="B322" s="4">
        <v>8904223818850</v>
      </c>
      <c r="C322">
        <v>1</v>
      </c>
      <c r="D322">
        <f>_xlfn.XLOOKUP(B322,SKU_master!$A$2:$A$67,SKU_master!$B$2:$B$67)</f>
        <v>240</v>
      </c>
    </row>
    <row r="323" spans="1:4" x14ac:dyDescent="0.25">
      <c r="A323">
        <v>2001806823</v>
      </c>
      <c r="B323" s="4">
        <v>8904223818706</v>
      </c>
      <c r="C323">
        <v>1</v>
      </c>
      <c r="D323">
        <f>_xlfn.XLOOKUP(B323,SKU_master!$A$2:$A$67,SKU_master!$B$2:$B$67)</f>
        <v>127</v>
      </c>
    </row>
    <row r="324" spans="1:4" x14ac:dyDescent="0.25">
      <c r="A324">
        <v>2001806801</v>
      </c>
      <c r="B324" s="4">
        <v>8904223818850</v>
      </c>
      <c r="C324">
        <v>1</v>
      </c>
      <c r="D324">
        <f>_xlfn.XLOOKUP(B324,SKU_master!$A$2:$A$67,SKU_master!$B$2:$B$67)</f>
        <v>240</v>
      </c>
    </row>
    <row r="325" spans="1:4" x14ac:dyDescent="0.25">
      <c r="A325">
        <v>2001806801</v>
      </c>
      <c r="B325" s="4">
        <v>8904223818683</v>
      </c>
      <c r="C325">
        <v>1</v>
      </c>
      <c r="D325">
        <f>_xlfn.XLOOKUP(B325,SKU_master!$A$2:$A$67,SKU_master!$B$2:$B$67)</f>
        <v>121</v>
      </c>
    </row>
    <row r="326" spans="1:4" x14ac:dyDescent="0.25">
      <c r="A326">
        <v>2001806776</v>
      </c>
      <c r="B326" s="4">
        <v>8904223818706</v>
      </c>
      <c r="C326">
        <v>1</v>
      </c>
      <c r="D326">
        <f>_xlfn.XLOOKUP(B326,SKU_master!$A$2:$A$67,SKU_master!$B$2:$B$67)</f>
        <v>127</v>
      </c>
    </row>
    <row r="327" spans="1:4" x14ac:dyDescent="0.25">
      <c r="A327">
        <v>2001806776</v>
      </c>
      <c r="B327" s="4">
        <v>8904223818638</v>
      </c>
      <c r="C327">
        <v>2</v>
      </c>
      <c r="D327">
        <f>_xlfn.XLOOKUP(B327,SKU_master!$A$2:$A$67,SKU_master!$B$2:$B$67)</f>
        <v>137</v>
      </c>
    </row>
    <row r="328" spans="1:4" x14ac:dyDescent="0.25">
      <c r="A328">
        <v>2001806776</v>
      </c>
      <c r="B328" s="4">
        <v>8904223819505</v>
      </c>
      <c r="C328">
        <v>1</v>
      </c>
      <c r="D328">
        <f>_xlfn.XLOOKUP(B328,SKU_master!$A$2:$A$67,SKU_master!$B$2:$B$67)</f>
        <v>210</v>
      </c>
    </row>
    <row r="329" spans="1:4" x14ac:dyDescent="0.25">
      <c r="A329">
        <v>2001806768</v>
      </c>
      <c r="B329" s="4">
        <v>8904223819512</v>
      </c>
      <c r="C329">
        <v>4</v>
      </c>
      <c r="D329">
        <f>_xlfn.XLOOKUP(B329,SKU_master!$A$2:$A$67,SKU_master!$B$2:$B$67)</f>
        <v>210</v>
      </c>
    </row>
    <row r="330" spans="1:4" x14ac:dyDescent="0.25">
      <c r="A330">
        <v>2001806735</v>
      </c>
      <c r="B330" s="4">
        <v>8904223818706</v>
      </c>
      <c r="C330">
        <v>1</v>
      </c>
      <c r="D330">
        <f>_xlfn.XLOOKUP(B330,SKU_master!$A$2:$A$67,SKU_master!$B$2:$B$67)</f>
        <v>127</v>
      </c>
    </row>
    <row r="331" spans="1:4" x14ac:dyDescent="0.25">
      <c r="A331">
        <v>2001806735</v>
      </c>
      <c r="B331" s="4">
        <v>8904223818942</v>
      </c>
      <c r="C331">
        <v>1</v>
      </c>
      <c r="D331">
        <f>_xlfn.XLOOKUP(B331,SKU_master!$A$2:$A$67,SKU_master!$B$2:$B$67)</f>
        <v>133</v>
      </c>
    </row>
    <row r="332" spans="1:4" x14ac:dyDescent="0.25">
      <c r="A332">
        <v>2001806735</v>
      </c>
      <c r="B332" s="4">
        <v>8904223818850</v>
      </c>
      <c r="C332">
        <v>1</v>
      </c>
      <c r="D332">
        <f>_xlfn.XLOOKUP(B332,SKU_master!$A$2:$A$67,SKU_master!$B$2:$B$67)</f>
        <v>240</v>
      </c>
    </row>
    <row r="333" spans="1:4" x14ac:dyDescent="0.25">
      <c r="A333">
        <v>2001806733</v>
      </c>
      <c r="B333" s="4">
        <v>8904223819031</v>
      </c>
      <c r="C333">
        <v>1</v>
      </c>
      <c r="D333">
        <f>_xlfn.XLOOKUP(B333,SKU_master!$A$2:$A$67,SKU_master!$B$2:$B$67)</f>
        <v>112</v>
      </c>
    </row>
    <row r="334" spans="1:4" x14ac:dyDescent="0.25">
      <c r="A334">
        <v>2001806733</v>
      </c>
      <c r="B334" s="4">
        <v>8904223818430</v>
      </c>
      <c r="C334">
        <v>1</v>
      </c>
      <c r="D334">
        <f>_xlfn.XLOOKUP(B334,SKU_master!$A$2:$A$67,SKU_master!$B$2:$B$67)</f>
        <v>165</v>
      </c>
    </row>
    <row r="335" spans="1:4" x14ac:dyDescent="0.25">
      <c r="A335">
        <v>2001806733</v>
      </c>
      <c r="B335" s="4">
        <v>8904223818850</v>
      </c>
      <c r="C335">
        <v>1</v>
      </c>
      <c r="D335">
        <f>_xlfn.XLOOKUP(B335,SKU_master!$A$2:$A$67,SKU_master!$B$2:$B$67)</f>
        <v>240</v>
      </c>
    </row>
    <row r="336" spans="1:4" x14ac:dyDescent="0.25">
      <c r="A336">
        <v>2001806733</v>
      </c>
      <c r="B336" s="4">
        <v>8904223819512</v>
      </c>
      <c r="C336">
        <v>1</v>
      </c>
      <c r="D336">
        <f>_xlfn.XLOOKUP(B336,SKU_master!$A$2:$A$67,SKU_master!$B$2:$B$67)</f>
        <v>210</v>
      </c>
    </row>
    <row r="337" spans="1:4" x14ac:dyDescent="0.25">
      <c r="A337">
        <v>2001806733</v>
      </c>
      <c r="B337" s="4">
        <v>8904223819468</v>
      </c>
      <c r="C337">
        <v>1</v>
      </c>
      <c r="D337">
        <f>_xlfn.XLOOKUP(B337,SKU_master!$A$2:$A$67,SKU_master!$B$2:$B$67)</f>
        <v>240</v>
      </c>
    </row>
    <row r="338" spans="1:4" x14ac:dyDescent="0.25">
      <c r="A338">
        <v>2001806726</v>
      </c>
      <c r="B338" s="4">
        <v>8904223818706</v>
      </c>
      <c r="C338">
        <v>1</v>
      </c>
      <c r="D338">
        <f>_xlfn.XLOOKUP(B338,SKU_master!$A$2:$A$67,SKU_master!$B$2:$B$67)</f>
        <v>127</v>
      </c>
    </row>
    <row r="339" spans="1:4" x14ac:dyDescent="0.25">
      <c r="A339">
        <v>2001806726</v>
      </c>
      <c r="B339" s="4">
        <v>8904223818942</v>
      </c>
      <c r="C339">
        <v>1</v>
      </c>
      <c r="D339">
        <f>_xlfn.XLOOKUP(B339,SKU_master!$A$2:$A$67,SKU_master!$B$2:$B$67)</f>
        <v>133</v>
      </c>
    </row>
    <row r="340" spans="1:4" x14ac:dyDescent="0.25">
      <c r="A340">
        <v>2001806726</v>
      </c>
      <c r="B340" s="4">
        <v>8904223818850</v>
      </c>
      <c r="C340">
        <v>1</v>
      </c>
      <c r="D340">
        <f>_xlfn.XLOOKUP(B340,SKU_master!$A$2:$A$67,SKU_master!$B$2:$B$67)</f>
        <v>240</v>
      </c>
    </row>
    <row r="341" spans="1:4" x14ac:dyDescent="0.25">
      <c r="A341">
        <v>2001806686</v>
      </c>
      <c r="B341" s="4">
        <v>8904223819468</v>
      </c>
      <c r="C341">
        <v>1</v>
      </c>
      <c r="D341">
        <f>_xlfn.XLOOKUP(B341,SKU_master!$A$2:$A$67,SKU_master!$B$2:$B$67)</f>
        <v>240</v>
      </c>
    </row>
    <row r="342" spans="1:4" x14ac:dyDescent="0.25">
      <c r="A342">
        <v>2001806652</v>
      </c>
      <c r="B342" s="4">
        <v>8904223818706</v>
      </c>
      <c r="C342">
        <v>1</v>
      </c>
      <c r="D342">
        <f>_xlfn.XLOOKUP(B342,SKU_master!$A$2:$A$67,SKU_master!$B$2:$B$67)</f>
        <v>127</v>
      </c>
    </row>
    <row r="343" spans="1:4" x14ac:dyDescent="0.25">
      <c r="A343">
        <v>2001806652</v>
      </c>
      <c r="B343" s="4">
        <v>8904223818942</v>
      </c>
      <c r="C343">
        <v>1</v>
      </c>
      <c r="D343">
        <f>_xlfn.XLOOKUP(B343,SKU_master!$A$2:$A$67,SKU_master!$B$2:$B$67)</f>
        <v>133</v>
      </c>
    </row>
    <row r="344" spans="1:4" x14ac:dyDescent="0.25">
      <c r="A344">
        <v>2001806652</v>
      </c>
      <c r="B344" s="4">
        <v>8904223818850</v>
      </c>
      <c r="C344">
        <v>1</v>
      </c>
      <c r="D344">
        <f>_xlfn.XLOOKUP(B344,SKU_master!$A$2:$A$67,SKU_master!$B$2:$B$67)</f>
        <v>240</v>
      </c>
    </row>
    <row r="345" spans="1:4" x14ac:dyDescent="0.25">
      <c r="A345">
        <v>2001806616</v>
      </c>
      <c r="B345" s="4">
        <v>8904223818669</v>
      </c>
      <c r="C345">
        <v>1</v>
      </c>
      <c r="D345">
        <f>_xlfn.XLOOKUP(B345,SKU_master!$A$2:$A$67,SKU_master!$B$2:$B$67)</f>
        <v>240</v>
      </c>
    </row>
    <row r="346" spans="1:4" x14ac:dyDescent="0.25">
      <c r="A346">
        <v>2001806616</v>
      </c>
      <c r="B346" s="4">
        <v>8904223818683</v>
      </c>
      <c r="C346">
        <v>1</v>
      </c>
      <c r="D346">
        <f>_xlfn.XLOOKUP(B346,SKU_master!$A$2:$A$67,SKU_master!$B$2:$B$67)</f>
        <v>121</v>
      </c>
    </row>
    <row r="347" spans="1:4" x14ac:dyDescent="0.25">
      <c r="A347">
        <v>2001806616</v>
      </c>
      <c r="B347" s="4">
        <v>8904223818935</v>
      </c>
      <c r="C347">
        <v>1</v>
      </c>
      <c r="D347">
        <f>_xlfn.XLOOKUP(B347,SKU_master!$A$2:$A$67,SKU_master!$B$2:$B$67)</f>
        <v>120</v>
      </c>
    </row>
    <row r="348" spans="1:4" x14ac:dyDescent="0.25">
      <c r="A348">
        <v>2001806616</v>
      </c>
      <c r="B348" s="4">
        <v>8904223818713</v>
      </c>
      <c r="C348">
        <v>1</v>
      </c>
      <c r="D348">
        <f>_xlfn.XLOOKUP(B348,SKU_master!$A$2:$A$67,SKU_master!$B$2:$B$67)</f>
        <v>120</v>
      </c>
    </row>
    <row r="349" spans="1:4" x14ac:dyDescent="0.25">
      <c r="A349">
        <v>2001806616</v>
      </c>
      <c r="B349" s="4">
        <v>8904223819024</v>
      </c>
      <c r="C349">
        <v>1</v>
      </c>
      <c r="D349">
        <f>_xlfn.XLOOKUP(B349,SKU_master!$A$2:$A$67,SKU_master!$B$2:$B$67)</f>
        <v>112</v>
      </c>
    </row>
    <row r="350" spans="1:4" x14ac:dyDescent="0.25">
      <c r="A350">
        <v>2001806616</v>
      </c>
      <c r="B350" s="4">
        <v>8904223819123</v>
      </c>
      <c r="C350">
        <v>1</v>
      </c>
      <c r="D350">
        <f>_xlfn.XLOOKUP(B350,SKU_master!$A$2:$A$67,SKU_master!$B$2:$B$67)</f>
        <v>250</v>
      </c>
    </row>
    <row r="351" spans="1:4" x14ac:dyDescent="0.25">
      <c r="A351">
        <v>2001806575</v>
      </c>
      <c r="B351" s="4">
        <v>8904223818706</v>
      </c>
      <c r="C351">
        <v>1</v>
      </c>
      <c r="D351">
        <f>_xlfn.XLOOKUP(B351,SKU_master!$A$2:$A$67,SKU_master!$B$2:$B$67)</f>
        <v>127</v>
      </c>
    </row>
    <row r="352" spans="1:4" x14ac:dyDescent="0.25">
      <c r="A352">
        <v>2001806575</v>
      </c>
      <c r="B352" s="4">
        <v>8904223818942</v>
      </c>
      <c r="C352">
        <v>1</v>
      </c>
      <c r="D352">
        <f>_xlfn.XLOOKUP(B352,SKU_master!$A$2:$A$67,SKU_master!$B$2:$B$67)</f>
        <v>133</v>
      </c>
    </row>
    <row r="353" spans="1:4" x14ac:dyDescent="0.25">
      <c r="A353">
        <v>2001806575</v>
      </c>
      <c r="B353" s="4">
        <v>8904223818850</v>
      </c>
      <c r="C353">
        <v>1</v>
      </c>
      <c r="D353">
        <f>_xlfn.XLOOKUP(B353,SKU_master!$A$2:$A$67,SKU_master!$B$2:$B$67)</f>
        <v>240</v>
      </c>
    </row>
    <row r="354" spans="1:4" x14ac:dyDescent="0.25">
      <c r="A354">
        <v>2001806567</v>
      </c>
      <c r="B354" s="4">
        <v>8904223818591</v>
      </c>
      <c r="C354">
        <v>1</v>
      </c>
      <c r="D354">
        <f>_xlfn.XLOOKUP(B354,SKU_master!$A$2:$A$67,SKU_master!$B$2:$B$67)</f>
        <v>120</v>
      </c>
    </row>
    <row r="355" spans="1:4" x14ac:dyDescent="0.25">
      <c r="A355">
        <v>2001806567</v>
      </c>
      <c r="B355" s="4">
        <v>8904223816214</v>
      </c>
      <c r="C355">
        <v>1</v>
      </c>
      <c r="D355">
        <f>_xlfn.XLOOKUP(B355,SKU_master!$A$2:$A$67,SKU_master!$B$2:$B$67)</f>
        <v>120</v>
      </c>
    </row>
    <row r="356" spans="1:4" x14ac:dyDescent="0.25">
      <c r="A356">
        <v>2001806567</v>
      </c>
      <c r="B356" s="4">
        <v>8904223819024</v>
      </c>
      <c r="C356">
        <v>1</v>
      </c>
      <c r="D356">
        <f>_xlfn.XLOOKUP(B356,SKU_master!$A$2:$A$67,SKU_master!$B$2:$B$67)</f>
        <v>112</v>
      </c>
    </row>
    <row r="357" spans="1:4" x14ac:dyDescent="0.25">
      <c r="A357">
        <v>2001806567</v>
      </c>
      <c r="B357" s="4">
        <v>8904223819253</v>
      </c>
      <c r="C357">
        <v>1</v>
      </c>
      <c r="D357">
        <f>_xlfn.XLOOKUP(B357,SKU_master!$A$2:$A$67,SKU_master!$B$2:$B$67)</f>
        <v>290</v>
      </c>
    </row>
    <row r="358" spans="1:4" x14ac:dyDescent="0.25">
      <c r="A358">
        <v>2001806567</v>
      </c>
      <c r="B358" s="4">
        <v>8904223815804</v>
      </c>
      <c r="C358">
        <v>1</v>
      </c>
      <c r="D358">
        <f>_xlfn.XLOOKUP(B358,SKU_master!$A$2:$A$67,SKU_master!$B$2:$B$67)</f>
        <v>160</v>
      </c>
    </row>
    <row r="359" spans="1:4" x14ac:dyDescent="0.25">
      <c r="A359">
        <v>2001806567</v>
      </c>
      <c r="B359" s="4">
        <v>8904223818577</v>
      </c>
      <c r="C359">
        <v>1</v>
      </c>
      <c r="D359">
        <f>_xlfn.XLOOKUP(B359,SKU_master!$A$2:$A$67,SKU_master!$B$2:$B$67)</f>
        <v>150</v>
      </c>
    </row>
    <row r="360" spans="1:4" x14ac:dyDescent="0.25">
      <c r="A360">
        <v>2001806547</v>
      </c>
      <c r="B360" s="4">
        <v>8904223818706</v>
      </c>
      <c r="C360">
        <v>1</v>
      </c>
      <c r="D360">
        <f>_xlfn.XLOOKUP(B360,SKU_master!$A$2:$A$67,SKU_master!$B$2:$B$67)</f>
        <v>127</v>
      </c>
    </row>
    <row r="361" spans="1:4" x14ac:dyDescent="0.25">
      <c r="A361">
        <v>2001806533</v>
      </c>
      <c r="B361" s="4">
        <v>8904223818706</v>
      </c>
      <c r="C361">
        <v>1</v>
      </c>
      <c r="D361">
        <f>_xlfn.XLOOKUP(B361,SKU_master!$A$2:$A$67,SKU_master!$B$2:$B$67)</f>
        <v>127</v>
      </c>
    </row>
    <row r="362" spans="1:4" x14ac:dyDescent="0.25">
      <c r="A362">
        <v>2001806533</v>
      </c>
      <c r="B362" s="4">
        <v>8904223818942</v>
      </c>
      <c r="C362">
        <v>1</v>
      </c>
      <c r="D362">
        <f>_xlfn.XLOOKUP(B362,SKU_master!$A$2:$A$67,SKU_master!$B$2:$B$67)</f>
        <v>133</v>
      </c>
    </row>
    <row r="363" spans="1:4" x14ac:dyDescent="0.25">
      <c r="A363">
        <v>2001806533</v>
      </c>
      <c r="B363" s="4">
        <v>8904223818850</v>
      </c>
      <c r="C363">
        <v>1</v>
      </c>
      <c r="D363">
        <f>_xlfn.XLOOKUP(B363,SKU_master!$A$2:$A$67,SKU_master!$B$2:$B$67)</f>
        <v>240</v>
      </c>
    </row>
    <row r="364" spans="1:4" x14ac:dyDescent="0.25">
      <c r="A364">
        <v>2001806471</v>
      </c>
      <c r="B364" s="4">
        <v>8904223818706</v>
      </c>
      <c r="C364">
        <v>2</v>
      </c>
      <c r="D364">
        <f>_xlfn.XLOOKUP(B364,SKU_master!$A$2:$A$67,SKU_master!$B$2:$B$67)</f>
        <v>127</v>
      </c>
    </row>
    <row r="365" spans="1:4" x14ac:dyDescent="0.25">
      <c r="A365">
        <v>2001806471</v>
      </c>
      <c r="B365" s="4">
        <v>8904223818942</v>
      </c>
      <c r="C365">
        <v>2</v>
      </c>
      <c r="D365">
        <f>_xlfn.XLOOKUP(B365,SKU_master!$A$2:$A$67,SKU_master!$B$2:$B$67)</f>
        <v>133</v>
      </c>
    </row>
    <row r="366" spans="1:4" x14ac:dyDescent="0.25">
      <c r="A366">
        <v>2001806471</v>
      </c>
      <c r="B366" s="4">
        <v>8904223818850</v>
      </c>
      <c r="C366">
        <v>2</v>
      </c>
      <c r="D366">
        <f>_xlfn.XLOOKUP(B366,SKU_master!$A$2:$A$67,SKU_master!$B$2:$B$67)</f>
        <v>240</v>
      </c>
    </row>
    <row r="367" spans="1:4" x14ac:dyDescent="0.25">
      <c r="A367">
        <v>2001806471</v>
      </c>
      <c r="B367" s="4">
        <v>8904223818706</v>
      </c>
      <c r="C367">
        <v>1</v>
      </c>
      <c r="D367">
        <f>_xlfn.XLOOKUP(B367,SKU_master!$A$2:$A$67,SKU_master!$B$2:$B$67)</f>
        <v>127</v>
      </c>
    </row>
    <row r="368" spans="1:4" x14ac:dyDescent="0.25">
      <c r="A368">
        <v>2001806471</v>
      </c>
      <c r="B368" s="4">
        <v>8904223818942</v>
      </c>
      <c r="C368">
        <v>1</v>
      </c>
      <c r="D368">
        <f>_xlfn.XLOOKUP(B368,SKU_master!$A$2:$A$67,SKU_master!$B$2:$B$67)</f>
        <v>133</v>
      </c>
    </row>
    <row r="369" spans="1:4" x14ac:dyDescent="0.25">
      <c r="A369">
        <v>2001806471</v>
      </c>
      <c r="B369" s="4">
        <v>8904223818850</v>
      </c>
      <c r="C369">
        <v>1</v>
      </c>
      <c r="D369">
        <f>_xlfn.XLOOKUP(B369,SKU_master!$A$2:$A$67,SKU_master!$B$2:$B$67)</f>
        <v>240</v>
      </c>
    </row>
    <row r="370" spans="1:4" x14ac:dyDescent="0.25">
      <c r="A370">
        <v>2001806471</v>
      </c>
      <c r="B370" s="4">
        <v>8904223818683</v>
      </c>
      <c r="C370">
        <v>1</v>
      </c>
      <c r="D370">
        <f>_xlfn.XLOOKUP(B370,SKU_master!$A$2:$A$67,SKU_master!$B$2:$B$67)</f>
        <v>121</v>
      </c>
    </row>
    <row r="371" spans="1:4" x14ac:dyDescent="0.25">
      <c r="A371">
        <v>2001806458</v>
      </c>
      <c r="B371" s="4">
        <v>8904223819284</v>
      </c>
      <c r="C371">
        <v>1</v>
      </c>
      <c r="D371">
        <f>_xlfn.XLOOKUP(B371,SKU_master!$A$2:$A$67,SKU_master!$B$2:$B$67)</f>
        <v>350</v>
      </c>
    </row>
    <row r="372" spans="1:4" x14ac:dyDescent="0.25">
      <c r="A372">
        <v>2001806458</v>
      </c>
      <c r="B372" s="4">
        <v>8904223818478</v>
      </c>
      <c r="C372">
        <v>1</v>
      </c>
      <c r="D372">
        <f>_xlfn.XLOOKUP(B372,SKU_master!$A$2:$A$67,SKU_master!$B$2:$B$67)</f>
        <v>350</v>
      </c>
    </row>
    <row r="373" spans="1:4" x14ac:dyDescent="0.25">
      <c r="A373">
        <v>2001806446</v>
      </c>
      <c r="B373" s="4">
        <v>8904223818706</v>
      </c>
      <c r="C373">
        <v>1</v>
      </c>
      <c r="D373">
        <f>_xlfn.XLOOKUP(B373,SKU_master!$A$2:$A$67,SKU_master!$B$2:$B$67)</f>
        <v>127</v>
      </c>
    </row>
    <row r="374" spans="1:4" x14ac:dyDescent="0.25">
      <c r="A374">
        <v>2001806446</v>
      </c>
      <c r="B374" s="4">
        <v>8904223818942</v>
      </c>
      <c r="C374">
        <v>1</v>
      </c>
      <c r="D374">
        <f>_xlfn.XLOOKUP(B374,SKU_master!$A$2:$A$67,SKU_master!$B$2:$B$67)</f>
        <v>133</v>
      </c>
    </row>
    <row r="375" spans="1:4" x14ac:dyDescent="0.25">
      <c r="A375">
        <v>2001806446</v>
      </c>
      <c r="B375" s="4">
        <v>8904223818850</v>
      </c>
      <c r="C375">
        <v>1</v>
      </c>
      <c r="D375">
        <f>_xlfn.XLOOKUP(B375,SKU_master!$A$2:$A$67,SKU_master!$B$2:$B$67)</f>
        <v>240</v>
      </c>
    </row>
    <row r="376" spans="1:4" x14ac:dyDescent="0.25">
      <c r="A376">
        <v>2001806408</v>
      </c>
      <c r="B376" s="4">
        <v>8904223819437</v>
      </c>
      <c r="C376">
        <v>2</v>
      </c>
      <c r="D376">
        <f>_xlfn.XLOOKUP(B376,SKU_master!$A$2:$A$67,SKU_master!$B$2:$B$67)</f>
        <v>552</v>
      </c>
    </row>
    <row r="377" spans="1:4" x14ac:dyDescent="0.25">
      <c r="A377">
        <v>2001806408</v>
      </c>
      <c r="B377" s="4">
        <v>8904223819352</v>
      </c>
      <c r="C377">
        <v>1</v>
      </c>
      <c r="D377">
        <f>_xlfn.XLOOKUP(B377,SKU_master!$A$2:$A$67,SKU_master!$B$2:$B$67)</f>
        <v>165</v>
      </c>
    </row>
    <row r="378" spans="1:4" x14ac:dyDescent="0.25">
      <c r="A378">
        <v>2001806408</v>
      </c>
      <c r="B378" s="4">
        <v>8904223819024</v>
      </c>
      <c r="C378">
        <v>8</v>
      </c>
      <c r="D378">
        <f>_xlfn.XLOOKUP(B378,SKU_master!$A$2:$A$67,SKU_master!$B$2:$B$67)</f>
        <v>112</v>
      </c>
    </row>
    <row r="379" spans="1:4" x14ac:dyDescent="0.25">
      <c r="A379">
        <v>2001806408</v>
      </c>
      <c r="B379" s="4">
        <v>8904223818874</v>
      </c>
      <c r="C379">
        <v>1</v>
      </c>
      <c r="D379">
        <f>_xlfn.XLOOKUP(B379,SKU_master!$A$2:$A$67,SKU_master!$B$2:$B$67)</f>
        <v>100</v>
      </c>
    </row>
    <row r="380" spans="1:4" x14ac:dyDescent="0.25">
      <c r="A380">
        <v>2001806338</v>
      </c>
      <c r="B380" s="4">
        <v>8904223818706</v>
      </c>
      <c r="C380">
        <v>1</v>
      </c>
      <c r="D380">
        <f>_xlfn.XLOOKUP(B380,SKU_master!$A$2:$A$67,SKU_master!$B$2:$B$67)</f>
        <v>127</v>
      </c>
    </row>
    <row r="381" spans="1:4" x14ac:dyDescent="0.25">
      <c r="A381">
        <v>2001806338</v>
      </c>
      <c r="B381" s="4">
        <v>8904223818942</v>
      </c>
      <c r="C381">
        <v>1</v>
      </c>
      <c r="D381">
        <f>_xlfn.XLOOKUP(B381,SKU_master!$A$2:$A$67,SKU_master!$B$2:$B$67)</f>
        <v>133</v>
      </c>
    </row>
    <row r="382" spans="1:4" x14ac:dyDescent="0.25">
      <c r="A382">
        <v>2001806338</v>
      </c>
      <c r="B382" s="4">
        <v>8904223818850</v>
      </c>
      <c r="C382">
        <v>1</v>
      </c>
      <c r="D382">
        <f>_xlfn.XLOOKUP(B382,SKU_master!$A$2:$A$67,SKU_master!$B$2:$B$67)</f>
        <v>240</v>
      </c>
    </row>
    <row r="383" spans="1:4" x14ac:dyDescent="0.25">
      <c r="A383">
        <v>2001806304</v>
      </c>
      <c r="B383" s="4">
        <v>8904223818706</v>
      </c>
      <c r="C383">
        <v>1</v>
      </c>
      <c r="D383">
        <f>_xlfn.XLOOKUP(B383,SKU_master!$A$2:$A$67,SKU_master!$B$2:$B$67)</f>
        <v>127</v>
      </c>
    </row>
    <row r="384" spans="1:4" x14ac:dyDescent="0.25">
      <c r="A384">
        <v>2001806304</v>
      </c>
      <c r="B384" s="4">
        <v>8904223818942</v>
      </c>
      <c r="C384">
        <v>1</v>
      </c>
      <c r="D384">
        <f>_xlfn.XLOOKUP(B384,SKU_master!$A$2:$A$67,SKU_master!$B$2:$B$67)</f>
        <v>133</v>
      </c>
    </row>
    <row r="385" spans="1:4" x14ac:dyDescent="0.25">
      <c r="A385">
        <v>2001806304</v>
      </c>
      <c r="B385" s="4">
        <v>8904223818850</v>
      </c>
      <c r="C385">
        <v>1</v>
      </c>
      <c r="D385">
        <f>_xlfn.XLOOKUP(B385,SKU_master!$A$2:$A$67,SKU_master!$B$2:$B$67)</f>
        <v>240</v>
      </c>
    </row>
    <row r="386" spans="1:4" x14ac:dyDescent="0.25">
      <c r="A386">
        <v>2001806273</v>
      </c>
      <c r="B386" s="4">
        <v>8904223819017</v>
      </c>
      <c r="C386">
        <v>1</v>
      </c>
      <c r="D386">
        <f>_xlfn.XLOOKUP(B386,SKU_master!$A$2:$A$67,SKU_master!$B$2:$B$67)</f>
        <v>115</v>
      </c>
    </row>
    <row r="387" spans="1:4" x14ac:dyDescent="0.25">
      <c r="A387">
        <v>2001806273</v>
      </c>
      <c r="B387" s="4">
        <v>8904223818706</v>
      </c>
      <c r="C387">
        <v>1</v>
      </c>
      <c r="D387">
        <f>_xlfn.XLOOKUP(B387,SKU_master!$A$2:$A$67,SKU_master!$B$2:$B$67)</f>
        <v>127</v>
      </c>
    </row>
    <row r="388" spans="1:4" x14ac:dyDescent="0.25">
      <c r="A388">
        <v>2001806273</v>
      </c>
      <c r="B388" s="4">
        <v>8904223818942</v>
      </c>
      <c r="C388">
        <v>1</v>
      </c>
      <c r="D388">
        <f>_xlfn.XLOOKUP(B388,SKU_master!$A$2:$A$67,SKU_master!$B$2:$B$67)</f>
        <v>133</v>
      </c>
    </row>
    <row r="389" spans="1:4" x14ac:dyDescent="0.25">
      <c r="A389">
        <v>2001806273</v>
      </c>
      <c r="B389" s="4">
        <v>8904223818850</v>
      </c>
      <c r="C389">
        <v>1</v>
      </c>
      <c r="D389">
        <f>_xlfn.XLOOKUP(B389,SKU_master!$A$2:$A$67,SKU_master!$B$2:$B$67)</f>
        <v>240</v>
      </c>
    </row>
    <row r="390" spans="1:4" x14ac:dyDescent="0.25">
      <c r="A390">
        <v>2001806251</v>
      </c>
      <c r="B390" s="4">
        <v>8904223819161</v>
      </c>
      <c r="C390">
        <v>1</v>
      </c>
      <c r="D390">
        <f>_xlfn.XLOOKUP(B390,SKU_master!$A$2:$A$67,SKU_master!$B$2:$B$67)</f>
        <v>115</v>
      </c>
    </row>
    <row r="391" spans="1:4" x14ac:dyDescent="0.25">
      <c r="A391">
        <v>2001806251</v>
      </c>
      <c r="B391" s="4">
        <v>8904223819260</v>
      </c>
      <c r="C391">
        <v>1</v>
      </c>
      <c r="D391">
        <f>_xlfn.XLOOKUP(B391,SKU_master!$A$2:$A$67,SKU_master!$B$2:$B$67)</f>
        <v>130</v>
      </c>
    </row>
    <row r="392" spans="1:4" x14ac:dyDescent="0.25">
      <c r="A392">
        <v>2001806233</v>
      </c>
      <c r="B392" s="4">
        <v>8904223819161</v>
      </c>
      <c r="C392">
        <v>1</v>
      </c>
      <c r="D392">
        <f>_xlfn.XLOOKUP(B392,SKU_master!$A$2:$A$67,SKU_master!$B$2:$B$67)</f>
        <v>115</v>
      </c>
    </row>
    <row r="393" spans="1:4" x14ac:dyDescent="0.25">
      <c r="A393">
        <v>2001806233</v>
      </c>
      <c r="B393" s="4">
        <v>8904223819260</v>
      </c>
      <c r="C393">
        <v>1</v>
      </c>
      <c r="D393">
        <f>_xlfn.XLOOKUP(B393,SKU_master!$A$2:$A$67,SKU_master!$B$2:$B$67)</f>
        <v>130</v>
      </c>
    </row>
    <row r="394" spans="1:4" x14ac:dyDescent="0.25">
      <c r="A394">
        <v>2001806232</v>
      </c>
      <c r="B394" s="4">
        <v>8904223818645</v>
      </c>
      <c r="C394">
        <v>6</v>
      </c>
      <c r="D394">
        <f>_xlfn.XLOOKUP(B394,SKU_master!$A$2:$A$67,SKU_master!$B$2:$B$67)</f>
        <v>137</v>
      </c>
    </row>
    <row r="395" spans="1:4" x14ac:dyDescent="0.25">
      <c r="A395">
        <v>2001806232</v>
      </c>
      <c r="B395" s="4">
        <v>8904223819147</v>
      </c>
      <c r="C395">
        <v>2</v>
      </c>
      <c r="D395">
        <f>_xlfn.XLOOKUP(B395,SKU_master!$A$2:$A$67,SKU_master!$B$2:$B$67)</f>
        <v>240</v>
      </c>
    </row>
    <row r="396" spans="1:4" x14ac:dyDescent="0.25">
      <c r="A396">
        <v>2001806229</v>
      </c>
      <c r="B396" s="4">
        <v>8904223818706</v>
      </c>
      <c r="C396">
        <v>1</v>
      </c>
      <c r="D396">
        <f>_xlfn.XLOOKUP(B396,SKU_master!$A$2:$A$67,SKU_master!$B$2:$B$67)</f>
        <v>127</v>
      </c>
    </row>
    <row r="397" spans="1:4" x14ac:dyDescent="0.25">
      <c r="A397">
        <v>2001806229</v>
      </c>
      <c r="B397" s="4">
        <v>8904223818942</v>
      </c>
      <c r="C397">
        <v>1</v>
      </c>
      <c r="D397">
        <f>_xlfn.XLOOKUP(B397,SKU_master!$A$2:$A$67,SKU_master!$B$2:$B$67)</f>
        <v>133</v>
      </c>
    </row>
    <row r="398" spans="1:4" x14ac:dyDescent="0.25">
      <c r="A398">
        <v>2001806229</v>
      </c>
      <c r="B398" s="4">
        <v>8904223818850</v>
      </c>
      <c r="C398">
        <v>1</v>
      </c>
      <c r="D398">
        <f>_xlfn.XLOOKUP(B398,SKU_master!$A$2:$A$67,SKU_master!$B$2:$B$67)</f>
        <v>240</v>
      </c>
    </row>
    <row r="399" spans="1:4" x14ac:dyDescent="0.25">
      <c r="A399">
        <v>2001806226</v>
      </c>
      <c r="B399" s="4">
        <v>8904223818850</v>
      </c>
      <c r="C399">
        <v>2</v>
      </c>
      <c r="D399">
        <f>_xlfn.XLOOKUP(B399,SKU_master!$A$2:$A$67,SKU_master!$B$2:$B$67)</f>
        <v>240</v>
      </c>
    </row>
    <row r="400" spans="1:4" x14ac:dyDescent="0.25">
      <c r="A400">
        <v>2001806210</v>
      </c>
      <c r="B400" s="4">
        <v>8904223816214</v>
      </c>
      <c r="C400">
        <v>1</v>
      </c>
      <c r="D400">
        <f>_xlfn.XLOOKUP(B400,SKU_master!$A$2:$A$67,SKU_master!$B$2:$B$67)</f>
        <v>120</v>
      </c>
    </row>
    <row r="401" spans="1:4" x14ac:dyDescent="0.25">
      <c r="A401">
        <v>2001806210</v>
      </c>
      <c r="B401" s="4">
        <v>8904223818874</v>
      </c>
      <c r="C401">
        <v>1</v>
      </c>
      <c r="D401">
        <f>_xlfn.XLOOKUP(B401,SKU_master!$A$2:$A$67,SKU_master!$B$2:$B$67)</f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activeCell="D12" sqref="D12"/>
    </sheetView>
  </sheetViews>
  <sheetFormatPr defaultRowHeight="15" x14ac:dyDescent="0.25"/>
  <cols>
    <col min="1" max="1" width="14.7109375" bestFit="1" customWidth="1"/>
    <col min="2" max="2" width="10.285156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>
        <v>8904223815682</v>
      </c>
      <c r="B2">
        <v>210</v>
      </c>
    </row>
    <row r="3" spans="1:2" x14ac:dyDescent="0.25">
      <c r="A3">
        <v>8904223815859</v>
      </c>
      <c r="B3">
        <v>165</v>
      </c>
    </row>
    <row r="4" spans="1:2" x14ac:dyDescent="0.25">
      <c r="A4">
        <v>8904223815866</v>
      </c>
      <c r="B4">
        <v>113</v>
      </c>
    </row>
    <row r="5" spans="1:2" x14ac:dyDescent="0.25">
      <c r="A5">
        <v>8904223815873</v>
      </c>
      <c r="B5">
        <v>65</v>
      </c>
    </row>
    <row r="6" spans="1:2" x14ac:dyDescent="0.25">
      <c r="A6">
        <v>8904223816214</v>
      </c>
      <c r="B6">
        <v>120</v>
      </c>
    </row>
    <row r="7" spans="1:2" x14ac:dyDescent="0.25">
      <c r="A7">
        <v>8904223816665</v>
      </c>
      <c r="B7">
        <v>102</v>
      </c>
    </row>
    <row r="8" spans="1:2" x14ac:dyDescent="0.25">
      <c r="A8">
        <v>8904223817273</v>
      </c>
      <c r="B8">
        <v>65</v>
      </c>
    </row>
    <row r="9" spans="1:2" x14ac:dyDescent="0.25">
      <c r="A9">
        <v>8904223817334</v>
      </c>
      <c r="B9">
        <v>170</v>
      </c>
    </row>
    <row r="10" spans="1:2" x14ac:dyDescent="0.25">
      <c r="A10">
        <v>8904223817501</v>
      </c>
      <c r="B10">
        <v>350</v>
      </c>
    </row>
    <row r="11" spans="1:2" x14ac:dyDescent="0.25">
      <c r="A11">
        <v>8904223818430</v>
      </c>
      <c r="B11">
        <v>165</v>
      </c>
    </row>
    <row r="12" spans="1:2" x14ac:dyDescent="0.25">
      <c r="A12">
        <v>8904223818478</v>
      </c>
      <c r="B12">
        <v>350</v>
      </c>
    </row>
    <row r="13" spans="1:2" x14ac:dyDescent="0.25">
      <c r="A13">
        <v>8904223818553</v>
      </c>
      <c r="B13">
        <v>115</v>
      </c>
    </row>
    <row r="14" spans="1:2" x14ac:dyDescent="0.25">
      <c r="A14">
        <v>8904223818577</v>
      </c>
      <c r="B14">
        <v>150</v>
      </c>
    </row>
    <row r="15" spans="1:2" x14ac:dyDescent="0.25">
      <c r="A15">
        <v>8904223818591</v>
      </c>
      <c r="B15">
        <v>120</v>
      </c>
    </row>
    <row r="16" spans="1:2" x14ac:dyDescent="0.25">
      <c r="A16">
        <v>8904223818614</v>
      </c>
      <c r="B16">
        <v>65</v>
      </c>
    </row>
    <row r="17" spans="1:2" x14ac:dyDescent="0.25">
      <c r="A17">
        <v>8904223818638</v>
      </c>
      <c r="B17">
        <v>137</v>
      </c>
    </row>
    <row r="18" spans="1:2" x14ac:dyDescent="0.25">
      <c r="A18">
        <v>8904223818645</v>
      </c>
      <c r="B18">
        <v>137</v>
      </c>
    </row>
    <row r="19" spans="1:2" x14ac:dyDescent="0.25">
      <c r="A19">
        <v>8904223818669</v>
      </c>
      <c r="B19">
        <v>240</v>
      </c>
    </row>
    <row r="20" spans="1:2" x14ac:dyDescent="0.25">
      <c r="A20">
        <v>8904223818683</v>
      </c>
      <c r="B20">
        <v>121</v>
      </c>
    </row>
    <row r="21" spans="1:2" x14ac:dyDescent="0.25">
      <c r="A21">
        <v>8904223818706</v>
      </c>
      <c r="B21">
        <v>127</v>
      </c>
    </row>
    <row r="22" spans="1:2" x14ac:dyDescent="0.25">
      <c r="A22">
        <v>8904223818713</v>
      </c>
      <c r="B22">
        <v>120</v>
      </c>
    </row>
    <row r="23" spans="1:2" x14ac:dyDescent="0.25">
      <c r="A23">
        <v>8904223815804</v>
      </c>
      <c r="B23">
        <v>160</v>
      </c>
    </row>
    <row r="24" spans="1:2" x14ac:dyDescent="0.25">
      <c r="A24">
        <v>8904223818454</v>
      </c>
      <c r="B24">
        <v>232</v>
      </c>
    </row>
    <row r="25" spans="1:2" x14ac:dyDescent="0.25">
      <c r="A25">
        <v>8904223818751</v>
      </c>
      <c r="B25">
        <v>113</v>
      </c>
    </row>
    <row r="26" spans="1:2" x14ac:dyDescent="0.25">
      <c r="A26">
        <v>8904223818850</v>
      </c>
      <c r="B26">
        <v>240</v>
      </c>
    </row>
    <row r="27" spans="1:2" x14ac:dyDescent="0.25">
      <c r="A27">
        <v>8904223818935</v>
      </c>
      <c r="B27">
        <v>120</v>
      </c>
    </row>
    <row r="28" spans="1:2" x14ac:dyDescent="0.25">
      <c r="A28">
        <v>8904223818874</v>
      </c>
      <c r="B28">
        <v>100</v>
      </c>
    </row>
    <row r="29" spans="1:2" x14ac:dyDescent="0.25">
      <c r="A29">
        <v>8904223818997</v>
      </c>
      <c r="B29">
        <v>490</v>
      </c>
    </row>
    <row r="30" spans="1:2" x14ac:dyDescent="0.25">
      <c r="A30">
        <v>8904223818942</v>
      </c>
      <c r="B30">
        <v>133</v>
      </c>
    </row>
    <row r="31" spans="1:2" x14ac:dyDescent="0.25">
      <c r="A31">
        <v>8904223819024</v>
      </c>
      <c r="B31">
        <v>112</v>
      </c>
    </row>
    <row r="32" spans="1:2" x14ac:dyDescent="0.25">
      <c r="A32">
        <v>8904223819031</v>
      </c>
      <c r="B32">
        <v>112</v>
      </c>
    </row>
    <row r="33" spans="1:2" x14ac:dyDescent="0.25">
      <c r="A33">
        <v>8904223818980</v>
      </c>
      <c r="B33">
        <v>110</v>
      </c>
    </row>
    <row r="34" spans="1:2" x14ac:dyDescent="0.25">
      <c r="A34">
        <v>8904223819017</v>
      </c>
      <c r="B34">
        <v>115</v>
      </c>
    </row>
    <row r="35" spans="1:2" x14ac:dyDescent="0.25">
      <c r="A35">
        <v>8904223819093</v>
      </c>
      <c r="B35">
        <v>150</v>
      </c>
    </row>
    <row r="36" spans="1:2" x14ac:dyDescent="0.25">
      <c r="A36">
        <v>8904223819109</v>
      </c>
      <c r="B36">
        <v>100</v>
      </c>
    </row>
    <row r="37" spans="1:2" x14ac:dyDescent="0.25">
      <c r="A37">
        <v>8904223819116</v>
      </c>
      <c r="B37">
        <v>30</v>
      </c>
    </row>
    <row r="38" spans="1:2" x14ac:dyDescent="0.25">
      <c r="A38">
        <v>8904223819161</v>
      </c>
      <c r="B38">
        <v>115</v>
      </c>
    </row>
    <row r="39" spans="1:2" x14ac:dyDescent="0.25">
      <c r="A39">
        <v>8904223819147</v>
      </c>
      <c r="B39">
        <v>240</v>
      </c>
    </row>
    <row r="40" spans="1:2" x14ac:dyDescent="0.25">
      <c r="A40">
        <v>8904223819130</v>
      </c>
      <c r="B40">
        <v>350</v>
      </c>
    </row>
    <row r="41" spans="1:2" x14ac:dyDescent="0.25">
      <c r="A41">
        <v>8904223818881</v>
      </c>
      <c r="B41">
        <v>140</v>
      </c>
    </row>
    <row r="42" spans="1:2" x14ac:dyDescent="0.25">
      <c r="A42">
        <v>8904223818898</v>
      </c>
      <c r="B42">
        <v>140</v>
      </c>
    </row>
    <row r="43" spans="1:2" x14ac:dyDescent="0.25">
      <c r="A43">
        <v>8904223819277</v>
      </c>
      <c r="B43">
        <v>350</v>
      </c>
    </row>
    <row r="44" spans="1:2" x14ac:dyDescent="0.25">
      <c r="A44">
        <v>8904223819284</v>
      </c>
      <c r="B44">
        <v>350</v>
      </c>
    </row>
    <row r="45" spans="1:2" x14ac:dyDescent="0.25">
      <c r="A45">
        <v>8904223819345</v>
      </c>
      <c r="B45">
        <v>165</v>
      </c>
    </row>
    <row r="46" spans="1:2" x14ac:dyDescent="0.25">
      <c r="A46">
        <v>8904223819352</v>
      </c>
      <c r="B46">
        <v>165</v>
      </c>
    </row>
    <row r="47" spans="1:2" x14ac:dyDescent="0.25">
      <c r="A47">
        <v>8904223819239</v>
      </c>
      <c r="B47">
        <v>290</v>
      </c>
    </row>
    <row r="48" spans="1:2" x14ac:dyDescent="0.25">
      <c r="A48">
        <v>8904223819246</v>
      </c>
      <c r="B48">
        <v>290</v>
      </c>
    </row>
    <row r="49" spans="1:2" x14ac:dyDescent="0.25">
      <c r="A49">
        <v>8904223819253</v>
      </c>
      <c r="B49">
        <v>290</v>
      </c>
    </row>
    <row r="50" spans="1:2" x14ac:dyDescent="0.25">
      <c r="A50">
        <v>8904223819291</v>
      </c>
      <c r="B50">
        <v>112</v>
      </c>
    </row>
    <row r="51" spans="1:2" x14ac:dyDescent="0.25">
      <c r="A51">
        <v>8904223819437</v>
      </c>
      <c r="B51">
        <v>552</v>
      </c>
    </row>
    <row r="52" spans="1:2" x14ac:dyDescent="0.25">
      <c r="A52" t="s">
        <v>7</v>
      </c>
      <c r="B52">
        <v>500</v>
      </c>
    </row>
    <row r="53" spans="1:2" x14ac:dyDescent="0.25">
      <c r="A53" t="s">
        <v>6</v>
      </c>
      <c r="B53">
        <v>500</v>
      </c>
    </row>
    <row r="54" spans="1:2" x14ac:dyDescent="0.25">
      <c r="A54" t="s">
        <v>3</v>
      </c>
      <c r="B54">
        <v>500</v>
      </c>
    </row>
    <row r="55" spans="1:2" x14ac:dyDescent="0.25">
      <c r="A55">
        <v>8904223819369</v>
      </c>
      <c r="B55">
        <v>170</v>
      </c>
    </row>
    <row r="56" spans="1:2" x14ac:dyDescent="0.25">
      <c r="A56" t="s">
        <v>5</v>
      </c>
      <c r="B56">
        <v>500</v>
      </c>
    </row>
    <row r="57" spans="1:2" x14ac:dyDescent="0.25">
      <c r="A57">
        <v>8904223819123</v>
      </c>
      <c r="B57">
        <v>250</v>
      </c>
    </row>
    <row r="58" spans="1:2" x14ac:dyDescent="0.25">
      <c r="A58" t="s">
        <v>3</v>
      </c>
      <c r="B58">
        <v>500</v>
      </c>
    </row>
    <row r="59" spans="1:2" x14ac:dyDescent="0.25">
      <c r="A59">
        <v>8904223819468</v>
      </c>
      <c r="B59">
        <v>240</v>
      </c>
    </row>
    <row r="60" spans="1:2" x14ac:dyDescent="0.25">
      <c r="A60">
        <v>8904223819260</v>
      </c>
      <c r="B60">
        <v>130</v>
      </c>
    </row>
    <row r="61" spans="1:2" x14ac:dyDescent="0.25">
      <c r="A61">
        <v>8904223819321</v>
      </c>
      <c r="B61">
        <v>600</v>
      </c>
    </row>
    <row r="62" spans="1:2" x14ac:dyDescent="0.25">
      <c r="A62">
        <v>8904223819338</v>
      </c>
      <c r="B62">
        <v>600</v>
      </c>
    </row>
    <row r="63" spans="1:2" x14ac:dyDescent="0.25">
      <c r="A63">
        <v>8904223819505</v>
      </c>
      <c r="B63">
        <v>210</v>
      </c>
    </row>
    <row r="64" spans="1:2" x14ac:dyDescent="0.25">
      <c r="A64">
        <v>8904223819499</v>
      </c>
      <c r="B64">
        <v>210</v>
      </c>
    </row>
    <row r="65" spans="1:2" x14ac:dyDescent="0.25">
      <c r="A65">
        <v>8904223819512</v>
      </c>
      <c r="B65">
        <v>210</v>
      </c>
    </row>
    <row r="66" spans="1:2" x14ac:dyDescent="0.25">
      <c r="A66">
        <v>8904223819543</v>
      </c>
      <c r="B66">
        <v>300</v>
      </c>
    </row>
    <row r="67" spans="1:2" x14ac:dyDescent="0.25">
      <c r="A67" t="s">
        <v>4</v>
      </c>
      <c r="B6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EC4-BD42-46D1-97EF-E553EF5279A8}">
  <dimension ref="A1:C125"/>
  <sheetViews>
    <sheetView workbookViewId="0">
      <selection activeCell="K12" sqref="K12"/>
    </sheetView>
  </sheetViews>
  <sheetFormatPr defaultRowHeight="15" x14ac:dyDescent="0.25"/>
  <cols>
    <col min="1" max="1" width="19" bestFit="1" customWidth="1"/>
    <col min="2" max="2" width="17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121003</v>
      </c>
      <c r="B2">
        <v>507101</v>
      </c>
      <c r="C2" t="s">
        <v>12</v>
      </c>
    </row>
    <row r="3" spans="1:3" x14ac:dyDescent="0.25">
      <c r="A3">
        <v>121003</v>
      </c>
      <c r="B3">
        <v>486886</v>
      </c>
      <c r="C3" t="s">
        <v>12</v>
      </c>
    </row>
    <row r="4" spans="1:3" x14ac:dyDescent="0.25">
      <c r="A4">
        <v>121003</v>
      </c>
      <c r="B4">
        <v>532484</v>
      </c>
      <c r="C4" t="s">
        <v>12</v>
      </c>
    </row>
    <row r="5" spans="1:3" x14ac:dyDescent="0.25">
      <c r="A5">
        <v>121003</v>
      </c>
      <c r="B5">
        <v>143001</v>
      </c>
      <c r="C5" t="s">
        <v>13</v>
      </c>
    </row>
    <row r="6" spans="1:3" x14ac:dyDescent="0.25">
      <c r="A6">
        <v>121003</v>
      </c>
      <c r="B6">
        <v>515591</v>
      </c>
      <c r="C6" t="s">
        <v>12</v>
      </c>
    </row>
    <row r="7" spans="1:3" x14ac:dyDescent="0.25">
      <c r="A7">
        <v>121003</v>
      </c>
      <c r="B7">
        <v>326502</v>
      </c>
      <c r="C7" t="s">
        <v>12</v>
      </c>
    </row>
    <row r="8" spans="1:3" x14ac:dyDescent="0.25">
      <c r="A8">
        <v>121003</v>
      </c>
      <c r="B8">
        <v>208019</v>
      </c>
      <c r="C8" t="s">
        <v>13</v>
      </c>
    </row>
    <row r="9" spans="1:3" x14ac:dyDescent="0.25">
      <c r="A9">
        <v>121003</v>
      </c>
      <c r="B9">
        <v>140301</v>
      </c>
      <c r="C9" t="s">
        <v>13</v>
      </c>
    </row>
    <row r="10" spans="1:3" x14ac:dyDescent="0.25">
      <c r="A10">
        <v>121003</v>
      </c>
      <c r="B10">
        <v>396001</v>
      </c>
      <c r="C10" t="s">
        <v>12</v>
      </c>
    </row>
    <row r="11" spans="1:3" x14ac:dyDescent="0.25">
      <c r="A11">
        <v>121003</v>
      </c>
      <c r="B11">
        <v>711106</v>
      </c>
      <c r="C11" t="s">
        <v>12</v>
      </c>
    </row>
    <row r="12" spans="1:3" x14ac:dyDescent="0.25">
      <c r="A12">
        <v>121003</v>
      </c>
      <c r="B12">
        <v>284001</v>
      </c>
      <c r="C12" t="s">
        <v>13</v>
      </c>
    </row>
    <row r="13" spans="1:3" x14ac:dyDescent="0.25">
      <c r="A13">
        <v>121003</v>
      </c>
      <c r="B13">
        <v>441601</v>
      </c>
      <c r="C13" t="s">
        <v>12</v>
      </c>
    </row>
    <row r="14" spans="1:3" x14ac:dyDescent="0.25">
      <c r="A14">
        <v>121003</v>
      </c>
      <c r="B14">
        <v>248006</v>
      </c>
      <c r="C14" t="s">
        <v>13</v>
      </c>
    </row>
    <row r="15" spans="1:3" x14ac:dyDescent="0.25">
      <c r="A15">
        <v>121003</v>
      </c>
      <c r="B15">
        <v>485001</v>
      </c>
      <c r="C15" t="s">
        <v>12</v>
      </c>
    </row>
    <row r="16" spans="1:3" x14ac:dyDescent="0.25">
      <c r="A16">
        <v>121003</v>
      </c>
      <c r="B16">
        <v>845438</v>
      </c>
      <c r="C16" t="s">
        <v>12</v>
      </c>
    </row>
    <row r="17" spans="1:3" x14ac:dyDescent="0.25">
      <c r="A17">
        <v>121003</v>
      </c>
      <c r="B17">
        <v>463106</v>
      </c>
      <c r="C17" t="s">
        <v>12</v>
      </c>
    </row>
    <row r="18" spans="1:3" x14ac:dyDescent="0.25">
      <c r="A18">
        <v>121003</v>
      </c>
      <c r="B18">
        <v>140301</v>
      </c>
      <c r="C18" t="s">
        <v>13</v>
      </c>
    </row>
    <row r="19" spans="1:3" x14ac:dyDescent="0.25">
      <c r="A19">
        <v>121003</v>
      </c>
      <c r="B19">
        <v>495671</v>
      </c>
      <c r="C19" t="s">
        <v>12</v>
      </c>
    </row>
    <row r="20" spans="1:3" x14ac:dyDescent="0.25">
      <c r="A20">
        <v>121003</v>
      </c>
      <c r="B20">
        <v>673002</v>
      </c>
      <c r="C20" t="s">
        <v>14</v>
      </c>
    </row>
    <row r="21" spans="1:3" x14ac:dyDescent="0.25">
      <c r="A21">
        <v>121003</v>
      </c>
      <c r="B21">
        <v>208002</v>
      </c>
      <c r="C21" t="s">
        <v>13</v>
      </c>
    </row>
    <row r="22" spans="1:3" x14ac:dyDescent="0.25">
      <c r="A22">
        <v>121003</v>
      </c>
      <c r="B22">
        <v>416010</v>
      </c>
      <c r="C22" t="s">
        <v>12</v>
      </c>
    </row>
    <row r="23" spans="1:3" x14ac:dyDescent="0.25">
      <c r="A23">
        <v>121003</v>
      </c>
      <c r="B23">
        <v>226010</v>
      </c>
      <c r="C23" t="s">
        <v>13</v>
      </c>
    </row>
    <row r="24" spans="1:3" x14ac:dyDescent="0.25">
      <c r="A24">
        <v>121003</v>
      </c>
      <c r="B24">
        <v>400705</v>
      </c>
      <c r="C24" t="s">
        <v>12</v>
      </c>
    </row>
    <row r="25" spans="1:3" x14ac:dyDescent="0.25">
      <c r="A25">
        <v>121003</v>
      </c>
      <c r="B25">
        <v>262405</v>
      </c>
      <c r="C25" t="s">
        <v>13</v>
      </c>
    </row>
    <row r="26" spans="1:3" x14ac:dyDescent="0.25">
      <c r="A26">
        <v>121003</v>
      </c>
      <c r="B26">
        <v>394210</v>
      </c>
      <c r="C26" t="s">
        <v>12</v>
      </c>
    </row>
    <row r="27" spans="1:3" x14ac:dyDescent="0.25">
      <c r="A27">
        <v>121003</v>
      </c>
      <c r="B27">
        <v>411014</v>
      </c>
      <c r="C27" t="s">
        <v>12</v>
      </c>
    </row>
    <row r="28" spans="1:3" x14ac:dyDescent="0.25">
      <c r="A28">
        <v>121003</v>
      </c>
      <c r="B28">
        <v>783301</v>
      </c>
      <c r="C28" t="s">
        <v>14</v>
      </c>
    </row>
    <row r="29" spans="1:3" x14ac:dyDescent="0.25">
      <c r="A29">
        <v>121003</v>
      </c>
      <c r="B29">
        <v>486661</v>
      </c>
      <c r="C29" t="s">
        <v>12</v>
      </c>
    </row>
    <row r="30" spans="1:3" x14ac:dyDescent="0.25">
      <c r="A30">
        <v>121003</v>
      </c>
      <c r="B30">
        <v>244001</v>
      </c>
      <c r="C30" t="s">
        <v>13</v>
      </c>
    </row>
    <row r="31" spans="1:3" x14ac:dyDescent="0.25">
      <c r="A31">
        <v>121003</v>
      </c>
      <c r="B31">
        <v>492001</v>
      </c>
      <c r="C31" t="s">
        <v>12</v>
      </c>
    </row>
    <row r="32" spans="1:3" x14ac:dyDescent="0.25">
      <c r="A32">
        <v>121003</v>
      </c>
      <c r="B32">
        <v>517128</v>
      </c>
      <c r="C32" t="s">
        <v>12</v>
      </c>
    </row>
    <row r="33" spans="1:3" x14ac:dyDescent="0.25">
      <c r="A33">
        <v>121003</v>
      </c>
      <c r="B33">
        <v>562110</v>
      </c>
      <c r="C33" t="s">
        <v>12</v>
      </c>
    </row>
    <row r="34" spans="1:3" x14ac:dyDescent="0.25">
      <c r="A34">
        <v>121003</v>
      </c>
      <c r="B34">
        <v>831006</v>
      </c>
      <c r="C34" t="s">
        <v>12</v>
      </c>
    </row>
    <row r="35" spans="1:3" x14ac:dyDescent="0.25">
      <c r="A35">
        <v>121003</v>
      </c>
      <c r="B35">
        <v>140604</v>
      </c>
      <c r="C35" t="s">
        <v>13</v>
      </c>
    </row>
    <row r="36" spans="1:3" x14ac:dyDescent="0.25">
      <c r="A36">
        <v>121003</v>
      </c>
      <c r="B36">
        <v>723146</v>
      </c>
      <c r="C36" t="s">
        <v>12</v>
      </c>
    </row>
    <row r="37" spans="1:3" x14ac:dyDescent="0.25">
      <c r="A37">
        <v>121003</v>
      </c>
      <c r="B37">
        <v>421204</v>
      </c>
      <c r="C37" t="s">
        <v>12</v>
      </c>
    </row>
    <row r="38" spans="1:3" x14ac:dyDescent="0.25">
      <c r="A38">
        <v>121003</v>
      </c>
      <c r="B38">
        <v>263139</v>
      </c>
      <c r="C38" t="s">
        <v>13</v>
      </c>
    </row>
    <row r="39" spans="1:3" x14ac:dyDescent="0.25">
      <c r="A39">
        <v>121003</v>
      </c>
      <c r="B39">
        <v>743263</v>
      </c>
      <c r="C39" t="s">
        <v>12</v>
      </c>
    </row>
    <row r="40" spans="1:3" x14ac:dyDescent="0.25">
      <c r="A40">
        <v>121003</v>
      </c>
      <c r="B40">
        <v>392150</v>
      </c>
      <c r="C40" t="s">
        <v>12</v>
      </c>
    </row>
    <row r="41" spans="1:3" x14ac:dyDescent="0.25">
      <c r="A41">
        <v>121003</v>
      </c>
      <c r="B41">
        <v>382830</v>
      </c>
      <c r="C41" t="s">
        <v>12</v>
      </c>
    </row>
    <row r="42" spans="1:3" x14ac:dyDescent="0.25">
      <c r="A42">
        <v>121003</v>
      </c>
      <c r="B42">
        <v>711303</v>
      </c>
      <c r="C42" t="s">
        <v>12</v>
      </c>
    </row>
    <row r="43" spans="1:3" x14ac:dyDescent="0.25">
      <c r="A43">
        <v>121003</v>
      </c>
      <c r="B43">
        <v>283102</v>
      </c>
      <c r="C43" t="s">
        <v>13</v>
      </c>
    </row>
    <row r="44" spans="1:3" x14ac:dyDescent="0.25">
      <c r="A44">
        <v>121003</v>
      </c>
      <c r="B44">
        <v>370201</v>
      </c>
      <c r="C44" t="s">
        <v>12</v>
      </c>
    </row>
    <row r="45" spans="1:3" x14ac:dyDescent="0.25">
      <c r="A45">
        <v>121003</v>
      </c>
      <c r="B45">
        <v>248001</v>
      </c>
      <c r="C45" t="s">
        <v>13</v>
      </c>
    </row>
    <row r="46" spans="1:3" x14ac:dyDescent="0.25">
      <c r="A46">
        <v>121003</v>
      </c>
      <c r="B46">
        <v>144001</v>
      </c>
      <c r="C46" t="s">
        <v>13</v>
      </c>
    </row>
    <row r="47" spans="1:3" x14ac:dyDescent="0.25">
      <c r="A47">
        <v>121003</v>
      </c>
      <c r="B47">
        <v>403401</v>
      </c>
      <c r="C47" t="s">
        <v>12</v>
      </c>
    </row>
    <row r="48" spans="1:3" x14ac:dyDescent="0.25">
      <c r="A48">
        <v>121003</v>
      </c>
      <c r="B48">
        <v>452001</v>
      </c>
      <c r="C48" t="s">
        <v>12</v>
      </c>
    </row>
    <row r="49" spans="1:3" x14ac:dyDescent="0.25">
      <c r="A49">
        <v>121003</v>
      </c>
      <c r="B49">
        <v>721636</v>
      </c>
      <c r="C49" t="s">
        <v>12</v>
      </c>
    </row>
    <row r="50" spans="1:3" x14ac:dyDescent="0.25">
      <c r="A50">
        <v>121003</v>
      </c>
      <c r="B50">
        <v>831002</v>
      </c>
      <c r="C50" t="s">
        <v>12</v>
      </c>
    </row>
    <row r="51" spans="1:3" x14ac:dyDescent="0.25">
      <c r="A51">
        <v>121003</v>
      </c>
      <c r="B51">
        <v>226004</v>
      </c>
      <c r="C51" t="s">
        <v>13</v>
      </c>
    </row>
    <row r="52" spans="1:3" x14ac:dyDescent="0.25">
      <c r="A52">
        <v>121003</v>
      </c>
      <c r="B52">
        <v>248001</v>
      </c>
      <c r="C52" t="s">
        <v>13</v>
      </c>
    </row>
    <row r="53" spans="1:3" x14ac:dyDescent="0.25">
      <c r="A53">
        <v>121003</v>
      </c>
      <c r="B53">
        <v>410206</v>
      </c>
      <c r="C53" t="s">
        <v>12</v>
      </c>
    </row>
    <row r="54" spans="1:3" x14ac:dyDescent="0.25">
      <c r="A54">
        <v>121003</v>
      </c>
      <c r="B54">
        <v>516503</v>
      </c>
      <c r="C54" t="s">
        <v>12</v>
      </c>
    </row>
    <row r="55" spans="1:3" x14ac:dyDescent="0.25">
      <c r="A55">
        <v>121003</v>
      </c>
      <c r="B55">
        <v>742103</v>
      </c>
      <c r="C55" t="s">
        <v>12</v>
      </c>
    </row>
    <row r="56" spans="1:3" x14ac:dyDescent="0.25">
      <c r="A56">
        <v>121003</v>
      </c>
      <c r="B56">
        <v>452018</v>
      </c>
      <c r="C56" t="s">
        <v>12</v>
      </c>
    </row>
    <row r="57" spans="1:3" x14ac:dyDescent="0.25">
      <c r="A57">
        <v>121003</v>
      </c>
      <c r="B57">
        <v>208001</v>
      </c>
      <c r="C57" t="s">
        <v>13</v>
      </c>
    </row>
    <row r="58" spans="1:3" x14ac:dyDescent="0.25">
      <c r="A58">
        <v>121003</v>
      </c>
      <c r="B58">
        <v>244713</v>
      </c>
      <c r="C58" t="s">
        <v>13</v>
      </c>
    </row>
    <row r="59" spans="1:3" x14ac:dyDescent="0.25">
      <c r="A59">
        <v>121003</v>
      </c>
      <c r="B59">
        <v>580007</v>
      </c>
      <c r="C59" t="s">
        <v>12</v>
      </c>
    </row>
    <row r="60" spans="1:3" x14ac:dyDescent="0.25">
      <c r="A60">
        <v>121003</v>
      </c>
      <c r="B60">
        <v>360005</v>
      </c>
      <c r="C60" t="s">
        <v>12</v>
      </c>
    </row>
    <row r="61" spans="1:3" x14ac:dyDescent="0.25">
      <c r="A61">
        <v>121003</v>
      </c>
      <c r="B61">
        <v>313027</v>
      </c>
      <c r="C61" t="s">
        <v>13</v>
      </c>
    </row>
    <row r="62" spans="1:3" x14ac:dyDescent="0.25">
      <c r="A62">
        <v>121003</v>
      </c>
      <c r="B62">
        <v>341001</v>
      </c>
      <c r="C62" t="s">
        <v>13</v>
      </c>
    </row>
    <row r="63" spans="1:3" x14ac:dyDescent="0.25">
      <c r="A63">
        <v>121003</v>
      </c>
      <c r="B63">
        <v>332715</v>
      </c>
      <c r="C63" t="s">
        <v>13</v>
      </c>
    </row>
    <row r="64" spans="1:3" x14ac:dyDescent="0.25">
      <c r="A64">
        <v>121003</v>
      </c>
      <c r="B64">
        <v>302031</v>
      </c>
      <c r="C64" t="s">
        <v>13</v>
      </c>
    </row>
    <row r="65" spans="1:3" x14ac:dyDescent="0.25">
      <c r="A65">
        <v>121003</v>
      </c>
      <c r="B65">
        <v>335001</v>
      </c>
      <c r="C65" t="s">
        <v>13</v>
      </c>
    </row>
    <row r="66" spans="1:3" x14ac:dyDescent="0.25">
      <c r="A66">
        <v>121003</v>
      </c>
      <c r="B66">
        <v>334004</v>
      </c>
      <c r="C66" t="s">
        <v>13</v>
      </c>
    </row>
    <row r="67" spans="1:3" x14ac:dyDescent="0.25">
      <c r="A67">
        <v>121003</v>
      </c>
      <c r="B67">
        <v>321001</v>
      </c>
      <c r="C67" t="s">
        <v>13</v>
      </c>
    </row>
    <row r="68" spans="1:3" x14ac:dyDescent="0.25">
      <c r="A68">
        <v>121003</v>
      </c>
      <c r="B68">
        <v>324001</v>
      </c>
      <c r="C68" t="s">
        <v>13</v>
      </c>
    </row>
    <row r="69" spans="1:3" x14ac:dyDescent="0.25">
      <c r="A69">
        <v>121003</v>
      </c>
      <c r="B69">
        <v>321608</v>
      </c>
      <c r="C69" t="s">
        <v>13</v>
      </c>
    </row>
    <row r="70" spans="1:3" x14ac:dyDescent="0.25">
      <c r="A70">
        <v>121003</v>
      </c>
      <c r="B70">
        <v>302002</v>
      </c>
      <c r="C70" t="s">
        <v>13</v>
      </c>
    </row>
    <row r="71" spans="1:3" x14ac:dyDescent="0.25">
      <c r="A71">
        <v>121003</v>
      </c>
      <c r="B71">
        <v>311011</v>
      </c>
      <c r="C71" t="s">
        <v>13</v>
      </c>
    </row>
    <row r="72" spans="1:3" x14ac:dyDescent="0.25">
      <c r="A72">
        <v>121003</v>
      </c>
      <c r="B72">
        <v>306302</v>
      </c>
      <c r="C72" t="s">
        <v>13</v>
      </c>
    </row>
    <row r="73" spans="1:3" x14ac:dyDescent="0.25">
      <c r="A73">
        <v>121003</v>
      </c>
      <c r="B73">
        <v>313001</v>
      </c>
      <c r="C73" t="s">
        <v>13</v>
      </c>
    </row>
    <row r="74" spans="1:3" x14ac:dyDescent="0.25">
      <c r="A74">
        <v>121003</v>
      </c>
      <c r="B74">
        <v>302002</v>
      </c>
      <c r="C74" t="s">
        <v>13</v>
      </c>
    </row>
    <row r="75" spans="1:3" x14ac:dyDescent="0.25">
      <c r="A75">
        <v>121003</v>
      </c>
      <c r="B75">
        <v>322255</v>
      </c>
      <c r="C75" t="s">
        <v>13</v>
      </c>
    </row>
    <row r="76" spans="1:3" x14ac:dyDescent="0.25">
      <c r="A76">
        <v>121003</v>
      </c>
      <c r="B76">
        <v>302017</v>
      </c>
      <c r="C76" t="s">
        <v>13</v>
      </c>
    </row>
    <row r="77" spans="1:3" x14ac:dyDescent="0.25">
      <c r="A77">
        <v>121003</v>
      </c>
      <c r="B77">
        <v>302017</v>
      </c>
      <c r="C77" t="s">
        <v>13</v>
      </c>
    </row>
    <row r="78" spans="1:3" x14ac:dyDescent="0.25">
      <c r="A78">
        <v>121003</v>
      </c>
      <c r="B78">
        <v>335512</v>
      </c>
      <c r="C78" t="s">
        <v>13</v>
      </c>
    </row>
    <row r="79" spans="1:3" x14ac:dyDescent="0.25">
      <c r="A79">
        <v>121003</v>
      </c>
      <c r="B79">
        <v>313001</v>
      </c>
      <c r="C79" t="s">
        <v>13</v>
      </c>
    </row>
    <row r="80" spans="1:3" x14ac:dyDescent="0.25">
      <c r="A80">
        <v>121003</v>
      </c>
      <c r="B80">
        <v>313001</v>
      </c>
      <c r="C80" t="s">
        <v>13</v>
      </c>
    </row>
    <row r="81" spans="1:3" x14ac:dyDescent="0.25">
      <c r="A81">
        <v>121003</v>
      </c>
      <c r="B81">
        <v>307026</v>
      </c>
      <c r="C81" t="s">
        <v>13</v>
      </c>
    </row>
    <row r="82" spans="1:3" x14ac:dyDescent="0.25">
      <c r="A82">
        <v>121003</v>
      </c>
      <c r="B82">
        <v>327025</v>
      </c>
      <c r="C82" t="s">
        <v>13</v>
      </c>
    </row>
    <row r="83" spans="1:3" x14ac:dyDescent="0.25">
      <c r="A83">
        <v>121003</v>
      </c>
      <c r="B83">
        <v>313333</v>
      </c>
      <c r="C83" t="s">
        <v>13</v>
      </c>
    </row>
    <row r="84" spans="1:3" x14ac:dyDescent="0.25">
      <c r="A84">
        <v>121003</v>
      </c>
      <c r="B84">
        <v>313001</v>
      </c>
      <c r="C84" t="s">
        <v>13</v>
      </c>
    </row>
    <row r="85" spans="1:3" x14ac:dyDescent="0.25">
      <c r="A85">
        <v>121003</v>
      </c>
      <c r="B85">
        <v>342008</v>
      </c>
      <c r="C85" t="s">
        <v>13</v>
      </c>
    </row>
    <row r="86" spans="1:3" x14ac:dyDescent="0.25">
      <c r="A86">
        <v>121003</v>
      </c>
      <c r="B86">
        <v>314401</v>
      </c>
      <c r="C86" t="s">
        <v>13</v>
      </c>
    </row>
    <row r="87" spans="1:3" x14ac:dyDescent="0.25">
      <c r="A87">
        <v>121003</v>
      </c>
      <c r="B87">
        <v>342301</v>
      </c>
      <c r="C87" t="s">
        <v>13</v>
      </c>
    </row>
    <row r="88" spans="1:3" x14ac:dyDescent="0.25">
      <c r="A88">
        <v>121003</v>
      </c>
      <c r="B88">
        <v>313003</v>
      </c>
      <c r="C88" t="s">
        <v>13</v>
      </c>
    </row>
    <row r="89" spans="1:3" x14ac:dyDescent="0.25">
      <c r="A89">
        <v>121003</v>
      </c>
      <c r="B89">
        <v>173212</v>
      </c>
      <c r="C89" t="s">
        <v>14</v>
      </c>
    </row>
    <row r="90" spans="1:3" x14ac:dyDescent="0.25">
      <c r="A90">
        <v>121003</v>
      </c>
      <c r="B90">
        <v>174101</v>
      </c>
      <c r="C90" t="s">
        <v>14</v>
      </c>
    </row>
    <row r="91" spans="1:3" x14ac:dyDescent="0.25">
      <c r="A91">
        <v>121003</v>
      </c>
      <c r="B91">
        <v>173213</v>
      </c>
      <c r="C91" t="s">
        <v>14</v>
      </c>
    </row>
    <row r="92" spans="1:3" x14ac:dyDescent="0.25">
      <c r="A92">
        <v>121003</v>
      </c>
      <c r="B92">
        <v>302017</v>
      </c>
      <c r="C92" t="s">
        <v>13</v>
      </c>
    </row>
    <row r="93" spans="1:3" x14ac:dyDescent="0.25">
      <c r="A93">
        <v>121003</v>
      </c>
      <c r="B93">
        <v>322201</v>
      </c>
      <c r="C93" t="s">
        <v>13</v>
      </c>
    </row>
    <row r="94" spans="1:3" x14ac:dyDescent="0.25">
      <c r="A94">
        <v>121003</v>
      </c>
      <c r="B94">
        <v>314001</v>
      </c>
      <c r="C94" t="s">
        <v>13</v>
      </c>
    </row>
    <row r="95" spans="1:3" x14ac:dyDescent="0.25">
      <c r="A95">
        <v>121003</v>
      </c>
      <c r="B95">
        <v>331022</v>
      </c>
      <c r="C95" t="s">
        <v>13</v>
      </c>
    </row>
    <row r="96" spans="1:3" x14ac:dyDescent="0.25">
      <c r="A96">
        <v>121003</v>
      </c>
      <c r="B96">
        <v>305801</v>
      </c>
      <c r="C96" t="s">
        <v>13</v>
      </c>
    </row>
    <row r="97" spans="1:3" x14ac:dyDescent="0.25">
      <c r="A97">
        <v>121003</v>
      </c>
      <c r="B97">
        <v>335502</v>
      </c>
      <c r="C97" t="s">
        <v>13</v>
      </c>
    </row>
    <row r="98" spans="1:3" x14ac:dyDescent="0.25">
      <c r="A98">
        <v>121003</v>
      </c>
      <c r="B98">
        <v>306116</v>
      </c>
      <c r="C98" t="s">
        <v>13</v>
      </c>
    </row>
    <row r="99" spans="1:3" x14ac:dyDescent="0.25">
      <c r="A99">
        <v>121003</v>
      </c>
      <c r="B99">
        <v>311001</v>
      </c>
      <c r="C99" t="s">
        <v>13</v>
      </c>
    </row>
    <row r="100" spans="1:3" x14ac:dyDescent="0.25">
      <c r="A100">
        <v>121003</v>
      </c>
      <c r="B100">
        <v>302019</v>
      </c>
      <c r="C100" t="s">
        <v>13</v>
      </c>
    </row>
    <row r="101" spans="1:3" x14ac:dyDescent="0.25">
      <c r="A101">
        <v>121003</v>
      </c>
      <c r="B101">
        <v>302039</v>
      </c>
      <c r="C101" t="s">
        <v>13</v>
      </c>
    </row>
    <row r="102" spans="1:3" x14ac:dyDescent="0.25">
      <c r="A102">
        <v>121003</v>
      </c>
      <c r="B102">
        <v>335803</v>
      </c>
      <c r="C102" t="s">
        <v>13</v>
      </c>
    </row>
    <row r="103" spans="1:3" x14ac:dyDescent="0.25">
      <c r="A103">
        <v>121003</v>
      </c>
      <c r="B103">
        <v>335001</v>
      </c>
      <c r="C103" t="s">
        <v>13</v>
      </c>
    </row>
    <row r="104" spans="1:3" x14ac:dyDescent="0.25">
      <c r="A104">
        <v>121003</v>
      </c>
      <c r="B104">
        <v>175101</v>
      </c>
      <c r="C104" t="s">
        <v>14</v>
      </c>
    </row>
    <row r="105" spans="1:3" x14ac:dyDescent="0.25">
      <c r="A105">
        <v>121003</v>
      </c>
      <c r="B105">
        <v>303903</v>
      </c>
      <c r="C105" t="s">
        <v>13</v>
      </c>
    </row>
    <row r="106" spans="1:3" x14ac:dyDescent="0.25">
      <c r="A106">
        <v>121003</v>
      </c>
      <c r="B106">
        <v>342012</v>
      </c>
      <c r="C106" t="s">
        <v>13</v>
      </c>
    </row>
    <row r="107" spans="1:3" x14ac:dyDescent="0.25">
      <c r="A107">
        <v>121003</v>
      </c>
      <c r="B107">
        <v>334001</v>
      </c>
      <c r="C107" t="s">
        <v>13</v>
      </c>
    </row>
    <row r="108" spans="1:3" x14ac:dyDescent="0.25">
      <c r="A108">
        <v>121003</v>
      </c>
      <c r="B108">
        <v>302031</v>
      </c>
      <c r="C108" t="s">
        <v>13</v>
      </c>
    </row>
    <row r="109" spans="1:3" x14ac:dyDescent="0.25">
      <c r="A109">
        <v>121003</v>
      </c>
      <c r="B109">
        <v>302012</v>
      </c>
      <c r="C109" t="s">
        <v>13</v>
      </c>
    </row>
    <row r="110" spans="1:3" x14ac:dyDescent="0.25">
      <c r="A110">
        <v>121003</v>
      </c>
      <c r="B110">
        <v>342014</v>
      </c>
      <c r="C110" t="s">
        <v>13</v>
      </c>
    </row>
    <row r="111" spans="1:3" x14ac:dyDescent="0.25">
      <c r="A111">
        <v>121003</v>
      </c>
      <c r="B111">
        <v>324005</v>
      </c>
      <c r="C111" t="s">
        <v>13</v>
      </c>
    </row>
    <row r="112" spans="1:3" x14ac:dyDescent="0.25">
      <c r="A112">
        <v>121003</v>
      </c>
      <c r="B112">
        <v>302001</v>
      </c>
      <c r="C112" t="s">
        <v>13</v>
      </c>
    </row>
    <row r="113" spans="1:3" x14ac:dyDescent="0.25">
      <c r="A113">
        <v>121003</v>
      </c>
      <c r="B113">
        <v>302004</v>
      </c>
      <c r="C113" t="s">
        <v>13</v>
      </c>
    </row>
    <row r="114" spans="1:3" x14ac:dyDescent="0.25">
      <c r="A114">
        <v>121003</v>
      </c>
      <c r="B114">
        <v>302018</v>
      </c>
      <c r="C114" t="s">
        <v>13</v>
      </c>
    </row>
    <row r="115" spans="1:3" x14ac:dyDescent="0.25">
      <c r="A115">
        <v>121003</v>
      </c>
      <c r="B115">
        <v>302017</v>
      </c>
      <c r="C115" t="s">
        <v>13</v>
      </c>
    </row>
    <row r="116" spans="1:3" x14ac:dyDescent="0.25">
      <c r="A116">
        <v>121003</v>
      </c>
      <c r="B116">
        <v>324008</v>
      </c>
      <c r="C116" t="s">
        <v>13</v>
      </c>
    </row>
    <row r="117" spans="1:3" x14ac:dyDescent="0.25">
      <c r="A117">
        <v>121003</v>
      </c>
      <c r="B117">
        <v>302020</v>
      </c>
      <c r="C117" t="s">
        <v>13</v>
      </c>
    </row>
    <row r="118" spans="1:3" x14ac:dyDescent="0.25">
      <c r="A118">
        <v>121003</v>
      </c>
      <c r="B118">
        <v>302018</v>
      </c>
      <c r="C118" t="s">
        <v>13</v>
      </c>
    </row>
    <row r="119" spans="1:3" x14ac:dyDescent="0.25">
      <c r="A119">
        <v>121003</v>
      </c>
      <c r="B119">
        <v>302017</v>
      </c>
      <c r="C119" t="s">
        <v>13</v>
      </c>
    </row>
    <row r="120" spans="1:3" x14ac:dyDescent="0.25">
      <c r="A120">
        <v>121003</v>
      </c>
      <c r="B120">
        <v>302012</v>
      </c>
      <c r="C120" t="s">
        <v>13</v>
      </c>
    </row>
    <row r="121" spans="1:3" x14ac:dyDescent="0.25">
      <c r="A121">
        <v>121003</v>
      </c>
      <c r="B121">
        <v>325207</v>
      </c>
      <c r="C121" t="s">
        <v>13</v>
      </c>
    </row>
    <row r="122" spans="1:3" x14ac:dyDescent="0.25">
      <c r="A122">
        <v>121003</v>
      </c>
      <c r="B122">
        <v>303702</v>
      </c>
      <c r="C122" t="s">
        <v>13</v>
      </c>
    </row>
    <row r="123" spans="1:3" x14ac:dyDescent="0.25">
      <c r="A123">
        <v>121003</v>
      </c>
      <c r="B123">
        <v>313301</v>
      </c>
      <c r="C123" t="s">
        <v>13</v>
      </c>
    </row>
    <row r="124" spans="1:3" x14ac:dyDescent="0.25">
      <c r="A124">
        <v>121003</v>
      </c>
      <c r="B124">
        <v>173212</v>
      </c>
      <c r="C124" t="s">
        <v>14</v>
      </c>
    </row>
    <row r="125" spans="1:3" x14ac:dyDescent="0.25">
      <c r="A125">
        <v>121003</v>
      </c>
      <c r="B125">
        <v>302020</v>
      </c>
      <c r="C12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6D8E-9D65-4E02-BEEB-B49BF4D10E16}">
  <dimension ref="A1:H125"/>
  <sheetViews>
    <sheetView workbookViewId="0">
      <selection activeCell="D9" sqref="D9"/>
    </sheetView>
  </sheetViews>
  <sheetFormatPr defaultRowHeight="15" x14ac:dyDescent="0.25"/>
  <cols>
    <col min="1" max="1" width="11.28515625" customWidth="1"/>
    <col min="2" max="2" width="17.28515625" customWidth="1"/>
    <col min="3" max="3" width="15.28515625" bestFit="1" customWidth="1"/>
    <col min="4" max="4" width="19" bestFit="1" customWidth="1"/>
    <col min="5" max="5" width="17.42578125" bestFit="1" customWidth="1"/>
    <col min="6" max="6" width="5.42578125" bestFit="1" customWidth="1"/>
    <col min="7" max="7" width="23.5703125" bestFit="1" customWidth="1"/>
    <col min="8" max="8" width="18.8554687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9</v>
      </c>
      <c r="E1" t="s">
        <v>10</v>
      </c>
      <c r="F1" t="s">
        <v>11</v>
      </c>
      <c r="G1" t="s">
        <v>18</v>
      </c>
      <c r="H1" t="s">
        <v>19</v>
      </c>
    </row>
    <row r="2" spans="1:8" x14ac:dyDescent="0.25">
      <c r="A2">
        <v>1091117222124</v>
      </c>
      <c r="B2">
        <v>2001806232</v>
      </c>
      <c r="C2">
        <v>1.3</v>
      </c>
      <c r="D2">
        <v>121003</v>
      </c>
      <c r="E2">
        <v>507101</v>
      </c>
      <c r="F2" t="s">
        <v>12</v>
      </c>
      <c r="G2" t="s">
        <v>20</v>
      </c>
      <c r="H2">
        <v>135</v>
      </c>
    </row>
    <row r="3" spans="1:8" x14ac:dyDescent="0.25">
      <c r="A3">
        <v>1091117222194</v>
      </c>
      <c r="B3">
        <v>2001806273</v>
      </c>
      <c r="C3">
        <v>1</v>
      </c>
      <c r="D3">
        <v>121003</v>
      </c>
      <c r="E3">
        <v>486886</v>
      </c>
      <c r="F3" t="s">
        <v>12</v>
      </c>
      <c r="G3" t="s">
        <v>20</v>
      </c>
      <c r="H3">
        <v>90.2</v>
      </c>
    </row>
    <row r="4" spans="1:8" x14ac:dyDescent="0.25">
      <c r="A4">
        <v>1091117222931</v>
      </c>
      <c r="B4">
        <v>2001806408</v>
      </c>
      <c r="C4">
        <v>2.5</v>
      </c>
      <c r="D4">
        <v>121003</v>
      </c>
      <c r="E4">
        <v>532484</v>
      </c>
      <c r="F4" t="s">
        <v>12</v>
      </c>
      <c r="G4" t="s">
        <v>20</v>
      </c>
      <c r="H4">
        <v>224.6</v>
      </c>
    </row>
    <row r="5" spans="1:8" x14ac:dyDescent="0.25">
      <c r="A5">
        <v>1091117223244</v>
      </c>
      <c r="B5">
        <v>2001806458</v>
      </c>
      <c r="C5">
        <v>1</v>
      </c>
      <c r="D5">
        <v>121003</v>
      </c>
      <c r="E5">
        <v>143001</v>
      </c>
      <c r="F5" t="s">
        <v>13</v>
      </c>
      <c r="G5" t="s">
        <v>20</v>
      </c>
      <c r="H5">
        <v>61.3</v>
      </c>
    </row>
    <row r="6" spans="1:8" x14ac:dyDescent="0.25">
      <c r="A6">
        <v>1091117229345</v>
      </c>
      <c r="B6">
        <v>2001807012</v>
      </c>
      <c r="C6">
        <v>0.15</v>
      </c>
      <c r="D6">
        <v>121003</v>
      </c>
      <c r="E6">
        <v>515591</v>
      </c>
      <c r="F6" t="s">
        <v>12</v>
      </c>
      <c r="G6" t="s">
        <v>20</v>
      </c>
      <c r="H6">
        <v>45.4</v>
      </c>
    </row>
    <row r="7" spans="1:8" x14ac:dyDescent="0.25">
      <c r="A7">
        <v>1091117229555</v>
      </c>
      <c r="B7">
        <v>2001806686</v>
      </c>
      <c r="C7">
        <v>0.15</v>
      </c>
      <c r="D7">
        <v>121003</v>
      </c>
      <c r="E7">
        <v>326502</v>
      </c>
      <c r="F7" t="s">
        <v>12</v>
      </c>
      <c r="G7" t="s">
        <v>20</v>
      </c>
      <c r="H7">
        <v>45.4</v>
      </c>
    </row>
    <row r="8" spans="1:8" x14ac:dyDescent="0.25">
      <c r="A8">
        <v>1091117229776</v>
      </c>
      <c r="B8">
        <v>2001806885</v>
      </c>
      <c r="C8">
        <v>1</v>
      </c>
      <c r="D8">
        <v>121003</v>
      </c>
      <c r="E8">
        <v>208019</v>
      </c>
      <c r="F8" t="s">
        <v>13</v>
      </c>
      <c r="G8" t="s">
        <v>20</v>
      </c>
      <c r="H8">
        <v>61.3</v>
      </c>
    </row>
    <row r="9" spans="1:8" x14ac:dyDescent="0.25">
      <c r="A9">
        <v>1091117323112</v>
      </c>
      <c r="B9">
        <v>2001807058</v>
      </c>
      <c r="C9">
        <v>1.1499999999999999</v>
      </c>
      <c r="D9">
        <v>121003</v>
      </c>
      <c r="E9">
        <v>140301</v>
      </c>
      <c r="F9" t="s">
        <v>13</v>
      </c>
      <c r="G9" t="s">
        <v>20</v>
      </c>
      <c r="H9">
        <v>89.6</v>
      </c>
    </row>
    <row r="10" spans="1:8" x14ac:dyDescent="0.25">
      <c r="A10">
        <v>1091117323812</v>
      </c>
      <c r="B10">
        <v>2001807186</v>
      </c>
      <c r="C10">
        <v>0.5</v>
      </c>
      <c r="D10">
        <v>121003</v>
      </c>
      <c r="E10">
        <v>396001</v>
      </c>
      <c r="F10" t="s">
        <v>12</v>
      </c>
      <c r="G10" t="s">
        <v>20</v>
      </c>
      <c r="H10">
        <v>45.4</v>
      </c>
    </row>
    <row r="11" spans="1:8" x14ac:dyDescent="0.25">
      <c r="A11">
        <v>1091117324206</v>
      </c>
      <c r="B11">
        <v>2001807290</v>
      </c>
      <c r="C11">
        <v>0.5</v>
      </c>
      <c r="D11">
        <v>121003</v>
      </c>
      <c r="E11">
        <v>711106</v>
      </c>
      <c r="F11" t="s">
        <v>12</v>
      </c>
      <c r="G11" t="s">
        <v>20</v>
      </c>
      <c r="H11">
        <v>45.4</v>
      </c>
    </row>
    <row r="12" spans="1:8" x14ac:dyDescent="0.25">
      <c r="A12">
        <v>1091117326612</v>
      </c>
      <c r="B12">
        <v>2001807814</v>
      </c>
      <c r="C12">
        <v>0.79</v>
      </c>
      <c r="D12">
        <v>121003</v>
      </c>
      <c r="E12">
        <v>284001</v>
      </c>
      <c r="F12" t="s">
        <v>13</v>
      </c>
      <c r="G12" t="s">
        <v>20</v>
      </c>
      <c r="H12">
        <v>61.3</v>
      </c>
    </row>
    <row r="13" spans="1:8" x14ac:dyDescent="0.25">
      <c r="A13">
        <v>1091117327172</v>
      </c>
      <c r="B13">
        <v>2001807931</v>
      </c>
      <c r="C13">
        <v>0.72</v>
      </c>
      <c r="D13">
        <v>121003</v>
      </c>
      <c r="E13">
        <v>441601</v>
      </c>
      <c r="F13" t="s">
        <v>12</v>
      </c>
      <c r="G13" t="s">
        <v>20</v>
      </c>
      <c r="H13">
        <v>90.2</v>
      </c>
    </row>
    <row r="14" spans="1:8" x14ac:dyDescent="0.25">
      <c r="A14">
        <v>1091117327275</v>
      </c>
      <c r="B14">
        <v>2001807956</v>
      </c>
      <c r="C14">
        <v>1.08</v>
      </c>
      <c r="D14">
        <v>121003</v>
      </c>
      <c r="E14">
        <v>248006</v>
      </c>
      <c r="F14" t="s">
        <v>13</v>
      </c>
      <c r="G14" t="s">
        <v>20</v>
      </c>
      <c r="H14">
        <v>89.6</v>
      </c>
    </row>
    <row r="15" spans="1:8" x14ac:dyDescent="0.25">
      <c r="A15">
        <v>1091117327312</v>
      </c>
      <c r="B15">
        <v>2001807960</v>
      </c>
      <c r="C15">
        <v>1</v>
      </c>
      <c r="D15">
        <v>121003</v>
      </c>
      <c r="E15">
        <v>485001</v>
      </c>
      <c r="F15" t="s">
        <v>12</v>
      </c>
      <c r="G15" t="s">
        <v>20</v>
      </c>
      <c r="H15">
        <v>90.2</v>
      </c>
    </row>
    <row r="16" spans="1:8" x14ac:dyDescent="0.25">
      <c r="A16">
        <v>1091117327695</v>
      </c>
      <c r="B16">
        <v>2001807930</v>
      </c>
      <c r="C16">
        <v>0.15</v>
      </c>
      <c r="D16">
        <v>121003</v>
      </c>
      <c r="E16">
        <v>845438</v>
      </c>
      <c r="F16" t="s">
        <v>12</v>
      </c>
      <c r="G16" t="s">
        <v>20</v>
      </c>
      <c r="H16">
        <v>45.4</v>
      </c>
    </row>
    <row r="17" spans="1:8" x14ac:dyDescent="0.25">
      <c r="A17">
        <v>1091117435005</v>
      </c>
      <c r="B17">
        <v>2001808102</v>
      </c>
      <c r="C17">
        <v>1.28</v>
      </c>
      <c r="D17">
        <v>121003</v>
      </c>
      <c r="E17">
        <v>463106</v>
      </c>
      <c r="F17" t="s">
        <v>12</v>
      </c>
      <c r="G17" t="s">
        <v>20</v>
      </c>
      <c r="H17">
        <v>135</v>
      </c>
    </row>
    <row r="18" spans="1:8" x14ac:dyDescent="0.25">
      <c r="A18">
        <v>1091117435134</v>
      </c>
      <c r="B18">
        <v>2001808118</v>
      </c>
      <c r="C18">
        <v>0.5</v>
      </c>
      <c r="D18">
        <v>121003</v>
      </c>
      <c r="E18">
        <v>140301</v>
      </c>
      <c r="F18" t="s">
        <v>13</v>
      </c>
      <c r="G18" t="s">
        <v>20</v>
      </c>
      <c r="H18">
        <v>33</v>
      </c>
    </row>
    <row r="19" spans="1:8" x14ac:dyDescent="0.25">
      <c r="A19">
        <v>1091117435370</v>
      </c>
      <c r="B19">
        <v>2001808207</v>
      </c>
      <c r="C19">
        <v>0.79</v>
      </c>
      <c r="D19">
        <v>121003</v>
      </c>
      <c r="E19">
        <v>495671</v>
      </c>
      <c r="F19" t="s">
        <v>12</v>
      </c>
      <c r="G19" t="s">
        <v>20</v>
      </c>
      <c r="H19">
        <v>90.2</v>
      </c>
    </row>
    <row r="20" spans="1:8" x14ac:dyDescent="0.25">
      <c r="A20">
        <v>1091117435661</v>
      </c>
      <c r="B20">
        <v>2001808295</v>
      </c>
      <c r="C20">
        <v>0.2</v>
      </c>
      <c r="D20">
        <v>121003</v>
      </c>
      <c r="E20">
        <v>673002</v>
      </c>
      <c r="F20" t="s">
        <v>14</v>
      </c>
      <c r="G20" t="s">
        <v>21</v>
      </c>
      <c r="H20">
        <v>107.3</v>
      </c>
    </row>
    <row r="21" spans="1:8" x14ac:dyDescent="0.25">
      <c r="A21">
        <v>1091117436383</v>
      </c>
      <c r="B21">
        <v>2001808507</v>
      </c>
      <c r="C21">
        <v>0.79</v>
      </c>
      <c r="D21">
        <v>121003</v>
      </c>
      <c r="E21">
        <v>208002</v>
      </c>
      <c r="F21" t="s">
        <v>13</v>
      </c>
      <c r="G21" t="s">
        <v>20</v>
      </c>
      <c r="H21">
        <v>61.3</v>
      </c>
    </row>
    <row r="22" spans="1:8" x14ac:dyDescent="0.25">
      <c r="A22">
        <v>1091117436464</v>
      </c>
      <c r="B22">
        <v>2001808542</v>
      </c>
      <c r="C22">
        <v>0.86</v>
      </c>
      <c r="D22">
        <v>121003</v>
      </c>
      <c r="E22">
        <v>416010</v>
      </c>
      <c r="F22" t="s">
        <v>12</v>
      </c>
      <c r="G22" t="s">
        <v>20</v>
      </c>
      <c r="H22">
        <v>90.2</v>
      </c>
    </row>
    <row r="23" spans="1:8" x14ac:dyDescent="0.25">
      <c r="A23">
        <v>1091117437050</v>
      </c>
      <c r="B23">
        <v>2001808675</v>
      </c>
      <c r="C23">
        <v>1.2</v>
      </c>
      <c r="D23">
        <v>121003</v>
      </c>
      <c r="E23">
        <v>226010</v>
      </c>
      <c r="F23" t="s">
        <v>13</v>
      </c>
      <c r="G23" t="s">
        <v>20</v>
      </c>
      <c r="H23">
        <v>89.6</v>
      </c>
    </row>
    <row r="24" spans="1:8" x14ac:dyDescent="0.25">
      <c r="A24">
        <v>1091117327496</v>
      </c>
      <c r="B24">
        <v>2001807976</v>
      </c>
      <c r="C24">
        <v>0.7</v>
      </c>
      <c r="D24">
        <v>121003</v>
      </c>
      <c r="E24">
        <v>400705</v>
      </c>
      <c r="F24" t="s">
        <v>12</v>
      </c>
      <c r="G24" t="s">
        <v>21</v>
      </c>
      <c r="H24">
        <v>172.8</v>
      </c>
    </row>
    <row r="25" spans="1:8" x14ac:dyDescent="0.25">
      <c r="A25">
        <v>1091118547832</v>
      </c>
      <c r="B25">
        <v>2001812838</v>
      </c>
      <c r="C25">
        <v>0.6</v>
      </c>
      <c r="D25">
        <v>121003</v>
      </c>
      <c r="E25">
        <v>262405</v>
      </c>
      <c r="F25" t="s">
        <v>13</v>
      </c>
      <c r="G25" t="s">
        <v>21</v>
      </c>
      <c r="H25">
        <v>102.3</v>
      </c>
    </row>
    <row r="26" spans="1:8" x14ac:dyDescent="0.25">
      <c r="A26">
        <v>1091119398844</v>
      </c>
      <c r="B26">
        <v>2001816684</v>
      </c>
      <c r="C26">
        <v>0.99</v>
      </c>
      <c r="D26">
        <v>121003</v>
      </c>
      <c r="E26">
        <v>394210</v>
      </c>
      <c r="F26" t="s">
        <v>12</v>
      </c>
      <c r="G26" t="s">
        <v>21</v>
      </c>
      <c r="H26">
        <v>172.8</v>
      </c>
    </row>
    <row r="27" spans="1:8" x14ac:dyDescent="0.25">
      <c r="A27">
        <v>1091119630264</v>
      </c>
      <c r="B27">
        <v>2001817160</v>
      </c>
      <c r="C27">
        <v>0.7</v>
      </c>
      <c r="D27">
        <v>121003</v>
      </c>
      <c r="E27">
        <v>411014</v>
      </c>
      <c r="F27" t="s">
        <v>12</v>
      </c>
      <c r="G27" t="s">
        <v>21</v>
      </c>
      <c r="H27">
        <v>172.8</v>
      </c>
    </row>
    <row r="28" spans="1:8" x14ac:dyDescent="0.25">
      <c r="A28">
        <v>1091120014461</v>
      </c>
      <c r="B28">
        <v>2001818390</v>
      </c>
      <c r="C28">
        <v>0.8</v>
      </c>
      <c r="D28">
        <v>121003</v>
      </c>
      <c r="E28">
        <v>783301</v>
      </c>
      <c r="F28" t="s">
        <v>14</v>
      </c>
      <c r="G28" t="s">
        <v>21</v>
      </c>
      <c r="H28">
        <v>213.5</v>
      </c>
    </row>
    <row r="29" spans="1:8" x14ac:dyDescent="0.25">
      <c r="A29">
        <v>1091120959015</v>
      </c>
      <c r="B29">
        <v>2001821190</v>
      </c>
      <c r="C29">
        <v>1.2</v>
      </c>
      <c r="D29">
        <v>121003</v>
      </c>
      <c r="E29">
        <v>486661</v>
      </c>
      <c r="F29" t="s">
        <v>12</v>
      </c>
      <c r="G29" t="s">
        <v>21</v>
      </c>
      <c r="H29">
        <v>258.89999999999998</v>
      </c>
    </row>
    <row r="30" spans="1:8" x14ac:dyDescent="0.25">
      <c r="A30">
        <v>1091121485824</v>
      </c>
      <c r="B30">
        <v>2001817093</v>
      </c>
      <c r="C30">
        <v>1.3</v>
      </c>
      <c r="D30">
        <v>121003</v>
      </c>
      <c r="E30">
        <v>244001</v>
      </c>
      <c r="F30" t="s">
        <v>13</v>
      </c>
      <c r="G30" t="s">
        <v>21</v>
      </c>
      <c r="H30">
        <v>151.1</v>
      </c>
    </row>
    <row r="31" spans="1:8" x14ac:dyDescent="0.25">
      <c r="A31">
        <v>1091121666133</v>
      </c>
      <c r="B31">
        <v>2001823564</v>
      </c>
      <c r="C31">
        <v>0.7</v>
      </c>
      <c r="D31">
        <v>121003</v>
      </c>
      <c r="E31">
        <v>492001</v>
      </c>
      <c r="F31" t="s">
        <v>12</v>
      </c>
      <c r="G31" t="s">
        <v>21</v>
      </c>
      <c r="H31">
        <v>172.8</v>
      </c>
    </row>
    <row r="32" spans="1:8" x14ac:dyDescent="0.25">
      <c r="A32">
        <v>1091121981575</v>
      </c>
      <c r="B32">
        <v>2001825261</v>
      </c>
      <c r="C32">
        <v>1.6</v>
      </c>
      <c r="D32">
        <v>121003</v>
      </c>
      <c r="E32">
        <v>517128</v>
      </c>
      <c r="F32" t="s">
        <v>12</v>
      </c>
      <c r="G32" t="s">
        <v>21</v>
      </c>
      <c r="H32">
        <v>345</v>
      </c>
    </row>
    <row r="33" spans="1:8" x14ac:dyDescent="0.25">
      <c r="A33">
        <v>1091117957780</v>
      </c>
      <c r="B33">
        <v>2001811192</v>
      </c>
      <c r="C33">
        <v>1.1299999999999999</v>
      </c>
      <c r="D33">
        <v>121003</v>
      </c>
      <c r="E33">
        <v>562110</v>
      </c>
      <c r="F33" t="s">
        <v>12</v>
      </c>
      <c r="G33" t="s">
        <v>21</v>
      </c>
      <c r="H33">
        <v>258.89999999999998</v>
      </c>
    </row>
    <row r="34" spans="1:8" x14ac:dyDescent="0.25">
      <c r="A34">
        <v>1091121482593</v>
      </c>
      <c r="B34">
        <v>2001809917</v>
      </c>
      <c r="C34">
        <v>0.6</v>
      </c>
      <c r="D34">
        <v>121003</v>
      </c>
      <c r="E34">
        <v>831006</v>
      </c>
      <c r="F34" t="s">
        <v>12</v>
      </c>
      <c r="G34" t="s">
        <v>21</v>
      </c>
      <c r="H34">
        <v>172.8</v>
      </c>
    </row>
    <row r="35" spans="1:8" x14ac:dyDescent="0.25">
      <c r="A35">
        <v>1091117221940</v>
      </c>
      <c r="B35">
        <v>2001806210</v>
      </c>
      <c r="C35">
        <v>2.92</v>
      </c>
      <c r="D35">
        <v>121003</v>
      </c>
      <c r="E35">
        <v>140604</v>
      </c>
      <c r="F35" t="s">
        <v>13</v>
      </c>
      <c r="G35" t="s">
        <v>20</v>
      </c>
      <c r="H35">
        <v>174.5</v>
      </c>
    </row>
    <row r="36" spans="1:8" x14ac:dyDescent="0.25">
      <c r="A36">
        <v>1091117222065</v>
      </c>
      <c r="B36">
        <v>2001806226</v>
      </c>
      <c r="C36">
        <v>0.68</v>
      </c>
      <c r="D36">
        <v>121003</v>
      </c>
      <c r="E36">
        <v>723146</v>
      </c>
      <c r="F36" t="s">
        <v>12</v>
      </c>
      <c r="G36" t="s">
        <v>20</v>
      </c>
      <c r="H36">
        <v>90.2</v>
      </c>
    </row>
    <row r="37" spans="1:8" x14ac:dyDescent="0.25">
      <c r="A37">
        <v>1091117222080</v>
      </c>
      <c r="B37">
        <v>2001806229</v>
      </c>
      <c r="C37">
        <v>0.71</v>
      </c>
      <c r="D37">
        <v>121003</v>
      </c>
      <c r="E37">
        <v>421204</v>
      </c>
      <c r="F37" t="s">
        <v>12</v>
      </c>
      <c r="G37" t="s">
        <v>20</v>
      </c>
      <c r="H37">
        <v>90.2</v>
      </c>
    </row>
    <row r="38" spans="1:8" x14ac:dyDescent="0.25">
      <c r="A38">
        <v>1091117222135</v>
      </c>
      <c r="B38">
        <v>2001806233</v>
      </c>
      <c r="C38">
        <v>0.78</v>
      </c>
      <c r="D38">
        <v>121003</v>
      </c>
      <c r="E38">
        <v>263139</v>
      </c>
      <c r="F38" t="s">
        <v>13</v>
      </c>
      <c r="G38" t="s">
        <v>20</v>
      </c>
      <c r="H38">
        <v>61.3</v>
      </c>
    </row>
    <row r="39" spans="1:8" x14ac:dyDescent="0.25">
      <c r="A39">
        <v>1091117222146</v>
      </c>
      <c r="B39">
        <v>2001806251</v>
      </c>
      <c r="C39">
        <v>1.27</v>
      </c>
      <c r="D39">
        <v>121003</v>
      </c>
      <c r="E39">
        <v>743263</v>
      </c>
      <c r="F39" t="s">
        <v>12</v>
      </c>
      <c r="G39" t="s">
        <v>20</v>
      </c>
      <c r="H39">
        <v>135</v>
      </c>
    </row>
    <row r="40" spans="1:8" x14ac:dyDescent="0.25">
      <c r="A40">
        <v>1091117222570</v>
      </c>
      <c r="B40">
        <v>2001806338</v>
      </c>
      <c r="C40">
        <v>0.7</v>
      </c>
      <c r="D40">
        <v>121003</v>
      </c>
      <c r="E40">
        <v>392150</v>
      </c>
      <c r="F40" t="s">
        <v>12</v>
      </c>
      <c r="G40" t="s">
        <v>20</v>
      </c>
      <c r="H40">
        <v>90.2</v>
      </c>
    </row>
    <row r="41" spans="1:8" x14ac:dyDescent="0.25">
      <c r="A41">
        <v>1091117223211</v>
      </c>
      <c r="B41">
        <v>2001806446</v>
      </c>
      <c r="C41">
        <v>0.69</v>
      </c>
      <c r="D41">
        <v>121003</v>
      </c>
      <c r="E41">
        <v>382830</v>
      </c>
      <c r="F41" t="s">
        <v>12</v>
      </c>
      <c r="G41" t="s">
        <v>20</v>
      </c>
      <c r="H41">
        <v>90.2</v>
      </c>
    </row>
    <row r="42" spans="1:8" x14ac:dyDescent="0.25">
      <c r="A42">
        <v>1091117224353</v>
      </c>
      <c r="B42">
        <v>2001806533</v>
      </c>
      <c r="C42">
        <v>0.68</v>
      </c>
      <c r="D42">
        <v>121003</v>
      </c>
      <c r="E42">
        <v>711303</v>
      </c>
      <c r="F42" t="s">
        <v>12</v>
      </c>
      <c r="G42" t="s">
        <v>20</v>
      </c>
      <c r="H42">
        <v>90.2</v>
      </c>
    </row>
    <row r="43" spans="1:8" x14ac:dyDescent="0.25">
      <c r="A43">
        <v>1091117224611</v>
      </c>
      <c r="B43">
        <v>2001806547</v>
      </c>
      <c r="C43">
        <v>1</v>
      </c>
      <c r="D43">
        <v>121003</v>
      </c>
      <c r="E43">
        <v>283102</v>
      </c>
      <c r="F43" t="s">
        <v>13</v>
      </c>
      <c r="G43" t="s">
        <v>20</v>
      </c>
      <c r="H43">
        <v>61.3</v>
      </c>
    </row>
    <row r="44" spans="1:8" x14ac:dyDescent="0.25">
      <c r="A44">
        <v>1091117224902</v>
      </c>
      <c r="B44">
        <v>2001806567</v>
      </c>
      <c r="C44">
        <v>1.1599999999999999</v>
      </c>
      <c r="D44">
        <v>121003</v>
      </c>
      <c r="E44">
        <v>370201</v>
      </c>
      <c r="F44" t="s">
        <v>12</v>
      </c>
      <c r="G44" t="s">
        <v>20</v>
      </c>
      <c r="H44">
        <v>135</v>
      </c>
    </row>
    <row r="45" spans="1:8" x14ac:dyDescent="0.25">
      <c r="A45">
        <v>1091117225016</v>
      </c>
      <c r="B45">
        <v>2001806575</v>
      </c>
      <c r="C45">
        <v>0.68</v>
      </c>
      <c r="D45">
        <v>121003</v>
      </c>
      <c r="E45">
        <v>248001</v>
      </c>
      <c r="F45" t="s">
        <v>13</v>
      </c>
      <c r="G45" t="s">
        <v>20</v>
      </c>
      <c r="H45">
        <v>61.3</v>
      </c>
    </row>
    <row r="46" spans="1:8" x14ac:dyDescent="0.25">
      <c r="A46">
        <v>1091117225484</v>
      </c>
      <c r="B46">
        <v>2001806616</v>
      </c>
      <c r="C46">
        <v>1.08</v>
      </c>
      <c r="D46">
        <v>121003</v>
      </c>
      <c r="E46">
        <v>144001</v>
      </c>
      <c r="F46" t="s">
        <v>13</v>
      </c>
      <c r="G46" t="s">
        <v>20</v>
      </c>
      <c r="H46">
        <v>89.6</v>
      </c>
    </row>
    <row r="47" spans="1:8" x14ac:dyDescent="0.25">
      <c r="A47">
        <v>1091117226221</v>
      </c>
      <c r="B47">
        <v>2001806652</v>
      </c>
      <c r="C47">
        <v>0.69</v>
      </c>
      <c r="D47">
        <v>121003</v>
      </c>
      <c r="E47">
        <v>403401</v>
      </c>
      <c r="F47" t="s">
        <v>12</v>
      </c>
      <c r="G47" t="s">
        <v>20</v>
      </c>
      <c r="H47">
        <v>90.2</v>
      </c>
    </row>
    <row r="48" spans="1:8" x14ac:dyDescent="0.25">
      <c r="A48">
        <v>1091117226674</v>
      </c>
      <c r="B48">
        <v>2001806733</v>
      </c>
      <c r="C48">
        <v>1.1299999999999999</v>
      </c>
      <c r="D48">
        <v>121003</v>
      </c>
      <c r="E48">
        <v>452001</v>
      </c>
      <c r="F48" t="s">
        <v>12</v>
      </c>
      <c r="G48" t="s">
        <v>20</v>
      </c>
      <c r="H48">
        <v>135</v>
      </c>
    </row>
    <row r="49" spans="1:8" x14ac:dyDescent="0.25">
      <c r="A49">
        <v>1091117226711</v>
      </c>
      <c r="B49">
        <v>2001806735</v>
      </c>
      <c r="C49">
        <v>0.69</v>
      </c>
      <c r="D49">
        <v>121003</v>
      </c>
      <c r="E49">
        <v>721636</v>
      </c>
      <c r="F49" t="s">
        <v>12</v>
      </c>
      <c r="G49" t="s">
        <v>20</v>
      </c>
      <c r="H49">
        <v>90.2</v>
      </c>
    </row>
    <row r="50" spans="1:8" x14ac:dyDescent="0.25">
      <c r="A50">
        <v>1091117226910</v>
      </c>
      <c r="B50">
        <v>2001806726</v>
      </c>
      <c r="C50">
        <v>0.68</v>
      </c>
      <c r="D50">
        <v>121003</v>
      </c>
      <c r="E50">
        <v>831002</v>
      </c>
      <c r="F50" t="s">
        <v>12</v>
      </c>
      <c r="G50" t="s">
        <v>20</v>
      </c>
      <c r="H50">
        <v>90.2</v>
      </c>
    </row>
    <row r="51" spans="1:8" x14ac:dyDescent="0.25">
      <c r="A51">
        <v>1091117227573</v>
      </c>
      <c r="B51">
        <v>2001806776</v>
      </c>
      <c r="C51">
        <v>2.86</v>
      </c>
      <c r="D51">
        <v>121003</v>
      </c>
      <c r="E51">
        <v>226004</v>
      </c>
      <c r="F51" t="s">
        <v>13</v>
      </c>
      <c r="G51" t="s">
        <v>20</v>
      </c>
      <c r="H51">
        <v>174.5</v>
      </c>
    </row>
    <row r="52" spans="1:8" x14ac:dyDescent="0.25">
      <c r="A52">
        <v>1091117227816</v>
      </c>
      <c r="B52">
        <v>2001806801</v>
      </c>
      <c r="C52">
        <v>1.35</v>
      </c>
      <c r="D52">
        <v>121003</v>
      </c>
      <c r="E52">
        <v>248001</v>
      </c>
      <c r="F52" t="s">
        <v>13</v>
      </c>
      <c r="G52" t="s">
        <v>20</v>
      </c>
      <c r="H52">
        <v>89.6</v>
      </c>
    </row>
    <row r="53" spans="1:8" x14ac:dyDescent="0.25">
      <c r="A53">
        <v>1091117229290</v>
      </c>
      <c r="B53">
        <v>2001807004</v>
      </c>
      <c r="C53">
        <v>0.68</v>
      </c>
      <c r="D53">
        <v>121003</v>
      </c>
      <c r="E53">
        <v>410206</v>
      </c>
      <c r="F53" t="s">
        <v>12</v>
      </c>
      <c r="G53" t="s">
        <v>20</v>
      </c>
      <c r="H53">
        <v>90.2</v>
      </c>
    </row>
    <row r="54" spans="1:8" x14ac:dyDescent="0.25">
      <c r="A54">
        <v>1091117323005</v>
      </c>
      <c r="B54">
        <v>2001807036</v>
      </c>
      <c r="C54">
        <v>1.64</v>
      </c>
      <c r="D54">
        <v>121003</v>
      </c>
      <c r="E54">
        <v>516503</v>
      </c>
      <c r="F54" t="s">
        <v>12</v>
      </c>
      <c r="G54" t="s">
        <v>20</v>
      </c>
      <c r="H54">
        <v>179.8</v>
      </c>
    </row>
    <row r="55" spans="1:8" x14ac:dyDescent="0.25">
      <c r="A55">
        <v>1091117323215</v>
      </c>
      <c r="B55">
        <v>2001807084</v>
      </c>
      <c r="C55">
        <v>0.67</v>
      </c>
      <c r="D55">
        <v>121003</v>
      </c>
      <c r="E55">
        <v>742103</v>
      </c>
      <c r="F55" t="s">
        <v>12</v>
      </c>
      <c r="G55" t="s">
        <v>20</v>
      </c>
      <c r="H55">
        <v>90.2</v>
      </c>
    </row>
    <row r="56" spans="1:8" x14ac:dyDescent="0.25">
      <c r="A56">
        <v>1091117324394</v>
      </c>
      <c r="B56">
        <v>2001807362</v>
      </c>
      <c r="C56">
        <v>2</v>
      </c>
      <c r="D56">
        <v>121003</v>
      </c>
      <c r="E56">
        <v>452018</v>
      </c>
      <c r="F56" t="s">
        <v>12</v>
      </c>
      <c r="G56" t="s">
        <v>20</v>
      </c>
      <c r="H56">
        <v>179.8</v>
      </c>
    </row>
    <row r="57" spans="1:8" x14ac:dyDescent="0.25">
      <c r="A57">
        <v>1091117325094</v>
      </c>
      <c r="B57">
        <v>2001807415</v>
      </c>
      <c r="C57">
        <v>1</v>
      </c>
      <c r="D57">
        <v>121003</v>
      </c>
      <c r="E57">
        <v>208001</v>
      </c>
      <c r="F57" t="s">
        <v>13</v>
      </c>
      <c r="G57" t="s">
        <v>20</v>
      </c>
      <c r="H57">
        <v>61.3</v>
      </c>
    </row>
    <row r="58" spans="1:8" x14ac:dyDescent="0.25">
      <c r="A58">
        <v>1091117616121</v>
      </c>
      <c r="B58">
        <v>2001809592</v>
      </c>
      <c r="C58">
        <v>1.5</v>
      </c>
      <c r="D58">
        <v>121003</v>
      </c>
      <c r="E58">
        <v>244713</v>
      </c>
      <c r="F58" t="s">
        <v>13</v>
      </c>
      <c r="G58" t="s">
        <v>20</v>
      </c>
      <c r="H58">
        <v>89.6</v>
      </c>
    </row>
    <row r="59" spans="1:8" x14ac:dyDescent="0.25">
      <c r="A59">
        <v>1091117795531</v>
      </c>
      <c r="B59">
        <v>2001809794</v>
      </c>
      <c r="C59">
        <v>1.5</v>
      </c>
      <c r="D59">
        <v>121003</v>
      </c>
      <c r="E59">
        <v>580007</v>
      </c>
      <c r="F59" t="s">
        <v>12</v>
      </c>
      <c r="G59" t="s">
        <v>20</v>
      </c>
      <c r="H59">
        <v>135</v>
      </c>
    </row>
    <row r="60" spans="1:8" x14ac:dyDescent="0.25">
      <c r="A60">
        <v>1091117795623</v>
      </c>
      <c r="B60">
        <v>2001809820</v>
      </c>
      <c r="C60">
        <v>3</v>
      </c>
      <c r="D60">
        <v>121003</v>
      </c>
      <c r="E60">
        <v>360005</v>
      </c>
      <c r="F60" t="s">
        <v>12</v>
      </c>
      <c r="G60" t="s">
        <v>20</v>
      </c>
      <c r="H60">
        <v>269.39999999999998</v>
      </c>
    </row>
    <row r="61" spans="1:8" x14ac:dyDescent="0.25">
      <c r="A61">
        <v>1091117223351</v>
      </c>
      <c r="B61">
        <v>2001806471</v>
      </c>
      <c r="C61">
        <v>1.7</v>
      </c>
      <c r="D61">
        <v>121003</v>
      </c>
      <c r="E61">
        <v>313027</v>
      </c>
      <c r="F61" t="s">
        <v>12</v>
      </c>
      <c r="G61" t="s">
        <v>20</v>
      </c>
      <c r="H61">
        <v>179.8</v>
      </c>
    </row>
    <row r="62" spans="1:8" x14ac:dyDescent="0.25">
      <c r="A62">
        <v>1091117324011</v>
      </c>
      <c r="B62">
        <v>2001807241</v>
      </c>
      <c r="C62">
        <v>0.79</v>
      </c>
      <c r="D62">
        <v>121003</v>
      </c>
      <c r="E62">
        <v>341001</v>
      </c>
      <c r="F62" t="s">
        <v>12</v>
      </c>
      <c r="G62" t="s">
        <v>20</v>
      </c>
      <c r="H62">
        <v>90.2</v>
      </c>
    </row>
    <row r="63" spans="1:8" x14ac:dyDescent="0.25">
      <c r="A63">
        <v>1091117327570</v>
      </c>
      <c r="B63">
        <v>2001807981</v>
      </c>
      <c r="C63">
        <v>0.5</v>
      </c>
      <c r="D63">
        <v>121003</v>
      </c>
      <c r="E63">
        <v>332715</v>
      </c>
      <c r="F63" t="s">
        <v>12</v>
      </c>
      <c r="G63" t="s">
        <v>20</v>
      </c>
      <c r="H63">
        <v>45.4</v>
      </c>
    </row>
    <row r="64" spans="1:8" x14ac:dyDescent="0.25">
      <c r="A64">
        <v>1091117435602</v>
      </c>
      <c r="B64">
        <v>2001808286</v>
      </c>
      <c r="C64">
        <v>0.77</v>
      </c>
      <c r="D64">
        <v>121003</v>
      </c>
      <c r="E64">
        <v>302031</v>
      </c>
      <c r="F64" t="s">
        <v>12</v>
      </c>
      <c r="G64" t="s">
        <v>20</v>
      </c>
      <c r="H64">
        <v>90.2</v>
      </c>
    </row>
    <row r="65" spans="1:8" x14ac:dyDescent="0.25">
      <c r="A65">
        <v>1091117437680</v>
      </c>
      <c r="B65">
        <v>2001808801</v>
      </c>
      <c r="C65">
        <v>0.8</v>
      </c>
      <c r="D65">
        <v>121003</v>
      </c>
      <c r="E65">
        <v>335001</v>
      </c>
      <c r="F65" t="s">
        <v>12</v>
      </c>
      <c r="G65" t="s">
        <v>20</v>
      </c>
      <c r="H65">
        <v>90.2</v>
      </c>
    </row>
    <row r="66" spans="1:8" x14ac:dyDescent="0.25">
      <c r="A66">
        <v>1091117804200</v>
      </c>
      <c r="B66">
        <v>2001810104</v>
      </c>
      <c r="C66">
        <v>0.76</v>
      </c>
      <c r="D66">
        <v>121003</v>
      </c>
      <c r="E66">
        <v>334004</v>
      </c>
      <c r="F66" t="s">
        <v>12</v>
      </c>
      <c r="G66" t="s">
        <v>20</v>
      </c>
      <c r="H66">
        <v>90.2</v>
      </c>
    </row>
    <row r="67" spans="1:8" x14ac:dyDescent="0.25">
      <c r="A67">
        <v>1091117957533</v>
      </c>
      <c r="B67">
        <v>2001811153</v>
      </c>
      <c r="C67">
        <v>0.76</v>
      </c>
      <c r="D67">
        <v>121003</v>
      </c>
      <c r="E67">
        <v>321001</v>
      </c>
      <c r="F67" t="s">
        <v>12</v>
      </c>
      <c r="G67" t="s">
        <v>20</v>
      </c>
      <c r="H67">
        <v>90.2</v>
      </c>
    </row>
    <row r="68" spans="1:8" x14ac:dyDescent="0.25">
      <c r="A68">
        <v>1091117957942</v>
      </c>
      <c r="B68">
        <v>2001811229</v>
      </c>
      <c r="C68">
        <v>0.6</v>
      </c>
      <c r="D68">
        <v>121003</v>
      </c>
      <c r="E68">
        <v>324001</v>
      </c>
      <c r="F68" t="s">
        <v>12</v>
      </c>
      <c r="G68" t="s">
        <v>20</v>
      </c>
      <c r="H68">
        <v>90.2</v>
      </c>
    </row>
    <row r="69" spans="1:8" x14ac:dyDescent="0.25">
      <c r="A69">
        <v>1091117958395</v>
      </c>
      <c r="B69">
        <v>2001811363</v>
      </c>
      <c r="C69">
        <v>0.59</v>
      </c>
      <c r="D69">
        <v>121003</v>
      </c>
      <c r="E69">
        <v>321608</v>
      </c>
      <c r="F69" t="s">
        <v>12</v>
      </c>
      <c r="G69" t="s">
        <v>20</v>
      </c>
      <c r="H69">
        <v>90.2</v>
      </c>
    </row>
    <row r="70" spans="1:8" x14ac:dyDescent="0.25">
      <c r="A70">
        <v>1091118001865</v>
      </c>
      <c r="B70">
        <v>2001811466</v>
      </c>
      <c r="C70">
        <v>0.8</v>
      </c>
      <c r="D70">
        <v>121003</v>
      </c>
      <c r="E70">
        <v>302002</v>
      </c>
      <c r="F70" t="s">
        <v>12</v>
      </c>
      <c r="G70" t="s">
        <v>20</v>
      </c>
      <c r="H70">
        <v>90.2</v>
      </c>
    </row>
    <row r="71" spans="1:8" x14ac:dyDescent="0.25">
      <c r="A71">
        <v>1091118009786</v>
      </c>
      <c r="B71">
        <v>2001811809</v>
      </c>
      <c r="C71">
        <v>0.5</v>
      </c>
      <c r="D71">
        <v>121003</v>
      </c>
      <c r="E71">
        <v>311011</v>
      </c>
      <c r="F71" t="s">
        <v>12</v>
      </c>
      <c r="G71" t="s">
        <v>21</v>
      </c>
      <c r="H71">
        <v>86.7</v>
      </c>
    </row>
    <row r="72" spans="1:8" x14ac:dyDescent="0.25">
      <c r="A72">
        <v>1091118548333</v>
      </c>
      <c r="B72">
        <v>2001812854</v>
      </c>
      <c r="C72">
        <v>2.94</v>
      </c>
      <c r="D72">
        <v>121003</v>
      </c>
      <c r="E72">
        <v>306302</v>
      </c>
      <c r="F72" t="s">
        <v>12</v>
      </c>
      <c r="G72" t="s">
        <v>20</v>
      </c>
      <c r="H72">
        <v>269.39999999999998</v>
      </c>
    </row>
    <row r="73" spans="1:8" x14ac:dyDescent="0.25">
      <c r="A73">
        <v>1091118553701</v>
      </c>
      <c r="B73">
        <v>2001813009</v>
      </c>
      <c r="C73">
        <v>1</v>
      </c>
      <c r="D73">
        <v>121003</v>
      </c>
      <c r="E73">
        <v>313001</v>
      </c>
      <c r="F73" t="s">
        <v>12</v>
      </c>
      <c r="G73" t="s">
        <v>20</v>
      </c>
      <c r="H73">
        <v>90.2</v>
      </c>
    </row>
    <row r="74" spans="1:8" x14ac:dyDescent="0.25">
      <c r="A74">
        <v>1091118591534</v>
      </c>
      <c r="B74">
        <v>2001812650</v>
      </c>
      <c r="C74">
        <v>0.61</v>
      </c>
      <c r="D74">
        <v>121003</v>
      </c>
      <c r="E74">
        <v>302002</v>
      </c>
      <c r="F74" t="s">
        <v>12</v>
      </c>
      <c r="G74" t="s">
        <v>20</v>
      </c>
      <c r="H74">
        <v>90.2</v>
      </c>
    </row>
    <row r="75" spans="1:8" x14ac:dyDescent="0.25">
      <c r="A75">
        <v>1091118925110</v>
      </c>
      <c r="B75">
        <v>2001814580</v>
      </c>
      <c r="C75">
        <v>0.15</v>
      </c>
      <c r="D75">
        <v>121003</v>
      </c>
      <c r="E75">
        <v>322255</v>
      </c>
      <c r="F75" t="s">
        <v>12</v>
      </c>
      <c r="G75" t="s">
        <v>21</v>
      </c>
      <c r="H75">
        <v>86.7</v>
      </c>
    </row>
    <row r="76" spans="1:8" x14ac:dyDescent="0.25">
      <c r="A76">
        <v>1091119169701</v>
      </c>
      <c r="B76">
        <v>2001815688</v>
      </c>
      <c r="C76">
        <v>0.2</v>
      </c>
      <c r="D76">
        <v>121003</v>
      </c>
      <c r="E76">
        <v>302017</v>
      </c>
      <c r="F76" t="s">
        <v>12</v>
      </c>
      <c r="G76" t="s">
        <v>20</v>
      </c>
      <c r="H76">
        <v>45.4</v>
      </c>
    </row>
    <row r="77" spans="1:8" x14ac:dyDescent="0.25">
      <c r="A77">
        <v>1091119367193</v>
      </c>
      <c r="B77">
        <v>2001816131</v>
      </c>
      <c r="C77">
        <v>0.7</v>
      </c>
      <c r="D77">
        <v>121003</v>
      </c>
      <c r="E77">
        <v>302017</v>
      </c>
      <c r="F77" t="s">
        <v>12</v>
      </c>
      <c r="G77" t="s">
        <v>20</v>
      </c>
      <c r="H77">
        <v>90.2</v>
      </c>
    </row>
    <row r="78" spans="1:8" x14ac:dyDescent="0.25">
      <c r="A78">
        <v>1091119429202</v>
      </c>
      <c r="B78">
        <v>2001816996</v>
      </c>
      <c r="C78">
        <v>0.5</v>
      </c>
      <c r="D78">
        <v>121003</v>
      </c>
      <c r="E78">
        <v>335512</v>
      </c>
      <c r="F78" t="s">
        <v>12</v>
      </c>
      <c r="G78" t="s">
        <v>20</v>
      </c>
      <c r="H78">
        <v>45.4</v>
      </c>
    </row>
    <row r="79" spans="1:8" x14ac:dyDescent="0.25">
      <c r="A79">
        <v>1091120959225</v>
      </c>
      <c r="B79">
        <v>2001821185</v>
      </c>
      <c r="C79">
        <v>2.1</v>
      </c>
      <c r="D79">
        <v>121003</v>
      </c>
      <c r="E79">
        <v>313001</v>
      </c>
      <c r="F79" t="s">
        <v>12</v>
      </c>
      <c r="G79" t="s">
        <v>20</v>
      </c>
      <c r="H79">
        <v>224.6</v>
      </c>
    </row>
    <row r="80" spans="1:8" x14ac:dyDescent="0.25">
      <c r="A80">
        <v>1091120962515</v>
      </c>
      <c r="B80">
        <v>2001821284</v>
      </c>
      <c r="C80">
        <v>0.2</v>
      </c>
      <c r="D80">
        <v>121003</v>
      </c>
      <c r="E80">
        <v>313001</v>
      </c>
      <c r="F80" t="s">
        <v>12</v>
      </c>
      <c r="G80" t="s">
        <v>20</v>
      </c>
      <c r="H80">
        <v>45.4</v>
      </c>
    </row>
    <row r="81" spans="1:8" x14ac:dyDescent="0.25">
      <c r="A81">
        <v>1091121031745</v>
      </c>
      <c r="B81">
        <v>2001821679</v>
      </c>
      <c r="C81">
        <v>0.2</v>
      </c>
      <c r="D81">
        <v>121003</v>
      </c>
      <c r="E81">
        <v>307026</v>
      </c>
      <c r="F81" t="s">
        <v>12</v>
      </c>
      <c r="G81" t="s">
        <v>20</v>
      </c>
      <c r="H81">
        <v>45.4</v>
      </c>
    </row>
    <row r="82" spans="1:8" x14ac:dyDescent="0.25">
      <c r="A82">
        <v>1091121034114</v>
      </c>
      <c r="B82">
        <v>2001821742</v>
      </c>
      <c r="C82">
        <v>0.15</v>
      </c>
      <c r="D82">
        <v>121003</v>
      </c>
      <c r="E82">
        <v>327025</v>
      </c>
      <c r="F82" t="s">
        <v>12</v>
      </c>
      <c r="G82" t="s">
        <v>20</v>
      </c>
      <c r="H82">
        <v>45.4</v>
      </c>
    </row>
    <row r="83" spans="1:8" x14ac:dyDescent="0.25">
      <c r="A83">
        <v>1091121034350</v>
      </c>
      <c r="B83">
        <v>2001821750</v>
      </c>
      <c r="C83">
        <v>0.8</v>
      </c>
      <c r="D83">
        <v>121003</v>
      </c>
      <c r="E83">
        <v>313333</v>
      </c>
      <c r="F83" t="s">
        <v>12</v>
      </c>
      <c r="G83" t="s">
        <v>20</v>
      </c>
      <c r="H83">
        <v>90.2</v>
      </c>
    </row>
    <row r="84" spans="1:8" x14ac:dyDescent="0.25">
      <c r="A84">
        <v>1091121034641</v>
      </c>
      <c r="B84">
        <v>2001821766</v>
      </c>
      <c r="C84">
        <v>0.2</v>
      </c>
      <c r="D84">
        <v>121003</v>
      </c>
      <c r="E84">
        <v>313001</v>
      </c>
      <c r="F84" t="s">
        <v>12</v>
      </c>
      <c r="G84" t="s">
        <v>20</v>
      </c>
      <c r="H84">
        <v>45.4</v>
      </c>
    </row>
    <row r="85" spans="1:8" x14ac:dyDescent="0.25">
      <c r="A85">
        <v>1091121183730</v>
      </c>
      <c r="B85">
        <v>2001821995</v>
      </c>
      <c r="C85">
        <v>0.5</v>
      </c>
      <c r="D85">
        <v>121003</v>
      </c>
      <c r="E85">
        <v>342008</v>
      </c>
      <c r="F85" t="s">
        <v>12</v>
      </c>
      <c r="G85" t="s">
        <v>20</v>
      </c>
      <c r="H85">
        <v>45.4</v>
      </c>
    </row>
    <row r="86" spans="1:8" x14ac:dyDescent="0.25">
      <c r="A86">
        <v>1091121185863</v>
      </c>
      <c r="B86">
        <v>2001821502</v>
      </c>
      <c r="C86">
        <v>0.6</v>
      </c>
      <c r="D86">
        <v>121003</v>
      </c>
      <c r="E86">
        <v>314401</v>
      </c>
      <c r="F86" t="s">
        <v>12</v>
      </c>
      <c r="G86" t="s">
        <v>20</v>
      </c>
      <c r="H86">
        <v>90.2</v>
      </c>
    </row>
    <row r="87" spans="1:8" x14ac:dyDescent="0.25">
      <c r="A87">
        <v>1091121305541</v>
      </c>
      <c r="B87">
        <v>2001822466</v>
      </c>
      <c r="C87">
        <v>1.1000000000000001</v>
      </c>
      <c r="D87">
        <v>121003</v>
      </c>
      <c r="E87">
        <v>342301</v>
      </c>
      <c r="F87" t="s">
        <v>12</v>
      </c>
      <c r="G87" t="s">
        <v>20</v>
      </c>
      <c r="H87">
        <v>135</v>
      </c>
    </row>
    <row r="88" spans="1:8" x14ac:dyDescent="0.25">
      <c r="A88">
        <v>1091121306101</v>
      </c>
      <c r="B88">
        <v>2001820690</v>
      </c>
      <c r="C88">
        <v>0.15</v>
      </c>
      <c r="D88">
        <v>121003</v>
      </c>
      <c r="E88">
        <v>313003</v>
      </c>
      <c r="F88" t="s">
        <v>12</v>
      </c>
      <c r="G88" t="s">
        <v>20</v>
      </c>
      <c r="H88">
        <v>45.4</v>
      </c>
    </row>
    <row r="89" spans="1:8" x14ac:dyDescent="0.25">
      <c r="A89">
        <v>1091118004245</v>
      </c>
      <c r="B89">
        <v>2001811604</v>
      </c>
      <c r="C89">
        <v>0.8</v>
      </c>
      <c r="D89">
        <v>121003</v>
      </c>
      <c r="E89">
        <v>173212</v>
      </c>
      <c r="F89" t="s">
        <v>13</v>
      </c>
      <c r="G89" t="s">
        <v>20</v>
      </c>
      <c r="H89">
        <v>61.3</v>
      </c>
    </row>
    <row r="90" spans="1:8" x14ac:dyDescent="0.25">
      <c r="A90">
        <v>1091120352712</v>
      </c>
      <c r="B90">
        <v>2001819252</v>
      </c>
      <c r="C90">
        <v>0.3</v>
      </c>
      <c r="D90">
        <v>121003</v>
      </c>
      <c r="E90">
        <v>174101</v>
      </c>
      <c r="F90" t="s">
        <v>13</v>
      </c>
      <c r="G90" t="s">
        <v>20</v>
      </c>
      <c r="H90">
        <v>33</v>
      </c>
    </row>
    <row r="91" spans="1:8" x14ac:dyDescent="0.25">
      <c r="A91">
        <v>1091122418320</v>
      </c>
      <c r="B91">
        <v>2001827036</v>
      </c>
      <c r="C91">
        <v>1.6</v>
      </c>
      <c r="D91">
        <v>121003</v>
      </c>
      <c r="E91">
        <v>173213</v>
      </c>
      <c r="F91" t="s">
        <v>13</v>
      </c>
      <c r="G91" t="s">
        <v>20</v>
      </c>
      <c r="H91">
        <v>117.9</v>
      </c>
    </row>
    <row r="92" spans="1:8" x14ac:dyDescent="0.25">
      <c r="A92">
        <v>1091117222360</v>
      </c>
      <c r="B92">
        <v>2001806304</v>
      </c>
      <c r="C92">
        <v>0.71</v>
      </c>
      <c r="D92">
        <v>121003</v>
      </c>
      <c r="E92">
        <v>302017</v>
      </c>
      <c r="F92" t="s">
        <v>12</v>
      </c>
      <c r="G92" t="s">
        <v>20</v>
      </c>
      <c r="H92">
        <v>90.2</v>
      </c>
    </row>
    <row r="93" spans="1:8" x14ac:dyDescent="0.25">
      <c r="A93">
        <v>1091117227116</v>
      </c>
      <c r="B93">
        <v>2001806768</v>
      </c>
      <c r="C93">
        <v>1.02</v>
      </c>
      <c r="D93">
        <v>121003</v>
      </c>
      <c r="E93">
        <v>322201</v>
      </c>
      <c r="F93" t="s">
        <v>12</v>
      </c>
      <c r="G93" t="s">
        <v>20</v>
      </c>
      <c r="H93">
        <v>135</v>
      </c>
    </row>
    <row r="94" spans="1:8" x14ac:dyDescent="0.25">
      <c r="A94">
        <v>1091117228133</v>
      </c>
      <c r="B94">
        <v>2001806823</v>
      </c>
      <c r="C94">
        <v>0.59</v>
      </c>
      <c r="D94">
        <v>121003</v>
      </c>
      <c r="E94">
        <v>314001</v>
      </c>
      <c r="F94" t="s">
        <v>12</v>
      </c>
      <c r="G94" t="s">
        <v>20</v>
      </c>
      <c r="H94">
        <v>90.2</v>
      </c>
    </row>
    <row r="95" spans="1:8" x14ac:dyDescent="0.25">
      <c r="A95">
        <v>1091117228192</v>
      </c>
      <c r="B95">
        <v>2001806828</v>
      </c>
      <c r="C95">
        <v>0.69</v>
      </c>
      <c r="D95">
        <v>121003</v>
      </c>
      <c r="E95">
        <v>331022</v>
      </c>
      <c r="F95" t="s">
        <v>12</v>
      </c>
      <c r="G95" t="s">
        <v>20</v>
      </c>
      <c r="H95">
        <v>90.2</v>
      </c>
    </row>
    <row r="96" spans="1:8" x14ac:dyDescent="0.25">
      <c r="A96">
        <v>1091117229183</v>
      </c>
      <c r="B96">
        <v>2001806968</v>
      </c>
      <c r="C96">
        <v>0.68</v>
      </c>
      <c r="D96">
        <v>121003</v>
      </c>
      <c r="E96">
        <v>305801</v>
      </c>
      <c r="F96" t="s">
        <v>12</v>
      </c>
      <c r="G96" t="s">
        <v>20</v>
      </c>
      <c r="H96">
        <v>90.2</v>
      </c>
    </row>
    <row r="97" spans="1:8" x14ac:dyDescent="0.25">
      <c r="A97">
        <v>1091117324346</v>
      </c>
      <c r="B97">
        <v>2001807328</v>
      </c>
      <c r="C97">
        <v>2.2799999999999998</v>
      </c>
      <c r="D97">
        <v>121003</v>
      </c>
      <c r="E97">
        <v>335502</v>
      </c>
      <c r="F97" t="s">
        <v>12</v>
      </c>
      <c r="G97" t="s">
        <v>20</v>
      </c>
      <c r="H97">
        <v>224.6</v>
      </c>
    </row>
    <row r="98" spans="1:8" x14ac:dyDescent="0.25">
      <c r="A98">
        <v>1091117326424</v>
      </c>
      <c r="B98">
        <v>2001807785</v>
      </c>
      <c r="C98">
        <v>0.68</v>
      </c>
      <c r="D98">
        <v>121003</v>
      </c>
      <c r="E98">
        <v>306116</v>
      </c>
      <c r="F98" t="s">
        <v>12</v>
      </c>
      <c r="G98" t="s">
        <v>20</v>
      </c>
      <c r="H98">
        <v>90.2</v>
      </c>
    </row>
    <row r="99" spans="1:8" x14ac:dyDescent="0.25">
      <c r="A99">
        <v>1091117326925</v>
      </c>
      <c r="B99">
        <v>2001807852</v>
      </c>
      <c r="C99">
        <v>0.74</v>
      </c>
      <c r="D99">
        <v>121003</v>
      </c>
      <c r="E99">
        <v>311001</v>
      </c>
      <c r="F99" t="s">
        <v>12</v>
      </c>
      <c r="G99" t="s">
        <v>20</v>
      </c>
      <c r="H99">
        <v>90.2</v>
      </c>
    </row>
    <row r="100" spans="1:8" x14ac:dyDescent="0.25">
      <c r="A100">
        <v>1091117327474</v>
      </c>
      <c r="B100">
        <v>2001807970</v>
      </c>
      <c r="C100">
        <v>4.13</v>
      </c>
      <c r="D100">
        <v>121003</v>
      </c>
      <c r="E100">
        <v>302019</v>
      </c>
      <c r="F100" t="s">
        <v>12</v>
      </c>
      <c r="G100" t="s">
        <v>20</v>
      </c>
      <c r="H100">
        <v>403.8</v>
      </c>
    </row>
    <row r="101" spans="1:8" x14ac:dyDescent="0.25">
      <c r="A101">
        <v>1091117333100</v>
      </c>
      <c r="B101">
        <v>2001807329</v>
      </c>
      <c r="C101">
        <v>0.73</v>
      </c>
      <c r="D101">
        <v>121003</v>
      </c>
      <c r="E101">
        <v>302039</v>
      </c>
      <c r="F101" t="s">
        <v>12</v>
      </c>
      <c r="G101" t="s">
        <v>20</v>
      </c>
      <c r="H101">
        <v>90.2</v>
      </c>
    </row>
    <row r="102" spans="1:8" x14ac:dyDescent="0.25">
      <c r="A102">
        <v>1091117333251</v>
      </c>
      <c r="B102">
        <v>2001807613</v>
      </c>
      <c r="C102">
        <v>1.04</v>
      </c>
      <c r="D102">
        <v>121003</v>
      </c>
      <c r="E102">
        <v>335803</v>
      </c>
      <c r="F102" t="s">
        <v>12</v>
      </c>
      <c r="G102" t="s">
        <v>20</v>
      </c>
      <c r="H102">
        <v>135</v>
      </c>
    </row>
    <row r="103" spans="1:8" x14ac:dyDescent="0.25">
      <c r="A103">
        <v>1091117436346</v>
      </c>
      <c r="B103">
        <v>2001808475</v>
      </c>
      <c r="C103">
        <v>0.7</v>
      </c>
      <c r="D103">
        <v>121003</v>
      </c>
      <c r="E103">
        <v>335001</v>
      </c>
      <c r="F103" t="s">
        <v>12</v>
      </c>
      <c r="G103" t="s">
        <v>20</v>
      </c>
      <c r="H103">
        <v>90.2</v>
      </c>
    </row>
    <row r="104" spans="1:8" x14ac:dyDescent="0.25">
      <c r="A104">
        <v>1091117436652</v>
      </c>
      <c r="B104">
        <v>2001808585</v>
      </c>
      <c r="C104">
        <v>0.72</v>
      </c>
      <c r="D104">
        <v>121003</v>
      </c>
      <c r="E104">
        <v>175101</v>
      </c>
      <c r="F104" t="s">
        <v>13</v>
      </c>
      <c r="G104" t="s">
        <v>20</v>
      </c>
      <c r="H104">
        <v>61.3</v>
      </c>
    </row>
    <row r="105" spans="1:8" x14ac:dyDescent="0.25">
      <c r="A105">
        <v>1091117437035</v>
      </c>
      <c r="B105">
        <v>2001808679</v>
      </c>
      <c r="C105">
        <v>0.72</v>
      </c>
      <c r="D105">
        <v>121003</v>
      </c>
      <c r="E105">
        <v>303903</v>
      </c>
      <c r="F105" t="s">
        <v>12</v>
      </c>
      <c r="G105" t="s">
        <v>20</v>
      </c>
      <c r="H105">
        <v>90.2</v>
      </c>
    </row>
    <row r="106" spans="1:8" x14ac:dyDescent="0.25">
      <c r="A106">
        <v>1091117437293</v>
      </c>
      <c r="B106">
        <v>2001808739</v>
      </c>
      <c r="C106">
        <v>1.63</v>
      </c>
      <c r="D106">
        <v>121003</v>
      </c>
      <c r="E106">
        <v>342012</v>
      </c>
      <c r="F106" t="s">
        <v>12</v>
      </c>
      <c r="G106" t="s">
        <v>20</v>
      </c>
      <c r="H106">
        <v>179.8</v>
      </c>
    </row>
    <row r="107" spans="1:8" x14ac:dyDescent="0.25">
      <c r="A107">
        <v>1091117437864</v>
      </c>
      <c r="B107">
        <v>2001808832</v>
      </c>
      <c r="C107">
        <v>2.4700000000000002</v>
      </c>
      <c r="D107">
        <v>121003</v>
      </c>
      <c r="E107">
        <v>334001</v>
      </c>
      <c r="F107" t="s">
        <v>12</v>
      </c>
      <c r="G107" t="s">
        <v>20</v>
      </c>
      <c r="H107">
        <v>224.6</v>
      </c>
    </row>
    <row r="108" spans="1:8" x14ac:dyDescent="0.25">
      <c r="A108">
        <v>1091117437890</v>
      </c>
      <c r="B108">
        <v>2001808837</v>
      </c>
      <c r="C108">
        <v>0.67</v>
      </c>
      <c r="D108">
        <v>121003</v>
      </c>
      <c r="E108">
        <v>302031</v>
      </c>
      <c r="F108" t="s">
        <v>12</v>
      </c>
      <c r="G108" t="s">
        <v>20</v>
      </c>
      <c r="H108">
        <v>90.2</v>
      </c>
    </row>
    <row r="109" spans="1:8" x14ac:dyDescent="0.25">
      <c r="A109">
        <v>1091117438074</v>
      </c>
      <c r="B109">
        <v>2001808883</v>
      </c>
      <c r="C109">
        <v>0.72</v>
      </c>
      <c r="D109">
        <v>121003</v>
      </c>
      <c r="E109">
        <v>302012</v>
      </c>
      <c r="F109" t="s">
        <v>12</v>
      </c>
      <c r="G109" t="s">
        <v>20</v>
      </c>
      <c r="H109">
        <v>90.2</v>
      </c>
    </row>
    <row r="110" spans="1:8" x14ac:dyDescent="0.25">
      <c r="A110">
        <v>1091117611501</v>
      </c>
      <c r="B110">
        <v>2001808992</v>
      </c>
      <c r="C110">
        <v>0.72</v>
      </c>
      <c r="D110">
        <v>121003</v>
      </c>
      <c r="E110">
        <v>342014</v>
      </c>
      <c r="F110" t="s">
        <v>12</v>
      </c>
      <c r="G110" t="s">
        <v>20</v>
      </c>
      <c r="H110">
        <v>90.2</v>
      </c>
    </row>
    <row r="111" spans="1:8" x14ac:dyDescent="0.25">
      <c r="A111">
        <v>1091117613962</v>
      </c>
      <c r="B111">
        <v>2001809270</v>
      </c>
      <c r="C111">
        <v>0.68</v>
      </c>
      <c r="D111">
        <v>121003</v>
      </c>
      <c r="E111">
        <v>324005</v>
      </c>
      <c r="F111" t="s">
        <v>12</v>
      </c>
      <c r="G111" t="s">
        <v>20</v>
      </c>
      <c r="H111">
        <v>90.2</v>
      </c>
    </row>
    <row r="112" spans="1:8" x14ac:dyDescent="0.25">
      <c r="A112">
        <v>1091117803511</v>
      </c>
      <c r="B112">
        <v>2001809934</v>
      </c>
      <c r="C112">
        <v>0.82</v>
      </c>
      <c r="D112">
        <v>121003</v>
      </c>
      <c r="E112">
        <v>302001</v>
      </c>
      <c r="F112" t="s">
        <v>12</v>
      </c>
      <c r="G112" t="s">
        <v>20</v>
      </c>
      <c r="H112">
        <v>90.2</v>
      </c>
    </row>
    <row r="113" spans="1:8" x14ac:dyDescent="0.25">
      <c r="A113">
        <v>1091117804314</v>
      </c>
      <c r="B113">
        <v>2001810125</v>
      </c>
      <c r="C113">
        <v>0.66</v>
      </c>
      <c r="D113">
        <v>121003</v>
      </c>
      <c r="E113">
        <v>302004</v>
      </c>
      <c r="F113" t="s">
        <v>12</v>
      </c>
      <c r="G113" t="s">
        <v>20</v>
      </c>
      <c r="H113">
        <v>90.2</v>
      </c>
    </row>
    <row r="114" spans="1:8" x14ac:dyDescent="0.25">
      <c r="A114">
        <v>1091117805390</v>
      </c>
      <c r="B114">
        <v>2001810281</v>
      </c>
      <c r="C114">
        <v>0.68</v>
      </c>
      <c r="D114">
        <v>121003</v>
      </c>
      <c r="E114">
        <v>302018</v>
      </c>
      <c r="F114" t="s">
        <v>12</v>
      </c>
      <c r="G114" t="s">
        <v>20</v>
      </c>
      <c r="H114">
        <v>90.2</v>
      </c>
    </row>
    <row r="115" spans="1:8" x14ac:dyDescent="0.25">
      <c r="A115">
        <v>1091117806263</v>
      </c>
      <c r="B115">
        <v>2001810549</v>
      </c>
      <c r="C115">
        <v>1.86</v>
      </c>
      <c r="D115">
        <v>121003</v>
      </c>
      <c r="E115">
        <v>302017</v>
      </c>
      <c r="F115" t="s">
        <v>12</v>
      </c>
      <c r="G115" t="s">
        <v>20</v>
      </c>
      <c r="H115">
        <v>179.8</v>
      </c>
    </row>
    <row r="116" spans="1:8" x14ac:dyDescent="0.25">
      <c r="A116">
        <v>1091117807140</v>
      </c>
      <c r="B116">
        <v>2001810697</v>
      </c>
      <c r="C116">
        <v>2.27</v>
      </c>
      <c r="D116">
        <v>121003</v>
      </c>
      <c r="E116">
        <v>324008</v>
      </c>
      <c r="F116" t="s">
        <v>12</v>
      </c>
      <c r="G116" t="s">
        <v>20</v>
      </c>
      <c r="H116">
        <v>224.6</v>
      </c>
    </row>
    <row r="117" spans="1:8" x14ac:dyDescent="0.25">
      <c r="A117">
        <v>1091117904860</v>
      </c>
      <c r="B117">
        <v>2001811039</v>
      </c>
      <c r="C117">
        <v>0.68</v>
      </c>
      <c r="D117">
        <v>121003</v>
      </c>
      <c r="E117">
        <v>302020</v>
      </c>
      <c r="F117" t="s">
        <v>12</v>
      </c>
      <c r="G117" t="s">
        <v>20</v>
      </c>
      <c r="H117">
        <v>90.2</v>
      </c>
    </row>
    <row r="118" spans="1:8" x14ac:dyDescent="0.25">
      <c r="A118">
        <v>1091117905022</v>
      </c>
      <c r="B118">
        <v>2001811058</v>
      </c>
      <c r="C118">
        <v>0.72</v>
      </c>
      <c r="D118">
        <v>121003</v>
      </c>
      <c r="E118">
        <v>302018</v>
      </c>
      <c r="F118" t="s">
        <v>12</v>
      </c>
      <c r="G118" t="s">
        <v>20</v>
      </c>
      <c r="H118">
        <v>90.2</v>
      </c>
    </row>
    <row r="119" spans="1:8" x14ac:dyDescent="0.25">
      <c r="A119">
        <v>1091117958163</v>
      </c>
      <c r="B119">
        <v>2001811306</v>
      </c>
      <c r="C119">
        <v>1.1000000000000001</v>
      </c>
      <c r="D119">
        <v>121003</v>
      </c>
      <c r="E119">
        <v>302017</v>
      </c>
      <c r="F119" t="s">
        <v>12</v>
      </c>
      <c r="G119" t="s">
        <v>20</v>
      </c>
      <c r="H119">
        <v>135</v>
      </c>
    </row>
    <row r="120" spans="1:8" x14ac:dyDescent="0.25">
      <c r="A120">
        <v>1091118442390</v>
      </c>
      <c r="B120">
        <v>2001812195</v>
      </c>
      <c r="C120">
        <v>0.67</v>
      </c>
      <c r="D120">
        <v>121003</v>
      </c>
      <c r="E120">
        <v>302012</v>
      </c>
      <c r="F120" t="s">
        <v>12</v>
      </c>
      <c r="G120" t="s">
        <v>20</v>
      </c>
      <c r="H120">
        <v>90.2</v>
      </c>
    </row>
    <row r="121" spans="1:8" x14ac:dyDescent="0.25">
      <c r="A121">
        <v>1091118551656</v>
      </c>
      <c r="B121">
        <v>2001812941</v>
      </c>
      <c r="C121">
        <v>0.73</v>
      </c>
      <c r="D121">
        <v>121003</v>
      </c>
      <c r="E121">
        <v>325207</v>
      </c>
      <c r="F121" t="s">
        <v>12</v>
      </c>
      <c r="G121" t="s">
        <v>20</v>
      </c>
      <c r="H121">
        <v>90.2</v>
      </c>
    </row>
    <row r="122" spans="1:8" x14ac:dyDescent="0.25">
      <c r="A122">
        <v>1091117614452</v>
      </c>
      <c r="B122">
        <v>2001809383</v>
      </c>
      <c r="C122">
        <v>0.5</v>
      </c>
      <c r="D122">
        <v>121003</v>
      </c>
      <c r="E122">
        <v>303702</v>
      </c>
      <c r="F122" t="s">
        <v>12</v>
      </c>
      <c r="G122" t="s">
        <v>21</v>
      </c>
      <c r="H122">
        <v>86.7</v>
      </c>
    </row>
    <row r="123" spans="1:8" x14ac:dyDescent="0.25">
      <c r="A123">
        <v>1091120922803</v>
      </c>
      <c r="B123">
        <v>2001820978</v>
      </c>
      <c r="C123">
        <v>0.5</v>
      </c>
      <c r="D123">
        <v>121003</v>
      </c>
      <c r="E123">
        <v>313301</v>
      </c>
      <c r="F123" t="s">
        <v>12</v>
      </c>
      <c r="G123" t="s">
        <v>20</v>
      </c>
      <c r="H123">
        <v>45.4</v>
      </c>
    </row>
    <row r="124" spans="1:8" x14ac:dyDescent="0.25">
      <c r="A124">
        <v>1091121844806</v>
      </c>
      <c r="B124">
        <v>2001811475</v>
      </c>
      <c r="C124">
        <v>0.5</v>
      </c>
      <c r="D124">
        <v>121003</v>
      </c>
      <c r="E124">
        <v>173212</v>
      </c>
      <c r="F124" t="s">
        <v>13</v>
      </c>
      <c r="G124" t="s">
        <v>20</v>
      </c>
      <c r="H124">
        <v>33</v>
      </c>
    </row>
    <row r="125" spans="1:8" x14ac:dyDescent="0.25">
      <c r="A125">
        <v>1091121846136</v>
      </c>
      <c r="B125">
        <v>2001811305</v>
      </c>
      <c r="C125">
        <v>0.5</v>
      </c>
      <c r="D125">
        <v>121003</v>
      </c>
      <c r="E125">
        <v>302020</v>
      </c>
      <c r="F125" t="s">
        <v>12</v>
      </c>
      <c r="G125" t="s">
        <v>20</v>
      </c>
      <c r="H125">
        <v>45.4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2F98-B9AA-4427-9262-95CE137361F5}">
  <dimension ref="A1:B20"/>
  <sheetViews>
    <sheetView zoomScale="115" zoomScaleNormal="115" workbookViewId="0">
      <selection activeCell="G17" sqref="G17"/>
    </sheetView>
  </sheetViews>
  <sheetFormatPr defaultRowHeight="15" x14ac:dyDescent="0.25"/>
  <cols>
    <col min="1" max="1" width="16.7109375" bestFit="1" customWidth="1"/>
    <col min="2" max="2" width="16.5703125" bestFit="1" customWidth="1"/>
  </cols>
  <sheetData>
    <row r="1" spans="1:2" x14ac:dyDescent="0.25">
      <c r="A1" t="s">
        <v>22</v>
      </c>
      <c r="B1" s="1">
        <v>29.5</v>
      </c>
    </row>
    <row r="2" spans="1:2" x14ac:dyDescent="0.25">
      <c r="A2" t="s">
        <v>23</v>
      </c>
      <c r="B2" s="1">
        <v>23.6</v>
      </c>
    </row>
    <row r="3" spans="1:2" x14ac:dyDescent="0.25">
      <c r="A3" t="s">
        <v>24</v>
      </c>
      <c r="B3" s="1">
        <v>33</v>
      </c>
    </row>
    <row r="4" spans="1:2" x14ac:dyDescent="0.25">
      <c r="A4" t="s">
        <v>25</v>
      </c>
      <c r="B4" s="1">
        <v>28.3</v>
      </c>
    </row>
    <row r="5" spans="1:2" x14ac:dyDescent="0.25">
      <c r="A5" t="s">
        <v>26</v>
      </c>
      <c r="B5" s="1">
        <v>40.1</v>
      </c>
    </row>
    <row r="6" spans="1:2" x14ac:dyDescent="0.25">
      <c r="A6" t="s">
        <v>27</v>
      </c>
      <c r="B6" s="1">
        <v>38.9</v>
      </c>
    </row>
    <row r="7" spans="1:2" x14ac:dyDescent="0.25">
      <c r="A7" t="s">
        <v>28</v>
      </c>
      <c r="B7" s="1">
        <v>45.4</v>
      </c>
    </row>
    <row r="8" spans="1:2" x14ac:dyDescent="0.25">
      <c r="A8" t="s">
        <v>29</v>
      </c>
      <c r="B8" s="1">
        <v>44.8</v>
      </c>
    </row>
    <row r="9" spans="1:2" x14ac:dyDescent="0.25">
      <c r="A9" t="s">
        <v>30</v>
      </c>
      <c r="B9" s="1">
        <v>56.6</v>
      </c>
    </row>
    <row r="10" spans="1:2" x14ac:dyDescent="0.25">
      <c r="A10" t="s">
        <v>31</v>
      </c>
      <c r="B10" s="1">
        <v>55.5</v>
      </c>
    </row>
    <row r="11" spans="1:2" x14ac:dyDescent="0.25">
      <c r="A11" t="s">
        <v>32</v>
      </c>
      <c r="B11" s="1">
        <v>13.6</v>
      </c>
    </row>
    <row r="12" spans="1:2" x14ac:dyDescent="0.25">
      <c r="A12" t="s">
        <v>33</v>
      </c>
      <c r="B12" s="1">
        <v>23.6</v>
      </c>
    </row>
    <row r="13" spans="1:2" x14ac:dyDescent="0.25">
      <c r="A13" t="s">
        <v>34</v>
      </c>
      <c r="B13" s="1">
        <v>20.5</v>
      </c>
    </row>
    <row r="14" spans="1:2" x14ac:dyDescent="0.25">
      <c r="A14" t="s">
        <v>35</v>
      </c>
      <c r="B14" s="1">
        <v>28.3</v>
      </c>
    </row>
    <row r="15" spans="1:2" x14ac:dyDescent="0.25">
      <c r="A15" t="s">
        <v>36</v>
      </c>
      <c r="B15" s="1">
        <v>31.9</v>
      </c>
    </row>
    <row r="16" spans="1:2" x14ac:dyDescent="0.25">
      <c r="A16" t="s">
        <v>37</v>
      </c>
      <c r="B16" s="1">
        <v>38.9</v>
      </c>
    </row>
    <row r="17" spans="1:2" x14ac:dyDescent="0.25">
      <c r="A17" t="s">
        <v>38</v>
      </c>
      <c r="B17" s="1">
        <v>41.3</v>
      </c>
    </row>
    <row r="18" spans="1:2" x14ac:dyDescent="0.25">
      <c r="A18" t="s">
        <v>39</v>
      </c>
      <c r="B18" s="1">
        <v>44.8</v>
      </c>
    </row>
    <row r="19" spans="1:2" x14ac:dyDescent="0.25">
      <c r="A19" t="s">
        <v>40</v>
      </c>
      <c r="B19" s="1">
        <v>50.7</v>
      </c>
    </row>
    <row r="20" spans="1:2" x14ac:dyDescent="0.25">
      <c r="A20" t="s">
        <v>41</v>
      </c>
      <c r="B20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Final_calculations</vt:lpstr>
      <vt:lpstr>final_project</vt:lpstr>
      <vt:lpstr>X -order Report</vt:lpstr>
      <vt:lpstr>SKU_master</vt:lpstr>
      <vt:lpstr>X-Pincode zones</vt:lpstr>
      <vt:lpstr>Courier invoice</vt:lpstr>
      <vt:lpstr>Courier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Muralikrishna</dc:creator>
  <cp:lastModifiedBy>Muralikrishna</cp:lastModifiedBy>
  <dcterms:created xsi:type="dcterms:W3CDTF">2015-06-05T18:17:20Z</dcterms:created>
  <dcterms:modified xsi:type="dcterms:W3CDTF">2023-01-17T18:18:15Z</dcterms:modified>
</cp:coreProperties>
</file>