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Data Science\Aulas vetor\Aulas excel - VBA\"/>
    </mc:Choice>
  </mc:AlternateContent>
  <xr:revisionPtr revIDLastSave="0" documentId="13_ncr:1_{AFEA25EC-4985-4333-A609-C9A48DF1C3AC}" xr6:coauthVersionLast="47" xr6:coauthVersionMax="47" xr10:uidLastSave="{00000000-0000-0000-0000-000000000000}"/>
  <bookViews>
    <workbookView xWindow="-120" yWindow="-120" windowWidth="24240" windowHeight="13140" activeTab="1" xr2:uid="{DAC3C090-F3D2-45CD-AED3-01EFD36AF327}"/>
  </bookViews>
  <sheets>
    <sheet name="Atividade2" sheetId="2" r:id="rId1"/>
    <sheet name="Atividade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2" l="1"/>
  <c r="G23" i="2"/>
  <c r="G3" i="2"/>
  <c r="F21" i="2"/>
  <c r="F20" i="2"/>
  <c r="G8" i="2"/>
  <c r="G9" i="2"/>
  <c r="G10" i="2"/>
  <c r="G11" i="2"/>
  <c r="G12" i="2"/>
  <c r="G13" i="2"/>
  <c r="G14" i="2"/>
  <c r="G15" i="2"/>
  <c r="G16" i="2"/>
  <c r="G17" i="2"/>
  <c r="G18" i="2"/>
  <c r="G19" i="2"/>
  <c r="G5" i="2"/>
  <c r="G6" i="2"/>
  <c r="G7" i="2"/>
  <c r="G4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I16" i="2"/>
  <c r="F3" i="2"/>
  <c r="K22" i="3"/>
  <c r="K23" i="3" s="1"/>
  <c r="I14" i="2"/>
  <c r="K25" i="3" l="1" a="1"/>
  <c r="K25" i="3" s="1"/>
  <c r="M23" i="3"/>
  <c r="L23" i="3"/>
  <c r="I18" i="2"/>
  <c r="I17" i="2"/>
  <c r="H41" i="3" l="1"/>
  <c r="G41" i="3"/>
  <c r="F41" i="3"/>
  <c r="E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<sst xmlns="http://schemas.openxmlformats.org/spreadsheetml/2006/main" count="108" uniqueCount="105">
  <si>
    <t>Menor nota da turma</t>
  </si>
  <si>
    <t>Maior nota da turma</t>
  </si>
  <si>
    <t>Media da turma</t>
  </si>
  <si>
    <t>Raimunda</t>
  </si>
  <si>
    <t>Solange</t>
  </si>
  <si>
    <t>Raquel</t>
  </si>
  <si>
    <t>Sofia</t>
  </si>
  <si>
    <t>Silvio</t>
  </si>
  <si>
    <t>Danilo</t>
  </si>
  <si>
    <t>Davi</t>
  </si>
  <si>
    <t>Jonas</t>
  </si>
  <si>
    <t>Antonio</t>
  </si>
  <si>
    <t>4) Calcule a maior e menor nota da turma</t>
  </si>
  <si>
    <t>Rafael</t>
  </si>
  <si>
    <t>3) Calcule a média da turma</t>
  </si>
  <si>
    <t>Gabriel</t>
  </si>
  <si>
    <t>Esther</t>
  </si>
  <si>
    <t>nota inferior a 6,5</t>
  </si>
  <si>
    <t>reprovado</t>
  </si>
  <si>
    <t>Paulo</t>
  </si>
  <si>
    <t>nota maior ou igual a 6,5</t>
  </si>
  <si>
    <t>aprovado</t>
  </si>
  <si>
    <t>Pedro</t>
  </si>
  <si>
    <t>2) utilize as seguintes regras para a coluna de resultados:</t>
  </si>
  <si>
    <t>José</t>
  </si>
  <si>
    <t>Maria</t>
  </si>
  <si>
    <t>20% cada trabalho e 30% cada prova</t>
  </si>
  <si>
    <t>João</t>
  </si>
  <si>
    <t>1) composição da Nota final</t>
  </si>
  <si>
    <t>Resultado</t>
  </si>
  <si>
    <t>Nota final</t>
  </si>
  <si>
    <t>2º prova</t>
  </si>
  <si>
    <t>1º prova</t>
  </si>
  <si>
    <t>2º Trab</t>
  </si>
  <si>
    <t>1º Trab</t>
  </si>
  <si>
    <t>Alunos</t>
  </si>
  <si>
    <t>Instruções:</t>
  </si>
  <si>
    <t>Controle de notas de Cálculo 1</t>
  </si>
  <si>
    <t>Total</t>
  </si>
  <si>
    <t>Aluno 38</t>
  </si>
  <si>
    <t>Aluno 37</t>
  </si>
  <si>
    <t>Aluno 36</t>
  </si>
  <si>
    <t>Aluno 35</t>
  </si>
  <si>
    <t>Aluno 34</t>
  </si>
  <si>
    <t>Aluno 33</t>
  </si>
  <si>
    <t>Aluno 32</t>
  </si>
  <si>
    <t>Aluno 31</t>
  </si>
  <si>
    <t>Aluno 30</t>
  </si>
  <si>
    <t>Aluno 29</t>
  </si>
  <si>
    <t>Aluno 28</t>
  </si>
  <si>
    <t>Aluno 27</t>
  </si>
  <si>
    <t>Aluno 26</t>
  </si>
  <si>
    <t>Aluno 25</t>
  </si>
  <si>
    <t>Aluno 24</t>
  </si>
  <si>
    <t>Aluno 23</t>
  </si>
  <si>
    <t>Aluno 22</t>
  </si>
  <si>
    <t>Aluno 21</t>
  </si>
  <si>
    <t>Aluno 20</t>
  </si>
  <si>
    <t>Aluno 19</t>
  </si>
  <si>
    <t>Aluno 18</t>
  </si>
  <si>
    <t>Aluno 17</t>
  </si>
  <si>
    <t>Aluno 16</t>
  </si>
  <si>
    <t>Aluno 15</t>
  </si>
  <si>
    <t>3) totalize as colunas E, F e G</t>
  </si>
  <si>
    <t>Aluno 14</t>
  </si>
  <si>
    <t>Aluno 13</t>
  </si>
  <si>
    <t>Deixe em branco caso não atenda</t>
  </si>
  <si>
    <t>Aluno 12</t>
  </si>
  <si>
    <t>2) Exiba "Sim" apenas nas células que atendam os resultados do IMC</t>
  </si>
  <si>
    <t>Aluno 11</t>
  </si>
  <si>
    <t>Aluno 10</t>
  </si>
  <si>
    <t>Aluno 9</t>
  </si>
  <si>
    <t>Aluno 8</t>
  </si>
  <si>
    <t>Aluno 7</t>
  </si>
  <si>
    <t>1) Desenvolva a formula para o calculo do IMC</t>
  </si>
  <si>
    <t>Aluno 6</t>
  </si>
  <si>
    <t>Aluno 5</t>
  </si>
  <si>
    <t>Aluno 4</t>
  </si>
  <si>
    <t>acima do peso</t>
  </si>
  <si>
    <t>acima de</t>
  </si>
  <si>
    <t>Aluno 3</t>
  </si>
  <si>
    <t>normal</t>
  </si>
  <si>
    <t>de 19 até</t>
  </si>
  <si>
    <t>Aluno 2</t>
  </si>
  <si>
    <t>abaixo do peso</t>
  </si>
  <si>
    <t xml:space="preserve">abaixo de </t>
  </si>
  <si>
    <t>Aluno 1</t>
  </si>
  <si>
    <t>TABELA DE IMC</t>
  </si>
  <si>
    <t>Normal</t>
  </si>
  <si>
    <t>Abaixo do peso?</t>
  </si>
  <si>
    <t>IMC</t>
  </si>
  <si>
    <t>ALTURA</t>
  </si>
  <si>
    <t>PESO</t>
  </si>
  <si>
    <t>NOME</t>
  </si>
  <si>
    <t>CALCULO DE INDICE DE MASSA CORPORAL</t>
  </si>
  <si>
    <t>Respostas:</t>
  </si>
  <si>
    <t>Exibir a tabela de IMC</t>
  </si>
  <si>
    <t>4) Exiba a legenda da tabela em cada celula, dependendo do valor do IMC</t>
  </si>
  <si>
    <t>maça</t>
  </si>
  <si>
    <t>laranja</t>
  </si>
  <si>
    <t>banana</t>
  </si>
  <si>
    <t>limao</t>
  </si>
  <si>
    <t>FRUTA</t>
  </si>
  <si>
    <t>PREÇO</t>
  </si>
  <si>
    <t>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</si>
</sst>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"/>
    <numFmt numFmtId="165" formatCode="_-* #,##0.0_-;\-* #,##0.0_-;_-* &quot;-&quot;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2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3" borderId="0" applyNumberFormat="0" applyBorder="0" applyAlignment="0" applyProtection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44">
    <xf numFmtId="0" fontId="0" fillId="0" borderId="0" xfId="0"/>
    <xf numFmtId="0" fontId="6" fillId="0" borderId="0" xfId="1"/>
    <xf numFmtId="0" fontId="6" fillId="6" borderId="0" xfId="1" applyFill="1"/>
    <xf numFmtId="0" fontId="6" fillId="6" borderId="1" xfId="1" applyFill="1" applyBorder="1"/>
    <xf numFmtId="0" fontId="6" fillId="6" borderId="0" xfId="1" applyFill="1" applyAlignment="1">
      <alignment horizontal="right"/>
    </xf>
    <xf numFmtId="164" fontId="7" fillId="0" borderId="2" xfId="1" applyNumberFormat="1" applyFont="1" applyBorder="1"/>
    <xf numFmtId="0" fontId="8" fillId="0" borderId="2" xfId="1" applyFont="1" applyBorder="1"/>
    <xf numFmtId="164" fontId="7" fillId="0" borderId="1" xfId="1" applyNumberFormat="1" applyFont="1" applyBorder="1"/>
    <xf numFmtId="0" fontId="8" fillId="0" borderId="1" xfId="1" applyFont="1" applyBorder="1"/>
    <xf numFmtId="0" fontId="9" fillId="0" borderId="0" xfId="1" applyFont="1"/>
    <xf numFmtId="0" fontId="6" fillId="0" borderId="1" xfId="1" applyBorder="1"/>
    <xf numFmtId="0" fontId="8" fillId="7" borderId="3" xfId="1" applyFont="1" applyFill="1" applyBorder="1"/>
    <xf numFmtId="0" fontId="8" fillId="7" borderId="4" xfId="1" applyFont="1" applyFill="1" applyBorder="1"/>
    <xf numFmtId="0" fontId="8" fillId="7" borderId="5" xfId="1" applyFont="1" applyFill="1" applyBorder="1"/>
    <xf numFmtId="0" fontId="10" fillId="0" borderId="0" xfId="1" applyFont="1"/>
    <xf numFmtId="0" fontId="7" fillId="0" borderId="6" xfId="1" applyFont="1" applyBorder="1"/>
    <xf numFmtId="0" fontId="1" fillId="0" borderId="0" xfId="2"/>
    <xf numFmtId="0" fontId="4" fillId="6" borderId="1" xfId="2" applyFont="1" applyFill="1" applyBorder="1"/>
    <xf numFmtId="0" fontId="0" fillId="0" borderId="1" xfId="3" applyNumberFormat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2" applyBorder="1"/>
    <xf numFmtId="0" fontId="3" fillId="0" borderId="0" xfId="2" applyFont="1"/>
    <xf numFmtId="0" fontId="0" fillId="5" borderId="1" xfId="4" applyFont="1" applyBorder="1"/>
    <xf numFmtId="43" fontId="1" fillId="5" borderId="10" xfId="3" applyFill="1" applyBorder="1" applyAlignment="1">
      <alignment horizontal="center"/>
    </xf>
    <xf numFmtId="43" fontId="1" fillId="5" borderId="11" xfId="3" applyFill="1" applyBorder="1" applyAlignment="1">
      <alignment horizontal="right"/>
    </xf>
    <xf numFmtId="0" fontId="1" fillId="2" borderId="15" xfId="6" applyBorder="1" applyAlignment="1">
      <alignment horizontal="center"/>
    </xf>
    <xf numFmtId="0" fontId="1" fillId="2" borderId="16" xfId="6" applyBorder="1" applyAlignment="1">
      <alignment horizontal="left"/>
    </xf>
    <xf numFmtId="0" fontId="0" fillId="2" borderId="16" xfId="6" applyFont="1" applyBorder="1" applyAlignment="1">
      <alignment horizontal="center"/>
    </xf>
    <xf numFmtId="0" fontId="1" fillId="2" borderId="17" xfId="6" applyBorder="1" applyAlignment="1">
      <alignment horizontal="center"/>
    </xf>
    <xf numFmtId="0" fontId="1" fillId="2" borderId="18" xfId="6" applyBorder="1" applyAlignment="1">
      <alignment horizontal="center"/>
    </xf>
    <xf numFmtId="0" fontId="1" fillId="2" borderId="19" xfId="6" applyBorder="1" applyAlignment="1">
      <alignment horizontal="left"/>
    </xf>
    <xf numFmtId="0" fontId="2" fillId="4" borderId="7" xfId="7" applyFont="1" applyBorder="1" applyAlignment="1"/>
    <xf numFmtId="0" fontId="2" fillId="4" borderId="8" xfId="7" applyFont="1" applyBorder="1" applyAlignment="1"/>
    <xf numFmtId="0" fontId="2" fillId="4" borderId="9" xfId="7" applyFont="1" applyBorder="1" applyAlignment="1"/>
    <xf numFmtId="165" fontId="6" fillId="0" borderId="0" xfId="1" applyNumberFormat="1"/>
    <xf numFmtId="165" fontId="6" fillId="6" borderId="1" xfId="1" applyNumberFormat="1" applyFill="1" applyBorder="1"/>
    <xf numFmtId="0" fontId="11" fillId="7" borderId="9" xfId="1" applyFont="1" applyFill="1" applyBorder="1" applyAlignment="1">
      <alignment horizontal="center" vertical="center"/>
    </xf>
    <xf numFmtId="0" fontId="11" fillId="7" borderId="8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2" fillId="3" borderId="14" xfId="5" applyFont="1" applyBorder="1" applyAlignment="1">
      <alignment horizontal="center"/>
    </xf>
    <xf numFmtId="0" fontId="2" fillId="3" borderId="13" xfId="5" applyFont="1" applyBorder="1" applyAlignment="1">
      <alignment horizontal="center"/>
    </xf>
    <xf numFmtId="0" fontId="2" fillId="3" borderId="12" xfId="5" applyFont="1" applyBorder="1" applyAlignment="1">
      <alignment horizontal="center"/>
    </xf>
    <xf numFmtId="164" fontId="6" fillId="0" borderId="0" xfId="1" applyNumberFormat="1"/>
    <xf numFmtId="0" fontId="12" fillId="0" borderId="0" xfId="0" applyFont="1"/>
  </cellXfs>
  <cellStyles count="8">
    <cellStyle name="20% - Ênfase6 3" xfId="4" xr:uid="{41938979-D1F1-45FD-8A98-0AC1736AFD00}"/>
    <cellStyle name="40% - Ênfase1 3" xfId="6" xr:uid="{5FC1052B-4E7A-4C90-A6AE-6F8570919A6E}"/>
    <cellStyle name="Ênfase2 2" xfId="5" xr:uid="{8F7C06FC-A323-468A-AA63-3B8DB0A4841A}"/>
    <cellStyle name="Ênfase5 2" xfId="7" xr:uid="{16138A1F-E1B2-4F24-9511-FACCEAD2AC7A}"/>
    <cellStyle name="Normal" xfId="0" builtinId="0"/>
    <cellStyle name="Normal 2" xfId="1" xr:uid="{1220CE82-590A-4F22-9850-140619E990FE}"/>
    <cellStyle name="Normal 2 3" xfId="2" xr:uid="{F514D053-863E-48D1-914F-4830649F0AA3}"/>
    <cellStyle name="Vírgula 2 2" xfId="3" xr:uid="{D764293D-B6DF-4010-BC19-9CEB05C78545}"/>
  </cellStyles>
  <dxfs count="2">
    <dxf>
      <font>
        <b/>
        <i val="0"/>
        <color theme="8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235858</xdr:colOff>
      <xdr:row>8</xdr:row>
      <xdr:rowOff>87826</xdr:rowOff>
    </xdr:from>
    <xdr:ext cx="1404257" cy="635331"/>
    <xdr:pic>
      <xdr:nvPicPr>
        <xdr:cNvPr id="2" name="Imagem 1" descr="Veja como o IMC pode ser cobrado na sua prova de Matemática">
          <a:extLst>
            <a:ext uri="{FF2B5EF4-FFF2-40B4-BE49-F238E27FC236}">
              <a16:creationId xmlns:a16="http://schemas.microsoft.com/office/drawing/2014/main" id="{FD57AC45-1964-429E-A766-0DAAFCB4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1698" y="1550866"/>
          <a:ext cx="1404257" cy="635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7355-4858-4A24-A82D-9136EA4D0D7F}">
  <dimension ref="A1:M1004"/>
  <sheetViews>
    <sheetView topLeftCell="A11" workbookViewId="0">
      <selection activeCell="D31" sqref="D31"/>
    </sheetView>
  </sheetViews>
  <sheetFormatPr defaultColWidth="14.42578125" defaultRowHeight="15" customHeight="1" x14ac:dyDescent="0.25"/>
  <cols>
    <col min="1" max="1" width="12.7109375" style="1" customWidth="1"/>
    <col min="2" max="5" width="8.7109375" style="1" customWidth="1"/>
    <col min="6" max="6" width="14.5703125" style="1" customWidth="1"/>
    <col min="7" max="7" width="15.28515625" style="1" customWidth="1"/>
    <col min="8" max="8" width="11.42578125" style="1" customWidth="1"/>
    <col min="9" max="9" width="16.28515625" style="1" bestFit="1" customWidth="1"/>
    <col min="10" max="10" width="22.28515625" style="1" customWidth="1"/>
    <col min="11" max="11" width="2.7109375" bestFit="1" customWidth="1"/>
    <col min="12" max="23" width="8.7109375" style="1" customWidth="1"/>
    <col min="24" max="16384" width="14.42578125" style="1"/>
  </cols>
  <sheetData>
    <row r="1" spans="1:13" ht="21.75" customHeight="1" thickBot="1" x14ac:dyDescent="0.3">
      <c r="A1" s="36" t="s">
        <v>37</v>
      </c>
      <c r="B1" s="37"/>
      <c r="C1" s="37"/>
      <c r="D1" s="37"/>
      <c r="E1" s="37"/>
      <c r="F1" s="37"/>
      <c r="G1" s="38"/>
      <c r="H1" s="15"/>
      <c r="I1" s="14" t="s">
        <v>36</v>
      </c>
    </row>
    <row r="2" spans="1:13" ht="12" customHeight="1" x14ac:dyDescent="0.25">
      <c r="A2" s="13" t="s">
        <v>35</v>
      </c>
      <c r="B2" s="13" t="s">
        <v>34</v>
      </c>
      <c r="C2" s="12" t="s">
        <v>33</v>
      </c>
      <c r="D2" s="12" t="s">
        <v>32</v>
      </c>
      <c r="E2" s="12" t="s">
        <v>31</v>
      </c>
      <c r="F2" s="12" t="s">
        <v>30</v>
      </c>
      <c r="G2" s="11" t="s">
        <v>29</v>
      </c>
      <c r="I2" s="9" t="s">
        <v>28</v>
      </c>
      <c r="L2" s="1">
        <v>0.2</v>
      </c>
      <c r="M2" s="1">
        <v>0.3</v>
      </c>
    </row>
    <row r="3" spans="1:13" ht="12" customHeight="1" x14ac:dyDescent="0.25">
      <c r="A3" s="8" t="s">
        <v>27</v>
      </c>
      <c r="B3" s="7">
        <v>5</v>
      </c>
      <c r="C3" s="7">
        <v>7.25</v>
      </c>
      <c r="D3" s="7">
        <v>9</v>
      </c>
      <c r="E3" s="7">
        <v>10</v>
      </c>
      <c r="F3" s="42">
        <f>(B3*L$2)+(C3*L$2)+(D3*$M$2)+(E3*$M$2)</f>
        <v>8.15</v>
      </c>
      <c r="G3" s="1" t="str">
        <f>IF(F3&gt;=6.5,"aprovado","reprovado")</f>
        <v>aprovado</v>
      </c>
      <c r="I3" s="1" t="s">
        <v>26</v>
      </c>
    </row>
    <row r="4" spans="1:13" ht="12" customHeight="1" x14ac:dyDescent="0.25">
      <c r="A4" s="8" t="s">
        <v>25</v>
      </c>
      <c r="B4" s="7">
        <v>6</v>
      </c>
      <c r="C4" s="7">
        <v>4</v>
      </c>
      <c r="D4" s="7">
        <v>10</v>
      </c>
      <c r="E4" s="7">
        <v>9.5</v>
      </c>
      <c r="F4" s="42">
        <f t="shared" ref="F4:F19" si="0">(B4*L$2)+(C4*L$2)+(D4*$M$2)+(E4*$M$2)</f>
        <v>7.85</v>
      </c>
      <c r="G4" s="1" t="str">
        <f>IF(F4&gt;=6.5,"aprovado","reprovado")</f>
        <v>aprovado</v>
      </c>
    </row>
    <row r="5" spans="1:13" ht="12" customHeight="1" x14ac:dyDescent="0.25">
      <c r="A5" s="8" t="s">
        <v>24</v>
      </c>
      <c r="B5" s="7">
        <v>6</v>
      </c>
      <c r="C5" s="7">
        <v>6</v>
      </c>
      <c r="D5" s="7">
        <v>9.5</v>
      </c>
      <c r="E5" s="7">
        <v>7</v>
      </c>
      <c r="F5" s="42">
        <f t="shared" si="0"/>
        <v>7.35</v>
      </c>
      <c r="G5" s="1" t="str">
        <f t="shared" ref="G5:G22" si="1">IF(F5&gt;=6.5,"aprovado","reprovado")</f>
        <v>aprovado</v>
      </c>
      <c r="I5" s="9" t="s">
        <v>23</v>
      </c>
    </row>
    <row r="6" spans="1:13" ht="12" customHeight="1" x14ac:dyDescent="0.25">
      <c r="A6" s="8" t="s">
        <v>22</v>
      </c>
      <c r="B6" s="7">
        <v>8</v>
      </c>
      <c r="C6" s="7">
        <v>10</v>
      </c>
      <c r="D6" s="7">
        <v>6</v>
      </c>
      <c r="E6" s="7">
        <v>9.5</v>
      </c>
      <c r="F6" s="42">
        <f t="shared" si="0"/>
        <v>8.25</v>
      </c>
      <c r="G6" s="1" t="str">
        <f t="shared" si="1"/>
        <v>aprovado</v>
      </c>
      <c r="I6" s="10" t="s">
        <v>21</v>
      </c>
      <c r="J6" s="10" t="s">
        <v>20</v>
      </c>
    </row>
    <row r="7" spans="1:13" ht="12" customHeight="1" x14ac:dyDescent="0.25">
      <c r="A7" s="8" t="s">
        <v>19</v>
      </c>
      <c r="B7" s="7">
        <v>7.5</v>
      </c>
      <c r="C7" s="7">
        <v>8</v>
      </c>
      <c r="D7" s="7">
        <v>8</v>
      </c>
      <c r="E7" s="7">
        <v>9.5</v>
      </c>
      <c r="F7" s="42">
        <f t="shared" si="0"/>
        <v>8.35</v>
      </c>
      <c r="G7" s="1" t="str">
        <f t="shared" si="1"/>
        <v>aprovado</v>
      </c>
      <c r="I7" s="10" t="s">
        <v>18</v>
      </c>
      <c r="J7" s="10" t="s">
        <v>17</v>
      </c>
    </row>
    <row r="8" spans="1:13" ht="12" customHeight="1" x14ac:dyDescent="0.25">
      <c r="A8" s="8" t="s">
        <v>16</v>
      </c>
      <c r="B8" s="7">
        <v>6</v>
      </c>
      <c r="C8" s="7">
        <v>4.5</v>
      </c>
      <c r="D8" s="7">
        <v>7.5</v>
      </c>
      <c r="E8" s="7">
        <v>4.5</v>
      </c>
      <c r="F8" s="42">
        <f t="shared" si="0"/>
        <v>5.6999999999999993</v>
      </c>
      <c r="G8" s="1" t="str">
        <f t="shared" si="1"/>
        <v>reprovado</v>
      </c>
      <c r="I8"/>
      <c r="J8"/>
    </row>
    <row r="9" spans="1:13" ht="12" customHeight="1" x14ac:dyDescent="0.25">
      <c r="A9" s="8" t="s">
        <v>15</v>
      </c>
      <c r="B9" s="7">
        <v>8</v>
      </c>
      <c r="C9" s="7">
        <v>6</v>
      </c>
      <c r="D9" s="7">
        <v>8</v>
      </c>
      <c r="E9" s="7">
        <v>3</v>
      </c>
      <c r="F9" s="42">
        <f t="shared" si="0"/>
        <v>6.1</v>
      </c>
      <c r="G9" s="1" t="str">
        <f t="shared" si="1"/>
        <v>reprovado</v>
      </c>
      <c r="I9" s="9" t="s">
        <v>14</v>
      </c>
    </row>
    <row r="10" spans="1:13" ht="12" customHeight="1" x14ac:dyDescent="0.25">
      <c r="A10" s="8" t="s">
        <v>13</v>
      </c>
      <c r="B10" s="7">
        <v>7.5</v>
      </c>
      <c r="C10" s="7">
        <v>4</v>
      </c>
      <c r="D10" s="7">
        <v>9.5</v>
      </c>
      <c r="E10" s="7">
        <v>9.5</v>
      </c>
      <c r="F10" s="42">
        <f t="shared" si="0"/>
        <v>8</v>
      </c>
      <c r="G10" s="1" t="str">
        <f t="shared" si="1"/>
        <v>aprovado</v>
      </c>
      <c r="I10" s="9" t="s">
        <v>12</v>
      </c>
    </row>
    <row r="11" spans="1:13" ht="12" customHeight="1" x14ac:dyDescent="0.25">
      <c r="A11" s="8" t="s">
        <v>11</v>
      </c>
      <c r="B11" s="7">
        <v>6</v>
      </c>
      <c r="C11" s="7">
        <v>4.5</v>
      </c>
      <c r="D11" s="7">
        <v>9.5</v>
      </c>
      <c r="E11" s="7">
        <v>7.5</v>
      </c>
      <c r="F11" s="42">
        <f t="shared" si="0"/>
        <v>7.2</v>
      </c>
      <c r="G11" s="1" t="str">
        <f t="shared" si="1"/>
        <v>aprovado</v>
      </c>
    </row>
    <row r="12" spans="1:13" ht="12" customHeight="1" x14ac:dyDescent="0.25">
      <c r="A12" s="8" t="s">
        <v>10</v>
      </c>
      <c r="B12" s="7">
        <v>8</v>
      </c>
      <c r="C12" s="7">
        <v>6</v>
      </c>
      <c r="D12" s="7">
        <v>4.5</v>
      </c>
      <c r="E12" s="7">
        <v>6</v>
      </c>
      <c r="F12" s="42">
        <f t="shared" si="0"/>
        <v>5.95</v>
      </c>
      <c r="G12" s="1" t="str">
        <f t="shared" si="1"/>
        <v>reprovado</v>
      </c>
    </row>
    <row r="13" spans="1:13" ht="12" customHeight="1" x14ac:dyDescent="0.25">
      <c r="A13" s="8" t="s">
        <v>9</v>
      </c>
      <c r="B13" s="7">
        <v>7.5</v>
      </c>
      <c r="C13" s="7">
        <v>4</v>
      </c>
      <c r="D13" s="7">
        <v>5.5</v>
      </c>
      <c r="E13" s="7">
        <v>10</v>
      </c>
      <c r="F13" s="42">
        <f t="shared" si="0"/>
        <v>6.9499999999999993</v>
      </c>
      <c r="G13" s="1" t="str">
        <f t="shared" si="1"/>
        <v>aprovado</v>
      </c>
      <c r="I13" s="1" t="s">
        <v>95</v>
      </c>
    </row>
    <row r="14" spans="1:13" ht="12" customHeight="1" x14ac:dyDescent="0.25">
      <c r="A14" s="8" t="s">
        <v>8</v>
      </c>
      <c r="B14" s="7">
        <v>6</v>
      </c>
      <c r="C14" s="7">
        <v>10</v>
      </c>
      <c r="D14" s="7">
        <v>9.5</v>
      </c>
      <c r="E14" s="7">
        <v>9.5</v>
      </c>
      <c r="F14" s="42">
        <f t="shared" si="0"/>
        <v>8.9</v>
      </c>
      <c r="G14" s="1" t="str">
        <f t="shared" si="1"/>
        <v>aprovado</v>
      </c>
      <c r="H14" s="1">
        <v>1</v>
      </c>
      <c r="I14" s="34">
        <f>(B3*0.2)+(C3*0.2)+(D3*0.3)+(E3*0.3)</f>
        <v>8.15</v>
      </c>
    </row>
    <row r="15" spans="1:13" ht="12" customHeight="1" x14ac:dyDescent="0.25">
      <c r="A15" s="8" t="s">
        <v>7</v>
      </c>
      <c r="B15" s="7">
        <v>10</v>
      </c>
      <c r="C15" s="7">
        <v>9.5</v>
      </c>
      <c r="D15" s="7">
        <v>9.5</v>
      </c>
      <c r="E15" s="7">
        <v>7</v>
      </c>
      <c r="F15" s="42">
        <f t="shared" si="0"/>
        <v>8.85</v>
      </c>
      <c r="G15" s="1" t="str">
        <f t="shared" si="1"/>
        <v>aprovado</v>
      </c>
      <c r="H15" s="1">
        <v>2</v>
      </c>
    </row>
    <row r="16" spans="1:13" ht="12" customHeight="1" x14ac:dyDescent="0.25">
      <c r="A16" s="8" t="s">
        <v>6</v>
      </c>
      <c r="B16" s="7">
        <v>8</v>
      </c>
      <c r="C16" s="7">
        <v>7</v>
      </c>
      <c r="D16" s="7">
        <v>6</v>
      </c>
      <c r="E16" s="7">
        <v>9.5</v>
      </c>
      <c r="F16" s="42">
        <f t="shared" si="0"/>
        <v>7.65</v>
      </c>
      <c r="G16" s="1" t="str">
        <f t="shared" si="1"/>
        <v>aprovado</v>
      </c>
      <c r="H16" s="1">
        <v>3</v>
      </c>
      <c r="I16" s="35">
        <f>AVERAGE(F3:F19)</f>
        <v>7.4529411764705893</v>
      </c>
    </row>
    <row r="17" spans="1:9" ht="12" customHeight="1" x14ac:dyDescent="0.25">
      <c r="A17" s="8" t="s">
        <v>5</v>
      </c>
      <c r="B17" s="7">
        <v>4.5</v>
      </c>
      <c r="C17" s="7">
        <v>9.5</v>
      </c>
      <c r="D17" s="7">
        <v>5.5</v>
      </c>
      <c r="E17" s="7">
        <v>7</v>
      </c>
      <c r="F17" s="42">
        <f t="shared" si="0"/>
        <v>6.5500000000000007</v>
      </c>
      <c r="G17" s="1" t="str">
        <f t="shared" si="1"/>
        <v>aprovado</v>
      </c>
      <c r="H17" s="1">
        <v>4</v>
      </c>
      <c r="I17" s="3">
        <f>LARGE(F3:F19,1)</f>
        <v>8.9</v>
      </c>
    </row>
    <row r="18" spans="1:9" ht="12" customHeight="1" x14ac:dyDescent="0.25">
      <c r="A18" s="8" t="s">
        <v>4</v>
      </c>
      <c r="B18" s="7">
        <v>9</v>
      </c>
      <c r="C18" s="7">
        <v>5.5</v>
      </c>
      <c r="D18" s="7">
        <v>7</v>
      </c>
      <c r="E18" s="7">
        <v>9</v>
      </c>
      <c r="F18" s="42">
        <f t="shared" si="0"/>
        <v>7.6999999999999993</v>
      </c>
      <c r="G18" s="1" t="str">
        <f t="shared" si="1"/>
        <v>aprovado</v>
      </c>
      <c r="I18" s="3">
        <f>SMALL(F3:F19,1)</f>
        <v>5.6999999999999993</v>
      </c>
    </row>
    <row r="19" spans="1:9" ht="12" customHeight="1" x14ac:dyDescent="0.25">
      <c r="A19" s="6" t="s">
        <v>3</v>
      </c>
      <c r="B19" s="5">
        <v>5</v>
      </c>
      <c r="C19" s="5">
        <v>10</v>
      </c>
      <c r="D19" s="5">
        <v>6</v>
      </c>
      <c r="E19" s="5">
        <v>8</v>
      </c>
      <c r="F19" s="42">
        <f t="shared" si="0"/>
        <v>7.1999999999999993</v>
      </c>
      <c r="G19" s="1" t="str">
        <f t="shared" si="1"/>
        <v>aprovado</v>
      </c>
    </row>
    <row r="20" spans="1:9" ht="12" customHeight="1" x14ac:dyDescent="0.25">
      <c r="A20" s="2"/>
      <c r="B20" s="2"/>
      <c r="C20" s="2"/>
      <c r="D20" s="2"/>
      <c r="E20" s="4" t="s">
        <v>2</v>
      </c>
      <c r="F20" s="42">
        <f>AVERAGE(F3:F19)</f>
        <v>7.4529411764705893</v>
      </c>
      <c r="G20" s="34"/>
    </row>
    <row r="21" spans="1:9" ht="12" customHeight="1" x14ac:dyDescent="0.25">
      <c r="A21" s="2"/>
      <c r="B21" s="2"/>
      <c r="C21" s="2"/>
      <c r="D21" s="2"/>
      <c r="E21" s="4" t="s">
        <v>1</v>
      </c>
      <c r="F21" s="42">
        <f>LARGE(F3:F19,1)</f>
        <v>8.9</v>
      </c>
    </row>
    <row r="22" spans="1:9" ht="12" customHeight="1" x14ac:dyDescent="0.25">
      <c r="A22" s="2"/>
      <c r="B22" s="2"/>
      <c r="C22" s="2"/>
      <c r="D22" s="2"/>
      <c r="E22" s="4" t="s">
        <v>0</v>
      </c>
      <c r="F22" s="42"/>
    </row>
    <row r="23" spans="1:9" ht="12" customHeight="1" x14ac:dyDescent="0.25">
      <c r="G23" s="1">
        <f>COUNTIF(G3:G19,"reprovado")</f>
        <v>3</v>
      </c>
    </row>
    <row r="24" spans="1:9" ht="12" customHeight="1" x14ac:dyDescent="0.25"/>
    <row r="25" spans="1:9" ht="12" customHeight="1" x14ac:dyDescent="0.25">
      <c r="A25" s="1" t="s">
        <v>102</v>
      </c>
      <c r="B25" s="1" t="s">
        <v>103</v>
      </c>
    </row>
    <row r="26" spans="1:9" ht="12" customHeight="1" x14ac:dyDescent="0.25">
      <c r="A26" s="1" t="s">
        <v>98</v>
      </c>
      <c r="B26" s="1">
        <v>50</v>
      </c>
    </row>
    <row r="27" spans="1:9" ht="12" customHeight="1" x14ac:dyDescent="0.25">
      <c r="A27" s="1" t="s">
        <v>99</v>
      </c>
      <c r="B27" s="1">
        <v>20</v>
      </c>
    </row>
    <row r="28" spans="1:9" ht="12" customHeight="1" x14ac:dyDescent="0.25">
      <c r="A28" s="1" t="s">
        <v>100</v>
      </c>
      <c r="B28" s="1">
        <v>60</v>
      </c>
    </row>
    <row r="29" spans="1:9" ht="12" customHeight="1" x14ac:dyDescent="0.25">
      <c r="A29" s="1" t="s">
        <v>101</v>
      </c>
      <c r="B29" s="1">
        <v>40</v>
      </c>
    </row>
    <row r="30" spans="1:9" ht="12" customHeight="1" x14ac:dyDescent="0.25"/>
    <row r="31" spans="1:9" ht="12" customHeight="1" x14ac:dyDescent="0.3">
      <c r="A31" s="43"/>
      <c r="D31" s="1" t="s">
        <v>104</v>
      </c>
      <c r="E31" s="1" t="e">
        <f>VLOOKUP(D31,A26:B29,2,FALSE)</f>
        <v>#N/A</v>
      </c>
    </row>
    <row r="32" spans="1:9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</sheetData>
  <mergeCells count="1">
    <mergeCell ref="A1:G1"/>
  </mergeCells>
  <pageMargins left="0.78740157480314965" right="0.78740157480314965" top="0.98425196850393704" bottom="0.9842519685039370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0339-3932-4D90-94D0-ABFE918BD080}">
  <dimension ref="A1:M41"/>
  <sheetViews>
    <sheetView tabSelected="1" zoomScale="70" zoomScaleNormal="70" workbookViewId="0">
      <selection activeCell="D3" sqref="D3"/>
    </sheetView>
  </sheetViews>
  <sheetFormatPr defaultColWidth="8.7109375" defaultRowHeight="15" x14ac:dyDescent="0.25"/>
  <cols>
    <col min="1" max="1" width="8.7109375" style="16"/>
    <col min="2" max="2" width="7.7109375" style="16" customWidth="1"/>
    <col min="3" max="3" width="15.42578125" style="16" customWidth="1"/>
    <col min="4" max="4" width="20.28515625" style="16" customWidth="1"/>
    <col min="5" max="5" width="21.42578125" style="16" bestFit="1" customWidth="1"/>
    <col min="6" max="6" width="16.5703125" style="16" bestFit="1" customWidth="1"/>
    <col min="7" max="7" width="16.85546875" style="16" customWidth="1"/>
    <col min="8" max="8" width="21.42578125" style="16" bestFit="1" customWidth="1"/>
    <col min="9" max="9" width="16.85546875" customWidth="1"/>
    <col min="10" max="10" width="29.42578125" style="16" customWidth="1"/>
    <col min="11" max="11" width="14.85546875" style="16" bestFit="1" customWidth="1"/>
    <col min="12" max="12" width="17.7109375" style="16" customWidth="1"/>
    <col min="13" max="13" width="8.7109375" style="16"/>
    <col min="14" max="14" width="15.28515625" style="16" customWidth="1"/>
    <col min="15" max="16384" width="8.7109375" style="16"/>
  </cols>
  <sheetData>
    <row r="1" spans="1:12" ht="15.75" thickBot="1" x14ac:dyDescent="0.3">
      <c r="A1" s="33" t="s">
        <v>94</v>
      </c>
      <c r="B1" s="32"/>
      <c r="C1" s="32"/>
      <c r="D1" s="32"/>
      <c r="E1" s="32"/>
      <c r="F1" s="32"/>
      <c r="G1" s="31"/>
      <c r="H1" s="31"/>
    </row>
    <row r="2" spans="1:12" x14ac:dyDescent="0.25">
      <c r="A2" s="30" t="s">
        <v>93</v>
      </c>
      <c r="B2" s="29" t="s">
        <v>92</v>
      </c>
      <c r="C2" s="28" t="s">
        <v>91</v>
      </c>
      <c r="D2" s="27" t="s">
        <v>90</v>
      </c>
      <c r="E2" s="26" t="s">
        <v>89</v>
      </c>
      <c r="F2" s="25" t="s">
        <v>88</v>
      </c>
      <c r="G2" s="25" t="s">
        <v>78</v>
      </c>
      <c r="H2" s="26" t="s">
        <v>96</v>
      </c>
      <c r="I2" s="16"/>
      <c r="J2" s="39" t="s">
        <v>87</v>
      </c>
      <c r="K2" s="40"/>
      <c r="L2" s="41"/>
    </row>
    <row r="3" spans="1:12" x14ac:dyDescent="0.25">
      <c r="A3" s="20" t="s">
        <v>86</v>
      </c>
      <c r="B3" s="19">
        <v>49</v>
      </c>
      <c r="C3" s="19">
        <v>1.59</v>
      </c>
      <c r="I3" s="16"/>
      <c r="J3" s="24" t="s">
        <v>85</v>
      </c>
      <c r="K3" s="23">
        <v>19</v>
      </c>
      <c r="L3" s="22" t="s">
        <v>84</v>
      </c>
    </row>
    <row r="4" spans="1:12" x14ac:dyDescent="0.25">
      <c r="A4" s="20" t="s">
        <v>83</v>
      </c>
      <c r="B4" s="19">
        <v>85</v>
      </c>
      <c r="C4" s="18">
        <v>1.7</v>
      </c>
      <c r="I4" s="16"/>
      <c r="J4" s="24" t="s">
        <v>82</v>
      </c>
      <c r="K4" s="23">
        <v>24.99</v>
      </c>
      <c r="L4" s="22" t="s">
        <v>81</v>
      </c>
    </row>
    <row r="5" spans="1:12" x14ac:dyDescent="0.25">
      <c r="A5" s="20" t="s">
        <v>80</v>
      </c>
      <c r="B5" s="19">
        <v>48.4</v>
      </c>
      <c r="C5" s="19">
        <v>1.57</v>
      </c>
      <c r="I5" s="16"/>
      <c r="J5" s="24" t="s">
        <v>79</v>
      </c>
      <c r="K5" s="23">
        <v>25</v>
      </c>
      <c r="L5" s="22" t="s">
        <v>78</v>
      </c>
    </row>
    <row r="6" spans="1:12" x14ac:dyDescent="0.25">
      <c r="A6" s="20" t="s">
        <v>77</v>
      </c>
      <c r="B6" s="19">
        <v>50</v>
      </c>
      <c r="C6" s="18">
        <v>1.5</v>
      </c>
      <c r="I6" s="16"/>
    </row>
    <row r="7" spans="1:12" x14ac:dyDescent="0.25">
      <c r="A7" s="20" t="s">
        <v>76</v>
      </c>
      <c r="B7" s="19">
        <v>48</v>
      </c>
      <c r="C7" s="19">
        <v>1.63</v>
      </c>
      <c r="I7" s="16"/>
      <c r="J7" s="21" t="s">
        <v>36</v>
      </c>
    </row>
    <row r="8" spans="1:12" x14ac:dyDescent="0.25">
      <c r="A8" s="20" t="s">
        <v>75</v>
      </c>
      <c r="B8" s="19">
        <v>79</v>
      </c>
      <c r="C8" s="19">
        <v>1.83</v>
      </c>
      <c r="I8" s="16"/>
      <c r="J8" s="21" t="s">
        <v>74</v>
      </c>
    </row>
    <row r="9" spans="1:12" x14ac:dyDescent="0.25">
      <c r="A9" s="20" t="s">
        <v>73</v>
      </c>
      <c r="B9" s="19">
        <v>91.5</v>
      </c>
      <c r="C9" s="19">
        <v>1.67</v>
      </c>
      <c r="I9" s="16"/>
      <c r="J9" s="21"/>
    </row>
    <row r="10" spans="1:12" x14ac:dyDescent="0.25">
      <c r="A10" s="20" t="s">
        <v>72</v>
      </c>
      <c r="B10" s="19">
        <v>45</v>
      </c>
      <c r="C10" s="19">
        <v>1.54</v>
      </c>
      <c r="I10" s="16"/>
      <c r="J10" s="21"/>
    </row>
    <row r="11" spans="1:12" x14ac:dyDescent="0.25">
      <c r="A11" s="20" t="s">
        <v>71</v>
      </c>
      <c r="B11" s="19">
        <v>68</v>
      </c>
      <c r="C11" s="19">
        <v>1.75</v>
      </c>
      <c r="I11" s="16"/>
      <c r="J11"/>
    </row>
    <row r="12" spans="1:12" x14ac:dyDescent="0.25">
      <c r="A12" s="20" t="s">
        <v>70</v>
      </c>
      <c r="B12" s="19">
        <v>59</v>
      </c>
      <c r="C12" s="18">
        <v>1.5</v>
      </c>
      <c r="I12" s="16"/>
      <c r="K12" s="21"/>
    </row>
    <row r="13" spans="1:12" x14ac:dyDescent="0.25">
      <c r="A13" s="20" t="s">
        <v>69</v>
      </c>
      <c r="B13" s="19">
        <v>49.5</v>
      </c>
      <c r="C13" s="19">
        <v>1.63</v>
      </c>
      <c r="I13" s="16"/>
      <c r="J13" s="21" t="s">
        <v>68</v>
      </c>
    </row>
    <row r="14" spans="1:12" x14ac:dyDescent="0.25">
      <c r="A14" s="20" t="s">
        <v>67</v>
      </c>
      <c r="B14" s="19">
        <v>65</v>
      </c>
      <c r="C14" s="18">
        <v>1.39</v>
      </c>
      <c r="I14" s="16"/>
      <c r="J14" s="21" t="s">
        <v>66</v>
      </c>
      <c r="K14" s="21"/>
    </row>
    <row r="15" spans="1:12" x14ac:dyDescent="0.25">
      <c r="A15" s="20" t="s">
        <v>65</v>
      </c>
      <c r="B15" s="19">
        <v>56</v>
      </c>
      <c r="C15" s="19">
        <v>1.68</v>
      </c>
      <c r="I15" s="16"/>
    </row>
    <row r="16" spans="1:12" x14ac:dyDescent="0.25">
      <c r="A16" s="20" t="s">
        <v>64</v>
      </c>
      <c r="B16" s="19">
        <v>98.5</v>
      </c>
      <c r="C16" s="19">
        <v>1.85</v>
      </c>
      <c r="I16" s="16"/>
      <c r="J16" s="21" t="s">
        <v>63</v>
      </c>
    </row>
    <row r="17" spans="1:13" x14ac:dyDescent="0.25">
      <c r="A17" s="20" t="s">
        <v>62</v>
      </c>
      <c r="B17" s="19">
        <v>65</v>
      </c>
      <c r="C17" s="18">
        <v>1.2</v>
      </c>
      <c r="I17" s="16"/>
    </row>
    <row r="18" spans="1:13" x14ac:dyDescent="0.25">
      <c r="A18" s="20" t="s">
        <v>61</v>
      </c>
      <c r="B18" s="19">
        <v>49</v>
      </c>
      <c r="C18" s="19">
        <v>1.95</v>
      </c>
      <c r="I18" s="16"/>
      <c r="J18" s="21" t="s">
        <v>97</v>
      </c>
    </row>
    <row r="19" spans="1:13" x14ac:dyDescent="0.25">
      <c r="A19" s="20" t="s">
        <v>60</v>
      </c>
      <c r="B19" s="19">
        <v>76</v>
      </c>
      <c r="C19" s="19">
        <v>1.73</v>
      </c>
      <c r="I19" s="16"/>
    </row>
    <row r="20" spans="1:13" x14ac:dyDescent="0.25">
      <c r="A20" s="20" t="s">
        <v>59</v>
      </c>
      <c r="B20" s="19">
        <v>50</v>
      </c>
      <c r="C20" s="19">
        <v>1.67</v>
      </c>
      <c r="I20" s="16"/>
    </row>
    <row r="21" spans="1:13" x14ac:dyDescent="0.25">
      <c r="A21" s="20" t="s">
        <v>58</v>
      </c>
      <c r="B21" s="19">
        <v>48</v>
      </c>
      <c r="C21" s="18">
        <v>1.39</v>
      </c>
      <c r="I21" s="16"/>
      <c r="J21" s="16" t="s">
        <v>95</v>
      </c>
    </row>
    <row r="22" spans="1:13" x14ac:dyDescent="0.25">
      <c r="A22" s="20" t="s">
        <v>57</v>
      </c>
      <c r="B22" s="19">
        <v>79</v>
      </c>
      <c r="C22" s="19">
        <v>1.68</v>
      </c>
      <c r="I22" s="16"/>
      <c r="J22" s="16">
        <v>1</v>
      </c>
      <c r="K22" s="16">
        <f>(B3/(C3*C3))</f>
        <v>19.382144693643447</v>
      </c>
    </row>
    <row r="23" spans="1:13" x14ac:dyDescent="0.25">
      <c r="A23" s="20" t="s">
        <v>56</v>
      </c>
      <c r="B23" s="19">
        <v>51</v>
      </c>
      <c r="C23" s="19">
        <v>1.57</v>
      </c>
      <c r="I23" s="16"/>
      <c r="J23" s="16">
        <v>2</v>
      </c>
      <c r="K23" s="16" t="str">
        <f>IF(K22&lt;19,"sim","")</f>
        <v/>
      </c>
      <c r="L23" s="16" t="str">
        <f>IF(AND(K22&gt;19,K22&lt;24.99),"sim","")</f>
        <v>sim</v>
      </c>
      <c r="M23" s="16" t="str">
        <f>IF(K22&gt;25,"sim","")</f>
        <v/>
      </c>
    </row>
    <row r="24" spans="1:13" x14ac:dyDescent="0.25">
      <c r="A24" s="20" t="s">
        <v>55</v>
      </c>
      <c r="B24" s="19">
        <v>50</v>
      </c>
      <c r="C24" s="18">
        <v>1.5</v>
      </c>
      <c r="I24" s="16"/>
      <c r="J24" s="16">
        <v>3</v>
      </c>
    </row>
    <row r="25" spans="1:13" x14ac:dyDescent="0.25">
      <c r="A25" s="20" t="s">
        <v>54</v>
      </c>
      <c r="B25" s="19">
        <v>68</v>
      </c>
      <c r="C25" s="19">
        <v>1.75</v>
      </c>
      <c r="I25" s="16"/>
      <c r="J25" s="16">
        <v>4</v>
      </c>
      <c r="K25" s="16" t="str" cm="1">
        <f t="array" ref="K25">_xlfn.IFS(K22&lt;19,"abaixo do peso",K22&gt;=25,"acima do peso", AND(K22&lt;24.99, K22&gt;19),"normal")</f>
        <v>normal</v>
      </c>
    </row>
    <row r="26" spans="1:13" x14ac:dyDescent="0.25">
      <c r="A26" s="20" t="s">
        <v>53</v>
      </c>
      <c r="B26" s="19">
        <v>59</v>
      </c>
      <c r="C26" s="18">
        <v>1.5</v>
      </c>
      <c r="I26" s="16"/>
    </row>
    <row r="27" spans="1:13" x14ac:dyDescent="0.25">
      <c r="A27" s="20" t="s">
        <v>52</v>
      </c>
      <c r="B27" s="19">
        <v>49.5</v>
      </c>
      <c r="C27" s="19">
        <v>1.63</v>
      </c>
      <c r="I27" s="16"/>
    </row>
    <row r="28" spans="1:13" x14ac:dyDescent="0.25">
      <c r="A28" s="20" t="s">
        <v>51</v>
      </c>
      <c r="B28" s="19">
        <v>65</v>
      </c>
      <c r="C28" s="18">
        <v>1.39</v>
      </c>
      <c r="I28" s="16"/>
    </row>
    <row r="29" spans="1:13" x14ac:dyDescent="0.25">
      <c r="A29" s="20" t="s">
        <v>50</v>
      </c>
      <c r="B29" s="19">
        <v>56</v>
      </c>
      <c r="C29" s="19">
        <v>1.68</v>
      </c>
      <c r="I29" s="16"/>
    </row>
    <row r="30" spans="1:13" x14ac:dyDescent="0.25">
      <c r="A30" s="20" t="s">
        <v>49</v>
      </c>
      <c r="B30" s="19">
        <v>98.5</v>
      </c>
      <c r="C30" s="19">
        <v>1.85</v>
      </c>
      <c r="I30" s="16"/>
    </row>
    <row r="31" spans="1:13" x14ac:dyDescent="0.25">
      <c r="A31" s="20" t="s">
        <v>48</v>
      </c>
      <c r="B31" s="19">
        <v>48</v>
      </c>
      <c r="C31" s="18">
        <v>1.5</v>
      </c>
      <c r="I31" s="16"/>
    </row>
    <row r="32" spans="1:13" x14ac:dyDescent="0.25">
      <c r="A32" s="20" t="s">
        <v>47</v>
      </c>
      <c r="B32" s="19">
        <v>83</v>
      </c>
      <c r="C32" s="19">
        <v>1.63</v>
      </c>
      <c r="I32" s="16"/>
    </row>
    <row r="33" spans="1:9" x14ac:dyDescent="0.25">
      <c r="A33" s="20" t="s">
        <v>46</v>
      </c>
      <c r="B33" s="19">
        <v>50</v>
      </c>
      <c r="C33" s="19">
        <v>1.83</v>
      </c>
      <c r="I33" s="16"/>
    </row>
    <row r="34" spans="1:9" x14ac:dyDescent="0.25">
      <c r="A34" s="20" t="s">
        <v>45</v>
      </c>
      <c r="B34" s="19">
        <v>68</v>
      </c>
      <c r="C34" s="19">
        <v>1.67</v>
      </c>
      <c r="I34" s="16"/>
    </row>
    <row r="35" spans="1:9" x14ac:dyDescent="0.25">
      <c r="A35" s="20" t="s">
        <v>44</v>
      </c>
      <c r="B35" s="19">
        <v>59</v>
      </c>
      <c r="C35" s="19">
        <v>1.54</v>
      </c>
      <c r="I35" s="16"/>
    </row>
    <row r="36" spans="1:9" x14ac:dyDescent="0.25">
      <c r="A36" s="20" t="s">
        <v>43</v>
      </c>
      <c r="B36" s="19">
        <v>49.5</v>
      </c>
      <c r="C36" s="19">
        <v>1.75</v>
      </c>
      <c r="I36" s="16"/>
    </row>
    <row r="37" spans="1:9" x14ac:dyDescent="0.25">
      <c r="A37" s="20" t="s">
        <v>42</v>
      </c>
      <c r="B37" s="19">
        <v>65</v>
      </c>
      <c r="C37" s="18">
        <v>1.5</v>
      </c>
      <c r="I37" s="16"/>
    </row>
    <row r="38" spans="1:9" x14ac:dyDescent="0.25">
      <c r="A38" s="20" t="s">
        <v>41</v>
      </c>
      <c r="B38" s="19">
        <v>56</v>
      </c>
      <c r="C38" s="19">
        <v>1.54</v>
      </c>
      <c r="I38" s="16"/>
    </row>
    <row r="39" spans="1:9" x14ac:dyDescent="0.25">
      <c r="A39" s="20" t="s">
        <v>40</v>
      </c>
      <c r="B39" s="19">
        <v>98.5</v>
      </c>
      <c r="C39" s="19">
        <v>1.9</v>
      </c>
      <c r="I39" s="16"/>
    </row>
    <row r="40" spans="1:9" x14ac:dyDescent="0.25">
      <c r="A40" s="20" t="s">
        <v>39</v>
      </c>
      <c r="B40" s="19">
        <v>59</v>
      </c>
      <c r="C40" s="18">
        <v>1.5</v>
      </c>
      <c r="I40" s="16"/>
    </row>
    <row r="41" spans="1:9" x14ac:dyDescent="0.25">
      <c r="C41" s="17" t="s">
        <v>38</v>
      </c>
      <c r="E41" s="17">
        <f>COUNTIF(E3:E40,"sim")</f>
        <v>0</v>
      </c>
      <c r="F41" s="17">
        <f t="shared" ref="F41" si="0">COUNTIF(F3:F40,"sim")</f>
        <v>0</v>
      </c>
      <c r="G41" s="17">
        <f>COUNTIF(G3:G40,"sim")</f>
        <v>0</v>
      </c>
      <c r="H41" s="17">
        <f>COUNTIF(H3:H40,"sim")</f>
        <v>0</v>
      </c>
    </row>
  </sheetData>
  <mergeCells count="1">
    <mergeCell ref="J2:L2"/>
  </mergeCells>
  <conditionalFormatting sqref="D4:D41 K22">
    <cfRule type="cellIs" dxfId="1" priority="1" operator="greaterThan">
      <formula>25</formula>
    </cfRule>
    <cfRule type="cellIs" dxfId="0" priority="2" operator="lessThan">
      <formula>19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Atividade2</vt:lpstr>
      <vt:lpstr>Atividade3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Murilo</cp:lastModifiedBy>
  <dcterms:created xsi:type="dcterms:W3CDTF">2022-03-27T16:25:22Z</dcterms:created>
  <dcterms:modified xsi:type="dcterms:W3CDTF">2022-09-28T19:04:59Z</dcterms:modified>
</cp:coreProperties>
</file>