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R\Current FRR\"/>
    </mc:Choice>
  </mc:AlternateContent>
  <xr:revisionPtr revIDLastSave="0" documentId="13_ncr:1_{D3499220-C03F-4B5F-95E8-ABBA94F91E51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L11" i="1"/>
  <c r="AL12" i="1" s="1"/>
  <c r="AU7" i="1"/>
  <c r="AU8" i="1" s="1"/>
  <c r="AT7" i="1"/>
  <c r="AS7" i="1"/>
  <c r="AS8" i="1" s="1"/>
  <c r="AR7" i="1"/>
  <c r="AP7" i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O7" i="1"/>
  <c r="AQ7" i="1"/>
  <c r="AU4" i="1"/>
  <c r="AR4" i="1"/>
  <c r="AQ4" i="1"/>
  <c r="AS4" i="1"/>
  <c r="AP4" i="1"/>
  <c r="AO4" i="1"/>
  <c r="AJ7" i="1"/>
  <c r="T7" i="1"/>
  <c r="G13" i="1"/>
  <c r="J13" i="1" s="1"/>
  <c r="L13" i="1" s="1"/>
  <c r="AF5" i="1"/>
  <c r="AD6" i="1"/>
  <c r="AC6" i="1"/>
  <c r="Z5" i="1"/>
  <c r="AE8" i="1"/>
  <c r="X9" i="1"/>
  <c r="W7" i="1"/>
  <c r="AL7" i="1" l="1"/>
  <c r="AL8" i="1" s="1"/>
  <c r="AL9" i="1" s="1"/>
  <c r="AL10" i="1" s="1"/>
  <c r="AQ8" i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K15" i="1"/>
  <c r="AL13" i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U9" i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T8" i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R8" i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J8" i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K7" i="1"/>
  <c r="AK8" i="1" s="1"/>
  <c r="AK9" i="1" s="1"/>
  <c r="AK10" i="1" s="1"/>
  <c r="AK11" i="1" s="1"/>
  <c r="AK12" i="1" s="1"/>
  <c r="AK13" i="1" s="1"/>
  <c r="AK14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G4" i="1"/>
  <c r="I13" i="1"/>
  <c r="K13" i="1" s="1"/>
  <c r="AD7" i="1"/>
  <c r="AD8" i="1" s="1"/>
  <c r="AD9" i="1" s="1"/>
  <c r="AC7" i="1"/>
  <c r="AC8" i="1" s="1"/>
  <c r="AC9" i="1" s="1"/>
  <c r="AC10" i="1" s="1"/>
  <c r="W8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O7" i="1"/>
  <c r="Q7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I19" i="1" s="1"/>
  <c r="K19" i="1" s="1"/>
  <c r="AE10" i="1" l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C11" i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Q8" i="1"/>
  <c r="P7" i="1"/>
  <c r="W9" i="1"/>
  <c r="W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P17" i="1" l="1"/>
  <c r="P14" i="1"/>
  <c r="P18" i="1"/>
  <c r="P9" i="1"/>
  <c r="P10" i="1"/>
  <c r="P8" i="1"/>
  <c r="P11" i="1"/>
  <c r="P13" i="1"/>
  <c r="P15" i="1"/>
  <c r="P12" i="1"/>
  <c r="P16" i="1"/>
  <c r="Q10" i="1"/>
  <c r="Q17" i="1"/>
  <c r="Q12" i="1"/>
  <c r="Q16" i="1"/>
  <c r="Q13" i="1"/>
  <c r="Q9" i="1"/>
  <c r="Q11" i="1"/>
  <c r="Q15" i="1"/>
  <c r="Q18" i="1"/>
  <c r="Q14" i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</calcChain>
</file>

<file path=xl/sharedStrings.xml><?xml version="1.0" encoding="utf-8"?>
<sst xmlns="http://schemas.openxmlformats.org/spreadsheetml/2006/main" count="55" uniqueCount="34">
  <si>
    <t>Tick</t>
  </si>
  <si>
    <t>Min SPD</t>
  </si>
  <si>
    <t>Max SPD</t>
  </si>
  <si>
    <t>Turnorder</t>
  </si>
  <si>
    <t>Bale</t>
  </si>
  <si>
    <t>Kata</t>
  </si>
  <si>
    <t>Galleon</t>
  </si>
  <si>
    <t>Chloe</t>
  </si>
  <si>
    <t>Immesity</t>
  </si>
  <si>
    <t>Base Speed</t>
  </si>
  <si>
    <t>inc. 15% Tower Speed</t>
  </si>
  <si>
    <t>Inc. Runes</t>
  </si>
  <si>
    <t>No Runes</t>
  </si>
  <si>
    <t>+ Speed on Monster (Min)</t>
  </si>
  <si>
    <t>+ Speed on Monster (Max)</t>
  </si>
  <si>
    <t>Overall (Max)</t>
  </si>
  <si>
    <t>Overall (Min)</t>
  </si>
  <si>
    <t>0% ATB Start</t>
  </si>
  <si>
    <t>Raid Boss Ticks (Raid Boos Speed =192)</t>
  </si>
  <si>
    <t>33% ATB Start</t>
  </si>
  <si>
    <t>66% ATB Start</t>
  </si>
  <si>
    <t>Ticks</t>
  </si>
  <si>
    <t>260 SPD</t>
  </si>
  <si>
    <t>Slow</t>
  </si>
  <si>
    <t>Arang</t>
  </si>
  <si>
    <t>Ticks Immesity</t>
  </si>
  <si>
    <t>Ticks Chloe</t>
  </si>
  <si>
    <t>Ticks with slow</t>
  </si>
  <si>
    <t>+66 SPD</t>
  </si>
  <si>
    <t>Galleon has a spd cap of 191 (after towers) or else he can use s2 and prevent your head from moving, causing you to push before your teammates move.</t>
  </si>
  <si>
    <t>=&gt; Other players get breath animation and you are still fighting the boss</t>
  </si>
  <si>
    <t>=&gt; desynced cause of animation delays</t>
  </si>
  <si>
    <t>+ SPD</t>
  </si>
  <si>
    <t>Overall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</si>
</sst>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9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 applyAlignment="1">
      <alignment horizontal="left"/>
    </xf>
    <xf numFmtId="0" fontId="3" fillId="2" borderId="0" xfId="0" quotePrefix="1" applyFont="1" applyFill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U30"/>
  <sheetViews>
    <sheetView tabSelected="1" topLeftCell="T1" zoomScale="160" zoomScaleNormal="160" workbookViewId="0">
      <selection activeCell="AO14" sqref="AO14"/>
    </sheetView>
  </sheetViews>
  <sheetFormatPr baseColWidth="10" defaultRowHeight="15" x14ac:dyDescent="0.25"/>
  <cols>
    <col min="1" max="6" width="11.42578125" style="1"/>
    <col min="7" max="7" width="20.28515625" style="1" bestFit="1" customWidth="1"/>
    <col min="8" max="8" width="4.85546875" style="1" customWidth="1"/>
    <col min="9" max="9" width="24.42578125" style="1" bestFit="1" customWidth="1"/>
    <col min="10" max="10" width="24.7109375" style="1" bestFit="1" customWidth="1"/>
    <col min="11" max="11" width="12.85546875" style="1" bestFit="1" customWidth="1"/>
    <col min="12" max="12" width="13.140625" style="1" bestFit="1" customWidth="1"/>
    <col min="13" max="13" width="13.140625" style="1" customWidth="1"/>
    <col min="14" max="14" width="5.28515625" style="1" bestFit="1" customWidth="1"/>
    <col min="15" max="15" width="12" style="1" bestFit="1" customWidth="1"/>
    <col min="16" max="17" width="13" style="1" bestFit="1" customWidth="1"/>
    <col min="18" max="18" width="11.42578125" style="1"/>
    <col min="19" max="19" width="5.28515625" style="1" bestFit="1" customWidth="1"/>
    <col min="20" max="23" width="11.42578125" style="1"/>
    <col min="24" max="24" width="14.28515625" style="1" bestFit="1" customWidth="1"/>
    <col min="25" max="26" width="14.28515625" style="1" customWidth="1"/>
    <col min="27" max="28" width="11.42578125" style="1"/>
    <col min="29" max="29" width="14" style="1" bestFit="1" customWidth="1"/>
    <col min="30" max="30" width="10.85546875" style="1" bestFit="1" customWidth="1"/>
    <col min="31" max="31" width="14.28515625" style="1" bestFit="1" customWidth="1"/>
    <col min="32" max="35" width="11.42578125" style="1"/>
    <col min="36" max="36" width="12" style="1" bestFit="1" customWidth="1"/>
    <col min="37" max="38" width="13" style="1" bestFit="1" customWidth="1"/>
    <col min="39" max="16384" width="11.42578125" style="1"/>
  </cols>
  <sheetData>
    <row r="3" spans="2:47" ht="15.75" thickBot="1" x14ac:dyDescent="0.3"/>
    <row r="4" spans="2:47" ht="15.75" thickBot="1" x14ac:dyDescent="0.3">
      <c r="AG4" s="1">
        <f>SUM(AF5-Z5)</f>
        <v>9</v>
      </c>
      <c r="AN4" s="3" t="s">
        <v>33</v>
      </c>
      <c r="AO4" s="3">
        <f>SUM(111+AO5)</f>
        <v>258</v>
      </c>
      <c r="AP4" s="3">
        <f>SUM(102+AP5)</f>
        <v>191</v>
      </c>
      <c r="AQ4" s="3">
        <f>SUM(111+AQ5)</f>
        <v>111</v>
      </c>
      <c r="AR4" s="3">
        <f>SUM(108+AR5)</f>
        <v>169</v>
      </c>
      <c r="AS4" s="3">
        <f t="shared" ref="AS4" si="0">SUM(102+AS5)</f>
        <v>160</v>
      </c>
      <c r="AT4" s="3">
        <f>SUM(102+AT5)</f>
        <v>154</v>
      </c>
      <c r="AU4" s="3">
        <f>SUM(116+AU5)</f>
        <v>138</v>
      </c>
    </row>
    <row r="5" spans="2:47" ht="15.75" thickBot="1" x14ac:dyDescent="0.3">
      <c r="O5" s="12" t="s">
        <v>18</v>
      </c>
      <c r="P5" s="14"/>
      <c r="Q5" s="13"/>
      <c r="T5" s="2" t="s">
        <v>6</v>
      </c>
      <c r="W5" s="12" t="s">
        <v>7</v>
      </c>
      <c r="X5" s="13"/>
      <c r="Y5" s="5"/>
      <c r="Z5" s="5">
        <f>SUM(102+AA5)</f>
        <v>102</v>
      </c>
      <c r="AA5" s="6"/>
      <c r="AB5" s="2" t="s">
        <v>21</v>
      </c>
      <c r="AC5" s="2" t="s">
        <v>25</v>
      </c>
      <c r="AD5" s="2" t="s">
        <v>26</v>
      </c>
      <c r="AE5" s="7"/>
      <c r="AF5" s="1">
        <f>SUM(111+AE5)</f>
        <v>111</v>
      </c>
      <c r="AJ5" s="12" t="s">
        <v>18</v>
      </c>
      <c r="AK5" s="14"/>
      <c r="AL5" s="13"/>
      <c r="AN5" s="3" t="s">
        <v>32</v>
      </c>
      <c r="AO5" s="2">
        <v>147</v>
      </c>
      <c r="AP5" s="2">
        <v>89</v>
      </c>
      <c r="AQ5" s="2"/>
      <c r="AR5" s="2">
        <v>61</v>
      </c>
      <c r="AS5" s="2">
        <v>58</v>
      </c>
      <c r="AT5" s="2">
        <v>52</v>
      </c>
      <c r="AU5" s="2">
        <v>22</v>
      </c>
    </row>
    <row r="6" spans="2:47" ht="15.75" thickBot="1" x14ac:dyDescent="0.3">
      <c r="F6" s="12" t="s">
        <v>12</v>
      </c>
      <c r="G6" s="13"/>
      <c r="I6" s="12" t="s">
        <v>11</v>
      </c>
      <c r="J6" s="14"/>
      <c r="K6" s="13"/>
      <c r="N6" s="2" t="s">
        <v>21</v>
      </c>
      <c r="O6" s="2" t="s">
        <v>17</v>
      </c>
      <c r="P6" s="2" t="s">
        <v>19</v>
      </c>
      <c r="Q6" s="2" t="s">
        <v>20</v>
      </c>
      <c r="S6" s="2" t="s">
        <v>21</v>
      </c>
      <c r="T6" s="3" t="s">
        <v>28</v>
      </c>
      <c r="V6" s="2" t="s">
        <v>21</v>
      </c>
      <c r="W6" s="3" t="s">
        <v>22</v>
      </c>
      <c r="X6" s="2">
        <v>149</v>
      </c>
      <c r="Y6" s="5"/>
      <c r="Z6" s="5"/>
      <c r="AA6" s="5"/>
      <c r="AB6" s="2">
        <v>1</v>
      </c>
      <c r="AC6" s="2">
        <f>SUM(((102*1.15)+AA5)*0.045)</f>
        <v>5.2784999999999993</v>
      </c>
      <c r="AD6" s="2">
        <f>SUM(((111*1.15)+AE5)*0.045)</f>
        <v>5.7442499999999992</v>
      </c>
      <c r="AI6" s="2" t="s">
        <v>21</v>
      </c>
      <c r="AJ6" s="2" t="s">
        <v>17</v>
      </c>
      <c r="AK6" s="2" t="s">
        <v>19</v>
      </c>
      <c r="AL6" s="2" t="s">
        <v>20</v>
      </c>
      <c r="AN6" s="2" t="s">
        <v>21</v>
      </c>
      <c r="AO6" s="2" t="s">
        <v>7</v>
      </c>
      <c r="AP6" s="2" t="s">
        <v>8</v>
      </c>
      <c r="AQ6" s="2" t="s">
        <v>7</v>
      </c>
      <c r="AR6" s="2" t="s">
        <v>6</v>
      </c>
      <c r="AS6" s="2" t="s">
        <v>24</v>
      </c>
      <c r="AT6" s="2" t="s">
        <v>4</v>
      </c>
      <c r="AU6" s="2" t="s">
        <v>5</v>
      </c>
    </row>
    <row r="7" spans="2:47" ht="15.75" thickBot="1" x14ac:dyDescent="0.3">
      <c r="B7" s="2" t="s">
        <v>0</v>
      </c>
      <c r="C7" s="2" t="s">
        <v>1</v>
      </c>
      <c r="D7" s="2" t="s">
        <v>2</v>
      </c>
      <c r="E7" s="2" t="s">
        <v>3</v>
      </c>
      <c r="F7" s="2" t="s">
        <v>9</v>
      </c>
      <c r="G7" s="2" t="s">
        <v>10</v>
      </c>
      <c r="I7" s="3" t="s">
        <v>13</v>
      </c>
      <c r="J7" s="3" t="s">
        <v>14</v>
      </c>
      <c r="K7" s="2" t="s">
        <v>16</v>
      </c>
      <c r="L7" s="2" t="s">
        <v>15</v>
      </c>
      <c r="M7" s="5"/>
      <c r="N7" s="2">
        <v>1</v>
      </c>
      <c r="O7" s="2">
        <f>SUM(192*0.045)</f>
        <v>8.64</v>
      </c>
      <c r="P7" s="2">
        <f>SUM(33+O7)</f>
        <v>41.64</v>
      </c>
      <c r="Q7" s="2">
        <f>SUM(66+O7)</f>
        <v>74.64</v>
      </c>
      <c r="S7" s="2">
        <v>1</v>
      </c>
      <c r="T7" s="2">
        <f>SUM(((108*1.15)+66)*0.045)</f>
        <v>8.5589999999999993</v>
      </c>
      <c r="V7" s="2">
        <v>1</v>
      </c>
      <c r="W7" s="2">
        <f>+SUM(((111*1.15)+X6)*0.045)</f>
        <v>12.449249999999999</v>
      </c>
      <c r="AB7" s="2">
        <v>2</v>
      </c>
      <c r="AC7" s="2">
        <f t="shared" ref="AC7:AC24" si="1">SUM($AC$6+AC6)</f>
        <v>10.556999999999999</v>
      </c>
      <c r="AD7" s="2">
        <f t="shared" ref="AD7:AD24" si="2">SUM($AD$6+AD6)</f>
        <v>11.488499999999998</v>
      </c>
      <c r="AE7" s="2" t="s">
        <v>27</v>
      </c>
      <c r="AI7" s="2">
        <v>1</v>
      </c>
      <c r="AJ7" s="2">
        <f>SUM(192*0.045)</f>
        <v>8.64</v>
      </c>
      <c r="AK7" s="2">
        <f>SUM(33+AJ7)</f>
        <v>41.64</v>
      </c>
      <c r="AL7" s="2">
        <f>SUM(66+AJ7)</f>
        <v>74.64</v>
      </c>
      <c r="AN7" s="2">
        <v>1</v>
      </c>
      <c r="AO7" s="2">
        <f>SUM(((111*1.15)+AO5)*0.045)</f>
        <v>12.359249999999999</v>
      </c>
      <c r="AP7" s="2">
        <f>SUM(((102*1.15)+AP5)*0.045)</f>
        <v>9.2835000000000001</v>
      </c>
      <c r="AQ7" s="2">
        <f t="shared" ref="AQ7" si="3">SUM(((111*1.15)+AQ5)*0.045)</f>
        <v>5.7442499999999992</v>
      </c>
      <c r="AR7" s="2">
        <f>SUM(((108*1.15)+AR5)*0.045)</f>
        <v>8.3339999999999996</v>
      </c>
      <c r="AS7" s="2">
        <f>SUM(((102*1.15)+AS5)*0.045)</f>
        <v>7.8885000000000005</v>
      </c>
      <c r="AT7" s="2">
        <f>SUM(((102*1.15)+AT5)*0.045)</f>
        <v>7.6185</v>
      </c>
      <c r="AU7" s="2">
        <f>SUM(((116*1.15)+AU5)*0.045)</f>
        <v>6.9929999999999986</v>
      </c>
    </row>
    <row r="8" spans="2:47" ht="15.75" thickBot="1" x14ac:dyDescent="0.3">
      <c r="B8" s="2">
        <v>5</v>
      </c>
      <c r="C8" s="2">
        <v>445</v>
      </c>
      <c r="D8" s="2">
        <v>555</v>
      </c>
      <c r="E8" s="2"/>
      <c r="F8" s="2"/>
      <c r="G8" s="2"/>
      <c r="I8" s="2"/>
      <c r="J8" s="2"/>
      <c r="K8" s="2"/>
      <c r="L8" s="2"/>
      <c r="M8" s="5"/>
      <c r="N8" s="2">
        <v>2</v>
      </c>
      <c r="O8" s="2">
        <f>SUM($O$7+O7)</f>
        <v>17.28</v>
      </c>
      <c r="P8" s="2">
        <f>SUM($P$7+O7)</f>
        <v>50.28</v>
      </c>
      <c r="Q8" s="2">
        <f>SUM($Q$7+O7)</f>
        <v>83.28</v>
      </c>
      <c r="S8" s="2">
        <v>2</v>
      </c>
      <c r="T8" s="2">
        <f>SUM($T$7+T7)</f>
        <v>17.117999999999999</v>
      </c>
      <c r="V8" s="2">
        <v>2</v>
      </c>
      <c r="W8" s="2">
        <f>+SUM(($W$7+W7))</f>
        <v>24.898499999999999</v>
      </c>
      <c r="X8" s="2" t="s">
        <v>27</v>
      </c>
      <c r="Y8" s="5"/>
      <c r="Z8" s="5"/>
      <c r="AB8" s="2">
        <v>3</v>
      </c>
      <c r="AC8" s="2">
        <f t="shared" si="1"/>
        <v>15.835499999999998</v>
      </c>
      <c r="AD8" s="2">
        <f t="shared" si="2"/>
        <v>17.232749999999996</v>
      </c>
      <c r="AE8" s="2">
        <f>SUM((((111*1.15)+AE5)*0.7)*0.045)</f>
        <v>4.0209749999999991</v>
      </c>
      <c r="AI8" s="2">
        <v>2</v>
      </c>
      <c r="AJ8" s="2">
        <f t="shared" ref="AJ8:AJ30" si="4">SUM($AJ$7+AJ7)</f>
        <v>17.28</v>
      </c>
      <c r="AK8" s="2">
        <f t="shared" ref="AK8:AL10" si="5">SUM(AK7+$AJ$7)</f>
        <v>50.28</v>
      </c>
      <c r="AL8" s="2">
        <f t="shared" si="5"/>
        <v>83.28</v>
      </c>
      <c r="AN8" s="2">
        <v>2</v>
      </c>
      <c r="AO8" s="2">
        <f>SUM($AO$7+AO7)</f>
        <v>24.718499999999999</v>
      </c>
      <c r="AP8" s="2">
        <f>SUM($AP$7+AP7)</f>
        <v>18.567</v>
      </c>
      <c r="AQ8" s="2">
        <f>SUM($AQ$7+AQ7)</f>
        <v>11.488499999999998</v>
      </c>
      <c r="AR8" s="2">
        <f>SUM($AR$7+AR7)</f>
        <v>16.667999999999999</v>
      </c>
      <c r="AS8" s="2">
        <f>SUM($AS$7+AS7)</f>
        <v>15.777000000000001</v>
      </c>
      <c r="AT8" s="2">
        <f>SUM($AT$7+AT7)</f>
        <v>15.237</v>
      </c>
      <c r="AU8" s="2">
        <f>SUM($AU$7+AU7)</f>
        <v>13.985999999999997</v>
      </c>
    </row>
    <row r="9" spans="2:47" ht="15.75" thickBot="1" x14ac:dyDescent="0.3">
      <c r="B9" s="2">
        <v>6</v>
      </c>
      <c r="C9" s="2">
        <v>371</v>
      </c>
      <c r="D9" s="2">
        <v>444</v>
      </c>
      <c r="E9" s="2"/>
      <c r="F9" s="2"/>
      <c r="G9" s="2"/>
      <c r="I9" s="2"/>
      <c r="J9" s="2"/>
      <c r="K9" s="2"/>
      <c r="L9" s="2"/>
      <c r="M9" s="5"/>
      <c r="N9" s="2">
        <v>3</v>
      </c>
      <c r="O9" s="2">
        <f>SUM($O$7+O8)</f>
        <v>25.92</v>
      </c>
      <c r="P9" s="2">
        <f t="shared" ref="P9:P18" si="6">SUM($P$7+O8)</f>
        <v>58.92</v>
      </c>
      <c r="Q9" s="2">
        <f t="shared" ref="Q9:Q18" si="7">SUM($Q$7+O8)</f>
        <v>91.92</v>
      </c>
      <c r="S9" s="2">
        <v>3</v>
      </c>
      <c r="T9" s="2">
        <f t="shared" ref="T9:T18" si="8">SUM($T$7+T8)</f>
        <v>25.677</v>
      </c>
      <c r="V9" s="2">
        <v>3</v>
      </c>
      <c r="W9" s="2">
        <f t="shared" ref="W9:W17" si="9">+SUM(($W$7+W8))</f>
        <v>37.347749999999998</v>
      </c>
      <c r="X9" s="2">
        <f>SUM((((111*1.15)+X6)*0.7)*0.045)</f>
        <v>8.7144749999999984</v>
      </c>
      <c r="Y9" s="5"/>
      <c r="Z9" s="5"/>
      <c r="AB9" s="2">
        <v>4</v>
      </c>
      <c r="AC9" s="2">
        <f t="shared" si="1"/>
        <v>21.113999999999997</v>
      </c>
      <c r="AD9" s="2">
        <f t="shared" si="2"/>
        <v>22.976999999999997</v>
      </c>
      <c r="AE9" s="2" t="s">
        <v>23</v>
      </c>
      <c r="AI9" s="2">
        <v>3</v>
      </c>
      <c r="AJ9" s="2">
        <f t="shared" si="4"/>
        <v>25.92</v>
      </c>
      <c r="AK9" s="2">
        <f t="shared" si="5"/>
        <v>58.92</v>
      </c>
      <c r="AL9" s="2">
        <f t="shared" si="5"/>
        <v>91.92</v>
      </c>
      <c r="AN9" s="2">
        <v>3</v>
      </c>
      <c r="AO9" s="2">
        <f t="shared" ref="AO9:AO30" si="10">SUM($AO$7+AO8)</f>
        <v>37.077749999999995</v>
      </c>
      <c r="AP9" s="2">
        <f t="shared" ref="AP9:AP30" si="11">SUM($AP$7+AP8)</f>
        <v>27.8505</v>
      </c>
      <c r="AQ9" s="2">
        <f t="shared" ref="AQ9:AQ30" si="12">SUM($AQ$7+AQ8)</f>
        <v>17.232749999999996</v>
      </c>
      <c r="AR9" s="2">
        <f t="shared" ref="AR9:AR30" si="13">SUM($AR$7+AR8)</f>
        <v>25.001999999999999</v>
      </c>
      <c r="AS9" s="2">
        <f t="shared" ref="AS9:AS30" si="14">SUM($AS$7+AS8)</f>
        <v>23.665500000000002</v>
      </c>
      <c r="AT9" s="2">
        <f t="shared" ref="AT9:AT30" si="15">SUM($AT$7+AT8)</f>
        <v>22.855499999999999</v>
      </c>
      <c r="AU9" s="2">
        <f t="shared" ref="AU9:AU30" si="16">SUM($AU$7+AU8)</f>
        <v>20.978999999999996</v>
      </c>
    </row>
    <row r="10" spans="2:47" ht="15.75" thickBot="1" x14ac:dyDescent="0.3">
      <c r="B10" s="2">
        <v>7</v>
      </c>
      <c r="C10" s="2">
        <v>318</v>
      </c>
      <c r="D10" s="2">
        <v>370</v>
      </c>
      <c r="E10" s="2"/>
      <c r="F10" s="2"/>
      <c r="G10" s="2"/>
      <c r="I10" s="2"/>
      <c r="J10" s="2"/>
      <c r="K10" s="2"/>
      <c r="L10" s="2"/>
      <c r="M10" s="5"/>
      <c r="N10" s="2">
        <v>4</v>
      </c>
      <c r="O10" s="2">
        <f t="shared" ref="O10:O17" si="17">SUM($O$7+O9)</f>
        <v>34.56</v>
      </c>
      <c r="P10" s="2">
        <f t="shared" si="6"/>
        <v>67.56</v>
      </c>
      <c r="Q10" s="2">
        <f t="shared" si="7"/>
        <v>100.56</v>
      </c>
      <c r="S10" s="2">
        <v>4</v>
      </c>
      <c r="T10" s="2">
        <f t="shared" si="8"/>
        <v>34.235999999999997</v>
      </c>
      <c r="V10" s="2">
        <v>4</v>
      </c>
      <c r="W10" s="2">
        <f t="shared" si="9"/>
        <v>49.796999999999997</v>
      </c>
      <c r="X10" s="2" t="s">
        <v>23</v>
      </c>
      <c r="Y10" s="5"/>
      <c r="Z10" s="5"/>
      <c r="AA10" s="5"/>
      <c r="AB10" s="2">
        <v>5</v>
      </c>
      <c r="AC10" s="2">
        <f t="shared" si="1"/>
        <v>26.392499999999998</v>
      </c>
      <c r="AD10" s="2">
        <f t="shared" si="2"/>
        <v>28.721249999999998</v>
      </c>
      <c r="AE10" s="2">
        <f>SUM(AD9+AE8)</f>
        <v>26.997974999999997</v>
      </c>
      <c r="AI10" s="2">
        <v>4</v>
      </c>
      <c r="AJ10" s="2">
        <f t="shared" si="4"/>
        <v>34.56</v>
      </c>
      <c r="AK10" s="2">
        <f t="shared" si="5"/>
        <v>67.56</v>
      </c>
      <c r="AL10" s="10">
        <f t="shared" si="5"/>
        <v>100.56</v>
      </c>
      <c r="AN10" s="2">
        <v>4</v>
      </c>
      <c r="AO10" s="2">
        <f t="shared" si="10"/>
        <v>49.436999999999998</v>
      </c>
      <c r="AP10" s="2">
        <f t="shared" si="11"/>
        <v>37.134</v>
      </c>
      <c r="AQ10" s="2">
        <f t="shared" si="12"/>
        <v>22.976999999999997</v>
      </c>
      <c r="AR10" s="2">
        <f t="shared" si="13"/>
        <v>33.335999999999999</v>
      </c>
      <c r="AS10" s="2">
        <f t="shared" si="14"/>
        <v>31.554000000000002</v>
      </c>
      <c r="AT10" s="2">
        <f t="shared" si="15"/>
        <v>30.474</v>
      </c>
      <c r="AU10" s="2">
        <f t="shared" si="16"/>
        <v>27.971999999999994</v>
      </c>
    </row>
    <row r="11" spans="2:47" ht="15.75" thickBot="1" x14ac:dyDescent="0.3">
      <c r="B11" s="2">
        <v>8</v>
      </c>
      <c r="C11" s="2">
        <v>278</v>
      </c>
      <c r="D11" s="2">
        <v>317</v>
      </c>
      <c r="E11" s="2"/>
      <c r="F11" s="2"/>
      <c r="G11" s="2"/>
      <c r="I11" s="2"/>
      <c r="J11" s="2"/>
      <c r="K11" s="2"/>
      <c r="L11" s="2"/>
      <c r="M11" s="5"/>
      <c r="N11" s="2">
        <v>5</v>
      </c>
      <c r="O11" s="2">
        <f t="shared" si="17"/>
        <v>43.2</v>
      </c>
      <c r="P11" s="2">
        <f t="shared" si="6"/>
        <v>76.2</v>
      </c>
      <c r="Q11" s="2">
        <f t="shared" si="7"/>
        <v>109.2</v>
      </c>
      <c r="S11" s="2">
        <v>5</v>
      </c>
      <c r="T11" s="2">
        <f t="shared" si="8"/>
        <v>42.794999999999995</v>
      </c>
      <c r="V11" s="2">
        <v>5</v>
      </c>
      <c r="W11" s="2">
        <f t="shared" si="9"/>
        <v>62.246249999999996</v>
      </c>
      <c r="X11" s="2">
        <f>SUM((W10+$X$9))</f>
        <v>58.511474999999997</v>
      </c>
      <c r="Y11" s="5"/>
      <c r="Z11" s="5"/>
      <c r="AA11" s="5"/>
      <c r="AB11" s="2">
        <v>6</v>
      </c>
      <c r="AC11" s="2">
        <f t="shared" si="1"/>
        <v>31.670999999999999</v>
      </c>
      <c r="AD11" s="2">
        <f t="shared" si="2"/>
        <v>34.465499999999999</v>
      </c>
      <c r="AE11" s="2">
        <f>SUM(AE10+$AE$8)</f>
        <v>31.018949999999997</v>
      </c>
      <c r="AI11" s="2">
        <v>5</v>
      </c>
      <c r="AJ11" s="2">
        <f t="shared" si="4"/>
        <v>43.2</v>
      </c>
      <c r="AK11" s="2">
        <f>SUM(AK10+$AJ$7)</f>
        <v>76.2</v>
      </c>
      <c r="AL11" s="2">
        <f>AJ7</f>
        <v>8.64</v>
      </c>
      <c r="AN11" s="2">
        <v>5</v>
      </c>
      <c r="AO11" s="2">
        <f t="shared" si="10"/>
        <v>61.796250000000001</v>
      </c>
      <c r="AP11" s="2">
        <f t="shared" si="11"/>
        <v>46.417500000000004</v>
      </c>
      <c r="AQ11" s="2">
        <f t="shared" si="12"/>
        <v>28.721249999999998</v>
      </c>
      <c r="AR11" s="2">
        <f t="shared" si="13"/>
        <v>41.67</v>
      </c>
      <c r="AS11" s="2">
        <f t="shared" si="14"/>
        <v>39.442500000000003</v>
      </c>
      <c r="AT11" s="2">
        <f t="shared" si="15"/>
        <v>38.092500000000001</v>
      </c>
      <c r="AU11" s="2">
        <f t="shared" si="16"/>
        <v>34.964999999999989</v>
      </c>
    </row>
    <row r="12" spans="2:47" ht="15.75" thickBot="1" x14ac:dyDescent="0.3">
      <c r="B12" s="2">
        <v>9</v>
      </c>
      <c r="C12" s="2">
        <v>247</v>
      </c>
      <c r="D12" s="2">
        <v>277</v>
      </c>
      <c r="F12" s="2"/>
      <c r="G12" s="2"/>
      <c r="I12" s="2"/>
      <c r="J12" s="2"/>
      <c r="K12" s="2"/>
      <c r="L12" s="2"/>
      <c r="M12" s="5"/>
      <c r="N12" s="2">
        <v>6</v>
      </c>
      <c r="O12" s="2">
        <f t="shared" si="17"/>
        <v>51.84</v>
      </c>
      <c r="P12" s="2">
        <f t="shared" si="6"/>
        <v>84.84</v>
      </c>
      <c r="Q12" s="2">
        <f t="shared" si="7"/>
        <v>117.84</v>
      </c>
      <c r="S12" s="2">
        <v>6</v>
      </c>
      <c r="T12" s="2">
        <f t="shared" si="8"/>
        <v>51.353999999999992</v>
      </c>
      <c r="V12" s="2">
        <v>6</v>
      </c>
      <c r="W12" s="2">
        <f t="shared" si="9"/>
        <v>74.695499999999996</v>
      </c>
      <c r="X12" s="2">
        <f>SUM((X11+$X$9))</f>
        <v>67.225949999999997</v>
      </c>
      <c r="Y12" s="5"/>
      <c r="Z12" s="5"/>
      <c r="AA12" s="5"/>
      <c r="AB12" s="2">
        <v>7</v>
      </c>
      <c r="AC12" s="2">
        <f t="shared" si="1"/>
        <v>36.9495</v>
      </c>
      <c r="AD12" s="2">
        <f t="shared" si="2"/>
        <v>40.20975</v>
      </c>
      <c r="AE12" s="2">
        <f>SUM(AE11+$AE$8)</f>
        <v>35.039924999999997</v>
      </c>
      <c r="AI12" s="2">
        <v>6</v>
      </c>
      <c r="AJ12" s="2">
        <f t="shared" si="4"/>
        <v>51.84</v>
      </c>
      <c r="AK12" s="2">
        <f>SUM(AK11+$AJ$7)</f>
        <v>84.84</v>
      </c>
      <c r="AL12" s="2">
        <f t="shared" ref="AL12:AL30" si="18">SUM(AL11+$AJ$7)</f>
        <v>17.28</v>
      </c>
      <c r="AN12" s="2">
        <v>6</v>
      </c>
      <c r="AO12" s="2">
        <f t="shared" si="10"/>
        <v>74.155500000000004</v>
      </c>
      <c r="AP12" s="2">
        <f t="shared" si="11"/>
        <v>55.701000000000008</v>
      </c>
      <c r="AQ12" s="2">
        <f t="shared" si="12"/>
        <v>34.465499999999999</v>
      </c>
      <c r="AR12" s="2">
        <f t="shared" si="13"/>
        <v>50.004000000000005</v>
      </c>
      <c r="AS12" s="2">
        <f t="shared" si="14"/>
        <v>47.331000000000003</v>
      </c>
      <c r="AT12" s="2">
        <f t="shared" si="15"/>
        <v>45.710999999999999</v>
      </c>
      <c r="AU12" s="2">
        <f t="shared" si="16"/>
        <v>41.957999999999984</v>
      </c>
    </row>
    <row r="13" spans="2:47" ht="15.75" thickBot="1" x14ac:dyDescent="0.3">
      <c r="B13" s="2">
        <v>10</v>
      </c>
      <c r="C13" s="2">
        <v>223</v>
      </c>
      <c r="D13" s="2">
        <v>246</v>
      </c>
      <c r="E13" s="2" t="s">
        <v>7</v>
      </c>
      <c r="F13" s="2">
        <v>111</v>
      </c>
      <c r="G13" s="2">
        <f t="shared" ref="G13:G19" si="19">SUM(F13*1.15)</f>
        <v>127.64999999999999</v>
      </c>
      <c r="I13" s="2">
        <f>SUM(C13-G13)</f>
        <v>95.350000000000009</v>
      </c>
      <c r="J13" s="2">
        <f>SUM(D13-G13)</f>
        <v>118.35000000000001</v>
      </c>
      <c r="K13" s="2">
        <f t="shared" ref="K13:K19" si="20">SUM(F13+I13)</f>
        <v>206.35000000000002</v>
      </c>
      <c r="L13" s="2">
        <f t="shared" ref="L13:L19" si="21">SUM(F13+J13)</f>
        <v>229.35000000000002</v>
      </c>
      <c r="M13" s="5"/>
      <c r="N13" s="2">
        <v>7</v>
      </c>
      <c r="O13" s="2">
        <f t="shared" si="17"/>
        <v>60.480000000000004</v>
      </c>
      <c r="P13" s="2">
        <f t="shared" si="6"/>
        <v>93.48</v>
      </c>
      <c r="Q13" s="2">
        <f t="shared" si="7"/>
        <v>126.48</v>
      </c>
      <c r="S13" s="2">
        <v>7</v>
      </c>
      <c r="T13" s="2">
        <f t="shared" si="8"/>
        <v>59.91299999999999</v>
      </c>
      <c r="V13" s="2">
        <v>7</v>
      </c>
      <c r="W13" s="2">
        <f t="shared" si="9"/>
        <v>87.144749999999988</v>
      </c>
      <c r="X13" s="2">
        <f>SUM((X12+$X$9))</f>
        <v>75.940424999999991</v>
      </c>
      <c r="Y13" s="5"/>
      <c r="Z13" s="5"/>
      <c r="AA13" s="5"/>
      <c r="AB13" s="2">
        <v>8</v>
      </c>
      <c r="AC13" s="2">
        <f t="shared" si="1"/>
        <v>42.228000000000002</v>
      </c>
      <c r="AD13" s="2">
        <f t="shared" si="2"/>
        <v>45.954000000000001</v>
      </c>
      <c r="AE13" s="2">
        <f>SUM(AE12+$AE$8)</f>
        <v>39.060899999999997</v>
      </c>
      <c r="AI13" s="2">
        <v>7</v>
      </c>
      <c r="AJ13" s="2">
        <f t="shared" si="4"/>
        <v>60.480000000000004</v>
      </c>
      <c r="AK13" s="2">
        <f>SUM(AK12+$AJ$7)</f>
        <v>93.48</v>
      </c>
      <c r="AL13" s="2">
        <f t="shared" si="18"/>
        <v>25.92</v>
      </c>
      <c r="AN13" s="2">
        <v>7</v>
      </c>
      <c r="AO13" s="2">
        <f>SUM($AO$7+AO12)</f>
        <v>86.514750000000006</v>
      </c>
      <c r="AP13" s="2">
        <f t="shared" si="11"/>
        <v>64.984500000000011</v>
      </c>
      <c r="AQ13" s="2">
        <f t="shared" si="12"/>
        <v>40.20975</v>
      </c>
      <c r="AR13" s="2">
        <f t="shared" si="13"/>
        <v>58.338000000000008</v>
      </c>
      <c r="AS13" s="2">
        <f t="shared" si="14"/>
        <v>55.219500000000004</v>
      </c>
      <c r="AT13" s="2">
        <f t="shared" si="15"/>
        <v>53.329499999999996</v>
      </c>
      <c r="AU13" s="2">
        <f t="shared" si="16"/>
        <v>48.950999999999979</v>
      </c>
    </row>
    <row r="14" spans="2:47" ht="15.75" thickBot="1" x14ac:dyDescent="0.3">
      <c r="B14" s="2">
        <v>11</v>
      </c>
      <c r="C14" s="2">
        <v>203</v>
      </c>
      <c r="D14" s="2">
        <v>222</v>
      </c>
      <c r="E14" s="2" t="s">
        <v>8</v>
      </c>
      <c r="F14" s="2">
        <v>102</v>
      </c>
      <c r="G14" s="2">
        <f t="shared" si="19"/>
        <v>117.3</v>
      </c>
      <c r="I14" s="2">
        <f t="shared" ref="I14:I19" si="22">SUM(C14-G14)</f>
        <v>85.7</v>
      </c>
      <c r="J14" s="2">
        <f>SUM(D14-G14)</f>
        <v>104.7</v>
      </c>
      <c r="K14" s="2">
        <f t="shared" si="20"/>
        <v>187.7</v>
      </c>
      <c r="L14" s="2">
        <f t="shared" si="21"/>
        <v>206.7</v>
      </c>
      <c r="M14" s="5"/>
      <c r="N14" s="2">
        <v>8</v>
      </c>
      <c r="O14" s="2">
        <f t="shared" si="17"/>
        <v>69.12</v>
      </c>
      <c r="P14" s="2">
        <f t="shared" si="6"/>
        <v>102.12</v>
      </c>
      <c r="Q14" s="2">
        <f t="shared" si="7"/>
        <v>135.12</v>
      </c>
      <c r="S14" s="2">
        <v>8</v>
      </c>
      <c r="T14" s="2">
        <f t="shared" si="8"/>
        <v>68.471999999999994</v>
      </c>
      <c r="V14" s="2">
        <v>8</v>
      </c>
      <c r="W14" s="2">
        <f t="shared" si="9"/>
        <v>99.593999999999994</v>
      </c>
      <c r="X14" s="2">
        <f t="shared" ref="X14:X24" si="23">SUM((X13+$X$9))</f>
        <v>84.654899999999984</v>
      </c>
      <c r="Y14" s="5"/>
      <c r="Z14" s="5"/>
      <c r="AA14" s="5"/>
      <c r="AB14" s="2">
        <v>9</v>
      </c>
      <c r="AC14" s="2">
        <f t="shared" si="1"/>
        <v>47.506500000000003</v>
      </c>
      <c r="AD14" s="2">
        <f t="shared" si="2"/>
        <v>51.698250000000002</v>
      </c>
      <c r="AE14" s="2">
        <f t="shared" ref="AE14:AE24" si="24">SUM(AE13+$AE$8)</f>
        <v>43.081874999999997</v>
      </c>
      <c r="AI14" s="2">
        <v>8</v>
      </c>
      <c r="AJ14" s="2">
        <f t="shared" si="4"/>
        <v>69.12</v>
      </c>
      <c r="AK14" s="10">
        <f>SUM(AK13+$AJ$7)</f>
        <v>102.12</v>
      </c>
      <c r="AL14" s="2">
        <f t="shared" si="18"/>
        <v>34.56</v>
      </c>
      <c r="AN14" s="2">
        <v>8</v>
      </c>
      <c r="AO14" s="2">
        <f t="shared" si="10"/>
        <v>98.874000000000009</v>
      </c>
      <c r="AP14" s="2">
        <f t="shared" si="11"/>
        <v>74.268000000000015</v>
      </c>
      <c r="AQ14" s="2">
        <f t="shared" si="12"/>
        <v>45.954000000000001</v>
      </c>
      <c r="AR14" s="2">
        <f t="shared" si="13"/>
        <v>66.672000000000011</v>
      </c>
      <c r="AS14" s="2">
        <f t="shared" si="14"/>
        <v>63.108000000000004</v>
      </c>
      <c r="AT14" s="2">
        <f t="shared" si="15"/>
        <v>60.947999999999993</v>
      </c>
      <c r="AU14" s="2">
        <f t="shared" si="16"/>
        <v>55.943999999999974</v>
      </c>
    </row>
    <row r="15" spans="2:47" ht="15.75" thickBot="1" x14ac:dyDescent="0.3">
      <c r="B15" s="2">
        <v>12</v>
      </c>
      <c r="C15" s="2">
        <v>186</v>
      </c>
      <c r="D15" s="2">
        <v>202</v>
      </c>
      <c r="E15" s="2" t="s">
        <v>7</v>
      </c>
      <c r="F15" s="2">
        <v>111</v>
      </c>
      <c r="G15" s="2">
        <f t="shared" si="19"/>
        <v>127.64999999999999</v>
      </c>
      <c r="I15" s="2">
        <f t="shared" si="22"/>
        <v>58.350000000000009</v>
      </c>
      <c r="J15" s="2">
        <f>SUM(D15-G15)</f>
        <v>74.350000000000009</v>
      </c>
      <c r="K15" s="2">
        <f t="shared" si="20"/>
        <v>169.35000000000002</v>
      </c>
      <c r="L15" s="2">
        <f t="shared" si="21"/>
        <v>185.35000000000002</v>
      </c>
      <c r="M15" s="5"/>
      <c r="N15" s="2">
        <v>9</v>
      </c>
      <c r="O15" s="2">
        <f t="shared" si="17"/>
        <v>77.760000000000005</v>
      </c>
      <c r="P15" s="2">
        <f t="shared" si="6"/>
        <v>110.76</v>
      </c>
      <c r="Q15" s="2">
        <f t="shared" si="7"/>
        <v>143.76</v>
      </c>
      <c r="S15" s="2">
        <v>9</v>
      </c>
      <c r="T15" s="2">
        <f t="shared" si="8"/>
        <v>77.030999999999992</v>
      </c>
      <c r="V15" s="2">
        <v>9</v>
      </c>
      <c r="W15" s="2">
        <f t="shared" si="9"/>
        <v>112.04325</v>
      </c>
      <c r="X15" s="2">
        <f t="shared" si="23"/>
        <v>93.369374999999977</v>
      </c>
      <c r="Y15" s="5"/>
      <c r="Z15" s="5"/>
      <c r="AA15" s="5"/>
      <c r="AB15" s="2">
        <v>10</v>
      </c>
      <c r="AC15" s="2">
        <f t="shared" si="1"/>
        <v>52.785000000000004</v>
      </c>
      <c r="AD15" s="2">
        <f t="shared" si="2"/>
        <v>57.442500000000003</v>
      </c>
      <c r="AE15" s="2">
        <f t="shared" si="24"/>
        <v>47.102849999999997</v>
      </c>
      <c r="AI15" s="2">
        <v>9</v>
      </c>
      <c r="AJ15" s="2">
        <f t="shared" si="4"/>
        <v>77.760000000000005</v>
      </c>
      <c r="AK15" s="2">
        <f>AJ7</f>
        <v>8.64</v>
      </c>
      <c r="AL15" s="2">
        <f t="shared" si="18"/>
        <v>43.2</v>
      </c>
      <c r="AN15" s="2">
        <v>9</v>
      </c>
      <c r="AO15" s="2">
        <f t="shared" si="10"/>
        <v>111.23325000000001</v>
      </c>
      <c r="AP15" s="2">
        <f t="shared" si="11"/>
        <v>83.551500000000019</v>
      </c>
      <c r="AQ15" s="2">
        <f t="shared" si="12"/>
        <v>51.698250000000002</v>
      </c>
      <c r="AR15" s="2">
        <f t="shared" si="13"/>
        <v>75.006000000000014</v>
      </c>
      <c r="AS15" s="2">
        <f t="shared" si="14"/>
        <v>70.996499999999997</v>
      </c>
      <c r="AT15" s="2">
        <f t="shared" si="15"/>
        <v>68.566499999999991</v>
      </c>
      <c r="AU15" s="2">
        <f t="shared" si="16"/>
        <v>62.936999999999969</v>
      </c>
    </row>
    <row r="16" spans="2:47" ht="15.75" thickBot="1" x14ac:dyDescent="0.3">
      <c r="B16" s="2">
        <v>13</v>
      </c>
      <c r="C16" s="2">
        <v>171</v>
      </c>
      <c r="D16" s="2">
        <v>185</v>
      </c>
      <c r="E16" s="2" t="s">
        <v>6</v>
      </c>
      <c r="F16" s="2">
        <v>108</v>
      </c>
      <c r="G16" s="2">
        <f t="shared" si="19"/>
        <v>124.19999999999999</v>
      </c>
      <c r="I16" s="2">
        <f t="shared" si="22"/>
        <v>46.800000000000011</v>
      </c>
      <c r="J16" s="2">
        <f t="shared" ref="J16:J19" si="25">SUM(D16-G16)</f>
        <v>60.800000000000011</v>
      </c>
      <c r="K16" s="2">
        <f t="shared" si="20"/>
        <v>154.80000000000001</v>
      </c>
      <c r="L16" s="2">
        <f t="shared" si="21"/>
        <v>168.8</v>
      </c>
      <c r="M16" s="5"/>
      <c r="N16" s="2">
        <v>10</v>
      </c>
      <c r="O16" s="2">
        <f t="shared" si="17"/>
        <v>86.4</v>
      </c>
      <c r="P16" s="2">
        <f t="shared" si="6"/>
        <v>119.4</v>
      </c>
      <c r="Q16" s="2">
        <f t="shared" si="7"/>
        <v>152.4</v>
      </c>
      <c r="S16" s="2">
        <v>10</v>
      </c>
      <c r="T16" s="2">
        <f t="shared" si="8"/>
        <v>85.589999999999989</v>
      </c>
      <c r="V16" s="2">
        <v>10</v>
      </c>
      <c r="W16" s="2">
        <f t="shared" si="9"/>
        <v>124.49250000000001</v>
      </c>
      <c r="X16" s="2">
        <f t="shared" si="23"/>
        <v>102.08384999999997</v>
      </c>
      <c r="Y16" s="5"/>
      <c r="Z16" s="5"/>
      <c r="AA16" s="5"/>
      <c r="AB16" s="2">
        <v>11</v>
      </c>
      <c r="AC16" s="2">
        <f t="shared" si="1"/>
        <v>58.063500000000005</v>
      </c>
      <c r="AD16" s="2">
        <f t="shared" si="2"/>
        <v>63.186750000000004</v>
      </c>
      <c r="AE16" s="2">
        <f t="shared" si="24"/>
        <v>51.123824999999997</v>
      </c>
      <c r="AI16" s="2">
        <v>10</v>
      </c>
      <c r="AJ16" s="2">
        <f t="shared" si="4"/>
        <v>86.4</v>
      </c>
      <c r="AK16" s="2">
        <f t="shared" ref="AK16:AK30" si="26">SUM(AK15+$AJ$7)</f>
        <v>17.28</v>
      </c>
      <c r="AL16" s="2">
        <f t="shared" si="18"/>
        <v>51.84</v>
      </c>
      <c r="AN16" s="2">
        <v>10</v>
      </c>
      <c r="AO16" s="2">
        <f t="shared" si="10"/>
        <v>123.59250000000002</v>
      </c>
      <c r="AP16" s="2">
        <f t="shared" si="11"/>
        <v>92.835000000000022</v>
      </c>
      <c r="AQ16" s="2">
        <f t="shared" si="12"/>
        <v>57.442500000000003</v>
      </c>
      <c r="AR16" s="2">
        <f t="shared" si="13"/>
        <v>83.340000000000018</v>
      </c>
      <c r="AS16" s="2">
        <f t="shared" si="14"/>
        <v>78.884999999999991</v>
      </c>
      <c r="AT16" s="2">
        <f t="shared" si="15"/>
        <v>76.184999999999988</v>
      </c>
      <c r="AU16" s="2">
        <f t="shared" si="16"/>
        <v>69.929999999999964</v>
      </c>
    </row>
    <row r="17" spans="2:47" ht="15.75" thickBot="1" x14ac:dyDescent="0.3">
      <c r="B17" s="2">
        <v>14</v>
      </c>
      <c r="C17" s="2">
        <v>159</v>
      </c>
      <c r="D17" s="2">
        <v>170</v>
      </c>
      <c r="E17" s="2" t="s">
        <v>24</v>
      </c>
      <c r="F17" s="2">
        <v>102</v>
      </c>
      <c r="G17" s="2">
        <f t="shared" si="19"/>
        <v>117.3</v>
      </c>
      <c r="I17" s="2">
        <f t="shared" si="22"/>
        <v>41.7</v>
      </c>
      <c r="J17" s="2">
        <f t="shared" si="25"/>
        <v>52.7</v>
      </c>
      <c r="K17" s="2">
        <f t="shared" si="20"/>
        <v>143.69999999999999</v>
      </c>
      <c r="L17" s="2">
        <f t="shared" si="21"/>
        <v>154.69999999999999</v>
      </c>
      <c r="M17" s="5"/>
      <c r="N17" s="2">
        <v>11</v>
      </c>
      <c r="O17" s="2">
        <f t="shared" si="17"/>
        <v>95.04</v>
      </c>
      <c r="P17" s="2">
        <f t="shared" si="6"/>
        <v>128.04000000000002</v>
      </c>
      <c r="Q17" s="2">
        <f t="shared" si="7"/>
        <v>161.04000000000002</v>
      </c>
      <c r="S17" s="2">
        <v>11</v>
      </c>
      <c r="T17" s="2">
        <f t="shared" si="8"/>
        <v>94.148999999999987</v>
      </c>
      <c r="V17" s="2">
        <v>11</v>
      </c>
      <c r="W17" s="2">
        <f t="shared" si="9"/>
        <v>136.94175000000001</v>
      </c>
      <c r="X17" s="2">
        <f t="shared" si="23"/>
        <v>110.79832499999996</v>
      </c>
      <c r="Y17" s="5"/>
      <c r="Z17" s="5"/>
      <c r="AA17" s="5"/>
      <c r="AB17" s="2">
        <v>12</v>
      </c>
      <c r="AC17" s="2">
        <f t="shared" si="1"/>
        <v>63.342000000000006</v>
      </c>
      <c r="AD17" s="2">
        <f t="shared" si="2"/>
        <v>68.930999999999997</v>
      </c>
      <c r="AE17" s="2">
        <f t="shared" si="24"/>
        <v>55.144799999999996</v>
      </c>
      <c r="AI17" s="2">
        <v>11</v>
      </c>
      <c r="AJ17" s="2">
        <f t="shared" si="4"/>
        <v>95.04</v>
      </c>
      <c r="AK17" s="2">
        <f t="shared" si="26"/>
        <v>25.92</v>
      </c>
      <c r="AL17" s="2">
        <f t="shared" si="18"/>
        <v>60.480000000000004</v>
      </c>
      <c r="AN17" s="2">
        <v>11</v>
      </c>
      <c r="AO17" s="2">
        <f t="shared" si="10"/>
        <v>135.95175</v>
      </c>
      <c r="AP17" s="2">
        <f t="shared" si="11"/>
        <v>102.11850000000003</v>
      </c>
      <c r="AQ17" s="2">
        <f t="shared" si="12"/>
        <v>63.186750000000004</v>
      </c>
      <c r="AR17" s="2">
        <f t="shared" si="13"/>
        <v>91.674000000000021</v>
      </c>
      <c r="AS17" s="2">
        <f t="shared" si="14"/>
        <v>86.773499999999984</v>
      </c>
      <c r="AT17" s="2">
        <f t="shared" si="15"/>
        <v>83.803499999999985</v>
      </c>
      <c r="AU17" s="2">
        <f t="shared" si="16"/>
        <v>76.922999999999959</v>
      </c>
    </row>
    <row r="18" spans="2:47" ht="15.75" thickBot="1" x14ac:dyDescent="0.3">
      <c r="B18" s="2">
        <v>15</v>
      </c>
      <c r="C18" s="2">
        <v>149</v>
      </c>
      <c r="D18" s="2">
        <v>158</v>
      </c>
      <c r="E18" s="2" t="s">
        <v>4</v>
      </c>
      <c r="F18" s="2">
        <v>102</v>
      </c>
      <c r="G18" s="2">
        <f t="shared" si="19"/>
        <v>117.3</v>
      </c>
      <c r="I18" s="2">
        <f t="shared" si="22"/>
        <v>31.700000000000003</v>
      </c>
      <c r="J18" s="2">
        <f t="shared" si="25"/>
        <v>40.700000000000003</v>
      </c>
      <c r="K18" s="2">
        <f t="shared" si="20"/>
        <v>133.69999999999999</v>
      </c>
      <c r="L18" s="2">
        <f t="shared" si="21"/>
        <v>142.69999999999999</v>
      </c>
      <c r="M18" s="5"/>
      <c r="N18" s="2">
        <v>12</v>
      </c>
      <c r="O18" s="2">
        <f>SUM($O$7+O17)</f>
        <v>103.68</v>
      </c>
      <c r="P18" s="2">
        <f t="shared" si="6"/>
        <v>136.68</v>
      </c>
      <c r="Q18" s="2">
        <f t="shared" si="7"/>
        <v>169.68</v>
      </c>
      <c r="S18" s="2">
        <v>12</v>
      </c>
      <c r="T18" s="2">
        <f t="shared" si="8"/>
        <v>102.70799999999998</v>
      </c>
      <c r="V18" s="2">
        <v>12</v>
      </c>
      <c r="W18" s="2">
        <f>+SUM(($W$7+W17))</f>
        <v>149.39100000000002</v>
      </c>
      <c r="X18" s="2">
        <f t="shared" si="23"/>
        <v>119.51279999999996</v>
      </c>
      <c r="Y18" s="5"/>
      <c r="Z18" s="5"/>
      <c r="AA18" s="5"/>
      <c r="AB18" s="2">
        <v>13</v>
      </c>
      <c r="AC18" s="2">
        <f t="shared" si="1"/>
        <v>68.620500000000007</v>
      </c>
      <c r="AD18" s="2">
        <f t="shared" si="2"/>
        <v>74.675249999999991</v>
      </c>
      <c r="AE18" s="2">
        <f t="shared" si="24"/>
        <v>59.165774999999996</v>
      </c>
      <c r="AI18" s="2">
        <v>12</v>
      </c>
      <c r="AJ18" s="10">
        <f t="shared" si="4"/>
        <v>103.68</v>
      </c>
      <c r="AK18" s="2">
        <f t="shared" si="26"/>
        <v>34.56</v>
      </c>
      <c r="AL18" s="2">
        <f t="shared" si="18"/>
        <v>69.12</v>
      </c>
      <c r="AN18" s="2">
        <v>12</v>
      </c>
      <c r="AO18" s="2">
        <f t="shared" si="10"/>
        <v>148.31100000000001</v>
      </c>
      <c r="AP18" s="2">
        <f t="shared" si="11"/>
        <v>111.40200000000003</v>
      </c>
      <c r="AQ18" s="2">
        <f t="shared" si="12"/>
        <v>68.930999999999997</v>
      </c>
      <c r="AR18" s="2">
        <f t="shared" si="13"/>
        <v>100.00800000000002</v>
      </c>
      <c r="AS18" s="2">
        <f t="shared" si="14"/>
        <v>94.661999999999978</v>
      </c>
      <c r="AT18" s="2">
        <f t="shared" si="15"/>
        <v>91.421999999999983</v>
      </c>
      <c r="AU18" s="2">
        <f t="shared" si="16"/>
        <v>83.915999999999954</v>
      </c>
    </row>
    <row r="19" spans="2:47" ht="15.75" thickBot="1" x14ac:dyDescent="0.3">
      <c r="B19" s="2">
        <v>16</v>
      </c>
      <c r="C19" s="2">
        <v>139</v>
      </c>
      <c r="D19" s="2">
        <v>148</v>
      </c>
      <c r="E19" s="2" t="s">
        <v>5</v>
      </c>
      <c r="F19" s="2">
        <v>116</v>
      </c>
      <c r="G19" s="2">
        <f t="shared" si="19"/>
        <v>133.39999999999998</v>
      </c>
      <c r="I19" s="2">
        <f t="shared" si="22"/>
        <v>5.6000000000000227</v>
      </c>
      <c r="J19" s="2">
        <f t="shared" si="25"/>
        <v>14.600000000000023</v>
      </c>
      <c r="K19" s="2">
        <f t="shared" si="20"/>
        <v>121.60000000000002</v>
      </c>
      <c r="L19" s="2">
        <f t="shared" si="21"/>
        <v>130.60000000000002</v>
      </c>
      <c r="M19" s="5"/>
      <c r="V19" s="2">
        <v>13</v>
      </c>
      <c r="W19" s="2">
        <f t="shared" ref="W19:W24" si="27">+SUM(($W$7+W18))</f>
        <v>161.84025000000003</v>
      </c>
      <c r="X19" s="2">
        <f t="shared" si="23"/>
        <v>128.22727499999996</v>
      </c>
      <c r="Y19" s="5"/>
      <c r="Z19" s="5"/>
      <c r="AB19" s="2">
        <v>14</v>
      </c>
      <c r="AC19" s="2">
        <f t="shared" si="1"/>
        <v>73.899000000000001</v>
      </c>
      <c r="AD19" s="2">
        <f t="shared" si="2"/>
        <v>80.419499999999985</v>
      </c>
      <c r="AE19" s="2">
        <f t="shared" si="24"/>
        <v>63.186749999999996</v>
      </c>
      <c r="AI19" s="2">
        <v>13</v>
      </c>
      <c r="AJ19" s="2">
        <f t="shared" si="4"/>
        <v>112.32000000000001</v>
      </c>
      <c r="AK19" s="2">
        <f t="shared" si="26"/>
        <v>43.2</v>
      </c>
      <c r="AL19" s="2">
        <f t="shared" si="18"/>
        <v>77.760000000000005</v>
      </c>
      <c r="AN19" s="2">
        <v>13</v>
      </c>
      <c r="AO19" s="2">
        <f t="shared" si="10"/>
        <v>160.67025000000001</v>
      </c>
      <c r="AP19" s="2">
        <f t="shared" si="11"/>
        <v>120.68550000000003</v>
      </c>
      <c r="AQ19" s="2">
        <f t="shared" si="12"/>
        <v>74.675249999999991</v>
      </c>
      <c r="AR19" s="2">
        <f t="shared" si="13"/>
        <v>108.34200000000003</v>
      </c>
      <c r="AS19" s="2">
        <f t="shared" si="14"/>
        <v>102.55049999999997</v>
      </c>
      <c r="AT19" s="2">
        <f t="shared" si="15"/>
        <v>99.04049999999998</v>
      </c>
      <c r="AU19" s="2">
        <f t="shared" si="16"/>
        <v>90.908999999999949</v>
      </c>
    </row>
    <row r="20" spans="2:47" ht="15.75" thickBot="1" x14ac:dyDescent="0.3">
      <c r="B20" s="2">
        <v>17</v>
      </c>
      <c r="C20" s="2">
        <v>131</v>
      </c>
      <c r="D20" s="2">
        <v>138</v>
      </c>
      <c r="S20" s="8" t="s">
        <v>29</v>
      </c>
      <c r="V20" s="2">
        <v>14</v>
      </c>
      <c r="W20" s="2">
        <f t="shared" si="27"/>
        <v>174.28950000000003</v>
      </c>
      <c r="X20" s="2">
        <f t="shared" si="23"/>
        <v>136.94174999999996</v>
      </c>
      <c r="Y20" s="5"/>
      <c r="Z20" s="5"/>
      <c r="AB20" s="2">
        <v>15</v>
      </c>
      <c r="AC20" s="2">
        <f t="shared" si="1"/>
        <v>79.177499999999995</v>
      </c>
      <c r="AD20" s="2">
        <f t="shared" si="2"/>
        <v>86.163749999999979</v>
      </c>
      <c r="AE20" s="2">
        <f t="shared" si="24"/>
        <v>67.207724999999996</v>
      </c>
      <c r="AI20" s="2">
        <v>14</v>
      </c>
      <c r="AJ20" s="2">
        <f t="shared" si="4"/>
        <v>120.96000000000001</v>
      </c>
      <c r="AK20" s="2">
        <f t="shared" si="26"/>
        <v>51.84</v>
      </c>
      <c r="AL20" s="2">
        <f t="shared" si="18"/>
        <v>86.4</v>
      </c>
      <c r="AN20" s="2">
        <v>14</v>
      </c>
      <c r="AO20" s="2">
        <f t="shared" si="10"/>
        <v>173.02950000000001</v>
      </c>
      <c r="AP20" s="2">
        <f t="shared" si="11"/>
        <v>129.96900000000002</v>
      </c>
      <c r="AQ20" s="2">
        <f t="shared" si="12"/>
        <v>80.419499999999985</v>
      </c>
      <c r="AR20" s="2">
        <f t="shared" si="13"/>
        <v>116.67600000000003</v>
      </c>
      <c r="AS20" s="2">
        <f t="shared" si="14"/>
        <v>110.43899999999996</v>
      </c>
      <c r="AT20" s="2">
        <f t="shared" si="15"/>
        <v>106.65899999999998</v>
      </c>
      <c r="AU20" s="2">
        <f t="shared" si="16"/>
        <v>97.901999999999944</v>
      </c>
    </row>
    <row r="21" spans="2:47" ht="15.75" thickBot="1" x14ac:dyDescent="0.3">
      <c r="B21" s="2">
        <v>18</v>
      </c>
      <c r="C21" s="2">
        <v>124</v>
      </c>
      <c r="D21" s="2">
        <v>130</v>
      </c>
      <c r="S21" s="9" t="s">
        <v>30</v>
      </c>
      <c r="V21" s="2">
        <v>15</v>
      </c>
      <c r="W21" s="2">
        <f t="shared" si="27"/>
        <v>186.73875000000004</v>
      </c>
      <c r="X21" s="2">
        <f t="shared" si="23"/>
        <v>145.65622499999995</v>
      </c>
      <c r="Y21" s="5"/>
      <c r="Z21" s="5"/>
      <c r="AB21" s="2">
        <v>16</v>
      </c>
      <c r="AC21" s="2">
        <f t="shared" si="1"/>
        <v>84.455999999999989</v>
      </c>
      <c r="AD21" s="2">
        <f t="shared" si="2"/>
        <v>91.907999999999973</v>
      </c>
      <c r="AE21" s="2">
        <f t="shared" si="24"/>
        <v>71.228699999999989</v>
      </c>
      <c r="AI21" s="2">
        <v>15</v>
      </c>
      <c r="AJ21" s="2">
        <f t="shared" si="4"/>
        <v>129.60000000000002</v>
      </c>
      <c r="AK21" s="2">
        <f t="shared" si="26"/>
        <v>60.480000000000004</v>
      </c>
      <c r="AL21" s="2">
        <f t="shared" si="18"/>
        <v>95.04</v>
      </c>
      <c r="AN21" s="2">
        <v>15</v>
      </c>
      <c r="AO21" s="2">
        <f t="shared" si="10"/>
        <v>185.38875000000002</v>
      </c>
      <c r="AP21" s="2">
        <f t="shared" si="11"/>
        <v>139.25250000000003</v>
      </c>
      <c r="AQ21" s="2">
        <f t="shared" si="12"/>
        <v>86.163749999999979</v>
      </c>
      <c r="AR21" s="2">
        <f t="shared" si="13"/>
        <v>125.01000000000003</v>
      </c>
      <c r="AS21" s="2">
        <f t="shared" si="14"/>
        <v>118.32749999999996</v>
      </c>
      <c r="AT21" s="2">
        <f t="shared" si="15"/>
        <v>114.27749999999997</v>
      </c>
      <c r="AU21" s="2">
        <f t="shared" si="16"/>
        <v>104.89499999999994</v>
      </c>
    </row>
    <row r="22" spans="2:47" ht="15.75" thickBot="1" x14ac:dyDescent="0.3">
      <c r="B22" s="2">
        <v>19</v>
      </c>
      <c r="C22" s="2">
        <v>117</v>
      </c>
      <c r="D22" s="2">
        <v>123</v>
      </c>
      <c r="L22" s="4"/>
      <c r="M22" s="4"/>
      <c r="S22" s="9" t="s">
        <v>31</v>
      </c>
      <c r="V22" s="2">
        <v>16</v>
      </c>
      <c r="W22" s="2">
        <f t="shared" si="27"/>
        <v>199.18800000000005</v>
      </c>
      <c r="X22" s="2">
        <f t="shared" si="23"/>
        <v>154.37069999999994</v>
      </c>
      <c r="Y22" s="5"/>
      <c r="Z22" s="5"/>
      <c r="AB22" s="2">
        <v>17</v>
      </c>
      <c r="AC22" s="2">
        <f t="shared" si="1"/>
        <v>89.734499999999983</v>
      </c>
      <c r="AD22" s="2">
        <f t="shared" si="2"/>
        <v>97.652249999999967</v>
      </c>
      <c r="AE22" s="2">
        <f t="shared" si="24"/>
        <v>75.249674999999982</v>
      </c>
      <c r="AI22" s="2">
        <v>16</v>
      </c>
      <c r="AJ22" s="2">
        <f t="shared" si="4"/>
        <v>138.24</v>
      </c>
      <c r="AK22" s="2">
        <f t="shared" si="26"/>
        <v>69.12</v>
      </c>
      <c r="AL22" s="11">
        <f t="shared" si="18"/>
        <v>103.68</v>
      </c>
      <c r="AN22" s="2">
        <v>16</v>
      </c>
      <c r="AO22" s="2">
        <f t="shared" si="10"/>
        <v>197.74800000000002</v>
      </c>
      <c r="AP22" s="2">
        <f t="shared" si="11"/>
        <v>148.53600000000003</v>
      </c>
      <c r="AQ22" s="2">
        <f t="shared" si="12"/>
        <v>91.907999999999973</v>
      </c>
      <c r="AR22" s="2">
        <f t="shared" si="13"/>
        <v>133.34400000000002</v>
      </c>
      <c r="AS22" s="2">
        <f t="shared" si="14"/>
        <v>126.21599999999995</v>
      </c>
      <c r="AT22" s="2">
        <f t="shared" si="15"/>
        <v>121.89599999999997</v>
      </c>
      <c r="AU22" s="2">
        <f t="shared" si="16"/>
        <v>111.88799999999993</v>
      </c>
    </row>
    <row r="23" spans="2:47" ht="15.75" thickBot="1" x14ac:dyDescent="0.3">
      <c r="B23" s="2">
        <v>20</v>
      </c>
      <c r="C23" s="2">
        <v>112</v>
      </c>
      <c r="D23" s="2">
        <v>116</v>
      </c>
      <c r="V23" s="2">
        <v>17</v>
      </c>
      <c r="W23" s="2">
        <f t="shared" si="27"/>
        <v>211.63725000000005</v>
      </c>
      <c r="X23" s="2">
        <f t="shared" si="23"/>
        <v>163.08517499999994</v>
      </c>
      <c r="Y23" s="5"/>
      <c r="Z23" s="5"/>
      <c r="AB23" s="2">
        <v>18</v>
      </c>
      <c r="AC23" s="2">
        <f t="shared" si="1"/>
        <v>95.012999999999977</v>
      </c>
      <c r="AD23" s="2">
        <f t="shared" si="2"/>
        <v>103.39649999999996</v>
      </c>
      <c r="AE23" s="2">
        <f t="shared" si="24"/>
        <v>79.270649999999975</v>
      </c>
      <c r="AI23" s="2">
        <v>17</v>
      </c>
      <c r="AJ23" s="2">
        <f t="shared" si="4"/>
        <v>146.88</v>
      </c>
      <c r="AK23" s="2">
        <f t="shared" si="26"/>
        <v>77.760000000000005</v>
      </c>
      <c r="AL23" s="2">
        <f t="shared" si="18"/>
        <v>112.32000000000001</v>
      </c>
      <c r="AN23" s="2">
        <v>17</v>
      </c>
      <c r="AO23" s="2">
        <f t="shared" si="10"/>
        <v>210.10725000000002</v>
      </c>
      <c r="AP23" s="2">
        <f t="shared" si="11"/>
        <v>157.81950000000003</v>
      </c>
      <c r="AQ23" s="2">
        <f t="shared" si="12"/>
        <v>97.652249999999967</v>
      </c>
      <c r="AR23" s="2">
        <f t="shared" si="13"/>
        <v>141.67800000000003</v>
      </c>
      <c r="AS23" s="2">
        <f t="shared" si="14"/>
        <v>134.10449999999994</v>
      </c>
      <c r="AT23" s="2">
        <f t="shared" si="15"/>
        <v>129.51449999999997</v>
      </c>
      <c r="AU23" s="2">
        <f t="shared" si="16"/>
        <v>118.88099999999993</v>
      </c>
    </row>
    <row r="24" spans="2:47" ht="15.75" thickBot="1" x14ac:dyDescent="0.3">
      <c r="B24" s="2">
        <v>21</v>
      </c>
      <c r="C24" s="2">
        <v>106</v>
      </c>
      <c r="D24" s="2">
        <v>111</v>
      </c>
      <c r="V24" s="2">
        <v>18</v>
      </c>
      <c r="W24" s="2">
        <f t="shared" si="27"/>
        <v>224.08650000000006</v>
      </c>
      <c r="X24" s="2">
        <f t="shared" si="23"/>
        <v>171.79964999999993</v>
      </c>
      <c r="Y24" s="5"/>
      <c r="Z24" s="5"/>
      <c r="AB24" s="2">
        <v>19</v>
      </c>
      <c r="AC24" s="2">
        <f t="shared" si="1"/>
        <v>100.29149999999997</v>
      </c>
      <c r="AD24" s="2">
        <f t="shared" si="2"/>
        <v>109.14074999999995</v>
      </c>
      <c r="AE24" s="2">
        <f t="shared" si="24"/>
        <v>83.291624999999968</v>
      </c>
      <c r="AI24" s="2">
        <v>18</v>
      </c>
      <c r="AJ24" s="2">
        <f t="shared" si="4"/>
        <v>155.51999999999998</v>
      </c>
      <c r="AK24" s="2">
        <f t="shared" si="26"/>
        <v>86.4</v>
      </c>
      <c r="AL24" s="2">
        <f t="shared" si="18"/>
        <v>120.96000000000001</v>
      </c>
      <c r="AN24" s="2">
        <v>18</v>
      </c>
      <c r="AO24" s="2">
        <f t="shared" si="10"/>
        <v>222.46650000000002</v>
      </c>
      <c r="AP24" s="2">
        <f t="shared" si="11"/>
        <v>167.10300000000004</v>
      </c>
      <c r="AQ24" s="2">
        <f t="shared" si="12"/>
        <v>103.39649999999996</v>
      </c>
      <c r="AR24" s="2">
        <f t="shared" si="13"/>
        <v>150.01200000000003</v>
      </c>
      <c r="AS24" s="2">
        <f t="shared" si="14"/>
        <v>141.99299999999994</v>
      </c>
      <c r="AT24" s="2">
        <f t="shared" si="15"/>
        <v>137.13299999999998</v>
      </c>
      <c r="AU24" s="2">
        <f t="shared" si="16"/>
        <v>125.87399999999992</v>
      </c>
    </row>
    <row r="25" spans="2:47" ht="15.75" thickBot="1" x14ac:dyDescent="0.3">
      <c r="AI25" s="2">
        <v>19</v>
      </c>
      <c r="AJ25" s="2">
        <f t="shared" si="4"/>
        <v>164.15999999999997</v>
      </c>
      <c r="AK25" s="2">
        <f t="shared" si="26"/>
        <v>95.04</v>
      </c>
      <c r="AL25" s="2">
        <f t="shared" si="18"/>
        <v>129.60000000000002</v>
      </c>
      <c r="AN25" s="2">
        <v>19</v>
      </c>
      <c r="AO25" s="2">
        <f t="shared" si="10"/>
        <v>234.82575000000003</v>
      </c>
      <c r="AP25" s="2">
        <f t="shared" si="11"/>
        <v>176.38650000000004</v>
      </c>
      <c r="AQ25" s="2">
        <f t="shared" si="12"/>
        <v>109.14074999999995</v>
      </c>
      <c r="AR25" s="2">
        <f t="shared" si="13"/>
        <v>158.34600000000003</v>
      </c>
      <c r="AS25" s="2">
        <f t="shared" si="14"/>
        <v>149.88149999999993</v>
      </c>
      <c r="AT25" s="2">
        <f t="shared" si="15"/>
        <v>144.75149999999999</v>
      </c>
      <c r="AU25" s="2">
        <f t="shared" si="16"/>
        <v>132.86699999999993</v>
      </c>
    </row>
    <row r="26" spans="2:47" ht="15.75" thickBot="1" x14ac:dyDescent="0.3">
      <c r="AI26" s="2">
        <v>20</v>
      </c>
      <c r="AJ26" s="2">
        <f t="shared" si="4"/>
        <v>172.79999999999995</v>
      </c>
      <c r="AK26" s="11">
        <f t="shared" si="26"/>
        <v>103.68</v>
      </c>
      <c r="AL26" s="2">
        <f t="shared" si="18"/>
        <v>138.24</v>
      </c>
      <c r="AN26" s="2">
        <v>20</v>
      </c>
      <c r="AO26" s="2">
        <f t="shared" si="10"/>
        <v>247.18500000000003</v>
      </c>
      <c r="AP26" s="2">
        <f t="shared" si="11"/>
        <v>185.67000000000004</v>
      </c>
      <c r="AQ26" s="2">
        <f t="shared" si="12"/>
        <v>114.88499999999995</v>
      </c>
      <c r="AR26" s="2">
        <f t="shared" si="13"/>
        <v>166.68000000000004</v>
      </c>
      <c r="AS26" s="2">
        <f t="shared" si="14"/>
        <v>157.76999999999992</v>
      </c>
      <c r="AT26" s="2">
        <f t="shared" si="15"/>
        <v>152.37</v>
      </c>
      <c r="AU26" s="2">
        <f t="shared" si="16"/>
        <v>139.85999999999993</v>
      </c>
    </row>
    <row r="27" spans="2:47" ht="15.75" thickBot="1" x14ac:dyDescent="0.3">
      <c r="AI27" s="2">
        <v>21</v>
      </c>
      <c r="AJ27" s="2">
        <f t="shared" si="4"/>
        <v>181.43999999999994</v>
      </c>
      <c r="AK27" s="2">
        <f t="shared" si="26"/>
        <v>112.32000000000001</v>
      </c>
      <c r="AL27" s="2">
        <f t="shared" si="18"/>
        <v>146.88</v>
      </c>
      <c r="AN27" s="2">
        <v>21</v>
      </c>
      <c r="AO27" s="2">
        <f t="shared" si="10"/>
        <v>259.54425000000003</v>
      </c>
      <c r="AP27" s="2">
        <f t="shared" si="11"/>
        <v>194.95350000000005</v>
      </c>
      <c r="AQ27" s="2">
        <f t="shared" si="12"/>
        <v>120.62924999999994</v>
      </c>
      <c r="AR27" s="2">
        <f t="shared" si="13"/>
        <v>175.01400000000004</v>
      </c>
      <c r="AS27" s="2">
        <f t="shared" si="14"/>
        <v>165.65849999999992</v>
      </c>
      <c r="AT27" s="2">
        <f t="shared" si="15"/>
        <v>159.98850000000002</v>
      </c>
      <c r="AU27" s="2">
        <f t="shared" si="16"/>
        <v>146.85299999999992</v>
      </c>
    </row>
    <row r="28" spans="2:47" ht="15.75" thickBot="1" x14ac:dyDescent="0.3">
      <c r="AI28" s="2">
        <v>22</v>
      </c>
      <c r="AJ28" s="2">
        <f t="shared" si="4"/>
        <v>190.07999999999993</v>
      </c>
      <c r="AK28" s="2">
        <f t="shared" si="26"/>
        <v>120.96000000000001</v>
      </c>
      <c r="AL28" s="2">
        <f t="shared" si="18"/>
        <v>155.51999999999998</v>
      </c>
      <c r="AN28" s="2">
        <v>22</v>
      </c>
      <c r="AO28" s="2">
        <f t="shared" si="10"/>
        <v>271.90350000000001</v>
      </c>
      <c r="AP28" s="2">
        <f t="shared" si="11"/>
        <v>204.23700000000005</v>
      </c>
      <c r="AQ28" s="2">
        <f t="shared" si="12"/>
        <v>126.37349999999994</v>
      </c>
      <c r="AR28" s="2">
        <f t="shared" si="13"/>
        <v>183.34800000000004</v>
      </c>
      <c r="AS28" s="2">
        <f t="shared" si="14"/>
        <v>173.54699999999991</v>
      </c>
      <c r="AT28" s="2">
        <f t="shared" si="15"/>
        <v>167.60700000000003</v>
      </c>
      <c r="AU28" s="2">
        <f t="shared" si="16"/>
        <v>153.84599999999992</v>
      </c>
    </row>
    <row r="29" spans="2:47" ht="15.75" thickBot="1" x14ac:dyDescent="0.3">
      <c r="AI29" s="2">
        <v>23</v>
      </c>
      <c r="AJ29" s="2">
        <f t="shared" si="4"/>
        <v>198.71999999999991</v>
      </c>
      <c r="AK29" s="2">
        <f t="shared" si="26"/>
        <v>129.60000000000002</v>
      </c>
      <c r="AL29" s="2">
        <f t="shared" si="18"/>
        <v>164.15999999999997</v>
      </c>
      <c r="AN29" s="2">
        <v>23</v>
      </c>
      <c r="AO29" s="2">
        <f t="shared" si="10"/>
        <v>284.26274999999998</v>
      </c>
      <c r="AP29" s="2">
        <f t="shared" si="11"/>
        <v>213.52050000000006</v>
      </c>
      <c r="AQ29" s="2">
        <f t="shared" si="12"/>
        <v>132.11774999999994</v>
      </c>
      <c r="AR29" s="2">
        <f t="shared" si="13"/>
        <v>191.68200000000004</v>
      </c>
      <c r="AS29" s="2">
        <f t="shared" si="14"/>
        <v>181.43549999999991</v>
      </c>
      <c r="AT29" s="2">
        <f t="shared" si="15"/>
        <v>175.22550000000004</v>
      </c>
      <c r="AU29" s="2">
        <f t="shared" si="16"/>
        <v>160.83899999999991</v>
      </c>
    </row>
    <row r="30" spans="2:47" ht="15.75" thickBot="1" x14ac:dyDescent="0.3">
      <c r="AI30" s="2">
        <v>24</v>
      </c>
      <c r="AJ30" s="11">
        <f t="shared" si="4"/>
        <v>207.3599999999999</v>
      </c>
      <c r="AK30" s="2">
        <f t="shared" si="26"/>
        <v>138.24</v>
      </c>
      <c r="AL30" s="2">
        <f t="shared" si="18"/>
        <v>172.79999999999995</v>
      </c>
      <c r="AN30" s="2">
        <v>24</v>
      </c>
      <c r="AO30" s="2">
        <f t="shared" si="10"/>
        <v>296.62199999999996</v>
      </c>
      <c r="AP30" s="2">
        <f t="shared" si="11"/>
        <v>222.80400000000006</v>
      </c>
      <c r="AQ30" s="2">
        <f t="shared" si="12"/>
        <v>137.86199999999994</v>
      </c>
      <c r="AR30" s="2">
        <f t="shared" si="13"/>
        <v>200.01600000000005</v>
      </c>
      <c r="AS30" s="2">
        <f t="shared" si="14"/>
        <v>189.3239999999999</v>
      </c>
      <c r="AT30" s="2">
        <f t="shared" si="15"/>
        <v>182.84400000000005</v>
      </c>
      <c r="AU30" s="2">
        <f t="shared" si="16"/>
        <v>167.83199999999991</v>
      </c>
    </row>
  </sheetData>
  <mergeCells count="5">
    <mergeCell ref="F6:G6"/>
    <mergeCell ref="I6:K6"/>
    <mergeCell ref="O5:Q5"/>
    <mergeCell ref="W5:X5"/>
    <mergeCell ref="AJ5:AL5"/>
  </mergeCells>
  <pageMargins left="0.7" right="0.7" top="0.78740157499999996" bottom="0.78740157499999996" header="0.3" footer="0.3"/>
  <pageSetup orientation="portrait" r:id="rId1"/>
  <ignoredErrors>
    <ignoredError sqref="AP4 AP7 AJ11:AL11 AJ13:AL18 AJ12:AK12 AK19:AL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</dc:creator>
  <cp:lastModifiedBy>Murph</cp:lastModifiedBy>
  <dcterms:created xsi:type="dcterms:W3CDTF">2019-03-30T16:51:33Z</dcterms:created>
  <dcterms:modified xsi:type="dcterms:W3CDTF">2019-04-08T22:23:49Z</dcterms:modified>
</cp:coreProperties>
</file>