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04161731\Desktop\"/>
    </mc:Choice>
  </mc:AlternateContent>
  <xr:revisionPtr revIDLastSave="0" documentId="8_{F55BBD58-64A5-4149-AB5F-3B1A1A8A7CA7}" xr6:coauthVersionLast="47" xr6:coauthVersionMax="47" xr10:uidLastSave="{00000000-0000-0000-0000-000000000000}"/>
  <bookViews>
    <workbookView xWindow="28680" yWindow="-120" windowWidth="29040" windowHeight="15720" tabRatio="320" firstSheet="1" activeTab="1" xr2:uid="{00000000-000D-0000-FFFF-FFFF00000000}"/>
  </bookViews>
  <sheets>
    <sheet name="SA Questions" sheetId="4" state="hidden" r:id="rId1"/>
    <sheet name="Hesabat forması" sheetId="5" r:id="rId2"/>
    <sheet name="Siyahılar" sheetId="3" r:id="rId3"/>
  </sheets>
  <definedNames>
    <definedName name="Dəniz_Özülüdə_və_ya_Quruda_Hasilat_Sistemi_ilə_Bağlı_Əməliyyatlar">Siyahılar!$J$38:$J$44</definedName>
    <definedName name="Dəniz_Özülüdə_və_ya_Quruda_Yığım_Nəql_Sistemi">Siyahılar!$I$11:$I$13</definedName>
    <definedName name="Hasilatın_Azaldılması">Siyahılar!$J$55</definedName>
    <definedName name="Hasilatın_Bərpası_Məqsədilə_Aparılan_Təmirlər">Siyahılar!$J$29:$J$34</definedName>
    <definedName name="İdarə_Olunan_Keçici_Fond">Siyahılar!$J$3:$J$4</definedName>
    <definedName name="İxrac_Boru_Kəmərinin_İşlək_Vəziyyətdə_Saxlanılması">Siyahılar!$J$53:$J$54</definedName>
    <definedName name="İxrac_Sistemi">Siyahılar!$I$14:$I$15</definedName>
    <definedName name="Keçici_Fond_Guyuları">Siyahılar!$I$3</definedName>
    <definedName name="Qazın_Sıxılması_Sistem_ilə_Bağlı_Əməliyyatlar">Siyahılar!$J$45:$J$47</definedName>
    <definedName name="Quyu_Ağzında_Aparılan_Əməliyyatlar">Siyahılar!$I$4</definedName>
    <definedName name="Quyu_Təyinatının_Dəyişdirilməsi">Siyahılar!$J$36:$J$37</definedName>
    <definedName name="Quyuağzı_Bütövlülüyü">Siyahılar!$J$5:$J$7</definedName>
    <definedName name="Quyudaxili_Avadanlıqların_Optimallaşdırılması">Siyahılar!$J$8:$J$13</definedName>
    <definedName name="Layalara_və_Quyulara_Tədqiqatlarla_Aparılan_Nəzarət">Siyahılar!$J$14:$J$21</definedName>
    <definedName name="Neft_İxrac_Nasosu">Siyahılar!$J$52</definedName>
    <definedName name="OPEC_Tələblərinin_Yerinə_Yetirilməsi">Siyahılar!$I$16</definedName>
    <definedName name="_xlnm.Print_Area" localSheetId="1">'Hesabat forması'!$A$1:$BL$120</definedName>
    <definedName name="Suvurma_Sistemi_ilə_Bağlı_Əməliyyatlar">Siyahılar!$J$48:$J$51</definedName>
    <definedName name="Tədqiqat_Cari_və_Əsaslı_Təmir_Məqsədilə_Quyulara_Müdaxilə">Siyahılar!$I$5:$I$8</definedName>
    <definedName name="Yan_Lülə_Quyular_İstismar_və_Vurucu">Siyahılar!$J$35</definedName>
    <definedName name="Yatağın_İşlənməsinın_İdarə_Edilməsi_ilə_Bağlı_Fəaliyyətlər">Siyahılar!$J$22:$J$28</definedName>
    <definedName name="Yeni_Quyular">Siyahılar!$I$9:$I$10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5" l="1" a="1"/>
  <c r="G116" i="5" s="1"/>
  <c r="G123" i="5"/>
  <c r="G122" i="5"/>
  <c r="G121" i="5" a="1"/>
  <c r="G121" i="5" s="1"/>
  <c r="G118" i="5" a="1"/>
  <c r="G118" i="5" s="1"/>
  <c r="G117" i="5" a="1"/>
  <c r="G117" i="5" s="1"/>
  <c r="G106" i="5" a="1"/>
  <c r="G106" i="5" s="1"/>
  <c r="G109" i="5" a="1"/>
  <c r="G109" i="5" s="1"/>
  <c r="G115" i="5" a="1"/>
  <c r="G115" i="5" s="1"/>
  <c r="G114" i="5" a="1"/>
  <c r="G114" i="5" s="1"/>
  <c r="G113" i="5" a="1"/>
  <c r="G113" i="5" s="1"/>
  <c r="G112" i="5" a="1"/>
  <c r="G112" i="5" s="1"/>
  <c r="G111" i="5" a="1"/>
  <c r="G111" i="5" s="1"/>
  <c r="G110" i="5" a="1"/>
  <c r="G110" i="5" s="1"/>
  <c r="G108" i="5" a="1"/>
  <c r="G108" i="5" s="1"/>
  <c r="G107" i="5" a="1"/>
  <c r="G107" i="5" s="1"/>
  <c r="G105" i="5"/>
  <c r="BL6" i="5"/>
  <c r="BK6" i="5"/>
  <c r="BJ5" i="5"/>
  <c r="BJ4" i="5" s="1"/>
  <c r="G120" i="5" a="1"/>
  <c r="G119" i="5" a="1"/>
  <c r="G120" i="5" l="1"/>
  <c r="G119" i="5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<sst xmlns="http://schemas.openxmlformats.org/spreadsheetml/2006/main" count="1597" uniqueCount="508">
  <si>
    <t>I  sıra</t>
  </si>
  <si>
    <t>II  sıra</t>
  </si>
  <si>
    <t>III  sıra</t>
  </si>
  <si>
    <t>P6x9"</t>
  </si>
  <si>
    <t>P9x13"</t>
  </si>
  <si>
    <t>P13x20"</t>
  </si>
  <si>
    <t>İstismar</t>
  </si>
  <si>
    <t>Fəaliyyətsiz</t>
  </si>
  <si>
    <t>Tarix</t>
  </si>
  <si>
    <t>Son kalibrasiya tarixi</t>
  </si>
  <si>
    <t>Neft quyu fondu</t>
  </si>
  <si>
    <t>Qaz quyu fondu</t>
  </si>
  <si>
    <t>Suvurucu quyu fondu</t>
  </si>
  <si>
    <t>Qazvurucu quyu fondu</t>
  </si>
  <si>
    <t>Müşahidə quyu fondu</t>
  </si>
  <si>
    <t>Uducu quyu fondu</t>
  </si>
  <si>
    <t xml:space="preserve">Ləğv olunmuş </t>
  </si>
  <si>
    <t>Ləğvini gözləyən</t>
  </si>
  <si>
    <t>Konservasiyada olan</t>
  </si>
  <si>
    <t xml:space="preserve">Qazmadan mənimsəmədə </t>
  </si>
  <si>
    <t>Fontan</t>
  </si>
  <si>
    <t>ŞDN</t>
  </si>
  <si>
    <t>MEDN</t>
  </si>
  <si>
    <t>Vintli</t>
  </si>
  <si>
    <t>Erlift</t>
  </si>
  <si>
    <t>Planlaşdırılmış</t>
  </si>
  <si>
    <t>Planlaşdırılmamış</t>
  </si>
  <si>
    <t>Dünən quyuda aparılmış əməliyyatın növü</t>
  </si>
  <si>
    <t>Dünən baş vermiş boşdayanmaların kateqoriyası</t>
  </si>
  <si>
    <t>Quyu fondu alt-kateqoriyası</t>
  </si>
  <si>
    <t>Qazlift (boru arxası)</t>
  </si>
  <si>
    <t>Qazlift (həlqəvi fəza)</t>
  </si>
  <si>
    <t>Qazlift (mandrel)</t>
  </si>
  <si>
    <t>Calculated stuff</t>
  </si>
  <si>
    <t>Water injection</t>
  </si>
  <si>
    <t>Responsible person</t>
  </si>
  <si>
    <t>Hasilat Alt-Təbəqələri</t>
  </si>
  <si>
    <t>Quyuağzı_Bütövlülüyü</t>
  </si>
  <si>
    <t>Yatağın_İşlənməsinın_İdarə_Edilməsi_ilə_Bağlı_Fəaliyyətlər</t>
  </si>
  <si>
    <t>Hasilatın_Bərpası_Məqsədilə_Aparılan_Təmirlər</t>
  </si>
  <si>
    <t>Neft_İxrac_Nasosu</t>
  </si>
  <si>
    <t>Hasilatın_Azaldılması</t>
  </si>
  <si>
    <t>İdarə_Olunan_Keçici_Fond</t>
  </si>
  <si>
    <t>1.1.1_Cari ilin yanvarın 1-də Bazadakı quyularda hasilatın azalma dərəcəsi</t>
  </si>
  <si>
    <t>1.1.2_Quyuların il ərzində fəaliyyətsiz fonda keçməsi və təmirdən sonra işlək fonduna (bazaya) qaytarılması</t>
  </si>
  <si>
    <t>2.2.1_Fontan armaturana daxil olan siyirtmələrin bütövlüyünün yoxlanılması</t>
  </si>
  <si>
    <t>2.2.2_Quyudaxili Təhlükəsizlik Klapanın bütövlüyünün yoxlanılması</t>
  </si>
  <si>
    <t>2.2.3_Quyuağzı avadanlığının bütövlüyü ilə bağlı digər işlər (istismar və suvurucu quyular üçün)</t>
  </si>
  <si>
    <t>3.1.1_ŞDN quyularında quyudaxili avadanlıqların optimallaşdırılması  (Misal; nasosun dəyişdirilməsi)</t>
  </si>
  <si>
    <t>3.1.2_MEDN quyularında quyudaxili avadanlıqların optimallaşdırılması  (Misal; nasosun dəyişdirilməsi)</t>
  </si>
  <si>
    <t>3.1.3_Vintli nasos quyularında quyudaxili avadanlıqların optimallaşdırılması  (Misal; nasosun dəyişdirilməsi)</t>
  </si>
  <si>
    <t>3.1.4_Qaz-lift quyularında qaz-maye qaldırıcının və avadanlıqların optimallaşdırılması (Misal; sıraları tənzimləmək, klapanlar tətbiqi, və.s)</t>
  </si>
  <si>
    <t>3.1.5_Neft, qaz və qaz-kondensat fontan quyularında qaz-maye qaldırıcının optimallaşdırılması ((məsələn, NKB-ın uzunluğu və ölçüsü)</t>
  </si>
  <si>
    <t>3.1.6_İstismar üsullarının dəyişdirilməsi</t>
  </si>
  <si>
    <t>3.2.1_Quyudibi nümunələrin götürülməsi (neft, qaz, su, qum və s)</t>
  </si>
  <si>
    <t>3.2.2_İstismar karotaji - PLT/ILT (istismar və vurucu quyularında axın və vurma profilinin çıxarılması, mayenin bir laydan digərinə axmasınln təyin edilməsi)</t>
  </si>
  <si>
    <t xml:space="preserve">3.2.3_Quyudibi təzyiqin bərpa (istismar quyularda) və düşmə (vurucu quyularda) əyrilərin çıxarılması (lay təzyiqi, skin, kh əmsalının təyini) </t>
  </si>
  <si>
    <t>3.2.4_Akustik Noise və DAS cihazların tədbiqi (qumun gəlmə intervalının təyini, NKB-da və kəmərdə sızmaların təyini və s.)</t>
  </si>
  <si>
    <t xml:space="preserve">3.2.5_Temperatur karotaji (sızmaların təyini,qaz amili yüksək olan intervalların təyini və s.) </t>
  </si>
  <si>
    <t>3.2.6_Doyumluluq karotajı (əlavə neftə douymuş zonaların təyini)</t>
  </si>
  <si>
    <t>3.2.7_CBL Sement karotaji (sementin kefiyyıtini təyin edilməsi)</t>
  </si>
  <si>
    <t>3.2.8_Çox ayaqlı Kaliper (kəmərin və qaldırıcı boruların vəziyyətini təyin edilməsi)</t>
  </si>
  <si>
    <t>3.3.1_İstismarda olan horizontda yeni perforasiya intervalının əlavə edilməsi</t>
  </si>
  <si>
    <t>3.3.2_İstismarda olan horizonta yeni horizontun (üst və ya alt) əlavə edilməsi - iki horizontun birgə istismarını həyata keçirilməsi</t>
  </si>
  <si>
    <t>3.3.3_Su, qaz vurmada olan horizonta yeni horizontun (üst və ya alt) əlavəsi, vurmanın iki horizonta birgə həyata keçirilməsi (dəstək altında istasmar quyularında əlavə hasilat)</t>
  </si>
  <si>
    <t>3.3.4_İstismar quyuların yuxarı və ya aşağı horizonta qaytarılması</t>
  </si>
  <si>
    <t>3.3.5_Vurucu quyuların yuxarı və ya aşağı horizonta qaytarılması (dəstək altında olan istismar quyularında əlavə hasilat)</t>
  </si>
  <si>
    <t>3.3.6_İstismar quyularında lay sularının təcrid olunma əməliyyatları (kimyəvi və mexaniki)</t>
  </si>
  <si>
    <t>3.3.7_Quyu ətrafı zonaya təsir üsulları (hidravliki yarılma, turşu ilə işlənmə, termiki işlənmə və s)</t>
  </si>
  <si>
    <t>3.4.1_Boruların sızması və digər hidravlik izolyasiya problemlərinin aradan qaldırılması</t>
  </si>
  <si>
    <t>3.4.2_Mövcud tamamlanmış intervalın yenidən perforasiyası</t>
  </si>
  <si>
    <t>3.4.3_Qum tıxacın yuyulması</t>
  </si>
  <si>
    <t>3.4.4_Qumun gəlməsinin qarşısını almaq əməliyyatları (kimyəvi və mexaniki)</t>
  </si>
  <si>
    <t>3.4.5_NKB-a və digər quydaxili avadanlıqlarda parafin və duz çöküntülərinə qarşı tədbirlər (mexaniki, istiliklə, kimyəvi və s.)</t>
  </si>
  <si>
    <t>3.4.6_Qondarma qum süzgəclərin quraşdırılması</t>
  </si>
  <si>
    <t>5.2.1_Yeni istismar və su vı ya qaz vurucu yan lülə quyuların qazılması
(Əlavə olaraq bütün alt-sahələrdə olan əməliyyatlar daxil ola bilər)</t>
  </si>
  <si>
    <t>5.3.1_Quyu təyinatının dəyişdirilməsi (misal: istismar quyunun su və ya qaz vurucuya kecirilməsi)
(Əlavə olaraq bütün alt-sahələrdə olan əməliyyatlar daxil ola bilər)</t>
  </si>
  <si>
    <t>5.3.3_İstismar quyuların istehsal növünün dəyişməsi (misal: neft quyusunu qaz quyusuna kecirməsi)
(Əlavə olaraq bütün alt-sahələrdə olan əməliyyatlar daxil ola bilər)</t>
  </si>
  <si>
    <t>6.1.1_Dəniz özülünün tam dayanması (planlaşdırılmış müddət ərzində)</t>
  </si>
  <si>
    <t>6.1.2_Dəniz özülünün tam dayanması (planlaşdırılmışdan daha uzun müddət ərzində)</t>
  </si>
  <si>
    <t>6.1.3_Hasilat sisteminin bir hissəsinin dayanması</t>
  </si>
  <si>
    <t>6.1.4_Hasilat prosesi xəttinin dayanması</t>
  </si>
  <si>
    <t>6.1.5_Hasilat prosesin dayanması</t>
  </si>
  <si>
    <t>6.1.6_Fövqəladə dayanma</t>
  </si>
  <si>
    <t>6.1.7_Sistemdəki limitlər: Əks təzyiqin qalxması (məs. sistemə əlavə qazın daxil olması), yerüstü avadanlıqlarda darboğazının aradan qaldırılmasıı: xəttlərdə təzyiqlərin aşağı salınması, əlavə xəttlərin çəkilməsi, gücləndirici nasosun dəyişdirilməsi və s</t>
  </si>
  <si>
    <t>6.2.1_Qaz kompressorlarının nasazlığının bərpası</t>
  </si>
  <si>
    <t>6.2.2_Qaz lift boru kəməri və axın xəttinin sızması, zədələnməsi, hidratın əmələ gəlməsi və s. problemlərin bərpası</t>
  </si>
  <si>
    <t>6.2.3_Qaz vurma infrastrukturunun yenilənməsi, yeni kompressorların quraşdırılması, yeni xətlərin çəkilməsi və s</t>
  </si>
  <si>
    <t>6.3.1_Suvurucu nasoslarının nasazlığının bərpası</t>
  </si>
  <si>
    <t>6.3.2_Sistem axın xətlərinin sızması, zədələnməsi və s. səbəbiylə tam və ya qismən dayanma</t>
  </si>
  <si>
    <t>6.3.3_Elektrik enerjisinin kəsilməsi</t>
  </si>
  <si>
    <t>6.3.4_Suvurma infrastrukturunun təkmilləşdirilməsi, yeni nasosların quraşdırılması, yeni xətlərin çəkilməsi və s.</t>
  </si>
  <si>
    <t>7.1.1_Mexanik, elektrik, idarəetmə sistemi və s. nasazlıqlar, insan səhvləri, yüksək temperatur və əks təzyiqdən bərpa</t>
  </si>
  <si>
    <t>7.2.1_Ərsinləmə əməliyyati (parafin, su, qum təmizləmə)</t>
  </si>
  <si>
    <t>7.2.2_Sızma/zədərin aşkarlanması və bərpası</t>
  </si>
  <si>
    <t>8.1.1_Hədəfə nail olması üçün bir qrup istismar quyuların hasilatının azalması</t>
  </si>
  <si>
    <t>Dəniz_Özülüdə_və_ya_Quruda_Hasilat_Sistemi_ilə_Bağlı_Əməliyyatlar</t>
  </si>
  <si>
    <t>Quyudaxili_Avadanlıqların_Optimallaşdırılması</t>
  </si>
  <si>
    <t>Layalara_və_Quyulara_Tədqiqatlarla_Aparılan_Nəzarət</t>
  </si>
  <si>
    <t>Yan_Lülə_Quyular_İstismar_və_Vurucu</t>
  </si>
  <si>
    <t>Quyu_Təyinatının_Dəyişdirilməsi</t>
  </si>
  <si>
    <t>Qazın_Sıxılması_Sistem_ilə_Bağlı_Əməliyyatlar</t>
  </si>
  <si>
    <t>Suvurma_Sistemi_ilə_Bağlı_Əməliyyatlar</t>
  </si>
  <si>
    <t>İxrac_Boru_Kəmərinin_İşlək_Vəziyyətdə_Saxlanılması</t>
  </si>
  <si>
    <t>Quyu_Ağzında_Aparılan_Əməliyyatlar</t>
  </si>
  <si>
    <t xml:space="preserve">Tədqiqat_Cari_və_Əsaslı_Təmir_Məqsədilə_Quyulara_Müdaxilə </t>
  </si>
  <si>
    <t xml:space="preserve">Yeni_Quyular </t>
  </si>
  <si>
    <t>Dəniz_Özülüdə_və_ya_Quruda_Yığım_Nəql_Sistemi</t>
  </si>
  <si>
    <t>İxrac_Sistemi</t>
  </si>
  <si>
    <t>OPEC_Tələblərinin_Yerinə_Yetirilməsi</t>
  </si>
  <si>
    <t>Maye</t>
  </si>
  <si>
    <t>ton</t>
  </si>
  <si>
    <r>
      <t xml:space="preserve">Diametr,
</t>
    </r>
    <r>
      <rPr>
        <b/>
        <i/>
        <sz val="11"/>
        <rFont val="Arial"/>
        <family val="2"/>
      </rPr>
      <t>mm</t>
    </r>
  </si>
  <si>
    <r>
      <t xml:space="preserve">Uzunluq,  
</t>
    </r>
    <r>
      <rPr>
        <b/>
        <i/>
        <sz val="11"/>
        <rFont val="Arial"/>
        <family val="2"/>
      </rPr>
      <t>m</t>
    </r>
  </si>
  <si>
    <r>
      <t xml:space="preserve">Diametr, 
</t>
    </r>
    <r>
      <rPr>
        <b/>
        <i/>
        <sz val="11"/>
        <rFont val="Arial"/>
        <family val="2"/>
      </rPr>
      <t>mm</t>
    </r>
  </si>
  <si>
    <r>
      <t xml:space="preserve">Uzunluq, 
</t>
    </r>
    <r>
      <rPr>
        <b/>
        <i/>
        <sz val="11"/>
        <rFont val="Arial"/>
        <family val="2"/>
      </rPr>
      <t>m</t>
    </r>
  </si>
  <si>
    <r>
      <t xml:space="preserve">Pakerin qurashdırma dərinliyi, 
</t>
    </r>
    <r>
      <rPr>
        <b/>
        <i/>
        <sz val="11"/>
        <rFont val="Arial"/>
        <family val="2"/>
      </rPr>
      <t>m</t>
    </r>
  </si>
  <si>
    <t>Kəmərarxası</t>
  </si>
  <si>
    <r>
      <t>Hasilat Alt-Təbəqələri</t>
    </r>
    <r>
      <rPr>
        <b/>
        <vertAlign val="superscript"/>
        <sz val="12"/>
        <rFont val="Arial"/>
        <family val="2"/>
      </rPr>
      <t>1</t>
    </r>
  </si>
  <si>
    <r>
      <t>Əsas Hasilat 
Təbəqələri</t>
    </r>
    <r>
      <rPr>
        <b/>
        <vertAlign val="superscript"/>
        <sz val="12"/>
        <rFont val="Arial"/>
        <family val="2"/>
      </rPr>
      <t>1</t>
    </r>
  </si>
  <si>
    <t>Lay 
Dəstəsi / Horizont</t>
  </si>
  <si>
    <t>Liftin   Konstruksiyası</t>
  </si>
  <si>
    <r>
      <t xml:space="preserve">Tamamlama İntervalı </t>
    </r>
    <r>
      <rPr>
        <i/>
        <sz val="12"/>
        <rFont val="Arial"/>
        <family val="2"/>
      </rPr>
      <t>(Perforasiya, qum süzgəci və.s</t>
    </r>
    <r>
      <rPr>
        <b/>
        <i/>
        <sz val="12"/>
        <rFont val="Arial"/>
        <family val="2"/>
      </rPr>
      <t>),</t>
    </r>
    <r>
      <rPr>
        <b/>
        <sz val="12"/>
        <rFont val="Arial"/>
        <family val="2"/>
      </rPr>
      <t xml:space="preserve"> 
</t>
    </r>
    <r>
      <rPr>
        <b/>
        <i/>
        <sz val="12"/>
        <rFont val="Arial"/>
        <family val="2"/>
      </rPr>
      <t>m</t>
    </r>
    <r>
      <rPr>
        <b/>
        <sz val="12"/>
        <rFont val="Arial"/>
        <family val="2"/>
      </rPr>
      <t xml:space="preserve">        </t>
    </r>
  </si>
  <si>
    <r>
      <t xml:space="preserve">İstismar Kəmərinin Diametri, 
</t>
    </r>
    <r>
      <rPr>
        <b/>
        <i/>
        <sz val="12"/>
        <rFont val="Arial"/>
        <family val="2"/>
      </rPr>
      <t xml:space="preserve">mm </t>
    </r>
    <r>
      <rPr>
        <b/>
        <sz val="12"/>
        <rFont val="Arial"/>
        <family val="2"/>
      </rPr>
      <t xml:space="preserve">/
Uzunluğu, 
</t>
    </r>
    <r>
      <rPr>
        <b/>
        <i/>
        <sz val="12"/>
        <rFont val="Arial"/>
        <family val="2"/>
      </rPr>
      <t>m</t>
    </r>
  </si>
  <si>
    <r>
      <t xml:space="preserve">Fəaliyyətdə olan Quyu Fondu üzrə İstismar Üsulları 
</t>
    </r>
    <r>
      <rPr>
        <i/>
        <sz val="10"/>
        <rFont val="Arial"/>
        <family val="2"/>
      </rPr>
      <t>(və növləri)</t>
    </r>
  </si>
  <si>
    <r>
      <t xml:space="preserve">Fəaliyyətdə olan Quyu Fondu üzrə İstismar Üsulları 
</t>
    </r>
    <r>
      <rPr>
        <i/>
        <sz val="12"/>
        <rFont val="Arial"/>
        <family val="2"/>
      </rPr>
      <t>(və növləri)</t>
    </r>
  </si>
  <si>
    <t>Istismar Quyu Fondunun Alt Kateqoriyaları</t>
  </si>
  <si>
    <t>Quyu Fondu Əsas Kateqoriyası</t>
  </si>
  <si>
    <t>Istismar 
Quyu Fondunun 
Alt Kateqoriyaları</t>
  </si>
  <si>
    <r>
      <t>Cari Gündə Quyuda Aparılmış Əməliyyatın Növü</t>
    </r>
    <r>
      <rPr>
        <b/>
        <vertAlign val="superscript"/>
        <sz val="12"/>
        <rFont val="Arial"/>
        <family val="2"/>
      </rPr>
      <t>1</t>
    </r>
  </si>
  <si>
    <t xml:space="preserve">Cari Gündə Aparılmış Əməliyyatın Qısa Təsviri </t>
  </si>
  <si>
    <t>Cari Gündə 
Baş Vermiş Boşdayanmaların Kateqoriyası</t>
  </si>
  <si>
    <t xml:space="preserve"> </t>
  </si>
  <si>
    <t>Əsas Hasilat 
Təbəqələri</t>
  </si>
  <si>
    <t>Мехaniki qarışıq, 
%</t>
  </si>
  <si>
    <t>Quyuağzı, Pq.a.</t>
  </si>
  <si>
    <t>Həlqəvi fəza, Ph.f</t>
  </si>
  <si>
    <t>Boruarxası, Pb.a</t>
  </si>
  <si>
    <t>Ümumi qaz</t>
  </si>
  <si>
    <t>m3</t>
  </si>
  <si>
    <t>Qeyd 1: Quyuların bağlanma kateqoriyaları  'Hasilat təbəqələri - Hasilat itkiləri' standartının ən son formasına uyğun seçilmişdir.  
Qeyd 2: Quyu işlək vəziyyətdə (dayanma olmadıqda) aparılan tədqiqatların qeydiyyatı Gündəlik Hasilat Hesabat formasında əks olunmur.</t>
  </si>
  <si>
    <t>Sulaşma 
%</t>
  </si>
  <si>
    <t>Sərfölçənlərin göstəriciləri, m3</t>
  </si>
  <si>
    <t>06:00</t>
  </si>
  <si>
    <t>Sərfölçən olan özüllər</t>
  </si>
  <si>
    <t>Horizontlar</t>
  </si>
  <si>
    <t>Sabunçu_III</t>
  </si>
  <si>
    <t>Sabunçu_IV</t>
  </si>
  <si>
    <t>BLD_V</t>
  </si>
  <si>
    <t>BLD_VI</t>
  </si>
  <si>
    <t>BLD_VII</t>
  </si>
  <si>
    <t>BLD_VIII</t>
  </si>
  <si>
    <t>BLD_IX</t>
  </si>
  <si>
    <t>BLD_X</t>
  </si>
  <si>
    <t>BLD_X+BLD_IX</t>
  </si>
  <si>
    <t>BLD_VII+BLD_VI</t>
  </si>
  <si>
    <t>BLD_VI+BLD_V</t>
  </si>
  <si>
    <t>FLD</t>
  </si>
  <si>
    <t>FLD+BLD_X</t>
  </si>
  <si>
    <t>QÜG</t>
  </si>
  <si>
    <t>QÜQ</t>
  </si>
  <si>
    <t>sutkalıq cəm maye</t>
  </si>
  <si>
    <t>23:59</t>
  </si>
  <si>
    <t>BLD_X+BLD_VIII</t>
  </si>
  <si>
    <t>QA+QÜQ</t>
  </si>
  <si>
    <t>Keçici_Fond_Guyuları</t>
  </si>
  <si>
    <t>Qazlift parametrləri</t>
  </si>
  <si>
    <t>atm</t>
  </si>
  <si>
    <t>Hz</t>
  </si>
  <si>
    <t>Nasosa düşən təzyiq</t>
  </si>
  <si>
    <t>m</t>
  </si>
  <si>
    <t>Nasosun verim əmsalı</t>
  </si>
  <si>
    <t>Nasosun və elektrik mühərrikinin parametrləri</t>
  </si>
  <si>
    <t>Nasosun buraxılma dərinliyi</t>
  </si>
  <si>
    <t>Nasosun qabariti</t>
  </si>
  <si>
    <t>mm</t>
  </si>
  <si>
    <t>Nasosun pillələrinin sayı</t>
  </si>
  <si>
    <t>Nasosun verimi</t>
  </si>
  <si>
    <t>m3/gün</t>
  </si>
  <si>
    <t>Nasosun basqısı</t>
  </si>
  <si>
    <t>Quyuiçi qaz separatoru</t>
  </si>
  <si>
    <t>var / yox</t>
  </si>
  <si>
    <t>Mancanaq dəzgahının növü</t>
  </si>
  <si>
    <t>Nasosun (plunjerin) diametri</t>
  </si>
  <si>
    <t>Plunjerin gediş yolu</t>
  </si>
  <si>
    <t>Balansirin yırğalanma sayı</t>
  </si>
  <si>
    <t>say/dəq</t>
  </si>
  <si>
    <t>dövr/dəq</t>
  </si>
  <si>
    <t>Şkifin diametri</t>
  </si>
  <si>
    <t>Vintin diametri</t>
  </si>
  <si>
    <t>Yataq</t>
  </si>
  <si>
    <t>Cavabdeh şəxs</t>
  </si>
  <si>
    <t>Əlaqə nömrəsi</t>
  </si>
  <si>
    <t>Hansı sərfölçənə işləyir</t>
  </si>
  <si>
    <t>Fəaliyyətdə</t>
  </si>
  <si>
    <t>NQÇi</t>
  </si>
  <si>
    <t>Elektrik mühərrikinin maksimal Dövrlər sayı</t>
  </si>
  <si>
    <t>say</t>
  </si>
  <si>
    <t>Neft</t>
  </si>
  <si>
    <t>Su</t>
  </si>
  <si>
    <t>Ştuserin diametri</t>
  </si>
  <si>
    <t>İşləmə müddəti</t>
  </si>
  <si>
    <t>saat</t>
  </si>
  <si>
    <t>Тəzyiq</t>
  </si>
  <si>
    <t xml:space="preserve">Özül / Mədən </t>
  </si>
  <si>
    <t>Meydança</t>
  </si>
  <si>
    <t>Sıra № si</t>
  </si>
  <si>
    <t>Quyu  № si</t>
  </si>
  <si>
    <t>Dövrlər sayı</t>
  </si>
  <si>
    <t>Cari gün haqqında məlumat</t>
  </si>
  <si>
    <t>Özüldə / Mədəndə / Meydançada texnoloji proseslərin təsviri</t>
  </si>
  <si>
    <t>Quyuda mayenin səviyyəsi (m)</t>
  </si>
  <si>
    <t>Statik</t>
  </si>
  <si>
    <t>Dinamik</t>
  </si>
  <si>
    <t xml:space="preserve">Neft Ölçüsü </t>
  </si>
  <si>
    <t>Qaz ölçüsü</t>
  </si>
  <si>
    <t>Qazlift quyularında işçi agentin sərfi</t>
  </si>
  <si>
    <t>Ölçü zamanı götürülən nümunənin laboratoriya nəticələri</t>
  </si>
  <si>
    <t xml:space="preserve">Laboratoriya nəticəsi olan 
Son ölçü tarixi </t>
  </si>
  <si>
    <t>Hasilat ölçüsü haqqında məlumat</t>
  </si>
  <si>
    <t>Son neft ölçü tarixi</t>
  </si>
  <si>
    <t>Son qaz ölçü tarixi</t>
  </si>
  <si>
    <t>2346a</t>
  </si>
  <si>
    <t>Neft Daşları</t>
  </si>
  <si>
    <t>Quyu Fondunun Əsas Kateqoriyası</t>
  </si>
  <si>
    <t>Errorların səbəbləri</t>
  </si>
  <si>
    <t>1500-1470</t>
  </si>
  <si>
    <t>1464-1462</t>
  </si>
  <si>
    <t>1463-1421</t>
  </si>
  <si>
    <t xml:space="preserve">168,3(2070) </t>
  </si>
  <si>
    <t>168,3(1980)</t>
  </si>
  <si>
    <t>146,1(2060)</t>
  </si>
  <si>
    <t>146,1(1900)</t>
  </si>
  <si>
    <t>1632-1603</t>
  </si>
  <si>
    <t>146,1(2100)</t>
  </si>
  <si>
    <t>1685-1675</t>
  </si>
  <si>
    <t>146,1(1120)</t>
  </si>
  <si>
    <t>853-851            847-844</t>
  </si>
  <si>
    <t>2,5"-840+r/s(4m)=844m</t>
  </si>
  <si>
    <t>146,1(1870)</t>
  </si>
  <si>
    <t>146,1(1880)</t>
  </si>
  <si>
    <t>1585-1573</t>
  </si>
  <si>
    <t>146,1(1761)</t>
  </si>
  <si>
    <t>1741-1738            1723-1717</t>
  </si>
  <si>
    <t>2,5"-1715+r/s(3m)=1718m</t>
  </si>
  <si>
    <t>2,5"-1564,2+r/s(3,8m)=1569m</t>
  </si>
  <si>
    <t>2,5"-1672,05+r/s(2,95m)=1675m</t>
  </si>
  <si>
    <t>2,5"-1599,1+r/s(2,9m)=1602m</t>
  </si>
  <si>
    <t>2,5"-1417,4+r/s(2,6m)=1420m</t>
  </si>
  <si>
    <t>2,5"-1459,3+r/s(2,7m)=1462m</t>
  </si>
  <si>
    <t>2,5"-1467,4+r/s(2,6m)=1470m</t>
  </si>
  <si>
    <t>168,3(1930)</t>
  </si>
  <si>
    <t>2,5"-1485,7+r/s(6,3m)=1492m</t>
  </si>
  <si>
    <t>168,3(1700)</t>
  </si>
  <si>
    <t>1663-1660            1656-1648</t>
  </si>
  <si>
    <t>2,5"-1635,7+r/s(6,3m)=1642m</t>
  </si>
  <si>
    <t>1394-1384</t>
  </si>
  <si>
    <t>2,5"-1377,7+r/s(6,3m)=1384m</t>
  </si>
  <si>
    <t>168,3(1675)</t>
  </si>
  <si>
    <t>1440-1433</t>
  </si>
  <si>
    <t>2,5"-1426,6+r/s(6,4m)=1433m</t>
  </si>
  <si>
    <t>168,3(1760)</t>
  </si>
  <si>
    <t>1721-1717</t>
  </si>
  <si>
    <t>2,5"-1703,6+r/s(6,4m)=1710m</t>
  </si>
  <si>
    <t>168,3(1644)</t>
  </si>
  <si>
    <t>1372-1366</t>
  </si>
  <si>
    <t>2,5"-1359,6+r/s(6,4m)=1366m</t>
  </si>
  <si>
    <t>2,5"-1542,6+r/s(6,4m)=1549m</t>
  </si>
  <si>
    <t>168,3(1790)</t>
  </si>
  <si>
    <t>168,3(1870)</t>
  </si>
  <si>
    <t>2,5"-1754,6+r/s(6,4m)=1761m</t>
  </si>
  <si>
    <t>168,3(1530)</t>
  </si>
  <si>
    <t xml:space="preserve">1796-1777            1773-1767     1763-1761                                                             </t>
  </si>
  <si>
    <t xml:space="preserve">1455-1450            1448-1446     1441-1436                                                             </t>
  </si>
  <si>
    <t xml:space="preserve">1514-1511            1509-1507     1503-1492                                                             </t>
  </si>
  <si>
    <t>1325-1319</t>
  </si>
  <si>
    <t>168,3(1580)</t>
  </si>
  <si>
    <t>1215-1208            1204-1201</t>
  </si>
  <si>
    <t>2,5"-1194,6+r/s(6,4m)=1201m</t>
  </si>
  <si>
    <t>168,3(1910)</t>
  </si>
  <si>
    <t>168,3(2010)</t>
  </si>
  <si>
    <t>1532-1524</t>
  </si>
  <si>
    <t>2,5"-1517,6+r/s(6,4m)=1524m</t>
  </si>
  <si>
    <t>168,3(1900)</t>
  </si>
  <si>
    <t>1556-1552</t>
  </si>
  <si>
    <t>2,5"-1545,6+r/s(6,4m)=1552m</t>
  </si>
  <si>
    <t>2,5"-1312,7+r/s(6,3m)=1319m</t>
  </si>
  <si>
    <t>1839-1826</t>
  </si>
  <si>
    <t>2,5"-1818+r/s(4m)=1822m</t>
  </si>
  <si>
    <t>146,1(1872)+168,3(50)=1922</t>
  </si>
  <si>
    <t>1748-1741</t>
  </si>
  <si>
    <t>2,5"-1737+r/s(4m)=1741m</t>
  </si>
  <si>
    <t>146,1(1830)</t>
  </si>
  <si>
    <t>904-873            867-856</t>
  </si>
  <si>
    <t>2,5"-853+r/s(4m)=857m</t>
  </si>
  <si>
    <t>146,1(1582)+168,3(24)=1606</t>
  </si>
  <si>
    <t>1118-1113            1109-1102</t>
  </si>
  <si>
    <t>2,5"-1098+r/s(4m)=1102m</t>
  </si>
  <si>
    <t>1437-1426</t>
  </si>
  <si>
    <t>2,5"-1422+r/s(4m)=1426m</t>
  </si>
  <si>
    <t>146,1(1500)</t>
  </si>
  <si>
    <t xml:space="preserve">1150-1145            1135-1128     1118-1112                                                             </t>
  </si>
  <si>
    <t>2,5"-1108+r/s(4m)=1112m</t>
  </si>
  <si>
    <t>146,1(1660)</t>
  </si>
  <si>
    <t>1625-1571</t>
  </si>
  <si>
    <t>2,5"-1567+r/s(4m)=1571m</t>
  </si>
  <si>
    <t>168,3(1670)</t>
  </si>
  <si>
    <t>1617-1611</t>
  </si>
  <si>
    <t>2,5"-1601+r/s(5m)=1606m</t>
  </si>
  <si>
    <t>146,1(2121)+168,3(11)=2132</t>
  </si>
  <si>
    <t>1935-1913</t>
  </si>
  <si>
    <t>2,5"-1909+r/s(4m)=1913m</t>
  </si>
  <si>
    <t>146,1(2044)+168,3(46)=2090</t>
  </si>
  <si>
    <t>1962-1951</t>
  </si>
  <si>
    <t>2,5"-1946,6+r/s(4,4m)=1951m</t>
  </si>
  <si>
    <t>146,1(1524)+168,3(566)=2090</t>
  </si>
  <si>
    <t>1995-1968</t>
  </si>
  <si>
    <t>2,5"-1963,6+r/s(4,4m)=1951m</t>
  </si>
  <si>
    <t>168,3(1725)</t>
  </si>
  <si>
    <t>1357-1354</t>
  </si>
  <si>
    <t>2,5"-1399+r/s(5m)=1354m</t>
  </si>
  <si>
    <t>146,1(1393)+168,3(607)=2000</t>
  </si>
  <si>
    <t>1845-1808</t>
  </si>
  <si>
    <t>2,5"-1806+r/s(4m)=1810m</t>
  </si>
  <si>
    <t>168,3(1713)+177,8(57)=1770</t>
  </si>
  <si>
    <t>1402-1398</t>
  </si>
  <si>
    <t>2,5"-1392,65+r/s(5,35m)=1398m</t>
  </si>
  <si>
    <t>1475-1465</t>
  </si>
  <si>
    <t>2,5"-1458,7+r/s(6,3m)=1465m</t>
  </si>
  <si>
    <t>168,3(1780)</t>
  </si>
  <si>
    <t>1365-1360            1353-1346</t>
  </si>
  <si>
    <t>2,5"-1339,7+r/s(6,3m)=1346m</t>
  </si>
  <si>
    <t>168,3(1860)</t>
  </si>
  <si>
    <t>1411,5-1407,5            1402-1394</t>
  </si>
  <si>
    <t>2,5"-1389,65+r/s(5,35m)=1395m</t>
  </si>
  <si>
    <t>168,3(1673)</t>
  </si>
  <si>
    <t>2,5"-1282,15+r/s(5,35m)=1287,5m</t>
  </si>
  <si>
    <t>168,3(1830)</t>
  </si>
  <si>
    <t>1332-1328</t>
  </si>
  <si>
    <t>2,5"-1322,65+r/s(5,35m)=1328m</t>
  </si>
  <si>
    <t>168,3(1690)</t>
  </si>
  <si>
    <t>1301-1297            1289-1285</t>
  </si>
  <si>
    <t>1670-1667            1654-1649</t>
  </si>
  <si>
    <t>2,5"-1638,7+r/s(5,3m)=1644m</t>
  </si>
  <si>
    <t>168,3(1750)</t>
  </si>
  <si>
    <t>1252-1247</t>
  </si>
  <si>
    <t>2,5"-1241,6+r/s(5,4m)=1247m</t>
  </si>
  <si>
    <t>168,3(1800)</t>
  </si>
  <si>
    <t>1705-1700</t>
  </si>
  <si>
    <t>2,5"-1693,65+r/s(6,35m)=1700m</t>
  </si>
  <si>
    <t>146,1(1799)+168,3(11)=1810</t>
  </si>
  <si>
    <t>1553-1549</t>
  </si>
  <si>
    <t>2,5"-1545+r/s(4m)=1549m</t>
  </si>
  <si>
    <t>146,1(2121,5)+168,3(8,5)=2130</t>
  </si>
  <si>
    <t>1786-1771</t>
  </si>
  <si>
    <t>2,5"-1767+r/s(4m)=1771m</t>
  </si>
  <si>
    <t>146,1(2158)+168,3(22)=2180</t>
  </si>
  <si>
    <t>1769-1758</t>
  </si>
  <si>
    <t>2,5"-1754+r/s(4m)=1758m</t>
  </si>
  <si>
    <t>146,1(2220)+168,3(30)=2250</t>
  </si>
  <si>
    <t>2,5"-1753+r/s(4m)=1757m</t>
  </si>
  <si>
    <t xml:space="preserve">1824,5-1823            1821-1819     1818-1813                                                             </t>
  </si>
  <si>
    <t>2,5"-1806,65+r/s(6,35m)=1813m</t>
  </si>
  <si>
    <t>1745-1709</t>
  </si>
  <si>
    <t>2,5"-1703,3+r/s(5,7m)=1709m</t>
  </si>
  <si>
    <t xml:space="preserve">1667-1664            1659-1656     1652-1649                                                             </t>
  </si>
  <si>
    <t>2,5"-1643,5+r/s(5,5m)=1649m</t>
  </si>
  <si>
    <t>146,1(1828)+168,3(32)=1860</t>
  </si>
  <si>
    <t>1689-1680</t>
  </si>
  <si>
    <t>2,5"-1676+r/s(4m)=1680m</t>
  </si>
  <si>
    <t>1769-1764            1761-1757</t>
  </si>
  <si>
    <t>1816-1812            1811-1808</t>
  </si>
  <si>
    <t>146,1(1636)+168,3(24)=1660</t>
  </si>
  <si>
    <t>942-933</t>
  </si>
  <si>
    <t>2,5"-1802,1+r/s(5,9m)=1808m</t>
  </si>
  <si>
    <t>2,5"-929+r/s(4m)=933m</t>
  </si>
  <si>
    <t>168,3(1850)</t>
  </si>
  <si>
    <t>1704-1697</t>
  </si>
  <si>
    <t>2,5"-1691,5+r/s(5,5m)=1697m</t>
  </si>
  <si>
    <t>168,3(1761)</t>
  </si>
  <si>
    <t>1677-1670</t>
  </si>
  <si>
    <t>2,5"-1664,5+r/s(5,5m)=1670m</t>
  </si>
  <si>
    <t>1681,5-1676,5            1676-1673</t>
  </si>
  <si>
    <t>2,5"-1666,65+r/s(6,35m)=1673m</t>
  </si>
  <si>
    <t>168,3(1890)</t>
  </si>
  <si>
    <t>1682-1680            1677-1675</t>
  </si>
  <si>
    <t>2,5"-1669,1+r/s(5,9m)=1675m</t>
  </si>
  <si>
    <t>168,3(1940)</t>
  </si>
  <si>
    <t>1844-1835</t>
  </si>
  <si>
    <t>2,5"-1829,2+r/s(5,8m)=1835m</t>
  </si>
  <si>
    <t>1736-1722</t>
  </si>
  <si>
    <t>2,5"-1716,5+r/s(5,5m)=1722m</t>
  </si>
  <si>
    <t xml:space="preserve">1687-1684            1672,5-1667,5     1665-1658                                                             </t>
  </si>
  <si>
    <t>2,5"-1651,5+r/s(8,5m)=1660m</t>
  </si>
  <si>
    <t>168,3(1825)</t>
  </si>
  <si>
    <t>1795-1790</t>
  </si>
  <si>
    <t>2,5"-1781,7+r/s(9,3m)=1791m</t>
  </si>
  <si>
    <t>168,3(1765)</t>
  </si>
  <si>
    <t xml:space="preserve">1730-1728            1722-1718     1701-1698                                                             </t>
  </si>
  <si>
    <t>2,5"-1689,8+r/s(9,2m)=1699m</t>
  </si>
  <si>
    <t>168,3(1647)+177,8(33)=1680</t>
  </si>
  <si>
    <t>1351-1346</t>
  </si>
  <si>
    <t>2,5"-1340,65+r/s(5,35m)=1346m</t>
  </si>
  <si>
    <t>1511-1492</t>
  </si>
  <si>
    <t>2,5"-1490,65+r/s(5,35m)=1496m</t>
  </si>
  <si>
    <t>146,1(1493,6)+168,3(546,42)+114,3(584)=2624</t>
  </si>
  <si>
    <t>1862-1856</t>
  </si>
  <si>
    <t>2,5"-1851,6+r/s(4,4m)=1856m</t>
  </si>
  <si>
    <t>146,1(2082)+168,3(38)=2120</t>
  </si>
  <si>
    <t>2074-2050</t>
  </si>
  <si>
    <t>2,5"-2041,6+r/s(4,4m)=2046m</t>
  </si>
  <si>
    <t>146,1(1538)+168,3(462)=2000</t>
  </si>
  <si>
    <t>1968-1961</t>
  </si>
  <si>
    <t>2,5"-1954,6+r/s(4,4m)=1959m</t>
  </si>
  <si>
    <t>146,1(750)+168,3(1170)=1920</t>
  </si>
  <si>
    <t>1812-1807</t>
  </si>
  <si>
    <t>2,5"-1802,6+r/s(4,4m)=1807m</t>
  </si>
  <si>
    <t>146,1(1939)+168,3(11)=1950</t>
  </si>
  <si>
    <t>1783-1778</t>
  </si>
  <si>
    <t>2,5"-1773,6+r/s(4,4m)=1778m</t>
  </si>
  <si>
    <t>168,3(2170)</t>
  </si>
  <si>
    <t>1860-1854</t>
  </si>
  <si>
    <t>2,5"-1842+r/s(6m)=1848m</t>
  </si>
  <si>
    <t>168,3(2150)</t>
  </si>
  <si>
    <t>1851-1837</t>
  </si>
  <si>
    <t>2,5"-1831+r/s(6m)=1837m</t>
  </si>
  <si>
    <t>1847-1815</t>
  </si>
  <si>
    <t>2,5"-1808+r/s(6m)=1814m</t>
  </si>
  <si>
    <t>146,1(1177)+168,3(940)=2117</t>
  </si>
  <si>
    <t>2072-2053</t>
  </si>
  <si>
    <t>2,5"-2048,6+r/s(4,4m)=2053m</t>
  </si>
  <si>
    <t>146,1(205)+168,3(2075)=2280</t>
  </si>
  <si>
    <t xml:space="preserve">1840-1837            </t>
  </si>
  <si>
    <t>168,3(2272)</t>
  </si>
  <si>
    <t>1857-1850</t>
  </si>
  <si>
    <t>2,5"-1844+r/s(6m)=1850m</t>
  </si>
  <si>
    <t>146,1(844)+168,3(1441)=2285</t>
  </si>
  <si>
    <t>2042,5-2035,5</t>
  </si>
  <si>
    <t>73x114</t>
  </si>
  <si>
    <t>2,5"(1721)x4"(759)+r/s(6m)=2036m</t>
  </si>
  <si>
    <t>168,3(1831)</t>
  </si>
  <si>
    <t>940-912</t>
  </si>
  <si>
    <t>2,5"-909+r/s(4m)=913m</t>
  </si>
  <si>
    <t>1092-1074            1064-1036</t>
  </si>
  <si>
    <t>2,5"-1039+r/s(4m)=1043m</t>
  </si>
  <si>
    <t>1804-1796</t>
  </si>
  <si>
    <t>2,5"-45+r/s(4,4m)=45m</t>
  </si>
  <si>
    <t>2145-2130            2125-2120</t>
  </si>
  <si>
    <t>2,5"-2120,6+r/s(4,4m)=2125m</t>
  </si>
  <si>
    <t>168,3(1840)</t>
  </si>
  <si>
    <t>1790-1773            1765-1753</t>
  </si>
  <si>
    <t>2,5"-1748,3+r/s(5,7m)=1754m</t>
  </si>
  <si>
    <t>168,3(2239)</t>
  </si>
  <si>
    <t>1961-1958</t>
  </si>
  <si>
    <t>2,5"-1944+r/s(6m)=1950m</t>
  </si>
  <si>
    <t>1678-1671</t>
  </si>
  <si>
    <t>2,5"-1667+r/s(4m)=1671m</t>
  </si>
  <si>
    <t>146,1(2217)+168,3(33)=2250</t>
  </si>
  <si>
    <t>146,1(1544,3)+168,3(425,7)=1970</t>
  </si>
  <si>
    <t>İşçi agentin sərfi x</t>
  </si>
  <si>
    <t xml:space="preserve">Qazlift sistemində təzyiq </t>
  </si>
  <si>
    <t>Tezlik x</t>
  </si>
  <si>
    <t>BLD_VIIa</t>
  </si>
  <si>
    <t>QaLD-1</t>
  </si>
  <si>
    <t>QA-2ü</t>
  </si>
  <si>
    <t>QD-2</t>
  </si>
  <si>
    <t>QaLD-3</t>
  </si>
  <si>
    <t>QA-1</t>
  </si>
  <si>
    <t>QalD-2</t>
  </si>
  <si>
    <t>QA-2y</t>
  </si>
  <si>
    <t>QD-1</t>
  </si>
  <si>
    <t>QA-2a</t>
  </si>
  <si>
    <t>QA-1y</t>
  </si>
  <si>
    <t>QA-2a/2y</t>
  </si>
  <si>
    <t>QA-1y/QD-2</t>
  </si>
  <si>
    <t>QA-1/1y</t>
  </si>
  <si>
    <t>QA-2</t>
  </si>
  <si>
    <t>QaLD-4</t>
  </si>
  <si>
    <t>QD-5</t>
  </si>
  <si>
    <t>QD-3</t>
  </si>
  <si>
    <t>QD-4</t>
  </si>
  <si>
    <t>QA-3</t>
  </si>
  <si>
    <t>QA-1a</t>
  </si>
  <si>
    <t>QA-2a,QA-1</t>
  </si>
  <si>
    <t>QD-1+2</t>
  </si>
  <si>
    <t>QD2+1</t>
  </si>
  <si>
    <t>BLD_VIIa+BLD_VII</t>
  </si>
  <si>
    <t>BLD_IV</t>
  </si>
  <si>
    <t>45</t>
  </si>
  <si>
    <t>42</t>
  </si>
  <si>
    <t>25</t>
  </si>
  <si>
    <t>65</t>
  </si>
  <si>
    <t>2000</t>
  </si>
  <si>
    <t>15</t>
  </si>
  <si>
    <t>4.5/7/7</t>
  </si>
  <si>
    <t>3</t>
  </si>
  <si>
    <t>Var</t>
  </si>
  <si>
    <t>Yoxdur</t>
  </si>
  <si>
    <t>6000</t>
  </si>
  <si>
    <t>dd</t>
  </si>
  <si>
    <t>4.5</t>
  </si>
  <si>
    <t>1</t>
  </si>
  <si>
    <t>5</t>
  </si>
  <si>
    <t>43</t>
  </si>
  <si>
    <t>45/58/58</t>
  </si>
  <si>
    <t>4</t>
  </si>
  <si>
    <t>xx</t>
  </si>
  <si>
    <t>4.5/7.4/5/7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</si>
</sst>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dd\-mmm\-yyyy"/>
    <numFmt numFmtId="166" formatCode="[$-409]d\-mmm\-yyyy;@"/>
  </numFmts>
  <fonts count="55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3 Arial AzLat"/>
      <family val="2"/>
      <charset val="204"/>
    </font>
    <font>
      <sz val="10"/>
      <name val="Arial"/>
      <family val="2"/>
    </font>
    <font>
      <sz val="10"/>
      <name val="Arial Cyr"/>
      <charset val="186"/>
    </font>
    <font>
      <sz val="10"/>
      <name val="A3 Arial AzLat"/>
      <family val="2"/>
      <charset val="204"/>
    </font>
    <font>
      <b/>
      <sz val="12"/>
      <name val="A3 Arial AzLat"/>
      <family val="2"/>
      <charset val="186"/>
    </font>
    <font>
      <b/>
      <sz val="14"/>
      <name val="Times New Roman"/>
      <family val="1"/>
    </font>
    <font>
      <sz val="11"/>
      <color theme="1"/>
      <name val="Times New Roman"/>
      <family val="2"/>
      <charset val="204"/>
    </font>
    <font>
      <sz val="12"/>
      <color theme="1"/>
      <name val="A3 Arial AzLat"/>
      <family val="2"/>
      <charset val="204"/>
    </font>
    <font>
      <sz val="11"/>
      <color theme="1"/>
      <name val="Arial"/>
      <family val="2"/>
    </font>
    <font>
      <sz val="10"/>
      <name val="Arial"/>
      <family val="2"/>
      <charset val="162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b/>
      <sz val="14"/>
      <name val="Arial"/>
      <family val="2"/>
    </font>
    <font>
      <sz val="24"/>
      <color theme="1"/>
      <name val="A3 Arial AzLat"/>
      <family val="2"/>
      <charset val="204"/>
    </font>
    <font>
      <b/>
      <sz val="36"/>
      <color rgb="FFFF0000"/>
      <name val="A3 Arial AzLat"/>
      <family val="2"/>
      <charset val="204"/>
    </font>
    <font>
      <b/>
      <sz val="11"/>
      <name val="Arial"/>
      <family val="2"/>
      <charset val="186"/>
    </font>
    <font>
      <b/>
      <sz val="12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vertAlign val="superscript"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sz val="14"/>
      <name val="Arial"/>
      <family val="2"/>
      <charset val="186"/>
    </font>
    <font>
      <b/>
      <sz val="36"/>
      <name val="A3 Arial AzLat"/>
      <family val="2"/>
      <charset val="204"/>
    </font>
    <font>
      <sz val="9"/>
      <color theme="1"/>
      <name val="Arial"/>
      <family val="2"/>
      <charset val="204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i/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24"/>
      <name val="A3 Arial AzLat"/>
      <family val="2"/>
      <charset val="204"/>
    </font>
    <font>
      <sz val="12"/>
      <color theme="1"/>
      <name val="Arial"/>
      <family val="2"/>
    </font>
    <font>
      <b/>
      <sz val="20"/>
      <name val="A3 Arial AzLat"/>
      <family val="2"/>
      <charset val="204"/>
    </font>
    <font>
      <sz val="8"/>
      <name val="Arial"/>
      <family val="2"/>
      <charset val="162"/>
    </font>
    <font>
      <b/>
      <sz val="16"/>
      <name val="A3 Arial AzLat"/>
      <family val="2"/>
      <charset val="204"/>
    </font>
    <font>
      <b/>
      <sz val="18"/>
      <name val="Arial"/>
      <family val="2"/>
      <charset val="186"/>
    </font>
    <font>
      <b/>
      <sz val="12"/>
      <color theme="1"/>
      <name val="Arial"/>
      <family val="2"/>
    </font>
    <font>
      <b/>
      <sz val="12"/>
      <color theme="9" tint="-0.249977111117893"/>
      <name val="A3 Arial AzLat"/>
      <family val="2"/>
      <charset val="204"/>
    </font>
    <font>
      <sz val="12"/>
      <name val="A3 Arial AzLat"/>
      <charset val="186"/>
    </font>
    <font>
      <b/>
      <i/>
      <sz val="10"/>
      <name val="Arial"/>
      <family val="2"/>
      <charset val="162"/>
    </font>
    <font>
      <b/>
      <sz val="16"/>
      <color theme="1"/>
      <name val="Arial"/>
      <family val="2"/>
      <charset val="186"/>
    </font>
    <font>
      <b/>
      <sz val="16"/>
      <name val="A3 Arial AzLat"/>
      <family val="2"/>
      <charset val="18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ck">
        <color theme="1"/>
      </bottom>
      <diagonal/>
    </border>
    <border>
      <left style="thin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1">
    <xf numFmtId="0" fontId="0" fillId="0" borderId="0"/>
    <xf numFmtId="43" fontId="8" fillId="0" borderId="0" applyFont="0" applyFill="0" applyBorder="0" applyAlignment="0" applyProtection="0"/>
    <xf numFmtId="0" fontId="13" fillId="0" borderId="0"/>
    <xf numFmtId="0" fontId="7" fillId="0" borderId="0"/>
    <xf numFmtId="0" fontId="6" fillId="0" borderId="0"/>
    <xf numFmtId="0" fontId="17" fillId="0" borderId="0"/>
    <xf numFmtId="0" fontId="5" fillId="0" borderId="0"/>
    <xf numFmtId="0" fontId="4" fillId="0" borderId="0"/>
    <xf numFmtId="0" fontId="12" fillId="0" borderId="0"/>
    <xf numFmtId="0" fontId="12" fillId="0" borderId="0"/>
    <xf numFmtId="43" fontId="8" fillId="0" borderId="0" applyFont="0" applyFill="0" applyBorder="0" applyAlignment="0" applyProtection="0"/>
    <xf numFmtId="0" fontId="4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9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49" fontId="19" fillId="9" borderId="16" xfId="6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164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49" fontId="2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4" fontId="1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5" xfId="0" applyFont="1" applyFill="1" applyBorder="1" applyAlignment="1">
      <alignment vertical="center" textRotation="90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62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49" fontId="22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textRotation="90" wrapText="1"/>
    </xf>
    <xf numFmtId="164" fontId="12" fillId="2" borderId="58" xfId="0" applyNumberFormat="1" applyFont="1" applyFill="1" applyBorder="1" applyAlignment="1" applyProtection="1">
      <alignment horizontal="center" vertical="center"/>
      <protection locked="0"/>
    </xf>
    <xf numFmtId="164" fontId="12" fillId="2" borderId="50" xfId="0" applyNumberFormat="1" applyFont="1" applyFill="1" applyBorder="1" applyAlignment="1" applyProtection="1">
      <alignment horizontal="center" vertical="center"/>
      <protection locked="0"/>
    </xf>
    <xf numFmtId="1" fontId="42" fillId="8" borderId="75" xfId="0" applyNumberFormat="1" applyFont="1" applyFill="1" applyBorder="1" applyAlignment="1">
      <alignment horizontal="center" vertical="center"/>
    </xf>
    <xf numFmtId="1" fontId="42" fillId="8" borderId="76" xfId="0" applyNumberFormat="1" applyFont="1" applyFill="1" applyBorder="1" applyAlignment="1">
      <alignment horizontal="center" vertical="center"/>
    </xf>
    <xf numFmtId="1" fontId="42" fillId="8" borderId="78" xfId="0" applyNumberFormat="1" applyFont="1" applyFill="1" applyBorder="1" applyAlignment="1">
      <alignment horizontal="center" vertical="center"/>
    </xf>
    <xf numFmtId="1" fontId="42" fillId="8" borderId="79" xfId="0" applyNumberFormat="1" applyFont="1" applyFill="1" applyBorder="1" applyAlignment="1">
      <alignment horizontal="center" vertical="center"/>
    </xf>
    <xf numFmtId="1" fontId="42" fillId="8" borderId="80" xfId="0" applyNumberFormat="1" applyFont="1" applyFill="1" applyBorder="1" applyAlignment="1">
      <alignment horizontal="center" vertical="center"/>
    </xf>
    <xf numFmtId="1" fontId="41" fillId="5" borderId="82" xfId="0" applyNumberFormat="1" applyFont="1" applyFill="1" applyBorder="1" applyAlignment="1">
      <alignment horizontal="center" vertical="center" wrapText="1"/>
    </xf>
    <xf numFmtId="1" fontId="41" fillId="5" borderId="77" xfId="0" applyNumberFormat="1" applyFont="1" applyFill="1" applyBorder="1" applyAlignment="1">
      <alignment horizontal="center" vertical="center" wrapText="1"/>
    </xf>
    <xf numFmtId="1" fontId="41" fillId="5" borderId="83" xfId="0" applyNumberFormat="1" applyFont="1" applyFill="1" applyBorder="1" applyAlignment="1">
      <alignment horizontal="center" vertical="center" wrapText="1"/>
    </xf>
    <xf numFmtId="0" fontId="40" fillId="7" borderId="81" xfId="0" applyFont="1" applyFill="1" applyBorder="1" applyAlignment="1">
      <alignment horizontal="center" vertical="center"/>
    </xf>
    <xf numFmtId="0" fontId="40" fillId="7" borderId="76" xfId="0" applyFont="1" applyFill="1" applyBorder="1" applyAlignment="1">
      <alignment horizontal="center" vertical="center"/>
    </xf>
    <xf numFmtId="0" fontId="40" fillId="7" borderId="84" xfId="0" applyFont="1" applyFill="1" applyBorder="1" applyAlignment="1">
      <alignment horizontal="center" vertical="center"/>
    </xf>
    <xf numFmtId="0" fontId="41" fillId="3" borderId="81" xfId="20" applyFont="1" applyFill="1" applyBorder="1" applyAlignment="1">
      <alignment horizontal="center" vertical="center"/>
    </xf>
    <xf numFmtId="0" fontId="41" fillId="3" borderId="80" xfId="20" applyFont="1" applyFill="1" applyBorder="1" applyAlignment="1">
      <alignment horizontal="center" vertical="center"/>
    </xf>
    <xf numFmtId="0" fontId="41" fillId="3" borderId="76" xfId="20" applyFont="1" applyFill="1" applyBorder="1" applyAlignment="1">
      <alignment horizontal="center" vertical="center"/>
    </xf>
    <xf numFmtId="0" fontId="41" fillId="11" borderId="75" xfId="10" applyNumberFormat="1" applyFont="1" applyFill="1" applyBorder="1" applyAlignment="1" applyProtection="1">
      <alignment horizontal="center" vertical="center" wrapText="1"/>
    </xf>
    <xf numFmtId="0" fontId="41" fillId="11" borderId="76" xfId="10" applyNumberFormat="1" applyFont="1" applyFill="1" applyBorder="1" applyAlignment="1" applyProtection="1">
      <alignment horizontal="center" vertical="center" wrapText="1"/>
    </xf>
    <xf numFmtId="0" fontId="41" fillId="11" borderId="84" xfId="10" applyNumberFormat="1" applyFont="1" applyFill="1" applyBorder="1" applyAlignment="1" applyProtection="1">
      <alignment horizontal="center" vertical="center" wrapText="1"/>
    </xf>
    <xf numFmtId="0" fontId="10" fillId="8" borderId="53" xfId="0" applyFont="1" applyFill="1" applyBorder="1" applyAlignment="1">
      <alignment horizontal="center" vertical="center" textRotation="90" wrapText="1"/>
    </xf>
    <xf numFmtId="0" fontId="10" fillId="8" borderId="67" xfId="0" applyFont="1" applyFill="1" applyBorder="1" applyAlignment="1">
      <alignment horizontal="center" vertical="center" textRotation="90" wrapText="1"/>
    </xf>
    <xf numFmtId="0" fontId="10" fillId="8" borderId="54" xfId="0" applyFont="1" applyFill="1" applyBorder="1" applyAlignment="1">
      <alignment horizontal="center" vertical="center" textRotation="90" wrapText="1"/>
    </xf>
    <xf numFmtId="0" fontId="10" fillId="8" borderId="76" xfId="0" applyFont="1" applyFill="1" applyBorder="1" applyAlignment="1">
      <alignment horizontal="center" vertical="center" textRotation="90" wrapText="1"/>
    </xf>
    <xf numFmtId="0" fontId="41" fillId="3" borderId="79" xfId="20" applyFont="1" applyFill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41" fillId="3" borderId="84" xfId="20" applyFont="1" applyFill="1" applyBorder="1" applyAlignment="1">
      <alignment horizontal="center" vertical="center"/>
    </xf>
    <xf numFmtId="2" fontId="21" fillId="5" borderId="4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47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5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87" xfId="0" applyNumberFormat="1" applyFont="1" applyFill="1" applyBorder="1" applyAlignment="1">
      <alignment horizontal="center" vertical="center"/>
    </xf>
    <xf numFmtId="1" fontId="42" fillId="8" borderId="94" xfId="0" applyNumberFormat="1" applyFont="1" applyFill="1" applyBorder="1" applyAlignment="1">
      <alignment horizontal="center" vertical="center"/>
    </xf>
    <xf numFmtId="1" fontId="21" fillId="2" borderId="53" xfId="0" applyNumberFormat="1" applyFont="1" applyFill="1" applyBorder="1" applyAlignment="1" applyProtection="1">
      <alignment horizontal="center" vertical="center"/>
      <protection locked="0"/>
    </xf>
    <xf numFmtId="164" fontId="12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12" fillId="2" borderId="55" xfId="0" applyNumberFormat="1" applyFont="1" applyFill="1" applyBorder="1" applyAlignment="1" applyProtection="1">
      <alignment horizontal="center" vertical="center"/>
      <protection locked="0"/>
    </xf>
    <xf numFmtId="49" fontId="22" fillId="2" borderId="54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55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5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53" xfId="0" applyFont="1" applyFill="1" applyBorder="1" applyAlignment="1">
      <alignment horizontal="center" vertical="center" textRotation="90"/>
    </xf>
    <xf numFmtId="0" fontId="10" fillId="4" borderId="53" xfId="0" applyFont="1" applyFill="1" applyBorder="1" applyAlignment="1">
      <alignment horizontal="center" vertical="center" textRotation="90" wrapText="1"/>
    </xf>
    <xf numFmtId="0" fontId="35" fillId="0" borderId="0" xfId="0" applyFont="1" applyAlignment="1">
      <alignment vertical="center"/>
    </xf>
    <xf numFmtId="0" fontId="14" fillId="0" borderId="95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15" fillId="0" borderId="9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0" fillId="0" borderId="32" xfId="0" applyBorder="1"/>
    <xf numFmtId="0" fontId="0" fillId="0" borderId="21" xfId="0" applyBorder="1"/>
    <xf numFmtId="0" fontId="11" fillId="2" borderId="109" xfId="1" applyNumberFormat="1" applyFont="1" applyFill="1" applyBorder="1" applyAlignment="1" applyProtection="1">
      <alignment horizontal="center" vertical="center"/>
    </xf>
    <xf numFmtId="0" fontId="11" fillId="0" borderId="109" xfId="1" applyNumberFormat="1" applyFont="1" applyFill="1" applyBorder="1" applyAlignment="1" applyProtection="1">
      <alignment horizontal="center" vertical="center"/>
      <protection locked="0"/>
    </xf>
    <xf numFmtId="0" fontId="26" fillId="0" borderId="110" xfId="0" applyFont="1" applyBorder="1" applyAlignment="1">
      <alignment vertical="center"/>
    </xf>
    <xf numFmtId="0" fontId="11" fillId="0" borderId="111" xfId="0" applyFont="1" applyBorder="1" applyAlignment="1">
      <alignment horizontal="center" vertical="center"/>
    </xf>
    <xf numFmtId="0" fontId="26" fillId="0" borderId="111" xfId="0" applyFont="1" applyBorder="1" applyAlignment="1">
      <alignment vertical="center"/>
    </xf>
    <xf numFmtId="0" fontId="14" fillId="0" borderId="111" xfId="0" applyFont="1" applyBorder="1" applyAlignment="1">
      <alignment horizontal="center" vertical="center"/>
    </xf>
    <xf numFmtId="0" fontId="15" fillId="0" borderId="111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3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0" fillId="0" borderId="114" xfId="0" applyBorder="1"/>
    <xf numFmtId="0" fontId="18" fillId="0" borderId="115" xfId="0" applyFont="1" applyBorder="1" applyAlignment="1">
      <alignment horizontal="center" vertical="center"/>
    </xf>
    <xf numFmtId="0" fontId="18" fillId="0" borderId="114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0" fontId="14" fillId="0" borderId="117" xfId="0" applyFont="1" applyBorder="1" applyAlignment="1">
      <alignment horizontal="center" vertical="center"/>
    </xf>
    <xf numFmtId="0" fontId="15" fillId="0" borderId="117" xfId="0" applyFont="1" applyBorder="1" applyAlignment="1">
      <alignment horizontal="center" vertical="center"/>
    </xf>
    <xf numFmtId="0" fontId="0" fillId="0" borderId="117" xfId="0" applyBorder="1"/>
    <xf numFmtId="0" fontId="0" fillId="0" borderId="118" xfId="0" applyBorder="1"/>
    <xf numFmtId="0" fontId="28" fillId="8" borderId="39" xfId="0" applyFont="1" applyFill="1" applyBorder="1" applyAlignment="1">
      <alignment horizontal="center" vertical="center" textRotation="90" wrapText="1"/>
    </xf>
    <xf numFmtId="0" fontId="10" fillId="8" borderId="124" xfId="0" applyFont="1" applyFill="1" applyBorder="1" applyAlignment="1">
      <alignment horizontal="center" vertical="center" textRotation="90"/>
    </xf>
    <xf numFmtId="0" fontId="10" fillId="8" borderId="125" xfId="0" applyFont="1" applyFill="1" applyBorder="1" applyAlignment="1">
      <alignment horizontal="center" vertical="center" textRotation="90"/>
    </xf>
    <xf numFmtId="0" fontId="10" fillId="8" borderId="126" xfId="0" applyFont="1" applyFill="1" applyBorder="1" applyAlignment="1">
      <alignment horizontal="center" vertical="center" textRotation="90"/>
    </xf>
    <xf numFmtId="0" fontId="41" fillId="12" borderId="74" xfId="2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165" fontId="11" fillId="2" borderId="109" xfId="0" applyNumberFormat="1" applyFont="1" applyFill="1" applyBorder="1" applyAlignment="1" applyProtection="1">
      <alignment horizontal="center" vertical="center"/>
      <protection locked="0"/>
    </xf>
    <xf numFmtId="49" fontId="43" fillId="12" borderId="109" xfId="0" applyNumberFormat="1" applyFont="1" applyFill="1" applyBorder="1" applyAlignment="1">
      <alignment horizontal="center" vertical="center"/>
    </xf>
    <xf numFmtId="166" fontId="11" fillId="12" borderId="109" xfId="0" applyNumberFormat="1" applyFont="1" applyFill="1" applyBorder="1" applyAlignment="1">
      <alignment horizontal="center" vertical="center"/>
    </xf>
    <xf numFmtId="0" fontId="50" fillId="12" borderId="109" xfId="0" applyFont="1" applyFill="1" applyBorder="1" applyAlignment="1">
      <alignment horizontal="center" vertical="center"/>
    </xf>
    <xf numFmtId="0" fontId="11" fillId="12" borderId="109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 textRotation="90" wrapText="1"/>
    </xf>
    <xf numFmtId="0" fontId="40" fillId="7" borderId="75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4" borderId="54" xfId="0" applyFont="1" applyFill="1" applyBorder="1" applyAlignment="1">
      <alignment horizontal="center" vertical="center" textRotation="90" wrapText="1"/>
    </xf>
    <xf numFmtId="0" fontId="41" fillId="4" borderId="75" xfId="10" applyNumberFormat="1" applyFont="1" applyFill="1" applyBorder="1" applyAlignment="1" applyProtection="1">
      <alignment horizontal="center" vertical="center" wrapText="1"/>
    </xf>
    <xf numFmtId="1" fontId="21" fillId="2" borderId="15" xfId="0" applyNumberFormat="1" applyFont="1" applyFill="1" applyBorder="1" applyAlignment="1" applyProtection="1">
      <alignment horizontal="center" vertical="center"/>
      <protection locked="0"/>
    </xf>
    <xf numFmtId="0" fontId="10" fillId="4" borderId="52" xfId="0" applyFont="1" applyFill="1" applyBorder="1" applyAlignment="1">
      <alignment horizontal="center" vertical="center" textRotation="90"/>
    </xf>
    <xf numFmtId="2" fontId="21" fillId="5" borderId="13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93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131" xfId="0" applyNumberFormat="1" applyFont="1" applyFill="1" applyBorder="1" applyAlignment="1" applyProtection="1">
      <alignment horizontal="center" vertical="center" wrapText="1"/>
      <protection locked="0"/>
    </xf>
    <xf numFmtId="2" fontId="21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41" fillId="4" borderId="91" xfId="10" applyNumberFormat="1" applyFont="1" applyFill="1" applyBorder="1" applyAlignment="1" applyProtection="1">
      <alignment horizontal="center" vertical="center" wrapText="1"/>
    </xf>
    <xf numFmtId="2" fontId="21" fillId="5" borderId="51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55" xfId="0" applyFont="1" applyFill="1" applyBorder="1" applyAlignment="1" applyProtection="1">
      <alignment horizontal="center" vertical="center" wrapText="1"/>
      <protection locked="0"/>
    </xf>
    <xf numFmtId="0" fontId="10" fillId="8" borderId="36" xfId="0" applyFont="1" applyFill="1" applyBorder="1" applyAlignment="1">
      <alignment horizontal="center" vertical="center" textRotation="90" wrapText="1"/>
    </xf>
    <xf numFmtId="1" fontId="42" fillId="8" borderId="135" xfId="0" applyNumberFormat="1" applyFont="1" applyFill="1" applyBorder="1" applyAlignment="1">
      <alignment horizontal="center" vertical="center"/>
    </xf>
    <xf numFmtId="1" fontId="21" fillId="2" borderId="27" xfId="0" applyNumberFormat="1" applyFont="1" applyFill="1" applyBorder="1" applyAlignment="1" applyProtection="1">
      <alignment horizontal="center" vertical="center"/>
      <protection locked="0"/>
    </xf>
    <xf numFmtId="1" fontId="21" fillId="2" borderId="54" xfId="0" applyNumberFormat="1" applyFont="1" applyFill="1" applyBorder="1" applyAlignment="1" applyProtection="1">
      <alignment horizontal="center" vertical="center"/>
      <protection locked="0"/>
    </xf>
    <xf numFmtId="49" fontId="22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3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40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58" xfId="0" applyNumberFormat="1" applyFont="1" applyFill="1" applyBorder="1" applyAlignment="1" applyProtection="1">
      <alignment horizontal="center" vertical="center" wrapText="1"/>
      <protection locked="0"/>
    </xf>
    <xf numFmtId="0" fontId="28" fillId="8" borderId="138" xfId="0" applyFont="1" applyFill="1" applyBorder="1" applyAlignment="1">
      <alignment vertical="center" textRotation="90" wrapText="1"/>
    </xf>
    <xf numFmtId="164" fontId="22" fillId="2" borderId="50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95" xfId="0" applyFont="1" applyBorder="1" applyAlignment="1">
      <alignment horizontal="center" vertical="center"/>
    </xf>
    <xf numFmtId="0" fontId="41" fillId="4" borderId="92" xfId="10" applyNumberFormat="1" applyFont="1" applyFill="1" applyBorder="1" applyAlignment="1" applyProtection="1">
      <alignment horizontal="center" vertical="center" wrapText="1"/>
    </xf>
    <xf numFmtId="0" fontId="28" fillId="8" borderId="142" xfId="0" applyFont="1" applyFill="1" applyBorder="1" applyAlignment="1">
      <alignment horizontal="center" vertical="center" textRotation="90" wrapText="1"/>
    </xf>
    <xf numFmtId="0" fontId="28" fillId="8" borderId="143" xfId="0" applyFont="1" applyFill="1" applyBorder="1" applyAlignment="1">
      <alignment horizontal="center" vertical="center" textRotation="90" wrapText="1"/>
    </xf>
    <xf numFmtId="49" fontId="16" fillId="0" borderId="111" xfId="0" applyNumberFormat="1" applyFont="1" applyBorder="1" applyAlignment="1">
      <alignment horizontal="center" vertical="center"/>
    </xf>
    <xf numFmtId="2" fontId="21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6" fontId="16" fillId="0" borderId="151" xfId="0" applyNumberFormat="1" applyFont="1" applyBorder="1" applyAlignment="1">
      <alignment horizontal="center" vertical="center"/>
    </xf>
    <xf numFmtId="0" fontId="22" fillId="7" borderId="49" xfId="0" applyFont="1" applyFill="1" applyBorder="1" applyAlignment="1" applyProtection="1">
      <alignment horizontal="center" vertical="center"/>
      <protection locked="0"/>
    </xf>
    <xf numFmtId="0" fontId="22" fillId="7" borderId="15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 vertical="center" wrapText="1"/>
      <protection locked="0"/>
    </xf>
    <xf numFmtId="0" fontId="22" fillId="7" borderId="8" xfId="8" applyFont="1" applyFill="1" applyBorder="1" applyAlignment="1" applyProtection="1">
      <alignment horizontal="center" vertical="center" wrapText="1"/>
      <protection locked="0"/>
    </xf>
    <xf numFmtId="0" fontId="22" fillId="7" borderId="58" xfId="8" applyFont="1" applyFill="1" applyBorder="1" applyAlignment="1" applyProtection="1">
      <alignment horizontal="center" vertical="center" wrapText="1"/>
      <protection locked="0"/>
    </xf>
    <xf numFmtId="0" fontId="36" fillId="3" borderId="9" xfId="2" applyFont="1" applyFill="1" applyBorder="1" applyAlignment="1" applyProtection="1">
      <alignment horizontal="center" vertical="center" wrapText="1"/>
      <protection locked="0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3" fillId="3" borderId="7" xfId="0" applyFont="1" applyFill="1" applyBorder="1" applyAlignment="1" applyProtection="1">
      <alignment horizontal="center" vertical="center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/>
      <protection locked="0"/>
    </xf>
    <xf numFmtId="0" fontId="23" fillId="3" borderId="8" xfId="0" applyFont="1" applyFill="1" applyBorder="1" applyAlignment="1" applyProtection="1">
      <alignment horizontal="center" vertical="center" wrapText="1"/>
      <protection locked="0"/>
    </xf>
    <xf numFmtId="0" fontId="23" fillId="3" borderId="8" xfId="0" applyFont="1" applyFill="1" applyBorder="1" applyAlignment="1" applyProtection="1">
      <alignment horizontal="center" vertical="center"/>
      <protection locked="0"/>
    </xf>
    <xf numFmtId="0" fontId="22" fillId="3" borderId="58" xfId="0" applyFont="1" applyFill="1" applyBorder="1" applyAlignment="1" applyProtection="1">
      <alignment horizontal="center" vertical="center"/>
      <protection locked="0"/>
    </xf>
    <xf numFmtId="0" fontId="22" fillId="7" borderId="27" xfId="0" applyFont="1" applyFill="1" applyBorder="1" applyAlignment="1" applyProtection="1">
      <alignment horizontal="center" vertical="center"/>
      <protection locked="0"/>
    </xf>
    <xf numFmtId="0" fontId="22" fillId="7" borderId="5" xfId="0" applyFont="1" applyFill="1" applyBorder="1" applyAlignment="1" applyProtection="1">
      <alignment horizontal="center" vertical="center"/>
      <protection locked="0"/>
    </xf>
    <xf numFmtId="0" fontId="22" fillId="7" borderId="5" xfId="0" applyFont="1" applyFill="1" applyBorder="1" applyAlignment="1" applyProtection="1">
      <alignment horizontal="center" vertical="center" wrapText="1"/>
      <protection locked="0"/>
    </xf>
    <xf numFmtId="0" fontId="22" fillId="7" borderId="5" xfId="8" applyFont="1" applyFill="1" applyBorder="1" applyAlignment="1" applyProtection="1">
      <alignment horizontal="center" vertical="center" wrapText="1"/>
      <protection locked="0"/>
    </xf>
    <xf numFmtId="0" fontId="22" fillId="7" borderId="50" xfId="8" applyFont="1" applyFill="1" applyBorder="1" applyAlignment="1" applyProtection="1">
      <alignment horizontal="center" vertical="center" wrapText="1"/>
      <protection locked="0"/>
    </xf>
    <xf numFmtId="0" fontId="22" fillId="3" borderId="10" xfId="0" applyFont="1" applyFill="1" applyBorder="1" applyAlignment="1" applyProtection="1">
      <alignment horizontal="center" vertical="center"/>
      <protection locked="0"/>
    </xf>
    <xf numFmtId="0" fontId="23" fillId="3" borderId="4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 applyProtection="1">
      <alignment horizontal="center" vertical="center" wrapText="1"/>
      <protection locked="0"/>
    </xf>
    <xf numFmtId="0" fontId="23" fillId="3" borderId="5" xfId="0" applyFont="1" applyFill="1" applyBorder="1" applyAlignment="1" applyProtection="1">
      <alignment horizontal="center" vertical="center"/>
      <protection locked="0"/>
    </xf>
    <xf numFmtId="0" fontId="22" fillId="3" borderId="50" xfId="0" applyFont="1" applyFill="1" applyBorder="1" applyAlignment="1" applyProtection="1">
      <alignment horizontal="center" vertical="center"/>
      <protection locked="0"/>
    </xf>
    <xf numFmtId="0" fontId="22" fillId="7" borderId="54" xfId="0" applyFont="1" applyFill="1" applyBorder="1" applyAlignment="1" applyProtection="1">
      <alignment horizontal="center" vertical="center"/>
      <protection locked="0"/>
    </xf>
    <xf numFmtId="0" fontId="22" fillId="7" borderId="53" xfId="0" applyFont="1" applyFill="1" applyBorder="1" applyAlignment="1" applyProtection="1">
      <alignment horizontal="center" vertical="center"/>
      <protection locked="0"/>
    </xf>
    <xf numFmtId="0" fontId="22" fillId="7" borderId="53" xfId="0" applyFont="1" applyFill="1" applyBorder="1" applyAlignment="1" applyProtection="1">
      <alignment horizontal="center" vertical="center" wrapText="1"/>
      <protection locked="0"/>
    </xf>
    <xf numFmtId="0" fontId="22" fillId="7" borderId="53" xfId="8" applyFont="1" applyFill="1" applyBorder="1" applyAlignment="1" applyProtection="1">
      <alignment horizontal="center" vertical="center" wrapText="1"/>
      <protection locked="0"/>
    </xf>
    <xf numFmtId="0" fontId="22" fillId="7" borderId="55" xfId="8" applyFont="1" applyFill="1" applyBorder="1" applyAlignment="1" applyProtection="1">
      <alignment horizontal="center" vertical="center" wrapText="1"/>
      <protection locked="0"/>
    </xf>
    <xf numFmtId="0" fontId="22" fillId="3" borderId="52" xfId="0" applyFont="1" applyFill="1" applyBorder="1" applyAlignment="1" applyProtection="1">
      <alignment horizontal="center" vertical="center"/>
      <protection locked="0"/>
    </xf>
    <xf numFmtId="0" fontId="23" fillId="3" borderId="66" xfId="0" applyFont="1" applyFill="1" applyBorder="1" applyAlignment="1" applyProtection="1">
      <alignment horizontal="center" vertical="center"/>
      <protection locked="0"/>
    </xf>
    <xf numFmtId="0" fontId="22" fillId="3" borderId="53" xfId="0" applyFont="1" applyFill="1" applyBorder="1" applyAlignment="1" applyProtection="1">
      <alignment horizontal="center" vertical="center"/>
      <protection locked="0"/>
    </xf>
    <xf numFmtId="0" fontId="23" fillId="3" borderId="53" xfId="0" applyFont="1" applyFill="1" applyBorder="1" applyAlignment="1" applyProtection="1">
      <alignment horizontal="center" vertical="center" wrapText="1"/>
      <protection locked="0"/>
    </xf>
    <xf numFmtId="0" fontId="23" fillId="3" borderId="53" xfId="0" applyFont="1" applyFill="1" applyBorder="1" applyAlignment="1" applyProtection="1">
      <alignment horizontal="center" vertical="center"/>
      <protection locked="0"/>
    </xf>
    <xf numFmtId="0" fontId="22" fillId="3" borderId="55" xfId="0" applyFont="1" applyFill="1" applyBorder="1" applyAlignment="1" applyProtection="1">
      <alignment horizontal="center" vertical="center"/>
      <protection locked="0"/>
    </xf>
    <xf numFmtId="49" fontId="22" fillId="3" borderId="49" xfId="0" applyNumberFormat="1" applyFont="1" applyFill="1" applyBorder="1" applyAlignment="1" applyProtection="1">
      <alignment horizontal="center" vertical="center"/>
      <protection locked="0"/>
    </xf>
    <xf numFmtId="49" fontId="22" fillId="3" borderId="43" xfId="0" applyNumberFormat="1" applyFont="1" applyFill="1" applyBorder="1" applyAlignment="1" applyProtection="1">
      <alignment horizontal="center" vertical="center"/>
      <protection locked="0"/>
    </xf>
    <xf numFmtId="49" fontId="22" fillId="3" borderId="51" xfId="0" applyNumberFormat="1" applyFont="1" applyFill="1" applyBorder="1" applyAlignment="1" applyProtection="1">
      <alignment horizontal="center" vertical="center"/>
      <protection locked="0"/>
    </xf>
    <xf numFmtId="0" fontId="22" fillId="7" borderId="19" xfId="0" applyFont="1" applyFill="1" applyBorder="1" applyAlignment="1" applyProtection="1">
      <alignment horizontal="center" vertical="center"/>
      <protection locked="0"/>
    </xf>
    <xf numFmtId="0" fontId="22" fillId="7" borderId="24" xfId="0" applyFont="1" applyFill="1" applyBorder="1" applyAlignment="1" applyProtection="1">
      <alignment horizontal="center" vertical="center"/>
      <protection locked="0"/>
    </xf>
    <xf numFmtId="0" fontId="22" fillId="7" borderId="24" xfId="0" applyFont="1" applyFill="1" applyBorder="1" applyAlignment="1" applyProtection="1">
      <alignment horizontal="center" vertical="center" wrapText="1"/>
      <protection locked="0"/>
    </xf>
    <xf numFmtId="0" fontId="22" fillId="7" borderId="24" xfId="8" applyFont="1" applyFill="1" applyBorder="1" applyAlignment="1" applyProtection="1">
      <alignment horizontal="center" vertical="center" wrapText="1"/>
      <protection locked="0"/>
    </xf>
    <xf numFmtId="0" fontId="22" fillId="7" borderId="153" xfId="8" applyFont="1" applyFill="1" applyBorder="1" applyAlignment="1" applyProtection="1">
      <alignment horizontal="center" vertical="center" wrapText="1"/>
      <protection locked="0"/>
    </xf>
    <xf numFmtId="49" fontId="22" fillId="3" borderId="133" xfId="0" applyNumberFormat="1" applyFont="1" applyFill="1" applyBorder="1" applyAlignment="1" applyProtection="1">
      <alignment horizontal="center" vertical="center"/>
      <protection locked="0"/>
    </xf>
    <xf numFmtId="0" fontId="22" fillId="3" borderId="36" xfId="0" applyFont="1" applyFill="1" applyBorder="1" applyAlignment="1" applyProtection="1">
      <alignment horizontal="center" vertical="center"/>
      <protection locked="0"/>
    </xf>
    <xf numFmtId="0" fontId="23" fillId="3" borderId="23" xfId="0" applyFont="1" applyFill="1" applyBorder="1" applyAlignment="1" applyProtection="1">
      <alignment horizontal="center" vertical="center"/>
      <protection locked="0"/>
    </xf>
    <xf numFmtId="0" fontId="22" fillId="3" borderId="24" xfId="0" applyFont="1" applyFill="1" applyBorder="1" applyAlignment="1" applyProtection="1">
      <alignment horizontal="center" vertical="center"/>
      <protection locked="0"/>
    </xf>
    <xf numFmtId="0" fontId="23" fillId="3" borderId="24" xfId="0" applyFont="1" applyFill="1" applyBorder="1" applyAlignment="1" applyProtection="1">
      <alignment horizontal="center" vertical="center" wrapText="1"/>
      <protection locked="0"/>
    </xf>
    <xf numFmtId="0" fontId="23" fillId="3" borderId="24" xfId="0" applyFont="1" applyFill="1" applyBorder="1" applyAlignment="1" applyProtection="1">
      <alignment horizontal="center" vertical="center"/>
      <protection locked="0"/>
    </xf>
    <xf numFmtId="0" fontId="22" fillId="3" borderId="153" xfId="0" applyFont="1" applyFill="1" applyBorder="1" applyAlignment="1" applyProtection="1">
      <alignment horizontal="center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center"/>
      <protection locked="0"/>
    </xf>
    <xf numFmtId="1" fontId="21" fillId="2" borderId="154" xfId="0" applyNumberFormat="1" applyFont="1" applyFill="1" applyBorder="1" applyAlignment="1" applyProtection="1">
      <alignment horizontal="center" vertical="center"/>
      <protection locked="0"/>
    </xf>
    <xf numFmtId="164" fontId="12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2" fillId="2" borderId="153" xfId="0" applyNumberFormat="1" applyFont="1" applyFill="1" applyBorder="1" applyAlignment="1" applyProtection="1">
      <alignment horizontal="center" vertical="center"/>
      <protection locked="0"/>
    </xf>
    <xf numFmtId="49" fontId="2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55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73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53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90" xfId="0" applyFont="1" applyFill="1" applyBorder="1" applyAlignment="1" applyProtection="1">
      <alignment horizontal="center" vertical="center" wrapText="1"/>
      <protection locked="0"/>
    </xf>
    <xf numFmtId="166" fontId="41" fillId="2" borderId="49" xfId="0" applyNumberFormat="1" applyFont="1" applyFill="1" applyBorder="1" applyAlignment="1" applyProtection="1">
      <alignment horizontal="center" vertical="center"/>
      <protection locked="0"/>
    </xf>
    <xf numFmtId="166" fontId="41" fillId="2" borderId="81" xfId="0" applyNumberFormat="1" applyFont="1" applyFill="1" applyBorder="1" applyAlignment="1" applyProtection="1">
      <alignment horizontal="center" vertical="center"/>
      <protection locked="0"/>
    </xf>
    <xf numFmtId="166" fontId="41" fillId="2" borderId="8" xfId="0" applyNumberFormat="1" applyFont="1" applyFill="1" applyBorder="1" applyAlignment="1" applyProtection="1">
      <alignment horizontal="center" vertical="center" wrapText="1"/>
      <protection locked="0"/>
    </xf>
    <xf numFmtId="166" fontId="41" fillId="2" borderId="76" xfId="0" applyNumberFormat="1" applyFont="1" applyFill="1" applyBorder="1" applyAlignment="1" applyProtection="1">
      <alignment horizontal="center" vertical="center" wrapText="1"/>
      <protection locked="0"/>
    </xf>
    <xf numFmtId="166" fontId="21" fillId="2" borderId="15" xfId="0" applyNumberFormat="1" applyFont="1" applyFill="1" applyBorder="1" applyAlignment="1" applyProtection="1">
      <alignment horizontal="center" vertical="center"/>
      <protection locked="0"/>
    </xf>
    <xf numFmtId="166" fontId="21" fillId="2" borderId="27" xfId="0" applyNumberFormat="1" applyFont="1" applyFill="1" applyBorder="1" applyAlignment="1" applyProtection="1">
      <alignment horizontal="center" vertical="center"/>
      <protection locked="0"/>
    </xf>
    <xf numFmtId="166" fontId="21" fillId="2" borderId="19" xfId="0" applyNumberFormat="1" applyFont="1" applyFill="1" applyBorder="1" applyAlignment="1" applyProtection="1">
      <alignment horizontal="center" vertical="center"/>
      <protection locked="0"/>
    </xf>
    <xf numFmtId="166" fontId="21" fillId="2" borderId="54" xfId="0" applyNumberFormat="1" applyFont="1" applyFill="1" applyBorder="1" applyAlignment="1" applyProtection="1">
      <alignment horizontal="center" vertical="center"/>
      <protection locked="0"/>
    </xf>
    <xf numFmtId="2" fontId="41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52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131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53" xfId="0" applyNumberFormat="1" applyFont="1" applyFill="1" applyBorder="1" applyAlignment="1" applyProtection="1">
      <alignment horizontal="center" vertical="center" wrapText="1"/>
      <protection locked="0"/>
    </xf>
    <xf numFmtId="2" fontId="41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49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43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133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51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4" xfId="0" applyFont="1" applyFill="1" applyBorder="1" applyAlignment="1">
      <alignment horizontal="center" vertical="center" textRotation="90" wrapText="1"/>
    </xf>
    <xf numFmtId="0" fontId="10" fillId="8" borderId="129" xfId="0" applyFont="1" applyFill="1" applyBorder="1" applyAlignment="1">
      <alignment horizontal="center" vertical="center" textRotation="90" wrapText="1"/>
    </xf>
    <xf numFmtId="0" fontId="28" fillId="8" borderId="73" xfId="0" applyFont="1" applyFill="1" applyBorder="1" applyAlignment="1">
      <alignment horizontal="center" vertical="center" textRotation="90" wrapText="1"/>
    </xf>
    <xf numFmtId="166" fontId="41" fillId="2" borderId="43" xfId="0" applyNumberFormat="1" applyFont="1" applyFill="1" applyBorder="1" applyAlignment="1" applyProtection="1">
      <alignment horizontal="center" vertical="center"/>
      <protection locked="0"/>
    </xf>
    <xf numFmtId="2" fontId="41" fillId="2" borderId="5" xfId="0" applyNumberFormat="1" applyFont="1" applyFill="1" applyBorder="1" applyAlignment="1" applyProtection="1">
      <alignment horizontal="center" vertical="center" wrapText="1"/>
      <protection locked="0"/>
    </xf>
    <xf numFmtId="166" fontId="4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159" xfId="2" applyFont="1" applyFill="1" applyBorder="1" applyAlignment="1" applyProtection="1">
      <alignment horizontal="center" vertical="center" wrapText="1"/>
      <protection locked="0"/>
    </xf>
    <xf numFmtId="0" fontId="11" fillId="0" borderId="158" xfId="0" applyFont="1" applyBorder="1" applyAlignment="1">
      <alignment horizontal="center" vertical="center"/>
    </xf>
    <xf numFmtId="0" fontId="22" fillId="3" borderId="131" xfId="0" applyFont="1" applyFill="1" applyBorder="1" applyAlignment="1" applyProtection="1">
      <alignment horizontal="center" vertical="center" wrapText="1"/>
      <protection locked="0"/>
    </xf>
    <xf numFmtId="2" fontId="21" fillId="5" borderId="27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40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60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61" xfId="0" applyNumberFormat="1" applyFont="1" applyFill="1" applyBorder="1" applyAlignment="1">
      <alignment horizontal="center" vertical="center"/>
    </xf>
    <xf numFmtId="49" fontId="22" fillId="2" borderId="61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45" xfId="0" applyNumberFormat="1" applyFont="1" applyFill="1" applyBorder="1" applyAlignment="1">
      <alignment horizontal="center" vertical="center"/>
    </xf>
    <xf numFmtId="1" fontId="42" fillId="8" borderId="163" xfId="0" applyNumberFormat="1" applyFont="1" applyFill="1" applyBorder="1" applyAlignment="1">
      <alignment horizontal="center" vertical="center"/>
    </xf>
    <xf numFmtId="49" fontId="22" fillId="2" borderId="162" xfId="0" applyNumberFormat="1" applyFont="1" applyFill="1" applyBorder="1" applyAlignment="1" applyProtection="1">
      <alignment horizontal="center" vertical="center" wrapText="1"/>
      <protection locked="0"/>
    </xf>
    <xf numFmtId="1" fontId="42" fillId="8" borderId="164" xfId="0" applyNumberFormat="1" applyFont="1" applyFill="1" applyBorder="1" applyAlignment="1">
      <alignment horizontal="center" vertical="center"/>
    </xf>
    <xf numFmtId="2" fontId="22" fillId="4" borderId="45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48" xfId="0" applyNumberFormat="1" applyFont="1" applyFill="1" applyBorder="1" applyAlignment="1" applyProtection="1">
      <alignment horizontal="center" vertical="center" wrapText="1"/>
      <protection locked="0"/>
    </xf>
    <xf numFmtId="164" fontId="22" fillId="2" borderId="139" xfId="0" applyNumberFormat="1" applyFont="1" applyFill="1" applyBorder="1" applyAlignment="1" applyProtection="1">
      <alignment horizontal="center" vertical="center" wrapText="1"/>
      <protection locked="0"/>
    </xf>
    <xf numFmtId="1" fontId="41" fillId="5" borderId="72" xfId="0" applyNumberFormat="1" applyFont="1" applyFill="1" applyBorder="1" applyAlignment="1">
      <alignment horizontal="center" vertical="center" wrapText="1"/>
    </xf>
    <xf numFmtId="2" fontId="21" fillId="5" borderId="45" xfId="0" applyNumberFormat="1" applyFont="1" applyFill="1" applyBorder="1" applyAlignment="1" applyProtection="1">
      <alignment horizontal="center" vertical="center" wrapText="1"/>
      <protection locked="0"/>
    </xf>
    <xf numFmtId="1" fontId="41" fillId="5" borderId="60" xfId="0" applyNumberFormat="1" applyFont="1" applyFill="1" applyBorder="1" applyAlignment="1">
      <alignment horizontal="center" vertical="center" wrapText="1"/>
    </xf>
    <xf numFmtId="49" fontId="2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6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0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6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4" fillId="12" borderId="13" xfId="0" applyFont="1" applyFill="1" applyBorder="1" applyAlignment="1">
      <alignment horizontal="center" vertical="center"/>
    </xf>
    <xf numFmtId="0" fontId="44" fillId="12" borderId="28" xfId="0" applyFont="1" applyFill="1" applyBorder="1" applyAlignment="1">
      <alignment horizontal="center" vertical="center"/>
    </xf>
    <xf numFmtId="0" fontId="44" fillId="12" borderId="129" xfId="0" applyFont="1" applyFill="1" applyBorder="1" applyAlignment="1">
      <alignment horizontal="center" vertical="center"/>
    </xf>
    <xf numFmtId="0" fontId="44" fillId="12" borderId="65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16" fontId="35" fillId="0" borderId="0" xfId="0" applyNumberFormat="1" applyFont="1" applyAlignment="1">
      <alignment vertical="center"/>
    </xf>
    <xf numFmtId="14" fontId="11" fillId="0" borderId="95" xfId="0" applyNumberFormat="1" applyFont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0" fontId="37" fillId="8" borderId="5" xfId="0" applyFont="1" applyFill="1" applyBorder="1" applyAlignment="1">
      <alignment horizontal="center" vertical="center" wrapText="1"/>
    </xf>
    <xf numFmtId="0" fontId="37" fillId="8" borderId="6" xfId="0" applyFont="1" applyFill="1" applyBorder="1" applyAlignment="1">
      <alignment horizontal="center" vertical="center" wrapText="1"/>
    </xf>
    <xf numFmtId="0" fontId="37" fillId="8" borderId="156" xfId="0" applyFont="1" applyFill="1" applyBorder="1" applyAlignment="1">
      <alignment horizontal="center" vertical="center" wrapText="1"/>
    </xf>
    <xf numFmtId="0" fontId="37" fillId="8" borderId="157" xfId="0" applyFont="1" applyFill="1" applyBorder="1" applyAlignment="1">
      <alignment horizontal="center" vertical="center" wrapText="1"/>
    </xf>
    <xf numFmtId="0" fontId="37" fillId="8" borderId="151" xfId="0" applyFont="1" applyFill="1" applyBorder="1" applyAlignment="1">
      <alignment horizontal="center" vertical="center" wrapText="1"/>
    </xf>
    <xf numFmtId="0" fontId="24" fillId="7" borderId="130" xfId="0" applyFont="1" applyFill="1" applyBorder="1" applyAlignment="1">
      <alignment horizontal="center" vertical="center" wrapText="1"/>
    </xf>
    <xf numFmtId="0" fontId="24" fillId="7" borderId="131" xfId="0" applyFont="1" applyFill="1" applyBorder="1" applyAlignment="1">
      <alignment horizontal="center" vertical="center" wrapText="1"/>
    </xf>
    <xf numFmtId="0" fontId="24" fillId="7" borderId="76" xfId="0" applyFont="1" applyFill="1" applyBorder="1" applyAlignment="1">
      <alignment horizontal="center" vertical="center" wrapText="1"/>
    </xf>
    <xf numFmtId="0" fontId="11" fillId="12" borderId="109" xfId="0" applyFont="1" applyFill="1" applyBorder="1" applyAlignment="1">
      <alignment horizontal="center" vertical="center" wrapText="1"/>
    </xf>
    <xf numFmtId="0" fontId="29" fillId="8" borderId="100" xfId="0" applyFont="1" applyFill="1" applyBorder="1" applyAlignment="1">
      <alignment horizontal="center" vertical="center"/>
    </xf>
    <xf numFmtId="0" fontId="29" fillId="8" borderId="101" xfId="0" applyFont="1" applyFill="1" applyBorder="1" applyAlignment="1">
      <alignment horizontal="center" vertical="center"/>
    </xf>
    <xf numFmtId="0" fontId="29" fillId="8" borderId="102" xfId="0" applyFont="1" applyFill="1" applyBorder="1" applyAlignment="1">
      <alignment horizontal="center" vertical="center"/>
    </xf>
    <xf numFmtId="0" fontId="10" fillId="8" borderId="119" xfId="0" applyFont="1" applyFill="1" applyBorder="1" applyAlignment="1">
      <alignment horizontal="center" vertical="center" wrapText="1"/>
    </xf>
    <xf numFmtId="0" fontId="10" fillId="8" borderId="121" xfId="0" applyFont="1" applyFill="1" applyBorder="1" applyAlignment="1">
      <alignment horizontal="center" vertical="center" wrapText="1"/>
    </xf>
    <xf numFmtId="0" fontId="29" fillId="8" borderId="109" xfId="0" applyFont="1" applyFill="1" applyBorder="1" applyAlignment="1">
      <alignment horizontal="center" vertical="center" textRotation="90"/>
    </xf>
    <xf numFmtId="0" fontId="29" fillId="8" borderId="123" xfId="0" applyFont="1" applyFill="1" applyBorder="1" applyAlignment="1">
      <alignment horizontal="center" vertical="center" textRotation="90"/>
    </xf>
    <xf numFmtId="0" fontId="10" fillId="8" borderId="120" xfId="0" applyFont="1" applyFill="1" applyBorder="1" applyAlignment="1">
      <alignment horizontal="center" vertical="center" textRotation="90" wrapText="1"/>
    </xf>
    <xf numFmtId="0" fontId="10" fillId="8" borderId="122" xfId="0" applyFont="1" applyFill="1" applyBorder="1" applyAlignment="1">
      <alignment horizontal="center" vertical="center" textRotation="90" wrapText="1"/>
    </xf>
    <xf numFmtId="0" fontId="10" fillId="8" borderId="136" xfId="0" applyFont="1" applyFill="1" applyBorder="1" applyAlignment="1">
      <alignment horizontal="center" vertical="center" wrapText="1"/>
    </xf>
    <xf numFmtId="0" fontId="10" fillId="8" borderId="137" xfId="0" applyFont="1" applyFill="1" applyBorder="1" applyAlignment="1">
      <alignment horizontal="center" vertical="center" wrapText="1"/>
    </xf>
    <xf numFmtId="0" fontId="10" fillId="8" borderId="127" xfId="0" applyFont="1" applyFill="1" applyBorder="1" applyAlignment="1">
      <alignment horizontal="center" vertical="center" wrapText="1"/>
    </xf>
    <xf numFmtId="0" fontId="10" fillId="8" borderId="128" xfId="0" applyFont="1" applyFill="1" applyBorder="1" applyAlignment="1">
      <alignment horizontal="center" vertical="center" wrapText="1"/>
    </xf>
    <xf numFmtId="0" fontId="10" fillId="8" borderId="38" xfId="0" applyFont="1" applyFill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 wrapText="1"/>
    </xf>
    <xf numFmtId="0" fontId="48" fillId="10" borderId="86" xfId="0" applyFont="1" applyFill="1" applyBorder="1" applyAlignment="1">
      <alignment horizontal="center" vertical="center"/>
    </xf>
    <xf numFmtId="0" fontId="48" fillId="10" borderId="87" xfId="0" applyFont="1" applyFill="1" applyBorder="1" applyAlignment="1">
      <alignment horizontal="center" vertical="center"/>
    </xf>
    <xf numFmtId="0" fontId="48" fillId="10" borderId="88" xfId="0" applyFont="1" applyFill="1" applyBorder="1" applyAlignment="1">
      <alignment horizontal="center" vertical="center"/>
    </xf>
    <xf numFmtId="0" fontId="28" fillId="8" borderId="40" xfId="0" applyFont="1" applyFill="1" applyBorder="1" applyAlignment="1">
      <alignment horizontal="center" vertical="center" wrapText="1"/>
    </xf>
    <xf numFmtId="0" fontId="28" fillId="8" borderId="41" xfId="0" applyFont="1" applyFill="1" applyBorder="1" applyAlignment="1">
      <alignment horizontal="center" vertical="center" wrapText="1"/>
    </xf>
    <xf numFmtId="0" fontId="29" fillId="8" borderId="25" xfId="0" applyFont="1" applyFill="1" applyBorder="1" applyAlignment="1">
      <alignment horizontal="center" vertical="center" wrapText="1"/>
    </xf>
    <xf numFmtId="0" fontId="29" fillId="8" borderId="3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8" borderId="66" xfId="0" applyFont="1" applyFill="1" applyBorder="1" applyAlignment="1">
      <alignment horizontal="center" vertical="center" textRotation="90" wrapText="1"/>
    </xf>
    <xf numFmtId="0" fontId="29" fillId="8" borderId="1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9" fillId="8" borderId="69" xfId="0" applyFont="1" applyFill="1" applyBorder="1" applyAlignment="1">
      <alignment horizontal="center" vertical="center" wrapText="1"/>
    </xf>
    <xf numFmtId="0" fontId="28" fillId="8" borderId="40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11" fillId="0" borderId="111" xfId="0" applyFont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 wrapText="1"/>
    </xf>
    <xf numFmtId="0" fontId="28" fillId="3" borderId="49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51" xfId="0" applyFont="1" applyFill="1" applyBorder="1" applyAlignment="1">
      <alignment horizontal="center" vertical="center"/>
    </xf>
    <xf numFmtId="0" fontId="28" fillId="3" borderId="46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0" fontId="28" fillId="3" borderId="52" xfId="0" applyFont="1" applyFill="1" applyBorder="1" applyAlignment="1">
      <alignment horizontal="center" vertical="center" wrapText="1"/>
    </xf>
    <xf numFmtId="0" fontId="24" fillId="3" borderId="85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4" fillId="3" borderId="48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textRotation="90" wrapText="1"/>
    </xf>
    <xf numFmtId="0" fontId="10" fillId="3" borderId="53" xfId="0" applyFont="1" applyFill="1" applyBorder="1" applyAlignment="1">
      <alignment horizontal="center" vertical="center" textRotation="90" wrapText="1"/>
    </xf>
    <xf numFmtId="0" fontId="10" fillId="3" borderId="53" xfId="0" applyFont="1" applyFill="1" applyBorder="1" applyAlignment="1">
      <alignment horizontal="center" vertical="center" textRotation="90"/>
    </xf>
    <xf numFmtId="0" fontId="28" fillId="7" borderId="45" xfId="0" applyFont="1" applyFill="1" applyBorder="1" applyAlignment="1">
      <alignment horizontal="center" vertical="center" textRotation="90" wrapText="1"/>
    </xf>
    <xf numFmtId="0" fontId="28" fillId="7" borderId="43" xfId="0" applyFont="1" applyFill="1" applyBorder="1" applyAlignment="1">
      <alignment horizontal="center" vertical="center" textRotation="90"/>
    </xf>
    <xf numFmtId="0" fontId="28" fillId="7" borderId="51" xfId="0" applyFont="1" applyFill="1" applyBorder="1" applyAlignment="1">
      <alignment horizontal="center" vertical="center" textRotation="90"/>
    </xf>
    <xf numFmtId="0" fontId="28" fillId="7" borderId="47" xfId="0" applyFont="1" applyFill="1" applyBorder="1" applyAlignment="1">
      <alignment horizontal="center" vertical="center" textRotation="90" wrapText="1"/>
    </xf>
    <xf numFmtId="0" fontId="28" fillId="7" borderId="5" xfId="0" applyFont="1" applyFill="1" applyBorder="1" applyAlignment="1">
      <alignment horizontal="center" vertical="center" textRotation="90"/>
    </xf>
    <xf numFmtId="0" fontId="28" fillId="7" borderId="53" xfId="0" applyFont="1" applyFill="1" applyBorder="1" applyAlignment="1">
      <alignment horizontal="center" vertical="center" textRotation="90"/>
    </xf>
    <xf numFmtId="0" fontId="47" fillId="0" borderId="103" xfId="0" applyFont="1" applyBorder="1" applyAlignment="1">
      <alignment horizontal="center" vertical="center" wrapText="1"/>
    </xf>
    <xf numFmtId="0" fontId="47" fillId="0" borderId="104" xfId="0" applyFont="1" applyBorder="1" applyAlignment="1">
      <alignment horizontal="center" vertical="center" wrapText="1"/>
    </xf>
    <xf numFmtId="0" fontId="47" fillId="0" borderId="105" xfId="0" applyFont="1" applyBorder="1" applyAlignment="1">
      <alignment horizontal="center" vertical="center" wrapText="1"/>
    </xf>
    <xf numFmtId="0" fontId="47" fillId="0" borderId="96" xfId="0" applyFont="1" applyBorder="1" applyAlignment="1">
      <alignment horizontal="center" vertical="center"/>
    </xf>
    <xf numFmtId="0" fontId="47" fillId="0" borderId="108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/>
    </xf>
    <xf numFmtId="0" fontId="28" fillId="7" borderId="130" xfId="0" applyFont="1" applyFill="1" applyBorder="1" applyAlignment="1">
      <alignment horizontal="center" vertical="center" textRotation="90" wrapText="1"/>
    </xf>
    <xf numFmtId="0" fontId="28" fillId="7" borderId="131" xfId="0" applyFont="1" applyFill="1" applyBorder="1" applyAlignment="1">
      <alignment horizontal="center" vertical="center" textRotation="90" wrapText="1"/>
    </xf>
    <xf numFmtId="0" fontId="28" fillId="7" borderId="76" xfId="0" applyFont="1" applyFill="1" applyBorder="1" applyAlignment="1">
      <alignment horizontal="center" vertical="center" textRotation="90" wrapText="1"/>
    </xf>
    <xf numFmtId="0" fontId="16" fillId="0" borderId="148" xfId="0" applyFont="1" applyBorder="1" applyAlignment="1">
      <alignment horizontal="center" vertical="center" wrapText="1"/>
    </xf>
    <xf numFmtId="0" fontId="16" fillId="0" borderId="12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4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4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8" fillId="7" borderId="47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8" fillId="7" borderId="53" xfId="0" applyFont="1" applyFill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5" fillId="0" borderId="106" xfId="0" applyFont="1" applyBorder="1" applyAlignment="1">
      <alignment horizontal="center" vertical="center"/>
    </xf>
    <xf numFmtId="0" fontId="35" fillId="0" borderId="104" xfId="0" applyFont="1" applyBorder="1" applyAlignment="1">
      <alignment horizontal="center" vertical="center"/>
    </xf>
    <xf numFmtId="0" fontId="35" fillId="0" borderId="107" xfId="0" applyFont="1" applyBorder="1" applyAlignment="1">
      <alignment horizontal="center" vertical="center"/>
    </xf>
    <xf numFmtId="0" fontId="35" fillId="0" borderId="98" xfId="0" applyFont="1" applyBorder="1" applyAlignment="1">
      <alignment horizontal="center" vertical="center"/>
    </xf>
    <xf numFmtId="0" fontId="35" fillId="0" borderId="108" xfId="0" applyFont="1" applyBorder="1" applyAlignment="1">
      <alignment horizontal="center" vertical="center"/>
    </xf>
    <xf numFmtId="0" fontId="35" fillId="0" borderId="9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8" fillId="7" borderId="48" xfId="0" applyFont="1" applyFill="1" applyBorder="1" applyAlignment="1">
      <alignment horizontal="center" vertical="center" wrapText="1"/>
    </xf>
    <xf numFmtId="0" fontId="28" fillId="7" borderId="50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10" fillId="3" borderId="50" xfId="0" applyFont="1" applyFill="1" applyBorder="1" applyAlignment="1">
      <alignment horizontal="center" vertical="center" textRotation="90" wrapText="1"/>
    </xf>
    <xf numFmtId="0" fontId="10" fillId="3" borderId="50" xfId="0" applyFont="1" applyFill="1" applyBorder="1" applyAlignment="1">
      <alignment horizontal="center" vertical="center" textRotation="90"/>
    </xf>
    <xf numFmtId="0" fontId="10" fillId="3" borderId="55" xfId="0" applyFont="1" applyFill="1" applyBorder="1" applyAlignment="1">
      <alignment horizontal="center" vertical="center" textRotation="90"/>
    </xf>
    <xf numFmtId="0" fontId="24" fillId="12" borderId="59" xfId="0" applyFont="1" applyFill="1" applyBorder="1" applyAlignment="1">
      <alignment horizontal="center" vertical="center" textRotation="90" wrapText="1"/>
    </xf>
    <xf numFmtId="0" fontId="24" fillId="12" borderId="0" xfId="0" applyFont="1" applyFill="1" applyAlignment="1">
      <alignment horizontal="center" vertical="center" textRotation="90" wrapText="1"/>
    </xf>
    <xf numFmtId="0" fontId="24" fillId="12" borderId="74" xfId="0" applyFont="1" applyFill="1" applyBorder="1" applyAlignment="1">
      <alignment horizontal="center" vertical="center" textRotation="90" wrapText="1"/>
    </xf>
    <xf numFmtId="0" fontId="34" fillId="4" borderId="86" xfId="0" applyFont="1" applyFill="1" applyBorder="1" applyAlignment="1">
      <alignment horizontal="center" vertical="center" wrapText="1"/>
    </xf>
    <xf numFmtId="0" fontId="34" fillId="4" borderId="87" xfId="0" applyFont="1" applyFill="1" applyBorder="1" applyAlignment="1">
      <alignment horizontal="center" vertical="center" wrapText="1"/>
    </xf>
    <xf numFmtId="0" fontId="10" fillId="4" borderId="46" xfId="0" applyFont="1" applyFill="1" applyBorder="1" applyAlignment="1">
      <alignment horizontal="center" vertical="center"/>
    </xf>
    <xf numFmtId="0" fontId="10" fillId="4" borderId="132" xfId="0" applyFont="1" applyFill="1" applyBorder="1" applyAlignment="1">
      <alignment horizontal="center" vertical="center"/>
    </xf>
    <xf numFmtId="0" fontId="10" fillId="4" borderId="146" xfId="0" applyFont="1" applyFill="1" applyBorder="1" applyAlignment="1">
      <alignment horizontal="center" vertical="center"/>
    </xf>
    <xf numFmtId="0" fontId="16" fillId="0" borderId="14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19" fillId="0" borderId="22" xfId="0" applyFont="1" applyBorder="1" applyAlignment="1" applyProtection="1">
      <alignment horizontal="left" vertical="top"/>
      <protection locked="0"/>
    </xf>
    <xf numFmtId="0" fontId="19" fillId="0" borderId="37" xfId="0" applyFont="1" applyBorder="1" applyAlignment="1" applyProtection="1">
      <alignment horizontal="left" vertical="top"/>
      <protection locked="0"/>
    </xf>
    <xf numFmtId="0" fontId="19" fillId="0" borderId="38" xfId="0" applyFont="1" applyBorder="1" applyAlignment="1" applyProtection="1">
      <alignment horizontal="left" vertical="top"/>
      <protection locked="0"/>
    </xf>
    <xf numFmtId="0" fontId="19" fillId="0" borderId="18" xfId="0" applyFont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/>
      <protection locked="0"/>
    </xf>
    <xf numFmtId="0" fontId="19" fillId="0" borderId="39" xfId="0" applyFont="1" applyBorder="1" applyAlignment="1" applyProtection="1">
      <alignment horizontal="left" vertical="top"/>
      <protection locked="0"/>
    </xf>
    <xf numFmtId="0" fontId="19" fillId="0" borderId="40" xfId="0" applyFont="1" applyBorder="1" applyAlignment="1" applyProtection="1">
      <alignment horizontal="left" vertical="top"/>
      <protection locked="0"/>
    </xf>
    <xf numFmtId="0" fontId="19" fillId="0" borderId="41" xfId="0" applyFont="1" applyBorder="1" applyAlignment="1" applyProtection="1">
      <alignment horizontal="left" vertical="top"/>
      <protection locked="0"/>
    </xf>
    <xf numFmtId="0" fontId="19" fillId="0" borderId="42" xfId="0" applyFont="1" applyBorder="1" applyAlignment="1" applyProtection="1">
      <alignment horizontal="left" vertical="top"/>
      <protection locked="0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 wrapText="1"/>
    </xf>
    <xf numFmtId="0" fontId="38" fillId="8" borderId="6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10" fillId="4" borderId="134" xfId="0" applyFont="1" applyFill="1" applyBorder="1" applyAlignment="1">
      <alignment horizontal="center" vertical="center"/>
    </xf>
    <xf numFmtId="0" fontId="28" fillId="5" borderId="59" xfId="0" applyFont="1" applyFill="1" applyBorder="1" applyAlignment="1">
      <alignment horizontal="center" vertical="center" wrapText="1"/>
    </xf>
    <xf numFmtId="0" fontId="28" fillId="5" borderId="0" xfId="0" applyFont="1" applyFill="1" applyAlignment="1">
      <alignment horizontal="center" vertical="center" wrapText="1"/>
    </xf>
    <xf numFmtId="0" fontId="28" fillId="5" borderId="74" xfId="0" applyFont="1" applyFill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0" fontId="16" fillId="0" borderId="150" xfId="0" applyFont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textRotation="90" wrapText="1"/>
    </xf>
    <xf numFmtId="0" fontId="10" fillId="11" borderId="27" xfId="0" applyFont="1" applyFill="1" applyBorder="1" applyAlignment="1">
      <alignment horizontal="center" vertical="center" textRotation="90" wrapText="1"/>
    </xf>
    <xf numFmtId="0" fontId="10" fillId="11" borderId="54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 textRotation="90" wrapText="1"/>
    </xf>
    <xf numFmtId="0" fontId="10" fillId="11" borderId="5" xfId="0" applyFont="1" applyFill="1" applyBorder="1" applyAlignment="1">
      <alignment horizontal="center" vertical="center" textRotation="90"/>
    </xf>
    <xf numFmtId="0" fontId="10" fillId="11" borderId="53" xfId="0" applyFont="1" applyFill="1" applyBorder="1" applyAlignment="1">
      <alignment horizontal="center" vertical="center" textRotation="90"/>
    </xf>
    <xf numFmtId="0" fontId="10" fillId="3" borderId="4" xfId="0" applyFont="1" applyFill="1" applyBorder="1" applyAlignment="1">
      <alignment horizontal="center" vertical="center" textRotation="90" wrapText="1"/>
    </xf>
    <xf numFmtId="0" fontId="10" fillId="3" borderId="66" xfId="0" applyFont="1" applyFill="1" applyBorder="1" applyAlignment="1">
      <alignment horizontal="center" vertical="center" textRotation="90" wrapText="1"/>
    </xf>
    <xf numFmtId="0" fontId="28" fillId="5" borderId="56" xfId="0" applyFont="1" applyFill="1" applyBorder="1" applyAlignment="1">
      <alignment horizontal="center" vertical="center" wrapText="1"/>
    </xf>
    <xf numFmtId="0" fontId="28" fillId="5" borderId="62" xfId="0" applyFont="1" applyFill="1" applyBorder="1" applyAlignment="1">
      <alignment horizontal="center" vertical="center" wrapText="1"/>
    </xf>
    <xf numFmtId="0" fontId="28" fillId="5" borderId="57" xfId="0" applyFont="1" applyFill="1" applyBorder="1" applyAlignment="1">
      <alignment horizontal="center" vertical="center" wrapText="1"/>
    </xf>
    <xf numFmtId="0" fontId="28" fillId="5" borderId="64" xfId="0" applyFont="1" applyFill="1" applyBorder="1" applyAlignment="1">
      <alignment horizontal="center" vertical="center" wrapText="1"/>
    </xf>
    <xf numFmtId="0" fontId="10" fillId="11" borderId="73" xfId="0" applyFont="1" applyFill="1" applyBorder="1" applyAlignment="1">
      <alignment horizontal="center" vertical="center" textRotation="90" wrapText="1"/>
    </xf>
    <xf numFmtId="0" fontId="10" fillId="11" borderId="84" xfId="0" applyFont="1" applyFill="1" applyBorder="1" applyAlignment="1">
      <alignment horizontal="center" vertical="center" textRotation="90" wrapText="1"/>
    </xf>
    <xf numFmtId="0" fontId="28" fillId="5" borderId="72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28" fillId="5" borderId="152" xfId="0" applyFont="1" applyFill="1" applyBorder="1" applyAlignment="1">
      <alignment horizontal="center" vertical="center" wrapText="1"/>
    </xf>
    <xf numFmtId="0" fontId="28" fillId="5" borderId="61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8" fillId="5" borderId="63" xfId="0" applyFont="1" applyFill="1" applyBorder="1" applyAlignment="1">
      <alignment horizontal="center" vertical="center" wrapText="1"/>
    </xf>
    <xf numFmtId="0" fontId="28" fillId="5" borderId="60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0" fontId="29" fillId="8" borderId="44" xfId="0" applyFont="1" applyFill="1" applyBorder="1" applyAlignment="1">
      <alignment horizontal="center" vertical="center" wrapText="1"/>
    </xf>
    <xf numFmtId="0" fontId="29" fillId="8" borderId="15" xfId="0" applyFont="1" applyFill="1" applyBorder="1" applyAlignment="1">
      <alignment horizontal="center" vertical="center" wrapText="1"/>
    </xf>
    <xf numFmtId="0" fontId="29" fillId="8" borderId="13" xfId="0" applyFont="1" applyFill="1" applyBorder="1" applyAlignment="1">
      <alignment horizontal="center" vertical="center" wrapText="1"/>
    </xf>
    <xf numFmtId="0" fontId="28" fillId="8" borderId="144" xfId="0" applyFont="1" applyFill="1" applyBorder="1" applyAlignment="1">
      <alignment horizontal="center" vertical="center" wrapText="1"/>
    </xf>
    <xf numFmtId="0" fontId="28" fillId="8" borderId="145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8" fillId="8" borderId="39" xfId="0" applyFont="1" applyFill="1" applyBorder="1" applyAlignment="1">
      <alignment horizontal="center" vertical="center" wrapText="1"/>
    </xf>
    <xf numFmtId="0" fontId="28" fillId="8" borderId="141" xfId="0" applyFont="1" applyFill="1" applyBorder="1" applyAlignment="1">
      <alignment horizontal="center" vertical="center" wrapText="1"/>
    </xf>
    <xf numFmtId="0" fontId="28" fillId="8" borderId="35" xfId="0" applyFont="1" applyFill="1" applyBorder="1" applyAlignment="1">
      <alignment horizontal="center" vertical="center" wrapText="1"/>
    </xf>
    <xf numFmtId="0" fontId="28" fillId="8" borderId="71" xfId="0" applyFont="1" applyFill="1" applyBorder="1" applyAlignment="1">
      <alignment horizontal="center" vertical="center" wrapText="1"/>
    </xf>
    <xf numFmtId="0" fontId="28" fillId="8" borderId="90" xfId="0" applyFont="1" applyFill="1" applyBorder="1" applyAlignment="1">
      <alignment horizontal="center" vertical="center" wrapText="1"/>
    </xf>
    <xf numFmtId="0" fontId="28" fillId="8" borderId="62" xfId="0" applyFont="1" applyFill="1" applyBorder="1" applyAlignment="1">
      <alignment horizontal="center" vertical="center" wrapText="1"/>
    </xf>
    <xf numFmtId="0" fontId="34" fillId="11" borderId="89" xfId="0" applyFont="1" applyFill="1" applyBorder="1" applyAlignment="1">
      <alignment horizontal="center" vertical="center" wrapText="1"/>
    </xf>
    <xf numFmtId="0" fontId="34" fillId="11" borderId="87" xfId="0" applyFont="1" applyFill="1" applyBorder="1" applyAlignment="1">
      <alignment horizontal="center" vertical="center" wrapText="1"/>
    </xf>
    <xf numFmtId="0" fontId="34" fillId="11" borderId="88" xfId="0" applyFont="1" applyFill="1" applyBorder="1" applyAlignment="1">
      <alignment horizontal="center" vertical="center" wrapText="1"/>
    </xf>
    <xf numFmtId="0" fontId="27" fillId="4" borderId="24" xfId="0" applyFont="1" applyFill="1" applyBorder="1" applyAlignment="1">
      <alignment horizontal="center" vertical="center" textRotation="90"/>
    </xf>
    <xf numFmtId="0" fontId="27" fillId="4" borderId="131" xfId="0" applyFont="1" applyFill="1" applyBorder="1" applyAlignment="1">
      <alignment horizontal="center" vertical="center" textRotation="90"/>
    </xf>
    <xf numFmtId="0" fontId="27" fillId="4" borderId="76" xfId="0" applyFont="1" applyFill="1" applyBorder="1" applyAlignment="1">
      <alignment horizontal="center" vertical="center" textRotation="90"/>
    </xf>
    <xf numFmtId="0" fontId="27" fillId="4" borderId="133" xfId="0" applyFont="1" applyFill="1" applyBorder="1" applyAlignment="1">
      <alignment horizontal="center" vertical="center" textRotation="90"/>
    </xf>
    <xf numFmtId="0" fontId="27" fillId="4" borderId="93" xfId="0" applyFont="1" applyFill="1" applyBorder="1" applyAlignment="1">
      <alignment horizontal="center" vertical="center" textRotation="90"/>
    </xf>
    <xf numFmtId="0" fontId="27" fillId="4" borderId="81" xfId="0" applyFont="1" applyFill="1" applyBorder="1" applyAlignment="1">
      <alignment horizontal="center" vertical="center" textRotation="90"/>
    </xf>
    <xf numFmtId="0" fontId="49" fillId="8" borderId="38" xfId="0" applyFont="1" applyFill="1" applyBorder="1" applyAlignment="1">
      <alignment horizontal="center" vertical="center" wrapText="1"/>
    </xf>
    <xf numFmtId="0" fontId="49" fillId="8" borderId="35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/>
    </xf>
    <xf numFmtId="0" fontId="29" fillId="4" borderId="129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</cellXfs>
  <cellStyles count="21">
    <cellStyle name="Comma" xfId="1" builtinId="3"/>
    <cellStyle name="Normal" xfId="0" builtinId="0"/>
    <cellStyle name="Normal 2" xfId="3" xr:uid="{00000000-0005-0000-0000-000000000000}"/>
    <cellStyle name="Normal 2 2" xfId="5" xr:uid="{00000000-0005-0000-0000-000001000000}"/>
    <cellStyle name="Normal 2 3" xfId="15" xr:uid="{00000000-0005-0000-0000-000002000000}"/>
    <cellStyle name="Normal 2 4" xfId="17" xr:uid="{00000000-0005-0000-0000-000003000000}"/>
    <cellStyle name="Normal 3" xfId="4" xr:uid="{00000000-0005-0000-0000-000004000000}"/>
    <cellStyle name="Normal 3 2" xfId="11" xr:uid="{00000000-0005-0000-0000-000005000000}"/>
    <cellStyle name="Normal 3 3" xfId="14" xr:uid="{00000000-0005-0000-0000-000006000000}"/>
    <cellStyle name="Normal 3 3 2" xfId="20" xr:uid="{00000000-0005-0000-0000-000007000000}"/>
    <cellStyle name="Normal 3 4" xfId="16" xr:uid="{00000000-0005-0000-0000-000008000000}"/>
    <cellStyle name="Normal 3 5" xfId="18" xr:uid="{00000000-0005-0000-0000-000009000000}"/>
    <cellStyle name="Normal 4" xfId="6" xr:uid="{00000000-0005-0000-0000-00000A000000}"/>
    <cellStyle name="Normal 4 2" xfId="19" xr:uid="{00000000-0005-0000-0000-00000B000000}"/>
    <cellStyle name="Normal 5" xfId="9" xr:uid="{00000000-0005-0000-0000-00000C000000}"/>
    <cellStyle name="Normal 6" xfId="7" xr:uid="{00000000-0005-0000-0000-00000D000000}"/>
    <cellStyle name="Normal 7" xfId="13" xr:uid="{00000000-0005-0000-0000-00000E000000}"/>
    <cellStyle name="Обычный 2" xfId="8" xr:uid="{00000000-0005-0000-0000-000010000000}"/>
    <cellStyle name="Обычный 3" xfId="12" xr:uid="{00000000-0005-0000-0000-000011000000}"/>
    <cellStyle name="Обычный_Лист1 2" xfId="2" xr:uid="{00000000-0005-0000-0000-000012000000}"/>
    <cellStyle name="Финансовый 2" xfId="10" xr:uid="{00000000-0005-0000-0000-000014000000}"/>
  </cellStyles>
  <dxfs count="208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3CD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E21" sqref="E21"/>
    </sheetView>
  </sheetViews>
  <sheetFormatPr defaultRowHeight="13.2"/>
  <sheetData>
    <row r="1" spans="1:1">
      <c r="A1" s="2" t="s">
        <v>33</v>
      </c>
    </row>
    <row r="2" spans="1:1">
      <c r="A2" s="2" t="s">
        <v>34</v>
      </c>
    </row>
    <row r="3" spans="1:1">
      <c r="A3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CF124"/>
  <sheetViews>
    <sheetView showGridLines="0" tabSelected="1" zoomScaleNormal="70" zoomScaleSheetLayoutView="25" workbookViewId="0">
      <selection activeCell="W109" sqref="W109"/>
    </sheetView>
  </sheetViews>
  <sheetFormatPr defaultColWidth="9.33203125" defaultRowHeight="15.6" outlineLevelCol="1"/>
  <cols>
    <col min="1" max="1" width="4.6640625" style="8" customWidth="1"/>
    <col min="2" max="2" width="3.6640625" style="8" customWidth="1"/>
    <col min="3" max="3" width="7.44140625" style="8" customWidth="1"/>
    <col min="4" max="4" width="8.109375" style="8" customWidth="1"/>
    <col min="5" max="5" width="8.33203125" style="9" customWidth="1"/>
    <col min="6" max="6" width="16.88671875" style="9" bestFit="1" customWidth="1"/>
    <col min="7" max="7" width="18.88671875" style="9" customWidth="1"/>
    <col min="8" max="8" width="13.88671875" style="9" customWidth="1"/>
    <col min="9" max="9" width="13.33203125" style="8" customWidth="1" outlineLevel="1"/>
    <col min="10" max="10" width="14.6640625" style="8" customWidth="1" outlineLevel="1"/>
    <col min="11" max="11" width="15.44140625" style="8" customWidth="1" outlineLevel="1"/>
    <col min="12" max="12" width="8.33203125" style="8" customWidth="1" outlineLevel="1"/>
    <col min="13" max="13" width="25.6640625" style="8" bestFit="1" customWidth="1" outlineLevel="1"/>
    <col min="14" max="14" width="8.33203125" style="8" customWidth="1" outlineLevel="1"/>
    <col min="15" max="15" width="28.33203125" style="8" customWidth="1" outlineLevel="1"/>
    <col min="16" max="17" width="8.33203125" style="8" customWidth="1" outlineLevel="1"/>
    <col min="18" max="18" width="9" style="8" customWidth="1" outlineLevel="1"/>
    <col min="19" max="19" width="11.109375" style="8" bestFit="1" customWidth="1" outlineLevel="1"/>
    <col min="20" max="20" width="17.33203125" style="10" customWidth="1"/>
    <col min="21" max="22" width="10.6640625" style="8" customWidth="1"/>
    <col min="23" max="23" width="24.44140625" style="8" bestFit="1" customWidth="1"/>
    <col min="24" max="24" width="16.6640625" style="8" customWidth="1"/>
    <col min="25" max="25" width="25.44140625" style="10" customWidth="1"/>
    <col min="26" max="26" width="10.6640625" style="10" customWidth="1"/>
    <col min="27" max="27" width="12.6640625" style="8" customWidth="1"/>
    <col min="28" max="28" width="9.6640625" style="8" customWidth="1"/>
    <col min="29" max="29" width="13.77734375" style="8" customWidth="1"/>
    <col min="30" max="30" width="10.6640625" style="8" customWidth="1"/>
    <col min="31" max="32" width="8.44140625" style="8" customWidth="1"/>
    <col min="33" max="33" width="6.6640625" style="8" customWidth="1"/>
    <col min="34" max="34" width="8.109375" style="8" customWidth="1"/>
    <col min="35" max="35" width="8.88671875" style="8" customWidth="1"/>
    <col min="36" max="36" width="6.6640625" style="8" customWidth="1"/>
    <col min="37" max="38" width="8.6640625" style="8" customWidth="1"/>
    <col min="39" max="39" width="10" style="8" customWidth="1"/>
    <col min="40" max="41" width="8.6640625" style="8" customWidth="1"/>
    <col min="42" max="59" width="12.33203125" style="8" customWidth="1"/>
    <col min="60" max="60" width="24.33203125" style="8" customWidth="1"/>
    <col min="61" max="64" width="40.6640625" style="8" customWidth="1"/>
    <col min="65" max="65" width="3.6640625" style="8" customWidth="1"/>
    <col min="66" max="66" width="9.33203125" style="8" customWidth="1"/>
    <col min="67" max="67" width="11.5546875" style="8" customWidth="1"/>
    <col min="68" max="16384" width="9.33203125" style="8"/>
  </cols>
  <sheetData>
    <row r="1" spans="2:84" s="11" customFormat="1" ht="13.8"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2:84" ht="21" customHeight="1" thickBot="1">
      <c r="B2" s="85"/>
      <c r="C2" s="310"/>
      <c r="D2" s="310"/>
      <c r="E2" s="310"/>
      <c r="F2" s="144"/>
      <c r="G2" s="87"/>
      <c r="H2" s="88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9"/>
      <c r="U2" s="86"/>
      <c r="V2" s="86"/>
      <c r="W2" s="86"/>
      <c r="X2" s="86"/>
      <c r="Y2" s="89"/>
      <c r="Z2" s="89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90"/>
    </row>
    <row r="3" spans="2:84" ht="48.6" customHeight="1" thickBot="1">
      <c r="B3" s="91"/>
      <c r="C3" s="351" t="s">
        <v>195</v>
      </c>
      <c r="D3" s="352"/>
      <c r="E3" s="353"/>
      <c r="F3" s="146" t="s">
        <v>223</v>
      </c>
      <c r="G3" s="74"/>
      <c r="H3" s="74"/>
      <c r="I3" s="75"/>
      <c r="J3" s="75"/>
      <c r="K3" s="75"/>
      <c r="L3" s="75"/>
      <c r="M3" s="140"/>
      <c r="N3" s="75"/>
      <c r="O3" s="75"/>
      <c r="P3" s="75"/>
      <c r="Q3" s="75"/>
      <c r="R3" s="75"/>
      <c r="S3" s="75"/>
      <c r="T3" s="76"/>
      <c r="U3" s="75"/>
      <c r="V3" s="75"/>
      <c r="W3" s="269"/>
      <c r="X3" s="75"/>
      <c r="Y3" s="76"/>
      <c r="Z3" s="76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K3" s="110" t="s">
        <v>162</v>
      </c>
      <c r="BL3" s="110" t="s">
        <v>143</v>
      </c>
      <c r="BM3" s="92"/>
    </row>
    <row r="4" spans="2:84" ht="28.95" customHeight="1">
      <c r="B4" s="93"/>
      <c r="C4" s="354" t="s">
        <v>190</v>
      </c>
      <c r="D4" s="355"/>
      <c r="E4" s="356"/>
      <c r="F4" s="147" t="s">
        <v>223</v>
      </c>
      <c r="H4" s="369"/>
      <c r="I4" s="369"/>
      <c r="J4" s="369"/>
      <c r="K4" s="369"/>
      <c r="L4" s="369"/>
      <c r="M4" s="369"/>
      <c r="N4" s="73"/>
      <c r="O4" s="73"/>
      <c r="P4" s="336" t="s">
        <v>191</v>
      </c>
      <c r="Q4" s="337"/>
      <c r="R4" s="338"/>
      <c r="S4" s="363" t="s">
        <v>499</v>
      </c>
      <c r="T4" s="364"/>
      <c r="U4" s="365"/>
      <c r="V4" s="116"/>
      <c r="W4" s="116"/>
      <c r="X4" s="116"/>
      <c r="Y4"/>
      <c r="Z4"/>
      <c r="AA4"/>
      <c r="AB4" s="73"/>
      <c r="AC4" s="73"/>
      <c r="BH4"/>
      <c r="BI4" s="279" t="s">
        <v>142</v>
      </c>
      <c r="BJ4" s="111">
        <f>BJ5-1</f>
        <v>45724</v>
      </c>
      <c r="BK4" s="83">
        <v>30</v>
      </c>
      <c r="BL4" s="83">
        <v>35</v>
      </c>
      <c r="BM4" s="92"/>
    </row>
    <row r="5" spans="2:84" ht="28.95" customHeight="1" thickBot="1">
      <c r="B5" s="93"/>
      <c r="C5" s="345" t="s">
        <v>204</v>
      </c>
      <c r="D5" s="346"/>
      <c r="E5" s="347"/>
      <c r="F5" s="386">
        <v>1</v>
      </c>
      <c r="H5" s="369"/>
      <c r="I5" s="369"/>
      <c r="J5" s="369"/>
      <c r="K5" s="369"/>
      <c r="L5" s="369"/>
      <c r="M5" s="369"/>
      <c r="N5" s="73"/>
      <c r="O5" s="73"/>
      <c r="P5" s="339" t="s">
        <v>192</v>
      </c>
      <c r="Q5" s="340"/>
      <c r="R5" s="341"/>
      <c r="S5" s="366">
        <v>55225</v>
      </c>
      <c r="T5" s="367"/>
      <c r="U5" s="368"/>
      <c r="V5" s="116"/>
      <c r="W5" s="116"/>
      <c r="X5" s="116"/>
      <c r="Z5"/>
      <c r="AA5"/>
      <c r="AB5" s="73"/>
      <c r="AC5" s="73"/>
      <c r="BH5"/>
      <c r="BI5" s="279"/>
      <c r="BJ5" s="111">
        <f>F7</f>
        <v>45725</v>
      </c>
      <c r="BK5" s="84">
        <v>1579</v>
      </c>
      <c r="BL5" s="84">
        <v>1589</v>
      </c>
      <c r="BM5" s="92"/>
    </row>
    <row r="6" spans="2:84" ht="32.4" customHeight="1">
      <c r="B6" s="93"/>
      <c r="C6" s="348"/>
      <c r="D6" s="349"/>
      <c r="E6" s="350"/>
      <c r="F6" s="387"/>
      <c r="H6" s="369"/>
      <c r="I6" s="369"/>
      <c r="J6" s="369"/>
      <c r="K6" s="369"/>
      <c r="L6" s="369"/>
      <c r="M6" s="369"/>
      <c r="N6" s="73"/>
      <c r="O6" s="73"/>
      <c r="P6" s="73"/>
      <c r="Q6" s="73"/>
      <c r="R6" s="73"/>
      <c r="S6" s="73"/>
      <c r="U6" s="73"/>
      <c r="V6" s="73"/>
      <c r="W6" s="73"/>
      <c r="X6" s="73"/>
      <c r="Y6" s="73"/>
      <c r="Z6" s="73"/>
      <c r="AA6" s="268"/>
      <c r="AB6" s="73"/>
      <c r="AC6" s="73"/>
      <c r="AD6" s="73"/>
      <c r="AE6" s="73"/>
      <c r="AF6" s="73"/>
      <c r="AG6" s="73"/>
      <c r="AH6" s="73"/>
      <c r="AI6" s="73"/>
      <c r="AJ6" s="73"/>
      <c r="BJ6" s="112" t="s">
        <v>161</v>
      </c>
      <c r="BK6" s="113">
        <f>BK5-BK4</f>
        <v>1549</v>
      </c>
      <c r="BL6" s="113">
        <f>BL5-BL4</f>
        <v>1554</v>
      </c>
      <c r="BM6" s="92"/>
    </row>
    <row r="7" spans="2:84" ht="26.4" customHeight="1" thickBot="1">
      <c r="B7" s="93"/>
      <c r="C7" s="420" t="s">
        <v>8</v>
      </c>
      <c r="D7" s="421"/>
      <c r="E7" s="422"/>
      <c r="F7" s="148">
        <v>45725</v>
      </c>
      <c r="G7" s="8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J7" s="73"/>
      <c r="BK7" s="113" t="s">
        <v>9</v>
      </c>
      <c r="BL7" s="109">
        <v>43831</v>
      </c>
      <c r="BM7" s="92"/>
    </row>
    <row r="8" spans="2:84" ht="16.5" customHeight="1" thickBot="1">
      <c r="B8" s="93"/>
      <c r="L8" s="57"/>
      <c r="M8" s="57"/>
      <c r="N8" s="57"/>
      <c r="O8" s="57"/>
      <c r="P8" s="57"/>
      <c r="Q8" s="57"/>
      <c r="R8" s="57"/>
      <c r="BM8" s="94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2:84" ht="107.4" customHeight="1" thickTop="1" thickBot="1">
      <c r="B9" s="93"/>
      <c r="C9" s="330" t="s">
        <v>206</v>
      </c>
      <c r="D9" s="342" t="s">
        <v>205</v>
      </c>
      <c r="E9" s="333" t="s">
        <v>207</v>
      </c>
      <c r="F9" s="276" t="s">
        <v>224</v>
      </c>
      <c r="G9" s="357" t="s">
        <v>128</v>
      </c>
      <c r="H9" s="370" t="s">
        <v>125</v>
      </c>
      <c r="I9" s="311" t="s">
        <v>120</v>
      </c>
      <c r="J9" s="315" t="s">
        <v>123</v>
      </c>
      <c r="K9" s="315" t="s">
        <v>122</v>
      </c>
      <c r="L9" s="321" t="s">
        <v>121</v>
      </c>
      <c r="M9" s="322"/>
      <c r="N9" s="322"/>
      <c r="O9" s="322"/>
      <c r="P9" s="322"/>
      <c r="Q9" s="322"/>
      <c r="R9" s="323"/>
      <c r="S9" s="378" t="s">
        <v>193</v>
      </c>
      <c r="T9" s="381" t="s">
        <v>219</v>
      </c>
      <c r="U9" s="382"/>
      <c r="V9" s="382"/>
      <c r="W9" s="382"/>
      <c r="X9" s="382"/>
      <c r="Y9" s="382"/>
      <c r="Z9" s="382"/>
      <c r="AA9" s="460" t="s">
        <v>217</v>
      </c>
      <c r="AB9" s="461"/>
      <c r="AC9" s="462"/>
      <c r="AD9" s="295" t="s">
        <v>209</v>
      </c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296"/>
      <c r="BD9" s="296"/>
      <c r="BE9" s="296"/>
      <c r="BF9" s="296"/>
      <c r="BG9" s="297"/>
      <c r="BH9" s="437" t="s">
        <v>131</v>
      </c>
      <c r="BI9" s="444" t="s">
        <v>119</v>
      </c>
      <c r="BJ9" s="417" t="s">
        <v>118</v>
      </c>
      <c r="BK9" s="440" t="s">
        <v>129</v>
      </c>
      <c r="BL9" s="431" t="s">
        <v>130</v>
      </c>
      <c r="BM9" s="92"/>
      <c r="BN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2:84" ht="57" customHeight="1" thickTop="1" thickBot="1">
      <c r="B10" s="93"/>
      <c r="C10" s="331"/>
      <c r="D10" s="343"/>
      <c r="E10" s="334"/>
      <c r="F10" s="277"/>
      <c r="G10" s="358"/>
      <c r="H10" s="371"/>
      <c r="I10" s="312"/>
      <c r="J10" s="316"/>
      <c r="K10" s="319"/>
      <c r="L10" s="324"/>
      <c r="M10" s="325"/>
      <c r="N10" s="325"/>
      <c r="O10" s="325"/>
      <c r="P10" s="325"/>
      <c r="Q10" s="325"/>
      <c r="R10" s="326"/>
      <c r="S10" s="379"/>
      <c r="T10" s="416" t="s">
        <v>214</v>
      </c>
      <c r="U10" s="384"/>
      <c r="V10" s="384"/>
      <c r="W10" s="384"/>
      <c r="X10" s="383" t="s">
        <v>215</v>
      </c>
      <c r="Y10" s="384"/>
      <c r="Z10" s="385"/>
      <c r="AA10" s="423" t="s">
        <v>218</v>
      </c>
      <c r="AB10" s="426" t="s">
        <v>141</v>
      </c>
      <c r="AC10" s="435" t="s">
        <v>134</v>
      </c>
      <c r="AD10" s="446" t="s">
        <v>203</v>
      </c>
      <c r="AE10" s="446"/>
      <c r="AF10" s="446"/>
      <c r="AG10" s="446"/>
      <c r="AH10" s="446"/>
      <c r="AI10" s="447"/>
      <c r="AJ10" s="138"/>
      <c r="AK10" s="298" t="s">
        <v>166</v>
      </c>
      <c r="AL10" s="299"/>
      <c r="AM10" s="308" t="s">
        <v>172</v>
      </c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451" t="s">
        <v>211</v>
      </c>
      <c r="BF10" s="452"/>
      <c r="BG10" s="457" t="s">
        <v>202</v>
      </c>
      <c r="BH10" s="438"/>
      <c r="BI10" s="445"/>
      <c r="BJ10" s="418"/>
      <c r="BK10" s="441"/>
      <c r="BL10" s="432"/>
      <c r="BM10" s="92"/>
      <c r="BN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2:84" ht="16.5" customHeight="1">
      <c r="B11" s="93"/>
      <c r="C11" s="331"/>
      <c r="D11" s="343"/>
      <c r="E11" s="334"/>
      <c r="F11" s="277"/>
      <c r="G11" s="358"/>
      <c r="H11" s="371"/>
      <c r="I11" s="313"/>
      <c r="J11" s="317"/>
      <c r="K11" s="319"/>
      <c r="L11" s="373" t="s">
        <v>0</v>
      </c>
      <c r="M11" s="374"/>
      <c r="N11" s="374" t="s">
        <v>1</v>
      </c>
      <c r="O11" s="374"/>
      <c r="P11" s="374" t="s">
        <v>2</v>
      </c>
      <c r="Q11" s="374"/>
      <c r="R11" s="375" t="s">
        <v>116</v>
      </c>
      <c r="S11" s="379"/>
      <c r="T11" s="466" t="s">
        <v>220</v>
      </c>
      <c r="U11" s="471" t="s">
        <v>111</v>
      </c>
      <c r="V11" s="472"/>
      <c r="W11" s="472"/>
      <c r="X11" s="463" t="s">
        <v>221</v>
      </c>
      <c r="Y11" s="471" t="s">
        <v>139</v>
      </c>
      <c r="Z11" s="475"/>
      <c r="AA11" s="424"/>
      <c r="AB11" s="427"/>
      <c r="AC11" s="435"/>
      <c r="AD11" s="280" t="s">
        <v>167</v>
      </c>
      <c r="AE11" s="281"/>
      <c r="AF11" s="281"/>
      <c r="AG11" s="281"/>
      <c r="AH11" s="281"/>
      <c r="AI11" s="282"/>
      <c r="AJ11" s="469" t="s">
        <v>175</v>
      </c>
      <c r="AK11" s="448" t="s">
        <v>139</v>
      </c>
      <c r="AL11" s="301" t="s">
        <v>167</v>
      </c>
      <c r="AM11" s="289" t="s">
        <v>170</v>
      </c>
      <c r="AN11" s="291" t="s">
        <v>168</v>
      </c>
      <c r="AO11" s="293" t="s">
        <v>167</v>
      </c>
      <c r="AP11" s="300" t="s">
        <v>22</v>
      </c>
      <c r="AQ11" s="301"/>
      <c r="AR11" s="300"/>
      <c r="AS11" s="300"/>
      <c r="AT11" s="302"/>
      <c r="AU11" s="305" t="s">
        <v>21</v>
      </c>
      <c r="AV11" s="306"/>
      <c r="AW11" s="306"/>
      <c r="AX11" s="306"/>
      <c r="AY11" s="306"/>
      <c r="AZ11" s="306"/>
      <c r="BA11" s="307"/>
      <c r="BB11" s="307" t="s">
        <v>23</v>
      </c>
      <c r="BC11" s="300"/>
      <c r="BD11" s="302"/>
      <c r="BE11" s="453"/>
      <c r="BF11" s="454"/>
      <c r="BG11" s="458"/>
      <c r="BH11" s="438"/>
      <c r="BI11" s="445"/>
      <c r="BJ11" s="418"/>
      <c r="BK11" s="442"/>
      <c r="BL11" s="433"/>
      <c r="BM11" s="92"/>
      <c r="BN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2:84" ht="15.6" customHeight="1">
      <c r="B12" s="93"/>
      <c r="C12" s="331"/>
      <c r="D12" s="343"/>
      <c r="E12" s="334"/>
      <c r="F12" s="277"/>
      <c r="G12" s="358"/>
      <c r="H12" s="371"/>
      <c r="I12" s="313"/>
      <c r="J12" s="317"/>
      <c r="K12" s="319"/>
      <c r="L12" s="429" t="s">
        <v>112</v>
      </c>
      <c r="M12" s="327" t="s">
        <v>113</v>
      </c>
      <c r="N12" s="327" t="s">
        <v>114</v>
      </c>
      <c r="O12" s="327" t="s">
        <v>115</v>
      </c>
      <c r="P12" s="327" t="s">
        <v>114</v>
      </c>
      <c r="Q12" s="327" t="s">
        <v>115</v>
      </c>
      <c r="R12" s="376"/>
      <c r="S12" s="379"/>
      <c r="T12" s="467"/>
      <c r="U12" s="473"/>
      <c r="V12" s="474"/>
      <c r="W12" s="474"/>
      <c r="X12" s="464"/>
      <c r="Y12" s="473"/>
      <c r="Z12" s="476"/>
      <c r="AA12" s="424"/>
      <c r="AB12" s="427"/>
      <c r="AC12" s="435"/>
      <c r="AD12" s="287" t="s">
        <v>135</v>
      </c>
      <c r="AE12" s="285" t="s">
        <v>136</v>
      </c>
      <c r="AF12" s="285" t="s">
        <v>137</v>
      </c>
      <c r="AG12" s="283" t="s">
        <v>117</v>
      </c>
      <c r="AH12" s="283"/>
      <c r="AI12" s="284"/>
      <c r="AJ12" s="470"/>
      <c r="AK12" s="449"/>
      <c r="AL12" s="450"/>
      <c r="AM12" s="290"/>
      <c r="AN12" s="292"/>
      <c r="AO12" s="294"/>
      <c r="AP12" s="28" t="s">
        <v>175</v>
      </c>
      <c r="AQ12" s="23" t="s">
        <v>197</v>
      </c>
      <c r="AR12" s="27" t="s">
        <v>178</v>
      </c>
      <c r="AS12" s="23" t="s">
        <v>170</v>
      </c>
      <c r="AT12" s="24" t="s">
        <v>181</v>
      </c>
      <c r="AU12" s="303" t="s">
        <v>182</v>
      </c>
      <c r="AV12" s="23" t="s">
        <v>175</v>
      </c>
      <c r="AW12" s="23" t="s">
        <v>175</v>
      </c>
      <c r="AX12" s="23" t="s">
        <v>186</v>
      </c>
      <c r="AY12" s="22"/>
      <c r="AZ12" s="23" t="s">
        <v>187</v>
      </c>
      <c r="BA12" s="31" t="s">
        <v>175</v>
      </c>
      <c r="BB12" s="31" t="s">
        <v>178</v>
      </c>
      <c r="BC12" s="23" t="s">
        <v>187</v>
      </c>
      <c r="BD12" s="28" t="s">
        <v>175</v>
      </c>
      <c r="BE12" s="455"/>
      <c r="BF12" s="456"/>
      <c r="BG12" s="459"/>
      <c r="BH12" s="438"/>
      <c r="BI12" s="445"/>
      <c r="BJ12" s="418"/>
      <c r="BK12" s="442"/>
      <c r="BL12" s="433"/>
      <c r="BM12" s="92"/>
      <c r="BN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2:84" ht="105" customHeight="1" thickBot="1">
      <c r="B13" s="93"/>
      <c r="C13" s="332"/>
      <c r="D13" s="344"/>
      <c r="E13" s="335"/>
      <c r="F13" s="278"/>
      <c r="G13" s="359"/>
      <c r="H13" s="372"/>
      <c r="I13" s="314"/>
      <c r="J13" s="318"/>
      <c r="K13" s="320"/>
      <c r="L13" s="430"/>
      <c r="M13" s="329"/>
      <c r="N13" s="328"/>
      <c r="O13" s="329"/>
      <c r="P13" s="328"/>
      <c r="Q13" s="329"/>
      <c r="R13" s="377"/>
      <c r="S13" s="380"/>
      <c r="T13" s="468"/>
      <c r="U13" s="71" t="s">
        <v>110</v>
      </c>
      <c r="V13" s="71" t="s">
        <v>198</v>
      </c>
      <c r="W13" s="120" t="s">
        <v>199</v>
      </c>
      <c r="X13" s="465"/>
      <c r="Y13" s="72" t="s">
        <v>138</v>
      </c>
      <c r="Z13" s="117" t="s">
        <v>216</v>
      </c>
      <c r="AA13" s="425"/>
      <c r="AB13" s="428"/>
      <c r="AC13" s="436"/>
      <c r="AD13" s="288"/>
      <c r="AE13" s="286"/>
      <c r="AF13" s="286"/>
      <c r="AG13" s="104" t="s">
        <v>3</v>
      </c>
      <c r="AH13" s="105" t="s">
        <v>4</v>
      </c>
      <c r="AI13" s="106" t="s">
        <v>5</v>
      </c>
      <c r="AJ13" s="103" t="s">
        <v>200</v>
      </c>
      <c r="AK13" s="32" t="s">
        <v>459</v>
      </c>
      <c r="AL13" s="128" t="s">
        <v>460</v>
      </c>
      <c r="AM13" s="114" t="s">
        <v>173</v>
      </c>
      <c r="AN13" s="52" t="s">
        <v>461</v>
      </c>
      <c r="AO13" s="53" t="s">
        <v>169</v>
      </c>
      <c r="AP13" s="54" t="s">
        <v>174</v>
      </c>
      <c r="AQ13" s="55" t="s">
        <v>176</v>
      </c>
      <c r="AR13" s="52" t="s">
        <v>177</v>
      </c>
      <c r="AS13" s="52" t="s">
        <v>179</v>
      </c>
      <c r="AT13" s="53" t="s">
        <v>180</v>
      </c>
      <c r="AU13" s="304"/>
      <c r="AV13" s="52" t="s">
        <v>183</v>
      </c>
      <c r="AW13" s="52" t="s">
        <v>184</v>
      </c>
      <c r="AX13" s="52" t="s">
        <v>185</v>
      </c>
      <c r="AY13" s="52" t="s">
        <v>171</v>
      </c>
      <c r="AZ13" s="52" t="s">
        <v>196</v>
      </c>
      <c r="BA13" s="128" t="s">
        <v>188</v>
      </c>
      <c r="BB13" s="128" t="s">
        <v>177</v>
      </c>
      <c r="BC13" s="230" t="s">
        <v>208</v>
      </c>
      <c r="BD13" s="231" t="s">
        <v>189</v>
      </c>
      <c r="BE13" s="142" t="s">
        <v>212</v>
      </c>
      <c r="BF13" s="143" t="s">
        <v>213</v>
      </c>
      <c r="BG13" s="232" t="s">
        <v>201</v>
      </c>
      <c r="BH13" s="439"/>
      <c r="BI13" s="445"/>
      <c r="BJ13" s="419"/>
      <c r="BK13" s="443"/>
      <c r="BL13" s="434"/>
      <c r="BM13" s="92"/>
      <c r="BN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2:84" ht="14.25" customHeight="1" thickTop="1" thickBot="1">
      <c r="B14" s="93"/>
      <c r="C14" s="43">
        <v>1</v>
      </c>
      <c r="D14" s="115">
        <v>2</v>
      </c>
      <c r="E14" s="44">
        <v>3</v>
      </c>
      <c r="F14" s="44">
        <v>4</v>
      </c>
      <c r="G14" s="44">
        <v>5</v>
      </c>
      <c r="H14" s="45">
        <v>6</v>
      </c>
      <c r="I14" s="46">
        <v>7</v>
      </c>
      <c r="J14" s="47">
        <v>8</v>
      </c>
      <c r="K14" s="47">
        <v>9</v>
      </c>
      <c r="L14" s="56">
        <v>10</v>
      </c>
      <c r="M14" s="48">
        <v>11</v>
      </c>
      <c r="N14" s="48">
        <v>12</v>
      </c>
      <c r="O14" s="48">
        <v>13</v>
      </c>
      <c r="P14" s="48">
        <v>14</v>
      </c>
      <c r="Q14" s="48">
        <v>15</v>
      </c>
      <c r="R14" s="58">
        <v>16</v>
      </c>
      <c r="S14" s="107">
        <v>17</v>
      </c>
      <c r="T14" s="125">
        <v>18</v>
      </c>
      <c r="U14" s="141">
        <v>19</v>
      </c>
      <c r="V14" s="141">
        <v>20</v>
      </c>
      <c r="W14" s="141">
        <v>21</v>
      </c>
      <c r="X14" s="141">
        <v>22</v>
      </c>
      <c r="Y14" s="118">
        <v>23</v>
      </c>
      <c r="Z14" s="118">
        <v>24</v>
      </c>
      <c r="AA14" s="49">
        <v>25</v>
      </c>
      <c r="AB14" s="50">
        <v>26</v>
      </c>
      <c r="AC14" s="51">
        <v>27</v>
      </c>
      <c r="AD14" s="35">
        <v>28</v>
      </c>
      <c r="AE14" s="36">
        <v>29</v>
      </c>
      <c r="AF14" s="36">
        <v>30</v>
      </c>
      <c r="AG14" s="36">
        <v>31</v>
      </c>
      <c r="AH14" s="36">
        <v>32</v>
      </c>
      <c r="AI14" s="37">
        <v>33</v>
      </c>
      <c r="AJ14" s="62">
        <v>34</v>
      </c>
      <c r="AK14" s="63">
        <v>35</v>
      </c>
      <c r="AL14" s="129">
        <v>36</v>
      </c>
      <c r="AM14" s="38">
        <v>37</v>
      </c>
      <c r="AN14" s="36">
        <v>38</v>
      </c>
      <c r="AO14" s="37">
        <v>39</v>
      </c>
      <c r="AP14" s="35">
        <v>40</v>
      </c>
      <c r="AQ14" s="36">
        <v>41</v>
      </c>
      <c r="AR14" s="36">
        <v>42</v>
      </c>
      <c r="AS14" s="36">
        <v>43</v>
      </c>
      <c r="AT14" s="37">
        <v>44</v>
      </c>
      <c r="AU14" s="38">
        <v>45</v>
      </c>
      <c r="AV14" s="36">
        <v>46</v>
      </c>
      <c r="AW14" s="36">
        <v>47</v>
      </c>
      <c r="AX14" s="36">
        <v>48</v>
      </c>
      <c r="AY14" s="36">
        <v>49</v>
      </c>
      <c r="AZ14" s="39">
        <v>50</v>
      </c>
      <c r="BA14" s="63">
        <v>51</v>
      </c>
      <c r="BB14" s="242">
        <v>52</v>
      </c>
      <c r="BC14" s="244">
        <v>53</v>
      </c>
      <c r="BD14" s="245">
        <v>54</v>
      </c>
      <c r="BE14" s="247">
        <v>55</v>
      </c>
      <c r="BF14" s="245">
        <v>56</v>
      </c>
      <c r="BG14" s="242">
        <v>57</v>
      </c>
      <c r="BH14" s="251">
        <v>58</v>
      </c>
      <c r="BI14" s="253">
        <v>59</v>
      </c>
      <c r="BJ14" s="41">
        <v>60</v>
      </c>
      <c r="BK14" s="40">
        <v>61</v>
      </c>
      <c r="BL14" s="42">
        <v>62</v>
      </c>
      <c r="BM14" s="92"/>
      <c r="BN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2:84" s="13" customFormat="1" ht="60" customHeight="1" thickTop="1">
      <c r="B15" s="95"/>
      <c r="C15" s="149">
        <v>1</v>
      </c>
      <c r="D15" s="150">
        <v>642</v>
      </c>
      <c r="E15" s="151">
        <v>794</v>
      </c>
      <c r="F15" s="152" t="s">
        <v>10</v>
      </c>
      <c r="G15" s="153" t="s">
        <v>194</v>
      </c>
      <c r="H15" s="154" t="s">
        <v>21</v>
      </c>
      <c r="I15" s="185" t="s">
        <v>150</v>
      </c>
      <c r="J15" s="155" t="s">
        <v>229</v>
      </c>
      <c r="K15" s="156" t="s">
        <v>226</v>
      </c>
      <c r="L15" s="157">
        <v>73</v>
      </c>
      <c r="M15" s="158" t="s">
        <v>250</v>
      </c>
      <c r="N15" s="159">
        <v>48</v>
      </c>
      <c r="O15" s="160">
        <v>1383</v>
      </c>
      <c r="P15" s="159"/>
      <c r="Q15" s="161"/>
      <c r="R15" s="162"/>
      <c r="S15" s="262"/>
      <c r="T15" s="211">
        <v>44805</v>
      </c>
      <c r="U15" s="219">
        <v>100</v>
      </c>
      <c r="V15" s="219">
        <v>50</v>
      </c>
      <c r="W15" s="220">
        <v>50</v>
      </c>
      <c r="X15" s="213">
        <v>44593</v>
      </c>
      <c r="Y15" s="119">
        <v>5000</v>
      </c>
      <c r="Z15" s="119"/>
      <c r="AA15" s="213">
        <v>44562</v>
      </c>
      <c r="AB15" s="21">
        <v>45</v>
      </c>
      <c r="AC15" s="33">
        <v>0.1</v>
      </c>
      <c r="AD15" s="29" t="s">
        <v>488</v>
      </c>
      <c r="AE15" s="25" t="s">
        <v>488</v>
      </c>
      <c r="AF15" s="25" t="s">
        <v>489</v>
      </c>
      <c r="AG15" s="25" t="s">
        <v>491</v>
      </c>
      <c r="AH15" s="25" t="s">
        <v>490</v>
      </c>
      <c r="AI15" s="132" t="s">
        <v>491</v>
      </c>
      <c r="AJ15" s="135" t="s">
        <v>505</v>
      </c>
      <c r="AK15" s="29"/>
      <c r="AL15" s="29"/>
      <c r="AM15" s="225" t="s">
        <v>501</v>
      </c>
      <c r="AN15" s="225" t="s">
        <v>501</v>
      </c>
      <c r="AO15" s="225" t="s">
        <v>501</v>
      </c>
      <c r="AP15" s="225"/>
      <c r="AQ15" s="225"/>
      <c r="AR15" s="225"/>
      <c r="AS15" s="225"/>
      <c r="AT15" s="225"/>
      <c r="AU15" s="225" t="s">
        <v>501</v>
      </c>
      <c r="AV15" s="225" t="s">
        <v>501</v>
      </c>
      <c r="AW15" s="225" t="s">
        <v>501</v>
      </c>
      <c r="AX15" s="225" t="s">
        <v>501</v>
      </c>
      <c r="AY15" s="225" t="s">
        <v>501</v>
      </c>
      <c r="AZ15" s="225" t="s">
        <v>501</v>
      </c>
      <c r="BA15" s="225" t="s">
        <v>501</v>
      </c>
      <c r="BB15" s="243"/>
      <c r="BC15" s="243"/>
      <c r="BD15" s="246"/>
      <c r="BE15" s="248"/>
      <c r="BF15" s="249">
        <v>100</v>
      </c>
      <c r="BG15" s="250">
        <v>24</v>
      </c>
      <c r="BH15" s="252"/>
      <c r="BI15" s="60"/>
      <c r="BJ15" s="60"/>
      <c r="BK15" s="60"/>
      <c r="BL15" s="26"/>
      <c r="BM15" s="96"/>
      <c r="BN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2:84" s="13" customFormat="1" ht="60" customHeight="1">
      <c r="B16" s="95"/>
      <c r="C16" s="149">
        <v>2</v>
      </c>
      <c r="D16" s="150">
        <v>642</v>
      </c>
      <c r="E16" s="151">
        <v>795</v>
      </c>
      <c r="F16" s="152" t="s">
        <v>10</v>
      </c>
      <c r="G16" s="153" t="s">
        <v>194</v>
      </c>
      <c r="H16" s="154" t="s">
        <v>30</v>
      </c>
      <c r="I16" s="185" t="s">
        <v>462</v>
      </c>
      <c r="J16" s="155" t="s">
        <v>230</v>
      </c>
      <c r="K16" s="156" t="s">
        <v>227</v>
      </c>
      <c r="L16" s="157">
        <v>73</v>
      </c>
      <c r="M16" s="158" t="s">
        <v>249</v>
      </c>
      <c r="N16" s="159">
        <v>48</v>
      </c>
      <c r="O16" s="160">
        <v>1245</v>
      </c>
      <c r="P16" s="159"/>
      <c r="Q16" s="161"/>
      <c r="R16" s="162"/>
      <c r="S16" s="262"/>
      <c r="T16" s="211">
        <v>44807</v>
      </c>
      <c r="U16" s="219">
        <v>100</v>
      </c>
      <c r="V16" s="219">
        <v>50</v>
      </c>
      <c r="W16" s="220">
        <v>50</v>
      </c>
      <c r="X16" s="213">
        <v>44593</v>
      </c>
      <c r="Y16" s="119">
        <v>5000</v>
      </c>
      <c r="Z16" s="119">
        <v>4000</v>
      </c>
      <c r="AA16" s="213">
        <v>44562</v>
      </c>
      <c r="AB16" s="21">
        <v>45</v>
      </c>
      <c r="AC16" s="33">
        <v>20</v>
      </c>
      <c r="AD16" s="29" t="s">
        <v>491</v>
      </c>
      <c r="AE16" s="25" t="s">
        <v>491</v>
      </c>
      <c r="AF16" s="25" t="s">
        <v>489</v>
      </c>
      <c r="AG16" s="25" t="s">
        <v>491</v>
      </c>
      <c r="AH16" s="25" t="s">
        <v>490</v>
      </c>
      <c r="AI16" s="132" t="s">
        <v>502</v>
      </c>
      <c r="AJ16" s="136" t="s">
        <v>507</v>
      </c>
      <c r="AK16" s="29" t="s">
        <v>492</v>
      </c>
      <c r="AL16" s="29" t="s">
        <v>493</v>
      </c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6"/>
      <c r="BF16" s="137">
        <v>100</v>
      </c>
      <c r="BG16" s="240">
        <v>24</v>
      </c>
      <c r="BH16" s="239"/>
      <c r="BI16" s="61"/>
      <c r="BJ16" s="145"/>
      <c r="BK16" s="145"/>
      <c r="BL16" s="26"/>
      <c r="BM16" s="96"/>
      <c r="BN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2:84" s="13" customFormat="1" ht="60" customHeight="1">
      <c r="B17" s="95"/>
      <c r="C17" s="149">
        <v>3</v>
      </c>
      <c r="D17" s="150">
        <v>642</v>
      </c>
      <c r="E17" s="151">
        <v>819</v>
      </c>
      <c r="F17" s="152" t="s">
        <v>10</v>
      </c>
      <c r="G17" s="153" t="s">
        <v>194</v>
      </c>
      <c r="H17" s="154" t="s">
        <v>31</v>
      </c>
      <c r="I17" s="185" t="s">
        <v>151</v>
      </c>
      <c r="J17" s="155" t="s">
        <v>232</v>
      </c>
      <c r="K17" s="156" t="s">
        <v>228</v>
      </c>
      <c r="L17" s="157">
        <v>73</v>
      </c>
      <c r="M17" s="158" t="s">
        <v>248</v>
      </c>
      <c r="N17" s="159">
        <v>48</v>
      </c>
      <c r="O17" s="160">
        <v>965</v>
      </c>
      <c r="P17" s="159"/>
      <c r="Q17" s="161"/>
      <c r="R17" s="162"/>
      <c r="S17" s="262"/>
      <c r="T17" s="211">
        <v>44806</v>
      </c>
      <c r="U17" s="219">
        <v>100</v>
      </c>
      <c r="V17" s="219">
        <v>50</v>
      </c>
      <c r="W17" s="220">
        <v>50</v>
      </c>
      <c r="X17" s="213">
        <v>44593</v>
      </c>
      <c r="Y17" s="119">
        <v>5000</v>
      </c>
      <c r="Z17" s="119">
        <v>4000</v>
      </c>
      <c r="AA17" s="213">
        <v>44562</v>
      </c>
      <c r="AB17" s="21">
        <v>45</v>
      </c>
      <c r="AC17" s="33">
        <v>0.1</v>
      </c>
      <c r="AD17" s="29" t="s">
        <v>491</v>
      </c>
      <c r="AE17" s="25" t="s">
        <v>488</v>
      </c>
      <c r="AF17" s="25" t="s">
        <v>489</v>
      </c>
      <c r="AG17" s="25" t="s">
        <v>491</v>
      </c>
      <c r="AH17" s="25" t="s">
        <v>490</v>
      </c>
      <c r="AI17" s="132" t="s">
        <v>491</v>
      </c>
      <c r="AJ17" s="136" t="s">
        <v>505</v>
      </c>
      <c r="AK17" s="29" t="s">
        <v>492</v>
      </c>
      <c r="AL17" s="29" t="s">
        <v>493</v>
      </c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6"/>
      <c r="BF17" s="137">
        <v>100</v>
      </c>
      <c r="BG17" s="240">
        <v>24</v>
      </c>
      <c r="BH17" s="239"/>
      <c r="BI17" s="61"/>
      <c r="BJ17" s="145"/>
      <c r="BK17" s="145"/>
      <c r="BL17" s="26"/>
      <c r="BM17" s="96"/>
      <c r="BN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2:84" s="13" customFormat="1" ht="60" customHeight="1">
      <c r="B18" s="95"/>
      <c r="C18" s="149">
        <v>4</v>
      </c>
      <c r="D18" s="150">
        <v>810</v>
      </c>
      <c r="E18" s="151">
        <v>966</v>
      </c>
      <c r="F18" s="152" t="s">
        <v>10</v>
      </c>
      <c r="G18" s="153" t="s">
        <v>194</v>
      </c>
      <c r="H18" s="154" t="s">
        <v>31</v>
      </c>
      <c r="I18" s="185" t="s">
        <v>462</v>
      </c>
      <c r="J18" s="155" t="s">
        <v>231</v>
      </c>
      <c r="K18" s="156" t="s">
        <v>233</v>
      </c>
      <c r="L18" s="157">
        <v>73</v>
      </c>
      <c r="M18" s="158" t="s">
        <v>247</v>
      </c>
      <c r="N18" s="159">
        <v>48</v>
      </c>
      <c r="O18" s="160">
        <v>1024</v>
      </c>
      <c r="P18" s="159"/>
      <c r="Q18" s="161"/>
      <c r="R18" s="162"/>
      <c r="S18" s="262"/>
      <c r="T18" s="211">
        <v>44805</v>
      </c>
      <c r="U18" s="219">
        <v>100</v>
      </c>
      <c r="V18" s="219">
        <v>50</v>
      </c>
      <c r="W18" s="220">
        <v>50</v>
      </c>
      <c r="X18" s="213">
        <v>44593</v>
      </c>
      <c r="Y18" s="119">
        <v>5000</v>
      </c>
      <c r="Z18" s="119">
        <v>4000</v>
      </c>
      <c r="AA18" s="215">
        <v>44562</v>
      </c>
      <c r="AB18" s="21">
        <v>45</v>
      </c>
      <c r="AC18" s="33">
        <v>0.1</v>
      </c>
      <c r="AD18" s="29" t="s">
        <v>491</v>
      </c>
      <c r="AE18" s="25" t="s">
        <v>504</v>
      </c>
      <c r="AF18" s="25" t="s">
        <v>489</v>
      </c>
      <c r="AG18" s="25" t="s">
        <v>491</v>
      </c>
      <c r="AH18" s="25" t="s">
        <v>490</v>
      </c>
      <c r="AI18" s="132" t="s">
        <v>491</v>
      </c>
      <c r="AJ18" s="136" t="s">
        <v>495</v>
      </c>
      <c r="AK18" s="29" t="s">
        <v>498</v>
      </c>
      <c r="AL18" s="29" t="s">
        <v>493</v>
      </c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6"/>
      <c r="BF18" s="137">
        <v>100</v>
      </c>
      <c r="BG18" s="240">
        <v>24</v>
      </c>
      <c r="BH18" s="239"/>
      <c r="BI18" s="61"/>
      <c r="BJ18" s="145"/>
      <c r="BK18" s="145"/>
      <c r="BL18" s="26"/>
      <c r="BM18" s="96"/>
      <c r="BN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2:84" s="13" customFormat="1" ht="60" customHeight="1">
      <c r="B19" s="95"/>
      <c r="C19" s="149">
        <v>5</v>
      </c>
      <c r="D19" s="150">
        <v>810</v>
      </c>
      <c r="E19" s="151">
        <v>977</v>
      </c>
      <c r="F19" s="152" t="s">
        <v>10</v>
      </c>
      <c r="G19" s="153" t="s">
        <v>194</v>
      </c>
      <c r="H19" s="154" t="s">
        <v>30</v>
      </c>
      <c r="I19" s="185" t="s">
        <v>151</v>
      </c>
      <c r="J19" s="155" t="s">
        <v>234</v>
      </c>
      <c r="K19" s="156" t="s">
        <v>235</v>
      </c>
      <c r="L19" s="157">
        <v>73</v>
      </c>
      <c r="M19" s="158" t="s">
        <v>246</v>
      </c>
      <c r="N19" s="159">
        <v>48</v>
      </c>
      <c r="O19" s="160">
        <v>1551</v>
      </c>
      <c r="P19" s="159"/>
      <c r="Q19" s="161"/>
      <c r="R19" s="162"/>
      <c r="S19" s="262"/>
      <c r="T19" s="211">
        <v>44805</v>
      </c>
      <c r="U19" s="219">
        <v>100</v>
      </c>
      <c r="V19" s="219">
        <v>50</v>
      </c>
      <c r="W19" s="220">
        <v>50</v>
      </c>
      <c r="X19" s="213">
        <v>44593</v>
      </c>
      <c r="Y19" s="119">
        <v>5000</v>
      </c>
      <c r="Z19" s="119">
        <v>4000</v>
      </c>
      <c r="AA19" s="215">
        <v>44562</v>
      </c>
      <c r="AB19" s="21">
        <v>45</v>
      </c>
      <c r="AC19" s="33">
        <v>0.1</v>
      </c>
      <c r="AD19" s="29" t="s">
        <v>491</v>
      </c>
      <c r="AE19" s="25" t="s">
        <v>488</v>
      </c>
      <c r="AF19" s="25" t="s">
        <v>489</v>
      </c>
      <c r="AG19" s="25" t="s">
        <v>491</v>
      </c>
      <c r="AH19" s="25" t="s">
        <v>491</v>
      </c>
      <c r="AI19" s="132" t="s">
        <v>491</v>
      </c>
      <c r="AJ19" s="207" t="s">
        <v>495</v>
      </c>
      <c r="AK19" s="29" t="s">
        <v>492</v>
      </c>
      <c r="AL19" s="29" t="s">
        <v>493</v>
      </c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6"/>
      <c r="BF19" s="137">
        <v>100</v>
      </c>
      <c r="BG19" s="240">
        <v>24</v>
      </c>
      <c r="BH19" s="239"/>
      <c r="BI19" s="61"/>
      <c r="BJ19" s="145"/>
      <c r="BK19" s="145"/>
      <c r="BL19" s="26"/>
      <c r="BM19" s="96"/>
      <c r="BN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2:84" s="13" customFormat="1" ht="60" customHeight="1">
      <c r="B20" s="95"/>
      <c r="C20" s="149">
        <v>6</v>
      </c>
      <c r="D20" s="150">
        <v>2164</v>
      </c>
      <c r="E20" s="151">
        <v>1738</v>
      </c>
      <c r="F20" s="152" t="s">
        <v>10</v>
      </c>
      <c r="G20" s="153" t="s">
        <v>194</v>
      </c>
      <c r="H20" s="154" t="s">
        <v>31</v>
      </c>
      <c r="I20" s="185" t="s">
        <v>462</v>
      </c>
      <c r="J20" s="155" t="s">
        <v>236</v>
      </c>
      <c r="K20" s="158" t="s">
        <v>237</v>
      </c>
      <c r="L20" s="157">
        <v>73</v>
      </c>
      <c r="M20" s="158" t="s">
        <v>238</v>
      </c>
      <c r="N20" s="159">
        <v>48</v>
      </c>
      <c r="O20" s="160">
        <v>815</v>
      </c>
      <c r="P20" s="159"/>
      <c r="Q20" s="161"/>
      <c r="R20" s="162"/>
      <c r="S20" s="262"/>
      <c r="T20" s="211">
        <v>44805</v>
      </c>
      <c r="U20" s="219">
        <v>100</v>
      </c>
      <c r="V20" s="219">
        <v>50</v>
      </c>
      <c r="W20" s="220">
        <v>50</v>
      </c>
      <c r="X20" s="213">
        <v>44593</v>
      </c>
      <c r="Y20" s="119">
        <v>5000</v>
      </c>
      <c r="Z20" s="119">
        <v>4000</v>
      </c>
      <c r="AA20" s="215">
        <v>44562</v>
      </c>
      <c r="AB20" s="21">
        <v>45</v>
      </c>
      <c r="AC20" s="33">
        <v>0.1</v>
      </c>
      <c r="AD20" s="29" t="s">
        <v>491</v>
      </c>
      <c r="AE20" s="25" t="s">
        <v>488</v>
      </c>
      <c r="AF20" s="25" t="s">
        <v>489</v>
      </c>
      <c r="AG20" s="25" t="s">
        <v>491</v>
      </c>
      <c r="AH20" s="25" t="s">
        <v>490</v>
      </c>
      <c r="AI20" s="132" t="s">
        <v>491</v>
      </c>
      <c r="AJ20" s="258" t="s">
        <v>495</v>
      </c>
      <c r="AK20" s="257" t="s">
        <v>492</v>
      </c>
      <c r="AL20" s="29" t="s">
        <v>493</v>
      </c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6"/>
      <c r="BF20" s="137">
        <v>100</v>
      </c>
      <c r="BG20" s="240">
        <v>24</v>
      </c>
      <c r="BH20" s="239"/>
      <c r="BI20" s="61"/>
      <c r="BJ20" s="145"/>
      <c r="BK20" s="145"/>
      <c r="BL20" s="26"/>
      <c r="BM20" s="96"/>
      <c r="BN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2:84" s="13" customFormat="1" ht="60" customHeight="1">
      <c r="B21" s="95"/>
      <c r="C21" s="149">
        <v>7</v>
      </c>
      <c r="D21" s="150">
        <v>1936</v>
      </c>
      <c r="E21" s="151">
        <v>1939</v>
      </c>
      <c r="F21" s="152" t="s">
        <v>10</v>
      </c>
      <c r="G21" s="153" t="s">
        <v>194</v>
      </c>
      <c r="H21" s="154" t="s">
        <v>30</v>
      </c>
      <c r="I21" s="185" t="s">
        <v>151</v>
      </c>
      <c r="J21" s="155" t="s">
        <v>239</v>
      </c>
      <c r="K21" s="156" t="s">
        <v>241</v>
      </c>
      <c r="L21" s="157">
        <v>73</v>
      </c>
      <c r="M21" s="158" t="s">
        <v>245</v>
      </c>
      <c r="N21" s="159">
        <v>48</v>
      </c>
      <c r="O21" s="160">
        <v>1478</v>
      </c>
      <c r="P21" s="159"/>
      <c r="Q21" s="161"/>
      <c r="R21" s="162"/>
      <c r="S21" s="262"/>
      <c r="T21" s="211">
        <v>44805</v>
      </c>
      <c r="U21" s="219">
        <v>100</v>
      </c>
      <c r="V21" s="219">
        <v>50</v>
      </c>
      <c r="W21" s="220">
        <v>50</v>
      </c>
      <c r="X21" s="213">
        <v>44593</v>
      </c>
      <c r="Y21" s="119">
        <v>5000</v>
      </c>
      <c r="Z21" s="119">
        <v>4000</v>
      </c>
      <c r="AA21" s="215">
        <v>44562</v>
      </c>
      <c r="AB21" s="21">
        <v>45</v>
      </c>
      <c r="AC21" s="33">
        <v>0.1</v>
      </c>
      <c r="AD21" s="29" t="s">
        <v>491</v>
      </c>
      <c r="AE21" s="25" t="s">
        <v>488</v>
      </c>
      <c r="AF21" s="25" t="s">
        <v>489</v>
      </c>
      <c r="AG21" s="25" t="s">
        <v>491</v>
      </c>
      <c r="AH21" s="25" t="s">
        <v>490</v>
      </c>
      <c r="AI21" s="132" t="s">
        <v>491</v>
      </c>
      <c r="AJ21" s="136" t="s">
        <v>495</v>
      </c>
      <c r="AK21" s="29" t="s">
        <v>492</v>
      </c>
      <c r="AL21" s="29" t="s">
        <v>493</v>
      </c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6"/>
      <c r="BF21" s="137">
        <v>100</v>
      </c>
      <c r="BG21" s="240">
        <v>24</v>
      </c>
      <c r="BH21" s="239"/>
      <c r="BI21" s="61"/>
      <c r="BJ21" s="145"/>
      <c r="BK21" s="145"/>
      <c r="BL21" s="26"/>
      <c r="BM21" s="96"/>
      <c r="BN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2:84" s="13" customFormat="1" ht="60" customHeight="1">
      <c r="B22" s="95"/>
      <c r="C22" s="149">
        <v>8</v>
      </c>
      <c r="D22" s="150">
        <v>1936</v>
      </c>
      <c r="E22" s="151">
        <v>1943</v>
      </c>
      <c r="F22" s="152" t="s">
        <v>10</v>
      </c>
      <c r="G22" s="153" t="s">
        <v>194</v>
      </c>
      <c r="H22" s="154" t="s">
        <v>30</v>
      </c>
      <c r="I22" s="185" t="s">
        <v>462</v>
      </c>
      <c r="J22" s="155" t="s">
        <v>242</v>
      </c>
      <c r="K22" s="158" t="s">
        <v>243</v>
      </c>
      <c r="L22" s="157">
        <v>73</v>
      </c>
      <c r="M22" s="158" t="s">
        <v>244</v>
      </c>
      <c r="N22" s="159">
        <v>48</v>
      </c>
      <c r="O22" s="160">
        <v>1140</v>
      </c>
      <c r="P22" s="159"/>
      <c r="Q22" s="161"/>
      <c r="R22" s="162"/>
      <c r="S22" s="262"/>
      <c r="T22" s="211">
        <v>44805</v>
      </c>
      <c r="U22" s="219">
        <v>100</v>
      </c>
      <c r="V22" s="219">
        <v>50</v>
      </c>
      <c r="W22" s="220">
        <v>50</v>
      </c>
      <c r="X22" s="213">
        <v>44593</v>
      </c>
      <c r="Y22" s="119">
        <v>5000</v>
      </c>
      <c r="Z22" s="119">
        <v>4000</v>
      </c>
      <c r="AA22" s="215">
        <v>44562</v>
      </c>
      <c r="AB22" s="21">
        <v>45</v>
      </c>
      <c r="AC22" s="33">
        <v>0.1</v>
      </c>
      <c r="AD22" s="29" t="s">
        <v>491</v>
      </c>
      <c r="AE22" s="25" t="s">
        <v>488</v>
      </c>
      <c r="AF22" s="25" t="s">
        <v>489</v>
      </c>
      <c r="AG22" s="25" t="s">
        <v>491</v>
      </c>
      <c r="AH22" s="25" t="s">
        <v>490</v>
      </c>
      <c r="AI22" s="132" t="s">
        <v>491</v>
      </c>
      <c r="AJ22" s="136" t="s">
        <v>495</v>
      </c>
      <c r="AK22" s="29" t="s">
        <v>492</v>
      </c>
      <c r="AL22" s="29" t="s">
        <v>493</v>
      </c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6"/>
      <c r="BF22" s="137">
        <v>100</v>
      </c>
      <c r="BG22" s="240">
        <v>24</v>
      </c>
      <c r="BH22" s="239"/>
      <c r="BI22" s="61"/>
      <c r="BJ22" s="145"/>
      <c r="BK22" s="145"/>
      <c r="BL22" s="26"/>
      <c r="BM22" s="96"/>
      <c r="BN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2:84" s="13" customFormat="1" ht="60" customHeight="1">
      <c r="B23" s="95"/>
      <c r="C23" s="149">
        <v>9</v>
      </c>
      <c r="D23" s="150">
        <v>2150</v>
      </c>
      <c r="E23" s="151">
        <v>2149</v>
      </c>
      <c r="F23" s="152" t="s">
        <v>10</v>
      </c>
      <c r="G23" s="153" t="s">
        <v>194</v>
      </c>
      <c r="H23" s="154" t="s">
        <v>31</v>
      </c>
      <c r="I23" s="185" t="s">
        <v>160</v>
      </c>
      <c r="J23" s="155" t="s">
        <v>251</v>
      </c>
      <c r="K23" s="158" t="s">
        <v>274</v>
      </c>
      <c r="L23" s="157">
        <v>73</v>
      </c>
      <c r="M23" s="158" t="s">
        <v>252</v>
      </c>
      <c r="N23" s="159">
        <v>48</v>
      </c>
      <c r="O23" s="160">
        <v>1346</v>
      </c>
      <c r="P23" s="159"/>
      <c r="Q23" s="161"/>
      <c r="R23" s="162"/>
      <c r="S23" s="262"/>
      <c r="T23" s="211">
        <v>44805</v>
      </c>
      <c r="U23" s="219">
        <v>100</v>
      </c>
      <c r="V23" s="219">
        <v>50</v>
      </c>
      <c r="W23" s="220">
        <v>50</v>
      </c>
      <c r="X23" s="213">
        <v>44593</v>
      </c>
      <c r="Y23" s="119">
        <v>5000</v>
      </c>
      <c r="Z23" s="119">
        <v>4000</v>
      </c>
      <c r="AA23" s="215">
        <v>44562</v>
      </c>
      <c r="AB23" s="21">
        <v>45</v>
      </c>
      <c r="AC23" s="33">
        <v>0.1</v>
      </c>
      <c r="AD23" s="29" t="s">
        <v>491</v>
      </c>
      <c r="AE23" s="25" t="s">
        <v>488</v>
      </c>
      <c r="AF23" s="25" t="s">
        <v>489</v>
      </c>
      <c r="AG23" s="25" t="s">
        <v>491</v>
      </c>
      <c r="AH23" s="25" t="s">
        <v>490</v>
      </c>
      <c r="AI23" s="132" t="s">
        <v>491</v>
      </c>
      <c r="AJ23" s="136" t="s">
        <v>495</v>
      </c>
      <c r="AK23" s="29" t="s">
        <v>492</v>
      </c>
      <c r="AL23" s="29" t="s">
        <v>493</v>
      </c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6"/>
      <c r="BF23" s="137">
        <v>100</v>
      </c>
      <c r="BG23" s="240">
        <v>24</v>
      </c>
      <c r="BH23" s="239"/>
      <c r="BI23" s="61"/>
      <c r="BJ23" s="145"/>
      <c r="BK23" s="145"/>
      <c r="BL23" s="26"/>
      <c r="BM23" s="96"/>
      <c r="BN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2:84" s="13" customFormat="1" ht="60" customHeight="1">
      <c r="B24" s="95"/>
      <c r="C24" s="149">
        <v>10</v>
      </c>
      <c r="D24" s="150">
        <v>2150</v>
      </c>
      <c r="E24" s="151">
        <v>2150</v>
      </c>
      <c r="F24" s="152" t="s">
        <v>10</v>
      </c>
      <c r="G24" s="153" t="s">
        <v>194</v>
      </c>
      <c r="H24" s="154" t="s">
        <v>20</v>
      </c>
      <c r="I24" s="185" t="s">
        <v>160</v>
      </c>
      <c r="J24" s="155" t="s">
        <v>253</v>
      </c>
      <c r="K24" s="158" t="s">
        <v>254</v>
      </c>
      <c r="L24" s="157">
        <v>73</v>
      </c>
      <c r="M24" s="158" t="s">
        <v>255</v>
      </c>
      <c r="N24" s="159">
        <v>48</v>
      </c>
      <c r="O24" s="160">
        <v>1014</v>
      </c>
      <c r="P24" s="159"/>
      <c r="Q24" s="161"/>
      <c r="R24" s="162"/>
      <c r="S24" s="262"/>
      <c r="T24" s="211">
        <v>44805</v>
      </c>
      <c r="U24" s="219">
        <v>100</v>
      </c>
      <c r="V24" s="219">
        <v>50</v>
      </c>
      <c r="W24" s="220">
        <v>50</v>
      </c>
      <c r="X24" s="213">
        <v>44593</v>
      </c>
      <c r="Y24" s="119">
        <v>5000</v>
      </c>
      <c r="Z24" s="119">
        <v>4000</v>
      </c>
      <c r="AA24" s="215">
        <v>44562</v>
      </c>
      <c r="AB24" s="21">
        <v>45</v>
      </c>
      <c r="AC24" s="33">
        <v>0.1</v>
      </c>
      <c r="AD24" s="29" t="s">
        <v>491</v>
      </c>
      <c r="AE24" s="25" t="s">
        <v>488</v>
      </c>
      <c r="AF24" s="25" t="s">
        <v>489</v>
      </c>
      <c r="AG24" s="25" t="s">
        <v>491</v>
      </c>
      <c r="AH24" s="25" t="s">
        <v>490</v>
      </c>
      <c r="AI24" s="132" t="s">
        <v>491</v>
      </c>
      <c r="AJ24" s="136" t="s">
        <v>495</v>
      </c>
      <c r="AK24" s="29" t="s">
        <v>492</v>
      </c>
      <c r="AL24" s="29" t="s">
        <v>493</v>
      </c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6"/>
      <c r="BF24" s="137">
        <v>100</v>
      </c>
      <c r="BG24" s="240">
        <v>24</v>
      </c>
      <c r="BH24" s="239"/>
      <c r="BI24" s="61"/>
      <c r="BJ24" s="145"/>
      <c r="BK24" s="145"/>
      <c r="BL24" s="26"/>
      <c r="BM24" s="96"/>
      <c r="BN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2:84" s="13" customFormat="1" ht="60" customHeight="1">
      <c r="B25" s="95"/>
      <c r="C25" s="149">
        <v>11</v>
      </c>
      <c r="D25" s="150">
        <v>2150</v>
      </c>
      <c r="E25" s="151">
        <v>2151</v>
      </c>
      <c r="F25" s="152" t="s">
        <v>10</v>
      </c>
      <c r="G25" s="153" t="s">
        <v>194</v>
      </c>
      <c r="H25" s="154" t="s">
        <v>20</v>
      </c>
      <c r="I25" s="185" t="s">
        <v>153</v>
      </c>
      <c r="J25" s="155" t="s">
        <v>253</v>
      </c>
      <c r="K25" s="156" t="s">
        <v>256</v>
      </c>
      <c r="L25" s="157">
        <v>73</v>
      </c>
      <c r="M25" s="158" t="s">
        <v>257</v>
      </c>
      <c r="N25" s="159">
        <v>48</v>
      </c>
      <c r="O25" s="160">
        <v>1234</v>
      </c>
      <c r="P25" s="159"/>
      <c r="Q25" s="161"/>
      <c r="R25" s="162"/>
      <c r="S25" s="262"/>
      <c r="T25" s="211">
        <v>44805</v>
      </c>
      <c r="U25" s="219">
        <v>100</v>
      </c>
      <c r="V25" s="219">
        <v>50</v>
      </c>
      <c r="W25" s="220">
        <v>50</v>
      </c>
      <c r="X25" s="213">
        <v>44593</v>
      </c>
      <c r="Y25" s="119">
        <v>5000</v>
      </c>
      <c r="Z25" s="119">
        <v>4000</v>
      </c>
      <c r="AA25" s="215">
        <v>44562</v>
      </c>
      <c r="AB25" s="21">
        <v>45</v>
      </c>
      <c r="AC25" s="33">
        <v>0.1</v>
      </c>
      <c r="AD25" s="29" t="s">
        <v>491</v>
      </c>
      <c r="AE25" s="25" t="s">
        <v>488</v>
      </c>
      <c r="AF25" s="25" t="s">
        <v>489</v>
      </c>
      <c r="AG25" s="25" t="s">
        <v>491</v>
      </c>
      <c r="AH25" s="25" t="s">
        <v>490</v>
      </c>
      <c r="AI25" s="132" t="s">
        <v>491</v>
      </c>
      <c r="AJ25" s="136" t="s">
        <v>495</v>
      </c>
      <c r="AK25" s="29" t="s">
        <v>492</v>
      </c>
      <c r="AL25" s="29" t="s">
        <v>493</v>
      </c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6"/>
      <c r="BF25" s="137">
        <v>100</v>
      </c>
      <c r="BG25" s="240">
        <v>24</v>
      </c>
      <c r="BH25" s="239"/>
      <c r="BI25" s="61"/>
      <c r="BJ25" s="145"/>
      <c r="BK25" s="145"/>
      <c r="BL25" s="26"/>
      <c r="BM25" s="96"/>
      <c r="BN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2:84" s="13" customFormat="1" ht="60" customHeight="1">
      <c r="B26" s="95"/>
      <c r="C26" s="149">
        <v>12</v>
      </c>
      <c r="D26" s="150">
        <v>2150</v>
      </c>
      <c r="E26" s="151">
        <v>2152</v>
      </c>
      <c r="F26" s="152" t="s">
        <v>10</v>
      </c>
      <c r="G26" s="153" t="s">
        <v>194</v>
      </c>
      <c r="H26" s="154" t="s">
        <v>31</v>
      </c>
      <c r="I26" s="185" t="s">
        <v>157</v>
      </c>
      <c r="J26" s="155" t="s">
        <v>258</v>
      </c>
      <c r="K26" s="156" t="s">
        <v>259</v>
      </c>
      <c r="L26" s="157">
        <v>73</v>
      </c>
      <c r="M26" s="158" t="s">
        <v>260</v>
      </c>
      <c r="N26" s="159">
        <v>48</v>
      </c>
      <c r="O26" s="160">
        <v>1010</v>
      </c>
      <c r="P26" s="159"/>
      <c r="Q26" s="161"/>
      <c r="R26" s="162"/>
      <c r="S26" s="262"/>
      <c r="T26" s="211">
        <v>44805</v>
      </c>
      <c r="U26" s="219">
        <v>100</v>
      </c>
      <c r="V26" s="219">
        <v>50</v>
      </c>
      <c r="W26" s="220">
        <v>50</v>
      </c>
      <c r="X26" s="213">
        <v>44593</v>
      </c>
      <c r="Y26" s="119">
        <v>5000</v>
      </c>
      <c r="Z26" s="119">
        <v>4000</v>
      </c>
      <c r="AA26" s="215">
        <v>44562</v>
      </c>
      <c r="AB26" s="21">
        <v>45</v>
      </c>
      <c r="AC26" s="33">
        <v>0.1</v>
      </c>
      <c r="AD26" s="29" t="s">
        <v>491</v>
      </c>
      <c r="AE26" s="25" t="s">
        <v>488</v>
      </c>
      <c r="AF26" s="25" t="s">
        <v>489</v>
      </c>
      <c r="AG26" s="25" t="s">
        <v>491</v>
      </c>
      <c r="AH26" s="25" t="s">
        <v>490</v>
      </c>
      <c r="AI26" s="132" t="s">
        <v>491</v>
      </c>
      <c r="AJ26" s="136" t="s">
        <v>495</v>
      </c>
      <c r="AK26" s="29" t="s">
        <v>492</v>
      </c>
      <c r="AL26" s="29" t="s">
        <v>493</v>
      </c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6"/>
      <c r="BF26" s="137">
        <v>100</v>
      </c>
      <c r="BG26" s="240">
        <v>24</v>
      </c>
      <c r="BH26" s="239"/>
      <c r="BI26" s="61"/>
      <c r="BJ26" s="145"/>
      <c r="BK26" s="145"/>
      <c r="BL26" s="26"/>
      <c r="BM26" s="96"/>
      <c r="BN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2:84" s="13" customFormat="1" ht="60" customHeight="1">
      <c r="B27" s="95"/>
      <c r="C27" s="149">
        <v>13</v>
      </c>
      <c r="D27" s="150">
        <v>2150</v>
      </c>
      <c r="E27" s="151">
        <v>2153</v>
      </c>
      <c r="F27" s="152" t="s">
        <v>10</v>
      </c>
      <c r="G27" s="153" t="s">
        <v>194</v>
      </c>
      <c r="H27" s="154" t="s">
        <v>31</v>
      </c>
      <c r="I27" s="185" t="s">
        <v>160</v>
      </c>
      <c r="J27" s="155" t="s">
        <v>261</v>
      </c>
      <c r="K27" s="156" t="s">
        <v>262</v>
      </c>
      <c r="L27" s="157">
        <v>73</v>
      </c>
      <c r="M27" s="158" t="s">
        <v>263</v>
      </c>
      <c r="N27" s="159">
        <v>48</v>
      </c>
      <c r="O27" s="160">
        <v>1621</v>
      </c>
      <c r="P27" s="159"/>
      <c r="Q27" s="161"/>
      <c r="R27" s="162"/>
      <c r="S27" s="262"/>
      <c r="T27" s="211">
        <v>44805</v>
      </c>
      <c r="U27" s="219">
        <v>100</v>
      </c>
      <c r="V27" s="219">
        <v>50</v>
      </c>
      <c r="W27" s="220">
        <v>50</v>
      </c>
      <c r="X27" s="213">
        <v>44593</v>
      </c>
      <c r="Y27" s="119">
        <v>5000</v>
      </c>
      <c r="Z27" s="119">
        <v>4000</v>
      </c>
      <c r="AA27" s="215">
        <v>44562</v>
      </c>
      <c r="AB27" s="21">
        <v>45</v>
      </c>
      <c r="AC27" s="33">
        <v>0.1</v>
      </c>
      <c r="AD27" s="29" t="s">
        <v>491</v>
      </c>
      <c r="AE27" s="25" t="s">
        <v>488</v>
      </c>
      <c r="AF27" s="25" t="s">
        <v>489</v>
      </c>
      <c r="AG27" s="25" t="s">
        <v>491</v>
      </c>
      <c r="AH27" s="25" t="s">
        <v>490</v>
      </c>
      <c r="AI27" s="132" t="s">
        <v>491</v>
      </c>
      <c r="AJ27" s="136" t="s">
        <v>495</v>
      </c>
      <c r="AK27" s="29" t="s">
        <v>492</v>
      </c>
      <c r="AL27" s="29" t="s">
        <v>493</v>
      </c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6"/>
      <c r="BF27" s="137">
        <v>100</v>
      </c>
      <c r="BG27" s="240">
        <v>24</v>
      </c>
      <c r="BH27" s="239"/>
      <c r="BI27" s="61"/>
      <c r="BJ27" s="145"/>
      <c r="BK27" s="145"/>
      <c r="BL27" s="26"/>
      <c r="BM27" s="96"/>
      <c r="BN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2:84" s="13" customFormat="1" ht="60" customHeight="1">
      <c r="B28" s="95"/>
      <c r="C28" s="149">
        <v>14</v>
      </c>
      <c r="D28" s="150">
        <v>2150</v>
      </c>
      <c r="E28" s="151">
        <v>2156</v>
      </c>
      <c r="F28" s="152" t="s">
        <v>10</v>
      </c>
      <c r="G28" s="153" t="s">
        <v>194</v>
      </c>
      <c r="H28" s="154" t="s">
        <v>20</v>
      </c>
      <c r="I28" s="185" t="s">
        <v>153</v>
      </c>
      <c r="J28" s="155" t="s">
        <v>264</v>
      </c>
      <c r="K28" s="156" t="s">
        <v>265</v>
      </c>
      <c r="L28" s="157">
        <v>73</v>
      </c>
      <c r="M28" s="158" t="s">
        <v>266</v>
      </c>
      <c r="N28" s="159">
        <v>48</v>
      </c>
      <c r="O28" s="160">
        <v>1052</v>
      </c>
      <c r="P28" s="159"/>
      <c r="Q28" s="161"/>
      <c r="R28" s="162"/>
      <c r="S28" s="262"/>
      <c r="T28" s="211">
        <v>44805</v>
      </c>
      <c r="U28" s="219">
        <v>100</v>
      </c>
      <c r="V28" s="219">
        <v>50</v>
      </c>
      <c r="W28" s="220">
        <v>50</v>
      </c>
      <c r="X28" s="213">
        <v>44593</v>
      </c>
      <c r="Y28" s="119">
        <v>5000</v>
      </c>
      <c r="Z28" s="119">
        <v>4000</v>
      </c>
      <c r="AA28" s="215">
        <v>44562</v>
      </c>
      <c r="AB28" s="21">
        <v>45</v>
      </c>
      <c r="AC28" s="33">
        <v>0.1</v>
      </c>
      <c r="AD28" s="29" t="s">
        <v>491</v>
      </c>
      <c r="AE28" s="25" t="s">
        <v>488</v>
      </c>
      <c r="AF28" s="25" t="s">
        <v>489</v>
      </c>
      <c r="AG28" s="25" t="s">
        <v>491</v>
      </c>
      <c r="AH28" s="25" t="s">
        <v>490</v>
      </c>
      <c r="AI28" s="132" t="s">
        <v>491</v>
      </c>
      <c r="AJ28" s="136" t="s">
        <v>495</v>
      </c>
      <c r="AK28" s="29" t="s">
        <v>492</v>
      </c>
      <c r="AL28" s="29" t="s">
        <v>493</v>
      </c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6"/>
      <c r="BF28" s="137">
        <v>100</v>
      </c>
      <c r="BG28" s="240">
        <v>24</v>
      </c>
      <c r="BH28" s="239"/>
      <c r="BI28" s="61"/>
      <c r="BJ28" s="145"/>
      <c r="BK28" s="145"/>
      <c r="BL28" s="26"/>
      <c r="BM28" s="96"/>
      <c r="BN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2:84" s="13" customFormat="1" ht="60" customHeight="1">
      <c r="B29" s="95"/>
      <c r="C29" s="149">
        <v>15</v>
      </c>
      <c r="D29" s="150">
        <v>2150</v>
      </c>
      <c r="E29" s="151">
        <v>2157</v>
      </c>
      <c r="F29" s="152" t="s">
        <v>10</v>
      </c>
      <c r="G29" s="153" t="s">
        <v>194</v>
      </c>
      <c r="H29" s="154" t="s">
        <v>20</v>
      </c>
      <c r="I29" s="185" t="s">
        <v>157</v>
      </c>
      <c r="J29" s="155" t="s">
        <v>268</v>
      </c>
      <c r="K29" s="158" t="s">
        <v>273</v>
      </c>
      <c r="L29" s="157">
        <v>73</v>
      </c>
      <c r="M29" s="158" t="s">
        <v>267</v>
      </c>
      <c r="N29" s="159">
        <v>48</v>
      </c>
      <c r="O29" s="160">
        <v>1105</v>
      </c>
      <c r="P29" s="159"/>
      <c r="Q29" s="161"/>
      <c r="R29" s="162"/>
      <c r="S29" s="262"/>
      <c r="T29" s="211">
        <v>44807</v>
      </c>
      <c r="U29" s="219">
        <v>100</v>
      </c>
      <c r="V29" s="219">
        <v>50</v>
      </c>
      <c r="W29" s="220">
        <v>50</v>
      </c>
      <c r="X29" s="213">
        <v>44593</v>
      </c>
      <c r="Y29" s="119">
        <v>5000</v>
      </c>
      <c r="Z29" s="119">
        <v>4000</v>
      </c>
      <c r="AA29" s="215">
        <v>44562</v>
      </c>
      <c r="AB29" s="21">
        <v>45</v>
      </c>
      <c r="AC29" s="33">
        <v>0.1</v>
      </c>
      <c r="AD29" s="29" t="s">
        <v>491</v>
      </c>
      <c r="AE29" s="25" t="s">
        <v>488</v>
      </c>
      <c r="AF29" s="25" t="s">
        <v>489</v>
      </c>
      <c r="AG29" s="25" t="s">
        <v>491</v>
      </c>
      <c r="AH29" s="25" t="s">
        <v>490</v>
      </c>
      <c r="AI29" s="132" t="s">
        <v>491</v>
      </c>
      <c r="AJ29" s="136" t="s">
        <v>495</v>
      </c>
      <c r="AK29" s="29" t="s">
        <v>492</v>
      </c>
      <c r="AL29" s="29" t="s">
        <v>493</v>
      </c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6"/>
      <c r="BF29" s="137">
        <v>100</v>
      </c>
      <c r="BG29" s="240">
        <v>24</v>
      </c>
      <c r="BH29" s="239"/>
      <c r="BI29" s="61"/>
      <c r="BJ29" s="145"/>
      <c r="BK29" s="145"/>
      <c r="BL29" s="26"/>
      <c r="BM29" s="96"/>
      <c r="BN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2:84" s="13" customFormat="1" ht="60" customHeight="1">
      <c r="B30" s="95"/>
      <c r="C30" s="149">
        <v>16</v>
      </c>
      <c r="D30" s="150">
        <v>2150</v>
      </c>
      <c r="E30" s="151">
        <v>2158</v>
      </c>
      <c r="F30" s="152" t="s">
        <v>10</v>
      </c>
      <c r="G30" s="153" t="s">
        <v>194</v>
      </c>
      <c r="H30" s="154" t="s">
        <v>31</v>
      </c>
      <c r="I30" s="185" t="s">
        <v>159</v>
      </c>
      <c r="J30" s="155" t="s">
        <v>269</v>
      </c>
      <c r="K30" s="158" t="s">
        <v>272</v>
      </c>
      <c r="L30" s="157">
        <v>73</v>
      </c>
      <c r="M30" s="158" t="s">
        <v>270</v>
      </c>
      <c r="N30" s="159">
        <v>48</v>
      </c>
      <c r="O30" s="160">
        <v>1678</v>
      </c>
      <c r="P30" s="159"/>
      <c r="Q30" s="161"/>
      <c r="R30" s="162"/>
      <c r="S30" s="262"/>
      <c r="T30" s="211">
        <v>44805</v>
      </c>
      <c r="U30" s="219">
        <v>100</v>
      </c>
      <c r="V30" s="219">
        <v>50</v>
      </c>
      <c r="W30" s="220">
        <v>50</v>
      </c>
      <c r="X30" s="213">
        <v>44593</v>
      </c>
      <c r="Y30" s="119">
        <v>5000</v>
      </c>
      <c r="Z30" s="119">
        <v>4000</v>
      </c>
      <c r="AA30" s="215">
        <v>44442</v>
      </c>
      <c r="AB30" s="21">
        <v>45</v>
      </c>
      <c r="AC30" s="33">
        <v>0.1</v>
      </c>
      <c r="AD30" s="29" t="s">
        <v>491</v>
      </c>
      <c r="AE30" s="25" t="s">
        <v>488</v>
      </c>
      <c r="AF30" s="25" t="s">
        <v>489</v>
      </c>
      <c r="AG30" s="25" t="s">
        <v>491</v>
      </c>
      <c r="AH30" s="25" t="s">
        <v>490</v>
      </c>
      <c r="AI30" s="132" t="s">
        <v>491</v>
      </c>
      <c r="AJ30" s="136" t="s">
        <v>495</v>
      </c>
      <c r="AK30" s="29" t="s">
        <v>492</v>
      </c>
      <c r="AL30" s="29" t="s">
        <v>493</v>
      </c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6"/>
      <c r="BF30" s="137">
        <v>100</v>
      </c>
      <c r="BG30" s="240">
        <v>24</v>
      </c>
      <c r="BH30" s="239"/>
      <c r="BI30" s="61"/>
      <c r="BJ30" s="145"/>
      <c r="BK30" s="145"/>
      <c r="BL30" s="26"/>
      <c r="BM30" s="96"/>
      <c r="BN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2:84" s="13" customFormat="1" ht="60" customHeight="1">
      <c r="B31" s="95"/>
      <c r="C31" s="149">
        <v>17</v>
      </c>
      <c r="D31" s="150">
        <v>2150</v>
      </c>
      <c r="E31" s="151">
        <v>2159</v>
      </c>
      <c r="F31" s="152" t="s">
        <v>10</v>
      </c>
      <c r="G31" s="153" t="s">
        <v>194</v>
      </c>
      <c r="H31" s="154" t="s">
        <v>31</v>
      </c>
      <c r="I31" s="185" t="s">
        <v>157</v>
      </c>
      <c r="J31" s="155" t="s">
        <v>271</v>
      </c>
      <c r="K31" s="156" t="s">
        <v>275</v>
      </c>
      <c r="L31" s="157">
        <v>73</v>
      </c>
      <c r="M31" s="158" t="s">
        <v>286</v>
      </c>
      <c r="N31" s="159">
        <v>48</v>
      </c>
      <c r="O31" s="160">
        <v>982</v>
      </c>
      <c r="P31" s="159"/>
      <c r="Q31" s="161"/>
      <c r="R31" s="162"/>
      <c r="S31" s="262"/>
      <c r="T31" s="211">
        <v>44805</v>
      </c>
      <c r="U31" s="219">
        <v>100</v>
      </c>
      <c r="V31" s="219">
        <v>50</v>
      </c>
      <c r="W31" s="220">
        <v>50</v>
      </c>
      <c r="X31" s="213">
        <v>44593</v>
      </c>
      <c r="Y31" s="119">
        <v>5000</v>
      </c>
      <c r="Z31" s="119">
        <v>4000</v>
      </c>
      <c r="AA31" s="215">
        <v>44562</v>
      </c>
      <c r="AB31" s="21">
        <v>45</v>
      </c>
      <c r="AC31" s="33">
        <v>0.1</v>
      </c>
      <c r="AD31" s="29" t="s">
        <v>491</v>
      </c>
      <c r="AE31" s="25" t="s">
        <v>488</v>
      </c>
      <c r="AF31" s="25" t="s">
        <v>489</v>
      </c>
      <c r="AG31" s="25" t="s">
        <v>491</v>
      </c>
      <c r="AH31" s="25" t="s">
        <v>490</v>
      </c>
      <c r="AI31" s="132" t="s">
        <v>491</v>
      </c>
      <c r="AJ31" s="136" t="s">
        <v>495</v>
      </c>
      <c r="AK31" s="29" t="s">
        <v>492</v>
      </c>
      <c r="AL31" s="29" t="s">
        <v>493</v>
      </c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6"/>
      <c r="BF31" s="137">
        <v>100</v>
      </c>
      <c r="BG31" s="240">
        <v>24</v>
      </c>
      <c r="BH31" s="239"/>
      <c r="BI31" s="61"/>
      <c r="BJ31" s="145"/>
      <c r="BK31" s="145"/>
      <c r="BL31" s="26"/>
      <c r="BM31" s="96"/>
      <c r="BN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2:84" s="13" customFormat="1" ht="60" customHeight="1">
      <c r="B32" s="95"/>
      <c r="C32" s="149">
        <v>18</v>
      </c>
      <c r="D32" s="150">
        <v>2150</v>
      </c>
      <c r="E32" s="151">
        <v>2160</v>
      </c>
      <c r="F32" s="152" t="s">
        <v>10</v>
      </c>
      <c r="G32" s="153" t="s">
        <v>194</v>
      </c>
      <c r="H32" s="154" t="s">
        <v>31</v>
      </c>
      <c r="I32" s="185" t="s">
        <v>151</v>
      </c>
      <c r="J32" s="155" t="s">
        <v>276</v>
      </c>
      <c r="K32" s="158" t="s">
        <v>277</v>
      </c>
      <c r="L32" s="157">
        <v>73</v>
      </c>
      <c r="M32" s="158" t="s">
        <v>278</v>
      </c>
      <c r="N32" s="159">
        <v>48</v>
      </c>
      <c r="O32" s="160">
        <v>1104</v>
      </c>
      <c r="P32" s="159"/>
      <c r="Q32" s="161"/>
      <c r="R32" s="162"/>
      <c r="S32" s="262"/>
      <c r="T32" s="211">
        <v>44805</v>
      </c>
      <c r="U32" s="219">
        <v>100</v>
      </c>
      <c r="V32" s="219">
        <v>50</v>
      </c>
      <c r="W32" s="220">
        <v>50</v>
      </c>
      <c r="X32" s="213">
        <v>44593</v>
      </c>
      <c r="Y32" s="119">
        <v>5000</v>
      </c>
      <c r="Z32" s="119">
        <v>4000</v>
      </c>
      <c r="AA32" s="215">
        <v>44562</v>
      </c>
      <c r="AB32" s="21">
        <v>45</v>
      </c>
      <c r="AC32" s="33">
        <v>0.1</v>
      </c>
      <c r="AD32" s="29" t="s">
        <v>491</v>
      </c>
      <c r="AE32" s="25" t="s">
        <v>488</v>
      </c>
      <c r="AF32" s="25" t="s">
        <v>489</v>
      </c>
      <c r="AG32" s="25" t="s">
        <v>491</v>
      </c>
      <c r="AH32" s="25" t="s">
        <v>490</v>
      </c>
      <c r="AI32" s="132" t="s">
        <v>491</v>
      </c>
      <c r="AJ32" s="136" t="s">
        <v>495</v>
      </c>
      <c r="AK32" s="29" t="s">
        <v>492</v>
      </c>
      <c r="AL32" s="29" t="s">
        <v>493</v>
      </c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6"/>
      <c r="BF32" s="137">
        <v>100</v>
      </c>
      <c r="BG32" s="240">
        <v>24</v>
      </c>
      <c r="BH32" s="239"/>
      <c r="BI32" s="61"/>
      <c r="BJ32" s="145"/>
      <c r="BK32" s="145"/>
      <c r="BL32" s="26"/>
      <c r="BM32" s="96"/>
      <c r="BN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2:84" s="13" customFormat="1" ht="60" customHeight="1">
      <c r="B33" s="95"/>
      <c r="C33" s="149">
        <v>19</v>
      </c>
      <c r="D33" s="150">
        <v>2150</v>
      </c>
      <c r="E33" s="151">
        <v>2161</v>
      </c>
      <c r="F33" s="152" t="s">
        <v>10</v>
      </c>
      <c r="G33" s="153" t="s">
        <v>194</v>
      </c>
      <c r="H33" s="154" t="s">
        <v>31</v>
      </c>
      <c r="I33" s="185" t="s">
        <v>153</v>
      </c>
      <c r="J33" s="155" t="s">
        <v>279</v>
      </c>
      <c r="K33" s="156" t="s">
        <v>281</v>
      </c>
      <c r="L33" s="157">
        <v>73</v>
      </c>
      <c r="M33" s="158" t="s">
        <v>282</v>
      </c>
      <c r="N33" s="159">
        <v>48</v>
      </c>
      <c r="O33" s="160">
        <v>1254</v>
      </c>
      <c r="P33" s="159"/>
      <c r="Q33" s="161"/>
      <c r="R33" s="162"/>
      <c r="S33" s="262"/>
      <c r="T33" s="211">
        <v>44805</v>
      </c>
      <c r="U33" s="219">
        <v>100</v>
      </c>
      <c r="V33" s="219">
        <v>50</v>
      </c>
      <c r="W33" s="220">
        <v>50</v>
      </c>
      <c r="X33" s="213">
        <v>44593</v>
      </c>
      <c r="Y33" s="119">
        <v>5000</v>
      </c>
      <c r="Z33" s="119">
        <v>4000</v>
      </c>
      <c r="AA33" s="215">
        <v>44562</v>
      </c>
      <c r="AB33" s="21">
        <v>45</v>
      </c>
      <c r="AC33" s="33">
        <v>0.1</v>
      </c>
      <c r="AD33" s="29" t="s">
        <v>491</v>
      </c>
      <c r="AE33" s="25" t="s">
        <v>488</v>
      </c>
      <c r="AF33" s="25" t="s">
        <v>489</v>
      </c>
      <c r="AG33" s="25" t="s">
        <v>491</v>
      </c>
      <c r="AH33" s="25" t="s">
        <v>490</v>
      </c>
      <c r="AI33" s="132" t="s">
        <v>491</v>
      </c>
      <c r="AJ33" s="136" t="s">
        <v>495</v>
      </c>
      <c r="AK33" s="29" t="s">
        <v>492</v>
      </c>
      <c r="AL33" s="29" t="s">
        <v>493</v>
      </c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6"/>
      <c r="BF33" s="137">
        <v>100</v>
      </c>
      <c r="BG33" s="240">
        <v>24</v>
      </c>
      <c r="BH33" s="239"/>
      <c r="BI33" s="61"/>
      <c r="BJ33" s="145"/>
      <c r="BK33" s="145"/>
      <c r="BL33" s="26"/>
      <c r="BM33" s="96"/>
      <c r="BN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2:84" s="13" customFormat="1" ht="60" customHeight="1">
      <c r="B34" s="95"/>
      <c r="C34" s="149">
        <v>20</v>
      </c>
      <c r="D34" s="150">
        <v>2150</v>
      </c>
      <c r="E34" s="151">
        <v>2162</v>
      </c>
      <c r="F34" s="152" t="s">
        <v>10</v>
      </c>
      <c r="G34" s="153" t="s">
        <v>194</v>
      </c>
      <c r="H34" s="154" t="s">
        <v>31</v>
      </c>
      <c r="I34" s="185" t="s">
        <v>153</v>
      </c>
      <c r="J34" s="155" t="s">
        <v>283</v>
      </c>
      <c r="K34" s="156" t="s">
        <v>284</v>
      </c>
      <c r="L34" s="157">
        <v>73</v>
      </c>
      <c r="M34" s="158" t="s">
        <v>285</v>
      </c>
      <c r="N34" s="159">
        <v>48</v>
      </c>
      <c r="O34" s="160">
        <v>1348</v>
      </c>
      <c r="P34" s="159"/>
      <c r="Q34" s="161"/>
      <c r="R34" s="162"/>
      <c r="S34" s="262"/>
      <c r="T34" s="211">
        <v>44805</v>
      </c>
      <c r="U34" s="219">
        <v>100</v>
      </c>
      <c r="V34" s="219">
        <v>50</v>
      </c>
      <c r="W34" s="220">
        <v>50</v>
      </c>
      <c r="X34" s="213">
        <v>44593</v>
      </c>
      <c r="Y34" s="119">
        <v>5000</v>
      </c>
      <c r="Z34" s="119">
        <v>4000</v>
      </c>
      <c r="AA34" s="215">
        <v>44562</v>
      </c>
      <c r="AB34" s="21">
        <v>45</v>
      </c>
      <c r="AC34" s="33">
        <v>0.1</v>
      </c>
      <c r="AD34" s="29" t="s">
        <v>491</v>
      </c>
      <c r="AE34" s="25" t="s">
        <v>488</v>
      </c>
      <c r="AF34" s="25" t="s">
        <v>489</v>
      </c>
      <c r="AG34" s="25" t="s">
        <v>491</v>
      </c>
      <c r="AH34" s="25" t="s">
        <v>490</v>
      </c>
      <c r="AI34" s="132" t="s">
        <v>491</v>
      </c>
      <c r="AJ34" s="136" t="s">
        <v>495</v>
      </c>
      <c r="AK34" s="29" t="s">
        <v>492</v>
      </c>
      <c r="AL34" s="29" t="s">
        <v>493</v>
      </c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6"/>
      <c r="BF34" s="137">
        <v>100</v>
      </c>
      <c r="BG34" s="240">
        <v>24</v>
      </c>
      <c r="BH34" s="239"/>
      <c r="BI34" s="61"/>
      <c r="BJ34" s="145"/>
      <c r="BK34" s="145"/>
      <c r="BL34" s="26"/>
      <c r="BM34" s="96"/>
      <c r="BN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2:84" s="13" customFormat="1" ht="60" customHeight="1">
      <c r="B35" s="95"/>
      <c r="C35" s="149">
        <v>21</v>
      </c>
      <c r="D35" s="150">
        <v>2164</v>
      </c>
      <c r="E35" s="151">
        <v>2165</v>
      </c>
      <c r="F35" s="152" t="s">
        <v>12</v>
      </c>
      <c r="G35" s="153" t="s">
        <v>7</v>
      </c>
      <c r="H35" s="154"/>
      <c r="I35" s="185" t="s">
        <v>152</v>
      </c>
      <c r="J35" s="155" t="s">
        <v>440</v>
      </c>
      <c r="K35" s="156" t="s">
        <v>441</v>
      </c>
      <c r="L35" s="157">
        <v>73</v>
      </c>
      <c r="M35" s="158" t="s">
        <v>442</v>
      </c>
      <c r="N35" s="159"/>
      <c r="O35" s="160"/>
      <c r="P35" s="159"/>
      <c r="Q35" s="161"/>
      <c r="R35" s="162"/>
      <c r="S35" s="262"/>
      <c r="T35" s="211">
        <v>44805</v>
      </c>
      <c r="U35" s="219">
        <v>100</v>
      </c>
      <c r="V35" s="219">
        <v>50</v>
      </c>
      <c r="W35" s="220">
        <v>50</v>
      </c>
      <c r="X35" s="213">
        <v>44593</v>
      </c>
      <c r="Y35" s="119">
        <v>5000</v>
      </c>
      <c r="Z35" s="119"/>
      <c r="AA35" s="215">
        <v>44562</v>
      </c>
      <c r="AB35" s="21">
        <v>45</v>
      </c>
      <c r="AC35" s="33">
        <v>0.1</v>
      </c>
      <c r="AD35" s="29" t="s">
        <v>491</v>
      </c>
      <c r="AE35" s="25" t="s">
        <v>488</v>
      </c>
      <c r="AF35" s="25" t="s">
        <v>489</v>
      </c>
      <c r="AG35" s="25" t="s">
        <v>491</v>
      </c>
      <c r="AH35" s="25" t="s">
        <v>490</v>
      </c>
      <c r="AI35" s="132" t="s">
        <v>491</v>
      </c>
      <c r="AJ35" s="136" t="s">
        <v>495</v>
      </c>
      <c r="AK35" s="29"/>
      <c r="AL35" s="29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6"/>
      <c r="BF35" s="137">
        <v>100</v>
      </c>
      <c r="BG35" s="240">
        <v>24</v>
      </c>
      <c r="BH35" s="239"/>
      <c r="BI35" s="61"/>
      <c r="BJ35" s="145"/>
      <c r="BK35" s="145"/>
      <c r="BL35" s="26"/>
      <c r="BM35" s="96"/>
      <c r="BN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2:84" s="13" customFormat="1" ht="60" customHeight="1">
      <c r="B36" s="95"/>
      <c r="C36" s="149">
        <v>22</v>
      </c>
      <c r="D36" s="150">
        <v>2164</v>
      </c>
      <c r="E36" s="151">
        <v>2166</v>
      </c>
      <c r="F36" s="152" t="s">
        <v>10</v>
      </c>
      <c r="G36" s="153" t="s">
        <v>194</v>
      </c>
      <c r="H36" s="154" t="s">
        <v>31</v>
      </c>
      <c r="I36" s="185" t="s">
        <v>153</v>
      </c>
      <c r="J36" s="155" t="s">
        <v>232</v>
      </c>
      <c r="K36" s="156" t="s">
        <v>287</v>
      </c>
      <c r="L36" s="157">
        <v>73</v>
      </c>
      <c r="M36" s="158" t="s">
        <v>288</v>
      </c>
      <c r="N36" s="159">
        <v>48</v>
      </c>
      <c r="O36" s="160">
        <v>1335</v>
      </c>
      <c r="P36" s="159"/>
      <c r="Q36" s="161"/>
      <c r="R36" s="162"/>
      <c r="S36" s="262"/>
      <c r="T36" s="211">
        <v>44805</v>
      </c>
      <c r="U36" s="219">
        <v>100</v>
      </c>
      <c r="V36" s="219">
        <v>50</v>
      </c>
      <c r="W36" s="220">
        <v>50</v>
      </c>
      <c r="X36" s="213">
        <v>44593</v>
      </c>
      <c r="Y36" s="119">
        <v>5000</v>
      </c>
      <c r="Z36" s="119">
        <v>4000</v>
      </c>
      <c r="AA36" s="215">
        <v>44562</v>
      </c>
      <c r="AB36" s="21">
        <v>45</v>
      </c>
      <c r="AC36" s="33">
        <v>0.1</v>
      </c>
      <c r="AD36" s="29" t="s">
        <v>491</v>
      </c>
      <c r="AE36" s="25" t="s">
        <v>488</v>
      </c>
      <c r="AF36" s="25" t="s">
        <v>489</v>
      </c>
      <c r="AG36" s="25" t="s">
        <v>491</v>
      </c>
      <c r="AH36" s="25" t="s">
        <v>490</v>
      </c>
      <c r="AI36" s="132" t="s">
        <v>491</v>
      </c>
      <c r="AJ36" s="136" t="s">
        <v>495</v>
      </c>
      <c r="AK36" s="29" t="s">
        <v>492</v>
      </c>
      <c r="AL36" s="29" t="s">
        <v>493</v>
      </c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6"/>
      <c r="BF36" s="137">
        <v>100</v>
      </c>
      <c r="BG36" s="240">
        <v>24</v>
      </c>
      <c r="BH36" s="239"/>
      <c r="BI36" s="61"/>
      <c r="BJ36" s="145"/>
      <c r="BK36" s="145"/>
      <c r="BL36" s="26"/>
      <c r="BM36" s="96"/>
      <c r="BN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2:84" s="13" customFormat="1" ht="60" customHeight="1">
      <c r="B37" s="95"/>
      <c r="C37" s="149">
        <v>23</v>
      </c>
      <c r="D37" s="150">
        <v>2164</v>
      </c>
      <c r="E37" s="151">
        <v>2167</v>
      </c>
      <c r="F37" s="152" t="s">
        <v>10</v>
      </c>
      <c r="G37" s="153" t="s">
        <v>194</v>
      </c>
      <c r="H37" s="154" t="s">
        <v>31</v>
      </c>
      <c r="I37" s="185" t="s">
        <v>153</v>
      </c>
      <c r="J37" s="155" t="s">
        <v>289</v>
      </c>
      <c r="K37" s="156" t="s">
        <v>290</v>
      </c>
      <c r="L37" s="157">
        <v>73</v>
      </c>
      <c r="M37" s="158" t="s">
        <v>291</v>
      </c>
      <c r="N37" s="159">
        <v>48</v>
      </c>
      <c r="O37" s="160">
        <v>617</v>
      </c>
      <c r="P37" s="159"/>
      <c r="Q37" s="161"/>
      <c r="R37" s="162"/>
      <c r="S37" s="262"/>
      <c r="T37" s="211">
        <v>44844</v>
      </c>
      <c r="U37" s="219">
        <v>100</v>
      </c>
      <c r="V37" s="219">
        <v>50</v>
      </c>
      <c r="W37" s="220">
        <v>50</v>
      </c>
      <c r="X37" s="213">
        <v>44844</v>
      </c>
      <c r="Y37" s="119">
        <v>5000</v>
      </c>
      <c r="Z37" s="119">
        <v>4000</v>
      </c>
      <c r="AA37" s="215">
        <v>44197</v>
      </c>
      <c r="AB37" s="21">
        <v>45</v>
      </c>
      <c r="AC37" s="33">
        <v>0.1</v>
      </c>
      <c r="AD37" s="29" t="s">
        <v>491</v>
      </c>
      <c r="AE37" s="25" t="s">
        <v>488</v>
      </c>
      <c r="AF37" s="25" t="s">
        <v>489</v>
      </c>
      <c r="AG37" s="25" t="s">
        <v>491</v>
      </c>
      <c r="AH37" s="25" t="s">
        <v>490</v>
      </c>
      <c r="AI37" s="132" t="s">
        <v>491</v>
      </c>
      <c r="AJ37" s="136" t="s">
        <v>495</v>
      </c>
      <c r="AK37" s="29" t="s">
        <v>492</v>
      </c>
      <c r="AL37" s="29" t="s">
        <v>493</v>
      </c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6"/>
      <c r="BF37" s="137">
        <v>100</v>
      </c>
      <c r="BG37" s="240">
        <v>24</v>
      </c>
      <c r="BH37" s="239"/>
      <c r="BI37" s="61"/>
      <c r="BJ37" s="145"/>
      <c r="BK37" s="145"/>
      <c r="BL37" s="26"/>
      <c r="BM37" s="96"/>
      <c r="BN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2:84" s="13" customFormat="1" ht="60" customHeight="1">
      <c r="B38" s="95"/>
      <c r="C38" s="149">
        <v>24</v>
      </c>
      <c r="D38" s="150">
        <v>2164</v>
      </c>
      <c r="E38" s="151">
        <v>2169</v>
      </c>
      <c r="F38" s="152" t="s">
        <v>10</v>
      </c>
      <c r="G38" s="153" t="s">
        <v>194</v>
      </c>
      <c r="H38" s="154" t="s">
        <v>31</v>
      </c>
      <c r="I38" s="185" t="s">
        <v>151</v>
      </c>
      <c r="J38" s="155" t="s">
        <v>292</v>
      </c>
      <c r="K38" s="158" t="s">
        <v>293</v>
      </c>
      <c r="L38" s="157">
        <v>73</v>
      </c>
      <c r="M38" s="158" t="s">
        <v>294</v>
      </c>
      <c r="N38" s="159">
        <v>48</v>
      </c>
      <c r="O38" s="160">
        <v>780</v>
      </c>
      <c r="P38" s="159"/>
      <c r="Q38" s="161"/>
      <c r="R38" s="162"/>
      <c r="S38" s="262"/>
      <c r="T38" s="211">
        <v>44805</v>
      </c>
      <c r="U38" s="219">
        <v>100</v>
      </c>
      <c r="V38" s="219">
        <v>50</v>
      </c>
      <c r="W38" s="220">
        <v>50</v>
      </c>
      <c r="X38" s="213">
        <v>44593</v>
      </c>
      <c r="Y38" s="119">
        <v>5000</v>
      </c>
      <c r="Z38" s="119">
        <v>4000</v>
      </c>
      <c r="AA38" s="215">
        <v>44562</v>
      </c>
      <c r="AB38" s="21">
        <v>45</v>
      </c>
      <c r="AC38" s="33">
        <v>0.1</v>
      </c>
      <c r="AD38" s="29" t="s">
        <v>491</v>
      </c>
      <c r="AE38" s="25" t="s">
        <v>488</v>
      </c>
      <c r="AF38" s="25" t="s">
        <v>489</v>
      </c>
      <c r="AG38" s="25" t="s">
        <v>491</v>
      </c>
      <c r="AH38" s="25" t="s">
        <v>490</v>
      </c>
      <c r="AI38" s="132" t="s">
        <v>491</v>
      </c>
      <c r="AJ38" s="136" t="s">
        <v>495</v>
      </c>
      <c r="AK38" s="29" t="s">
        <v>492</v>
      </c>
      <c r="AL38" s="29" t="s">
        <v>493</v>
      </c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6"/>
      <c r="BF38" s="137">
        <v>100</v>
      </c>
      <c r="BG38" s="240">
        <v>24</v>
      </c>
      <c r="BH38" s="239"/>
      <c r="BI38" s="61"/>
      <c r="BJ38" s="145"/>
      <c r="BK38" s="145"/>
      <c r="BL38" s="26"/>
      <c r="BM38" s="96"/>
      <c r="BN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2:84" s="13" customFormat="1" ht="60" customHeight="1">
      <c r="B39" s="95"/>
      <c r="C39" s="149">
        <v>25</v>
      </c>
      <c r="D39" s="150">
        <v>2164</v>
      </c>
      <c r="E39" s="151">
        <v>2180</v>
      </c>
      <c r="F39" s="152" t="s">
        <v>12</v>
      </c>
      <c r="G39" s="153" t="s">
        <v>194</v>
      </c>
      <c r="H39" s="154"/>
      <c r="I39" s="185" t="s">
        <v>151</v>
      </c>
      <c r="J39" s="155" t="s">
        <v>292</v>
      </c>
      <c r="K39" s="158" t="s">
        <v>443</v>
      </c>
      <c r="L39" s="157">
        <v>73</v>
      </c>
      <c r="M39" s="158" t="s">
        <v>444</v>
      </c>
      <c r="N39" s="159"/>
      <c r="O39" s="160"/>
      <c r="P39" s="159"/>
      <c r="Q39" s="161"/>
      <c r="R39" s="162"/>
      <c r="S39" s="262"/>
      <c r="T39" s="211">
        <v>44805</v>
      </c>
      <c r="U39" s="219">
        <v>100</v>
      </c>
      <c r="V39" s="219">
        <v>50</v>
      </c>
      <c r="W39" s="220">
        <v>50</v>
      </c>
      <c r="X39" s="213">
        <v>44593</v>
      </c>
      <c r="Y39" s="119">
        <v>5000</v>
      </c>
      <c r="Z39" s="119"/>
      <c r="AA39" s="215">
        <v>44562</v>
      </c>
      <c r="AB39" s="21">
        <v>45</v>
      </c>
      <c r="AC39" s="33">
        <v>0.1</v>
      </c>
      <c r="AD39" s="29" t="s">
        <v>491</v>
      </c>
      <c r="AE39" s="25" t="s">
        <v>488</v>
      </c>
      <c r="AF39" s="25" t="s">
        <v>489</v>
      </c>
      <c r="AG39" s="25" t="s">
        <v>491</v>
      </c>
      <c r="AH39" s="25" t="s">
        <v>490</v>
      </c>
      <c r="AI39" s="132" t="s">
        <v>491</v>
      </c>
      <c r="AJ39" s="136" t="s">
        <v>495</v>
      </c>
      <c r="AK39" s="29"/>
      <c r="AL39" s="29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6"/>
      <c r="BF39" s="137">
        <v>100</v>
      </c>
      <c r="BG39" s="240">
        <v>24</v>
      </c>
      <c r="BH39" s="239"/>
      <c r="BI39" s="61"/>
      <c r="BJ39" s="145"/>
      <c r="BK39" s="145"/>
      <c r="BL39" s="26"/>
      <c r="BM39" s="96"/>
      <c r="BN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2:84" s="13" customFormat="1" ht="60" customHeight="1">
      <c r="B40" s="95"/>
      <c r="C40" s="149">
        <v>26</v>
      </c>
      <c r="D40" s="150">
        <v>2164</v>
      </c>
      <c r="E40" s="151">
        <v>2209</v>
      </c>
      <c r="F40" s="152" t="s">
        <v>10</v>
      </c>
      <c r="G40" s="153" t="s">
        <v>194</v>
      </c>
      <c r="H40" s="154" t="s">
        <v>31</v>
      </c>
      <c r="I40" s="185" t="s">
        <v>151</v>
      </c>
      <c r="J40" s="155" t="s">
        <v>295</v>
      </c>
      <c r="K40" s="158" t="s">
        <v>296</v>
      </c>
      <c r="L40" s="157">
        <v>73</v>
      </c>
      <c r="M40" s="158" t="s">
        <v>297</v>
      </c>
      <c r="N40" s="159">
        <v>48</v>
      </c>
      <c r="O40" s="160">
        <v>718</v>
      </c>
      <c r="P40" s="159"/>
      <c r="Q40" s="161"/>
      <c r="R40" s="162"/>
      <c r="S40" s="262"/>
      <c r="T40" s="211">
        <v>44805</v>
      </c>
      <c r="U40" s="219">
        <v>100</v>
      </c>
      <c r="V40" s="219">
        <v>50</v>
      </c>
      <c r="W40" s="220">
        <v>50</v>
      </c>
      <c r="X40" s="213">
        <v>44593</v>
      </c>
      <c r="Y40" s="119">
        <v>5000</v>
      </c>
      <c r="Z40" s="119">
        <v>4000</v>
      </c>
      <c r="AA40" s="215">
        <v>44562</v>
      </c>
      <c r="AB40" s="21">
        <v>45</v>
      </c>
      <c r="AC40" s="33">
        <v>0.1</v>
      </c>
      <c r="AD40" s="29" t="s">
        <v>491</v>
      </c>
      <c r="AE40" s="25" t="s">
        <v>488</v>
      </c>
      <c r="AF40" s="25" t="s">
        <v>489</v>
      </c>
      <c r="AG40" s="25" t="s">
        <v>491</v>
      </c>
      <c r="AH40" s="25" t="s">
        <v>490</v>
      </c>
      <c r="AI40" s="132" t="s">
        <v>491</v>
      </c>
      <c r="AJ40" s="136" t="s">
        <v>495</v>
      </c>
      <c r="AK40" s="29" t="s">
        <v>492</v>
      </c>
      <c r="AL40" s="29" t="s">
        <v>493</v>
      </c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6"/>
      <c r="BF40" s="137">
        <v>100</v>
      </c>
      <c r="BG40" s="240">
        <v>24</v>
      </c>
      <c r="BH40" s="239"/>
      <c r="BI40" s="61"/>
      <c r="BJ40" s="145"/>
      <c r="BK40" s="145"/>
      <c r="BL40" s="26"/>
      <c r="BM40" s="96"/>
      <c r="BN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2:84" s="13" customFormat="1" ht="60" customHeight="1">
      <c r="B41" s="95"/>
      <c r="C41" s="149">
        <v>27</v>
      </c>
      <c r="D41" s="150">
        <v>2164</v>
      </c>
      <c r="E41" s="151">
        <v>2210</v>
      </c>
      <c r="F41" s="152" t="s">
        <v>10</v>
      </c>
      <c r="G41" s="153" t="s">
        <v>194</v>
      </c>
      <c r="H41" s="154" t="s">
        <v>31</v>
      </c>
      <c r="I41" s="185" t="s">
        <v>157</v>
      </c>
      <c r="J41" s="155" t="s">
        <v>240</v>
      </c>
      <c r="K41" s="156" t="s">
        <v>298</v>
      </c>
      <c r="L41" s="157">
        <v>73</v>
      </c>
      <c r="M41" s="158" t="s">
        <v>299</v>
      </c>
      <c r="N41" s="159">
        <v>48</v>
      </c>
      <c r="O41" s="160">
        <v>1254</v>
      </c>
      <c r="P41" s="159"/>
      <c r="Q41" s="161"/>
      <c r="R41" s="162"/>
      <c r="S41" s="262"/>
      <c r="T41" s="211">
        <v>44805</v>
      </c>
      <c r="U41" s="219">
        <v>100</v>
      </c>
      <c r="V41" s="219">
        <v>50</v>
      </c>
      <c r="W41" s="220">
        <v>50</v>
      </c>
      <c r="X41" s="213">
        <v>44593</v>
      </c>
      <c r="Y41" s="119">
        <v>5000</v>
      </c>
      <c r="Z41" s="119">
        <v>4000</v>
      </c>
      <c r="AA41" s="215">
        <v>44562</v>
      </c>
      <c r="AB41" s="21">
        <v>45</v>
      </c>
      <c r="AC41" s="33">
        <v>0.1</v>
      </c>
      <c r="AD41" s="29" t="s">
        <v>491</v>
      </c>
      <c r="AE41" s="25" t="s">
        <v>488</v>
      </c>
      <c r="AF41" s="25" t="s">
        <v>489</v>
      </c>
      <c r="AG41" s="25" t="s">
        <v>491</v>
      </c>
      <c r="AH41" s="25" t="s">
        <v>490</v>
      </c>
      <c r="AI41" s="132" t="s">
        <v>491</v>
      </c>
      <c r="AJ41" s="136" t="s">
        <v>495</v>
      </c>
      <c r="AK41" s="29" t="s">
        <v>492</v>
      </c>
      <c r="AL41" s="29" t="s">
        <v>493</v>
      </c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6"/>
      <c r="BF41" s="137">
        <v>100</v>
      </c>
      <c r="BG41" s="240">
        <v>24</v>
      </c>
      <c r="BH41" s="239"/>
      <c r="BI41" s="61"/>
      <c r="BJ41" s="145"/>
      <c r="BK41" s="145"/>
      <c r="BL41" s="26"/>
      <c r="BM41" s="96"/>
      <c r="BN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2:84" s="13" customFormat="1" ht="60" customHeight="1">
      <c r="B42" s="95"/>
      <c r="C42" s="149">
        <v>28</v>
      </c>
      <c r="D42" s="150">
        <v>2164</v>
      </c>
      <c r="E42" s="151">
        <v>2213</v>
      </c>
      <c r="F42" s="152" t="s">
        <v>10</v>
      </c>
      <c r="G42" s="153" t="s">
        <v>194</v>
      </c>
      <c r="H42" s="154" t="s">
        <v>30</v>
      </c>
      <c r="I42" s="185" t="s">
        <v>151</v>
      </c>
      <c r="J42" s="155" t="s">
        <v>300</v>
      </c>
      <c r="K42" s="158" t="s">
        <v>301</v>
      </c>
      <c r="L42" s="157">
        <v>73</v>
      </c>
      <c r="M42" s="158" t="s">
        <v>302</v>
      </c>
      <c r="N42" s="159">
        <v>48</v>
      </c>
      <c r="O42" s="160">
        <v>839</v>
      </c>
      <c r="P42" s="159"/>
      <c r="Q42" s="161"/>
      <c r="R42" s="162"/>
      <c r="S42" s="262"/>
      <c r="T42" s="211">
        <v>44805</v>
      </c>
      <c r="U42" s="219">
        <v>100</v>
      </c>
      <c r="V42" s="219">
        <v>50</v>
      </c>
      <c r="W42" s="220">
        <v>50</v>
      </c>
      <c r="X42" s="213">
        <v>44593</v>
      </c>
      <c r="Y42" s="119">
        <v>5000</v>
      </c>
      <c r="Z42" s="119">
        <v>4000</v>
      </c>
      <c r="AA42" s="215">
        <v>44562</v>
      </c>
      <c r="AB42" s="21">
        <v>45</v>
      </c>
      <c r="AC42" s="33">
        <v>0.1</v>
      </c>
      <c r="AD42" s="29" t="s">
        <v>491</v>
      </c>
      <c r="AE42" s="25" t="s">
        <v>488</v>
      </c>
      <c r="AF42" s="25" t="s">
        <v>489</v>
      </c>
      <c r="AG42" s="25" t="s">
        <v>491</v>
      </c>
      <c r="AH42" s="25" t="s">
        <v>490</v>
      </c>
      <c r="AI42" s="132" t="s">
        <v>491</v>
      </c>
      <c r="AJ42" s="136" t="s">
        <v>495</v>
      </c>
      <c r="AK42" s="29" t="s">
        <v>492</v>
      </c>
      <c r="AL42" s="29" t="s">
        <v>493</v>
      </c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6"/>
      <c r="BF42" s="137">
        <v>100</v>
      </c>
      <c r="BG42" s="240">
        <v>24</v>
      </c>
      <c r="BH42" s="239"/>
      <c r="BI42" s="61"/>
      <c r="BJ42" s="145"/>
      <c r="BK42" s="145"/>
      <c r="BL42" s="26"/>
      <c r="BM42" s="96"/>
      <c r="BN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2:84" s="13" customFormat="1" ht="60" customHeight="1">
      <c r="B43" s="95"/>
      <c r="C43" s="149">
        <v>29</v>
      </c>
      <c r="D43" s="150">
        <v>2164</v>
      </c>
      <c r="E43" s="151">
        <v>2293</v>
      </c>
      <c r="F43" s="152" t="s">
        <v>10</v>
      </c>
      <c r="G43" s="153" t="s">
        <v>194</v>
      </c>
      <c r="H43" s="154" t="s">
        <v>31</v>
      </c>
      <c r="I43" s="185" t="s">
        <v>153</v>
      </c>
      <c r="J43" s="155" t="s">
        <v>303</v>
      </c>
      <c r="K43" s="156" t="s">
        <v>304</v>
      </c>
      <c r="L43" s="157">
        <v>73</v>
      </c>
      <c r="M43" s="158" t="s">
        <v>305</v>
      </c>
      <c r="N43" s="159">
        <v>48</v>
      </c>
      <c r="O43" s="160">
        <v>1538</v>
      </c>
      <c r="P43" s="159"/>
      <c r="Q43" s="161"/>
      <c r="R43" s="162"/>
      <c r="S43" s="262"/>
      <c r="T43" s="211">
        <v>44805</v>
      </c>
      <c r="U43" s="219">
        <v>100</v>
      </c>
      <c r="V43" s="219">
        <v>50</v>
      </c>
      <c r="W43" s="220">
        <v>50</v>
      </c>
      <c r="X43" s="213">
        <v>44593</v>
      </c>
      <c r="Y43" s="119">
        <v>5000</v>
      </c>
      <c r="Z43" s="119">
        <v>4000</v>
      </c>
      <c r="AA43" s="215">
        <v>44562</v>
      </c>
      <c r="AB43" s="21">
        <v>45</v>
      </c>
      <c r="AC43" s="33">
        <v>0.1</v>
      </c>
      <c r="AD43" s="29" t="s">
        <v>491</v>
      </c>
      <c r="AE43" s="25" t="s">
        <v>488</v>
      </c>
      <c r="AF43" s="25" t="s">
        <v>489</v>
      </c>
      <c r="AG43" s="25" t="s">
        <v>491</v>
      </c>
      <c r="AH43" s="25" t="s">
        <v>490</v>
      </c>
      <c r="AI43" s="132" t="s">
        <v>491</v>
      </c>
      <c r="AJ43" s="136" t="s">
        <v>495</v>
      </c>
      <c r="AK43" s="29" t="s">
        <v>492</v>
      </c>
      <c r="AL43" s="29" t="s">
        <v>493</v>
      </c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6"/>
      <c r="BF43" s="137">
        <v>100</v>
      </c>
      <c r="BG43" s="240">
        <v>24</v>
      </c>
      <c r="BH43" s="239"/>
      <c r="BI43" s="61"/>
      <c r="BJ43" s="145"/>
      <c r="BK43" s="145"/>
      <c r="BL43" s="26"/>
      <c r="BM43" s="96"/>
      <c r="BN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2:84" s="13" customFormat="1" ht="60" customHeight="1">
      <c r="B44" s="95"/>
      <c r="C44" s="149">
        <v>30</v>
      </c>
      <c r="D44" s="150">
        <v>2387</v>
      </c>
      <c r="E44" s="151">
        <v>2339</v>
      </c>
      <c r="F44" s="152" t="s">
        <v>10</v>
      </c>
      <c r="G44" s="153" t="s">
        <v>194</v>
      </c>
      <c r="H44" s="154" t="s">
        <v>31</v>
      </c>
      <c r="I44" s="185" t="s">
        <v>160</v>
      </c>
      <c r="J44" s="155" t="s">
        <v>306</v>
      </c>
      <c r="K44" s="156" t="s">
        <v>307</v>
      </c>
      <c r="L44" s="157">
        <v>73</v>
      </c>
      <c r="M44" s="158" t="s">
        <v>308</v>
      </c>
      <c r="N44" s="159">
        <v>48</v>
      </c>
      <c r="O44" s="160">
        <v>1420</v>
      </c>
      <c r="P44" s="159"/>
      <c r="Q44" s="161"/>
      <c r="R44" s="162"/>
      <c r="S44" s="262"/>
      <c r="T44" s="211">
        <v>44805</v>
      </c>
      <c r="U44" s="219">
        <v>100</v>
      </c>
      <c r="V44" s="219">
        <v>50</v>
      </c>
      <c r="W44" s="220">
        <v>50</v>
      </c>
      <c r="X44" s="213">
        <v>44593</v>
      </c>
      <c r="Y44" s="119">
        <v>5000</v>
      </c>
      <c r="Z44" s="119">
        <v>4000</v>
      </c>
      <c r="AA44" s="215">
        <v>44562</v>
      </c>
      <c r="AB44" s="21">
        <v>45</v>
      </c>
      <c r="AC44" s="33">
        <v>0.1</v>
      </c>
      <c r="AD44" s="29" t="s">
        <v>491</v>
      </c>
      <c r="AE44" s="25" t="s">
        <v>488</v>
      </c>
      <c r="AF44" s="25" t="s">
        <v>489</v>
      </c>
      <c r="AG44" s="25" t="s">
        <v>491</v>
      </c>
      <c r="AH44" s="25" t="s">
        <v>490</v>
      </c>
      <c r="AI44" s="132" t="s">
        <v>491</v>
      </c>
      <c r="AJ44" s="136" t="s">
        <v>495</v>
      </c>
      <c r="AK44" s="29" t="s">
        <v>492</v>
      </c>
      <c r="AL44" s="29" t="s">
        <v>493</v>
      </c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6"/>
      <c r="BF44" s="137">
        <v>100</v>
      </c>
      <c r="BG44" s="240">
        <v>24</v>
      </c>
      <c r="BH44" s="239"/>
      <c r="BI44" s="61"/>
      <c r="BJ44" s="145"/>
      <c r="BK44" s="145"/>
      <c r="BL44" s="26"/>
      <c r="BM44" s="96"/>
      <c r="BN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2:84" s="13" customFormat="1" ht="60" customHeight="1">
      <c r="B45" s="95"/>
      <c r="C45" s="149">
        <v>31</v>
      </c>
      <c r="D45" s="150">
        <v>2346</v>
      </c>
      <c r="E45" s="151">
        <v>2346</v>
      </c>
      <c r="F45" s="152" t="s">
        <v>12</v>
      </c>
      <c r="G45" s="153" t="s">
        <v>7</v>
      </c>
      <c r="H45" s="154"/>
      <c r="I45" s="185" t="s">
        <v>462</v>
      </c>
      <c r="J45" s="155" t="s">
        <v>240</v>
      </c>
      <c r="K45" s="156" t="s">
        <v>455</v>
      </c>
      <c r="L45" s="157">
        <v>73</v>
      </c>
      <c r="M45" s="158" t="s">
        <v>456</v>
      </c>
      <c r="N45" s="159"/>
      <c r="O45" s="160"/>
      <c r="P45" s="159"/>
      <c r="Q45" s="161"/>
      <c r="R45" s="162"/>
      <c r="S45" s="262"/>
      <c r="T45" s="211">
        <v>44805</v>
      </c>
      <c r="U45" s="219">
        <v>100</v>
      </c>
      <c r="V45" s="219">
        <v>50</v>
      </c>
      <c r="W45" s="220">
        <v>50</v>
      </c>
      <c r="X45" s="213">
        <v>44593</v>
      </c>
      <c r="Y45" s="119">
        <v>5000</v>
      </c>
      <c r="Z45" s="119"/>
      <c r="AA45" s="215">
        <v>44562</v>
      </c>
      <c r="AB45" s="21">
        <v>45</v>
      </c>
      <c r="AC45" s="33">
        <v>0.1</v>
      </c>
      <c r="AD45" s="29" t="s">
        <v>491</v>
      </c>
      <c r="AE45" s="25" t="s">
        <v>488</v>
      </c>
      <c r="AF45" s="25" t="s">
        <v>489</v>
      </c>
      <c r="AG45" s="25" t="s">
        <v>491</v>
      </c>
      <c r="AH45" s="25" t="s">
        <v>490</v>
      </c>
      <c r="AI45" s="132" t="s">
        <v>491</v>
      </c>
      <c r="AJ45" s="136" t="s">
        <v>495</v>
      </c>
      <c r="AK45" s="29"/>
      <c r="AL45" s="29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6"/>
      <c r="BF45" s="137">
        <v>100</v>
      </c>
      <c r="BG45" s="240">
        <v>24</v>
      </c>
      <c r="BH45" s="239"/>
      <c r="BI45" s="61"/>
      <c r="BJ45" s="145"/>
      <c r="BK45" s="145"/>
      <c r="BL45" s="26"/>
      <c r="BM45" s="96"/>
      <c r="BN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2:84" s="13" customFormat="1" ht="60" customHeight="1">
      <c r="B46" s="95"/>
      <c r="C46" s="149">
        <v>32</v>
      </c>
      <c r="D46" s="150">
        <v>2346</v>
      </c>
      <c r="E46" s="151">
        <v>2347</v>
      </c>
      <c r="F46" s="152" t="s">
        <v>10</v>
      </c>
      <c r="G46" s="153" t="s">
        <v>194</v>
      </c>
      <c r="H46" s="154" t="s">
        <v>31</v>
      </c>
      <c r="I46" s="185" t="s">
        <v>151</v>
      </c>
      <c r="J46" s="155" t="s">
        <v>309</v>
      </c>
      <c r="K46" s="156" t="s">
        <v>310</v>
      </c>
      <c r="L46" s="157">
        <v>73</v>
      </c>
      <c r="M46" s="158" t="s">
        <v>311</v>
      </c>
      <c r="N46" s="159">
        <v>48</v>
      </c>
      <c r="O46" s="160">
        <v>1764</v>
      </c>
      <c r="P46" s="159"/>
      <c r="Q46" s="161"/>
      <c r="R46" s="162"/>
      <c r="S46" s="262"/>
      <c r="T46" s="211">
        <v>44805</v>
      </c>
      <c r="U46" s="219">
        <v>100</v>
      </c>
      <c r="V46" s="219">
        <v>50</v>
      </c>
      <c r="W46" s="220">
        <v>50</v>
      </c>
      <c r="X46" s="213">
        <v>44593</v>
      </c>
      <c r="Y46" s="119">
        <v>5000</v>
      </c>
      <c r="Z46" s="119">
        <v>4000</v>
      </c>
      <c r="AA46" s="215">
        <v>44562</v>
      </c>
      <c r="AB46" s="21">
        <v>45</v>
      </c>
      <c r="AC46" s="33">
        <v>0.1</v>
      </c>
      <c r="AD46" s="29" t="s">
        <v>491</v>
      </c>
      <c r="AE46" s="25" t="s">
        <v>488</v>
      </c>
      <c r="AF46" s="25" t="s">
        <v>489</v>
      </c>
      <c r="AG46" s="25" t="s">
        <v>491</v>
      </c>
      <c r="AH46" s="25" t="s">
        <v>490</v>
      </c>
      <c r="AI46" s="132" t="s">
        <v>491</v>
      </c>
      <c r="AJ46" s="136" t="s">
        <v>495</v>
      </c>
      <c r="AK46" s="29" t="s">
        <v>492</v>
      </c>
      <c r="AL46" s="29" t="s">
        <v>493</v>
      </c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6"/>
      <c r="BF46" s="137">
        <v>100</v>
      </c>
      <c r="BG46" s="240">
        <v>24</v>
      </c>
      <c r="BH46" s="239"/>
      <c r="BI46" s="61"/>
      <c r="BJ46" s="145"/>
      <c r="BK46" s="145"/>
      <c r="BL46" s="26"/>
      <c r="BM46" s="96"/>
      <c r="BN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2:84" s="13" customFormat="1" ht="60" customHeight="1">
      <c r="B47" s="95"/>
      <c r="C47" s="149">
        <v>33</v>
      </c>
      <c r="D47" s="150">
        <v>2346</v>
      </c>
      <c r="E47" s="151">
        <v>2349</v>
      </c>
      <c r="F47" s="152" t="s">
        <v>10</v>
      </c>
      <c r="G47" s="153" t="s">
        <v>194</v>
      </c>
      <c r="H47" s="154" t="s">
        <v>31</v>
      </c>
      <c r="I47" s="185" t="s">
        <v>153</v>
      </c>
      <c r="J47" s="155" t="s">
        <v>312</v>
      </c>
      <c r="K47" s="156" t="s">
        <v>313</v>
      </c>
      <c r="L47" s="157">
        <v>73</v>
      </c>
      <c r="M47" s="158" t="s">
        <v>314</v>
      </c>
      <c r="N47" s="159">
        <v>48</v>
      </c>
      <c r="O47" s="160">
        <v>1511</v>
      </c>
      <c r="P47" s="159"/>
      <c r="Q47" s="161"/>
      <c r="R47" s="162"/>
      <c r="S47" s="262"/>
      <c r="T47" s="211">
        <v>44805</v>
      </c>
      <c r="U47" s="219">
        <v>100</v>
      </c>
      <c r="V47" s="219">
        <v>50</v>
      </c>
      <c r="W47" s="220">
        <v>50</v>
      </c>
      <c r="X47" s="213">
        <v>44593</v>
      </c>
      <c r="Y47" s="119">
        <v>5000</v>
      </c>
      <c r="Z47" s="119">
        <v>4000</v>
      </c>
      <c r="AA47" s="215">
        <v>44562</v>
      </c>
      <c r="AB47" s="21">
        <v>45</v>
      </c>
      <c r="AC47" s="33">
        <v>0.1</v>
      </c>
      <c r="AD47" s="29" t="s">
        <v>491</v>
      </c>
      <c r="AE47" s="25" t="s">
        <v>488</v>
      </c>
      <c r="AF47" s="25" t="s">
        <v>489</v>
      </c>
      <c r="AG47" s="25" t="s">
        <v>491</v>
      </c>
      <c r="AH47" s="25" t="s">
        <v>490</v>
      </c>
      <c r="AI47" s="132" t="s">
        <v>491</v>
      </c>
      <c r="AJ47" s="136" t="s">
        <v>495</v>
      </c>
      <c r="AK47" s="29" t="s">
        <v>492</v>
      </c>
      <c r="AL47" s="29" t="s">
        <v>493</v>
      </c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6"/>
      <c r="BF47" s="137">
        <v>100</v>
      </c>
      <c r="BG47" s="240">
        <v>24</v>
      </c>
      <c r="BH47" s="239"/>
      <c r="BI47" s="61"/>
      <c r="BJ47" s="145"/>
      <c r="BK47" s="145"/>
      <c r="BL47" s="26"/>
      <c r="BM47" s="96"/>
      <c r="BN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2:84" s="13" customFormat="1" ht="60" customHeight="1">
      <c r="B48" s="95"/>
      <c r="C48" s="149">
        <v>34</v>
      </c>
      <c r="D48" s="150">
        <v>2346</v>
      </c>
      <c r="E48" s="151">
        <v>2350</v>
      </c>
      <c r="F48" s="152" t="s">
        <v>12</v>
      </c>
      <c r="G48" s="153" t="s">
        <v>194</v>
      </c>
      <c r="H48" s="154"/>
      <c r="I48" s="185" t="s">
        <v>151</v>
      </c>
      <c r="J48" s="155" t="s">
        <v>458</v>
      </c>
      <c r="K48" s="156" t="s">
        <v>445</v>
      </c>
      <c r="L48" s="157">
        <v>73</v>
      </c>
      <c r="M48" s="158" t="s">
        <v>446</v>
      </c>
      <c r="N48" s="159"/>
      <c r="O48" s="160"/>
      <c r="P48" s="159"/>
      <c r="Q48" s="161"/>
      <c r="R48" s="162"/>
      <c r="S48" s="262"/>
      <c r="T48" s="211">
        <v>44805</v>
      </c>
      <c r="U48" s="219">
        <v>100</v>
      </c>
      <c r="V48" s="219">
        <v>50</v>
      </c>
      <c r="W48" s="220">
        <v>50</v>
      </c>
      <c r="X48" s="213">
        <v>44593</v>
      </c>
      <c r="Y48" s="119">
        <v>5000</v>
      </c>
      <c r="Z48" s="119"/>
      <c r="AA48" s="215">
        <v>44562</v>
      </c>
      <c r="AB48" s="21">
        <v>45</v>
      </c>
      <c r="AC48" s="33">
        <v>0.1</v>
      </c>
      <c r="AD48" s="29" t="s">
        <v>491</v>
      </c>
      <c r="AE48" s="25" t="s">
        <v>488</v>
      </c>
      <c r="AF48" s="25" t="s">
        <v>489</v>
      </c>
      <c r="AG48" s="25" t="s">
        <v>491</v>
      </c>
      <c r="AH48" s="25" t="s">
        <v>490</v>
      </c>
      <c r="AI48" s="132" t="s">
        <v>491</v>
      </c>
      <c r="AJ48" s="136" t="s">
        <v>495</v>
      </c>
      <c r="AK48" s="29"/>
      <c r="AL48" s="29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6"/>
      <c r="BF48" s="137">
        <v>100</v>
      </c>
      <c r="BG48" s="240">
        <v>24</v>
      </c>
      <c r="BH48" s="239"/>
      <c r="BI48" s="61"/>
      <c r="BJ48" s="145"/>
      <c r="BK48" s="145"/>
      <c r="BL48" s="26"/>
      <c r="BM48" s="96"/>
      <c r="BN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2:84" s="13" customFormat="1" ht="60" customHeight="1">
      <c r="B49" s="95"/>
      <c r="C49" s="149">
        <v>35</v>
      </c>
      <c r="D49" s="150">
        <v>2346</v>
      </c>
      <c r="E49" s="151">
        <v>2352</v>
      </c>
      <c r="F49" s="152" t="s">
        <v>12</v>
      </c>
      <c r="G49" s="153" t="s">
        <v>194</v>
      </c>
      <c r="H49" s="154"/>
      <c r="I49" s="185" t="s">
        <v>153</v>
      </c>
      <c r="J49" s="155" t="s">
        <v>457</v>
      </c>
      <c r="K49" s="158" t="s">
        <v>447</v>
      </c>
      <c r="L49" s="157">
        <v>73</v>
      </c>
      <c r="M49" s="158" t="s">
        <v>448</v>
      </c>
      <c r="N49" s="159"/>
      <c r="O49" s="160"/>
      <c r="P49" s="159"/>
      <c r="Q49" s="161"/>
      <c r="R49" s="162"/>
      <c r="S49" s="262"/>
      <c r="T49" s="211">
        <v>44805</v>
      </c>
      <c r="U49" s="219">
        <v>100</v>
      </c>
      <c r="V49" s="219">
        <v>50</v>
      </c>
      <c r="W49" s="220">
        <v>50</v>
      </c>
      <c r="X49" s="213">
        <v>44593</v>
      </c>
      <c r="Y49" s="119">
        <v>5000</v>
      </c>
      <c r="Z49" s="119"/>
      <c r="AA49" s="215">
        <v>44562</v>
      </c>
      <c r="AB49" s="21">
        <v>45</v>
      </c>
      <c r="AC49" s="33">
        <v>0.1</v>
      </c>
      <c r="AD49" s="29" t="s">
        <v>491</v>
      </c>
      <c r="AE49" s="25" t="s">
        <v>488</v>
      </c>
      <c r="AF49" s="25" t="s">
        <v>489</v>
      </c>
      <c r="AG49" s="25" t="s">
        <v>491</v>
      </c>
      <c r="AH49" s="25" t="s">
        <v>490</v>
      </c>
      <c r="AI49" s="132" t="s">
        <v>491</v>
      </c>
      <c r="AJ49" s="136" t="s">
        <v>495</v>
      </c>
      <c r="AK49" s="29"/>
      <c r="AL49" s="29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6"/>
      <c r="BF49" s="137">
        <v>100</v>
      </c>
      <c r="BG49" s="240">
        <v>24</v>
      </c>
      <c r="BH49" s="239"/>
      <c r="BI49" s="61"/>
      <c r="BJ49" s="145"/>
      <c r="BK49" s="145"/>
      <c r="BL49" s="26"/>
      <c r="BM49" s="96"/>
      <c r="BN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2:84" s="13" customFormat="1" ht="60" customHeight="1">
      <c r="B50" s="95"/>
      <c r="C50" s="149">
        <v>36</v>
      </c>
      <c r="D50" s="150">
        <v>2346</v>
      </c>
      <c r="E50" s="151">
        <v>2354</v>
      </c>
      <c r="F50" s="152" t="s">
        <v>10</v>
      </c>
      <c r="G50" s="153" t="s">
        <v>194</v>
      </c>
      <c r="H50" s="154" t="s">
        <v>31</v>
      </c>
      <c r="I50" s="185" t="s">
        <v>153</v>
      </c>
      <c r="J50" s="155" t="s">
        <v>315</v>
      </c>
      <c r="K50" s="156" t="s">
        <v>316</v>
      </c>
      <c r="L50" s="157">
        <v>73</v>
      </c>
      <c r="M50" s="158" t="s">
        <v>317</v>
      </c>
      <c r="N50" s="159">
        <v>48</v>
      </c>
      <c r="O50" s="160">
        <v>1570</v>
      </c>
      <c r="P50" s="159"/>
      <c r="Q50" s="161"/>
      <c r="R50" s="162"/>
      <c r="S50" s="262"/>
      <c r="T50" s="211">
        <v>44805</v>
      </c>
      <c r="U50" s="219">
        <v>100</v>
      </c>
      <c r="V50" s="219">
        <v>50</v>
      </c>
      <c r="W50" s="220">
        <v>50</v>
      </c>
      <c r="X50" s="213">
        <v>44593</v>
      </c>
      <c r="Y50" s="119">
        <v>5000</v>
      </c>
      <c r="Z50" s="119">
        <v>4000</v>
      </c>
      <c r="AA50" s="215">
        <v>44562</v>
      </c>
      <c r="AB50" s="21">
        <v>45</v>
      </c>
      <c r="AC50" s="33">
        <v>0.1</v>
      </c>
      <c r="AD50" s="29" t="s">
        <v>491</v>
      </c>
      <c r="AE50" s="25" t="s">
        <v>488</v>
      </c>
      <c r="AF50" s="25" t="s">
        <v>489</v>
      </c>
      <c r="AG50" s="25" t="s">
        <v>491</v>
      </c>
      <c r="AH50" s="25" t="s">
        <v>490</v>
      </c>
      <c r="AI50" s="132" t="s">
        <v>491</v>
      </c>
      <c r="AJ50" s="136" t="s">
        <v>495</v>
      </c>
      <c r="AK50" s="29" t="s">
        <v>492</v>
      </c>
      <c r="AL50" s="29" t="s">
        <v>493</v>
      </c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6"/>
      <c r="BF50" s="137">
        <v>100</v>
      </c>
      <c r="BG50" s="240">
        <v>24</v>
      </c>
      <c r="BH50" s="239"/>
      <c r="BI50" s="61"/>
      <c r="BJ50" s="145"/>
      <c r="BK50" s="145"/>
      <c r="BL50" s="26"/>
      <c r="BM50" s="96"/>
      <c r="BN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2:84" s="13" customFormat="1" ht="60" customHeight="1">
      <c r="B51" s="95"/>
      <c r="C51" s="149">
        <v>37</v>
      </c>
      <c r="D51" s="150">
        <v>2387</v>
      </c>
      <c r="E51" s="151">
        <v>2358</v>
      </c>
      <c r="F51" s="152" t="s">
        <v>10</v>
      </c>
      <c r="G51" s="153" t="s">
        <v>194</v>
      </c>
      <c r="H51" s="154" t="s">
        <v>31</v>
      </c>
      <c r="I51" s="185" t="s">
        <v>151</v>
      </c>
      <c r="J51" s="155" t="s">
        <v>318</v>
      </c>
      <c r="K51" s="156" t="s">
        <v>319</v>
      </c>
      <c r="L51" s="157">
        <v>73</v>
      </c>
      <c r="M51" s="158" t="s">
        <v>320</v>
      </c>
      <c r="N51" s="159">
        <v>48</v>
      </c>
      <c r="O51" s="160">
        <v>1302</v>
      </c>
      <c r="P51" s="159"/>
      <c r="Q51" s="161"/>
      <c r="R51" s="162"/>
      <c r="S51" s="262"/>
      <c r="T51" s="211">
        <v>44805</v>
      </c>
      <c r="U51" s="219">
        <v>100</v>
      </c>
      <c r="V51" s="219">
        <v>50</v>
      </c>
      <c r="W51" s="220">
        <v>50</v>
      </c>
      <c r="X51" s="213">
        <v>44593</v>
      </c>
      <c r="Y51" s="119">
        <v>5000</v>
      </c>
      <c r="Z51" s="119">
        <v>4000</v>
      </c>
      <c r="AA51" s="215">
        <v>44562</v>
      </c>
      <c r="AB51" s="21">
        <v>45</v>
      </c>
      <c r="AC51" s="33">
        <v>0.1</v>
      </c>
      <c r="AD51" s="29" t="s">
        <v>491</v>
      </c>
      <c r="AE51" s="25" t="s">
        <v>488</v>
      </c>
      <c r="AF51" s="25" t="s">
        <v>489</v>
      </c>
      <c r="AG51" s="25" t="s">
        <v>491</v>
      </c>
      <c r="AH51" s="25" t="s">
        <v>490</v>
      </c>
      <c r="AI51" s="132" t="s">
        <v>491</v>
      </c>
      <c r="AJ51" s="136" t="s">
        <v>495</v>
      </c>
      <c r="AK51" s="29" t="s">
        <v>492</v>
      </c>
      <c r="AL51" s="29" t="s">
        <v>493</v>
      </c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6"/>
      <c r="BF51" s="137">
        <v>100</v>
      </c>
      <c r="BG51" s="240">
        <v>24</v>
      </c>
      <c r="BH51" s="239"/>
      <c r="BI51" s="61"/>
      <c r="BJ51" s="145"/>
      <c r="BK51" s="145"/>
      <c r="BL51" s="26"/>
      <c r="BM51" s="96"/>
      <c r="BN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2:84" s="13" customFormat="1" ht="60" customHeight="1">
      <c r="B52" s="95"/>
      <c r="C52" s="149">
        <v>38</v>
      </c>
      <c r="D52" s="150">
        <v>2346</v>
      </c>
      <c r="E52" s="151">
        <v>2360</v>
      </c>
      <c r="F52" s="152" t="s">
        <v>10</v>
      </c>
      <c r="G52" s="153" t="s">
        <v>194</v>
      </c>
      <c r="H52" s="154" t="s">
        <v>31</v>
      </c>
      <c r="I52" s="185" t="s">
        <v>152</v>
      </c>
      <c r="J52" s="155" t="s">
        <v>321</v>
      </c>
      <c r="K52" s="156" t="s">
        <v>322</v>
      </c>
      <c r="L52" s="157">
        <v>73</v>
      </c>
      <c r="M52" s="158" t="s">
        <v>323</v>
      </c>
      <c r="N52" s="159">
        <v>48</v>
      </c>
      <c r="O52" s="160">
        <v>1757</v>
      </c>
      <c r="P52" s="159"/>
      <c r="Q52" s="161"/>
      <c r="R52" s="162"/>
      <c r="S52" s="262"/>
      <c r="T52" s="211">
        <v>44805</v>
      </c>
      <c r="U52" s="219">
        <v>100</v>
      </c>
      <c r="V52" s="219">
        <v>50</v>
      </c>
      <c r="W52" s="220">
        <v>50</v>
      </c>
      <c r="X52" s="213">
        <v>44593</v>
      </c>
      <c r="Y52" s="119">
        <v>5000</v>
      </c>
      <c r="Z52" s="119">
        <v>4000</v>
      </c>
      <c r="AA52" s="215">
        <v>44562</v>
      </c>
      <c r="AB52" s="21">
        <v>45</v>
      </c>
      <c r="AC52" s="33">
        <v>0.1</v>
      </c>
      <c r="AD52" s="29" t="s">
        <v>491</v>
      </c>
      <c r="AE52" s="25" t="s">
        <v>488</v>
      </c>
      <c r="AF52" s="25" t="s">
        <v>489</v>
      </c>
      <c r="AG52" s="25" t="s">
        <v>491</v>
      </c>
      <c r="AH52" s="25" t="s">
        <v>490</v>
      </c>
      <c r="AI52" s="132" t="s">
        <v>491</v>
      </c>
      <c r="AJ52" s="136" t="s">
        <v>495</v>
      </c>
      <c r="AK52" s="29" t="s">
        <v>492</v>
      </c>
      <c r="AL52" s="29" t="s">
        <v>493</v>
      </c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6"/>
      <c r="BF52" s="137">
        <v>100</v>
      </c>
      <c r="BG52" s="240">
        <v>24</v>
      </c>
      <c r="BH52" s="239"/>
      <c r="BI52" s="61"/>
      <c r="BJ52" s="145"/>
      <c r="BK52" s="145"/>
      <c r="BL52" s="26"/>
      <c r="BM52" s="96"/>
      <c r="BN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2:84" s="13" customFormat="1" ht="60" customHeight="1">
      <c r="B53" s="95"/>
      <c r="C53" s="149">
        <v>39</v>
      </c>
      <c r="D53" s="150">
        <v>2387</v>
      </c>
      <c r="E53" s="151">
        <v>2361</v>
      </c>
      <c r="F53" s="152" t="s">
        <v>10</v>
      </c>
      <c r="G53" s="153" t="s">
        <v>194</v>
      </c>
      <c r="H53" s="154" t="s">
        <v>31</v>
      </c>
      <c r="I53" s="185" t="s">
        <v>152</v>
      </c>
      <c r="J53" s="155" t="s">
        <v>324</v>
      </c>
      <c r="K53" s="156" t="s">
        <v>325</v>
      </c>
      <c r="L53" s="157">
        <v>73</v>
      </c>
      <c r="M53" s="158" t="s">
        <v>326</v>
      </c>
      <c r="N53" s="159">
        <v>48</v>
      </c>
      <c r="O53" s="160">
        <v>1077</v>
      </c>
      <c r="P53" s="159"/>
      <c r="Q53" s="161"/>
      <c r="R53" s="162"/>
      <c r="S53" s="262"/>
      <c r="T53" s="211">
        <v>44805</v>
      </c>
      <c r="U53" s="219">
        <v>100</v>
      </c>
      <c r="V53" s="219">
        <v>50</v>
      </c>
      <c r="W53" s="220">
        <v>50</v>
      </c>
      <c r="X53" s="213">
        <v>44593</v>
      </c>
      <c r="Y53" s="119">
        <v>5000</v>
      </c>
      <c r="Z53" s="119">
        <v>4000</v>
      </c>
      <c r="AA53" s="215">
        <v>44562</v>
      </c>
      <c r="AB53" s="21">
        <v>45</v>
      </c>
      <c r="AC53" s="33">
        <v>0.1</v>
      </c>
      <c r="AD53" s="29" t="s">
        <v>491</v>
      </c>
      <c r="AE53" s="25" t="s">
        <v>488</v>
      </c>
      <c r="AF53" s="25" t="s">
        <v>489</v>
      </c>
      <c r="AG53" s="25" t="s">
        <v>491</v>
      </c>
      <c r="AH53" s="25" t="s">
        <v>490</v>
      </c>
      <c r="AI53" s="132" t="s">
        <v>491</v>
      </c>
      <c r="AJ53" s="136" t="s">
        <v>495</v>
      </c>
      <c r="AK53" s="29" t="s">
        <v>492</v>
      </c>
      <c r="AL53" s="29" t="s">
        <v>493</v>
      </c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6"/>
      <c r="BF53" s="137">
        <v>100</v>
      </c>
      <c r="BG53" s="240">
        <v>24</v>
      </c>
      <c r="BH53" s="239"/>
      <c r="BI53" s="61"/>
      <c r="BJ53" s="145"/>
      <c r="BK53" s="145"/>
      <c r="BL53" s="26"/>
      <c r="BM53" s="96"/>
      <c r="BN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2:84" s="13" customFormat="1" ht="60" customHeight="1">
      <c r="B54" s="95"/>
      <c r="C54" s="149">
        <v>40</v>
      </c>
      <c r="D54" s="150">
        <v>2150</v>
      </c>
      <c r="E54" s="151">
        <v>2364</v>
      </c>
      <c r="F54" s="152" t="s">
        <v>10</v>
      </c>
      <c r="G54" s="153" t="s">
        <v>194</v>
      </c>
      <c r="H54" s="154" t="s">
        <v>31</v>
      </c>
      <c r="I54" s="185" t="s">
        <v>157</v>
      </c>
      <c r="J54" s="155" t="s">
        <v>253</v>
      </c>
      <c r="K54" s="156" t="s">
        <v>327</v>
      </c>
      <c r="L54" s="157">
        <v>73</v>
      </c>
      <c r="M54" s="158" t="s">
        <v>328</v>
      </c>
      <c r="N54" s="159">
        <v>48</v>
      </c>
      <c r="O54" s="160">
        <v>910</v>
      </c>
      <c r="P54" s="159"/>
      <c r="Q54" s="161"/>
      <c r="R54" s="162"/>
      <c r="S54" s="262"/>
      <c r="T54" s="211">
        <v>44805</v>
      </c>
      <c r="U54" s="219">
        <v>100</v>
      </c>
      <c r="V54" s="219">
        <v>50</v>
      </c>
      <c r="W54" s="220">
        <v>50</v>
      </c>
      <c r="X54" s="213">
        <v>44593</v>
      </c>
      <c r="Y54" s="119">
        <v>5000</v>
      </c>
      <c r="Z54" s="119">
        <v>4000</v>
      </c>
      <c r="AA54" s="215">
        <v>44562</v>
      </c>
      <c r="AB54" s="21">
        <v>45</v>
      </c>
      <c r="AC54" s="33">
        <v>0.1</v>
      </c>
      <c r="AD54" s="29" t="s">
        <v>491</v>
      </c>
      <c r="AE54" s="25" t="s">
        <v>488</v>
      </c>
      <c r="AF54" s="25" t="s">
        <v>489</v>
      </c>
      <c r="AG54" s="25" t="s">
        <v>491</v>
      </c>
      <c r="AH54" s="25" t="s">
        <v>490</v>
      </c>
      <c r="AI54" s="132" t="s">
        <v>491</v>
      </c>
      <c r="AJ54" s="136" t="s">
        <v>495</v>
      </c>
      <c r="AK54" s="29" t="s">
        <v>492</v>
      </c>
      <c r="AL54" s="29" t="s">
        <v>493</v>
      </c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6"/>
      <c r="BF54" s="137">
        <v>100</v>
      </c>
      <c r="BG54" s="240">
        <v>24</v>
      </c>
      <c r="BH54" s="239"/>
      <c r="BI54" s="61"/>
      <c r="BJ54" s="145"/>
      <c r="BK54" s="145"/>
      <c r="BL54" s="26"/>
      <c r="BM54" s="96"/>
      <c r="BN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2:84" s="13" customFormat="1" ht="60" customHeight="1">
      <c r="B55" s="95"/>
      <c r="C55" s="149">
        <v>41</v>
      </c>
      <c r="D55" s="150">
        <v>2150</v>
      </c>
      <c r="E55" s="151">
        <v>2366</v>
      </c>
      <c r="F55" s="152" t="s">
        <v>10</v>
      </c>
      <c r="G55" s="153" t="s">
        <v>194</v>
      </c>
      <c r="H55" s="154" t="s">
        <v>31</v>
      </c>
      <c r="I55" s="185" t="s">
        <v>151</v>
      </c>
      <c r="J55" s="155" t="s">
        <v>329</v>
      </c>
      <c r="K55" s="158" t="s">
        <v>330</v>
      </c>
      <c r="L55" s="157">
        <v>73</v>
      </c>
      <c r="M55" s="158" t="s">
        <v>331</v>
      </c>
      <c r="N55" s="159">
        <v>48</v>
      </c>
      <c r="O55" s="160">
        <v>1247</v>
      </c>
      <c r="P55" s="159"/>
      <c r="Q55" s="161"/>
      <c r="R55" s="162"/>
      <c r="S55" s="262"/>
      <c r="T55" s="211">
        <v>44805</v>
      </c>
      <c r="U55" s="219">
        <v>100</v>
      </c>
      <c r="V55" s="219">
        <v>50</v>
      </c>
      <c r="W55" s="220">
        <v>50</v>
      </c>
      <c r="X55" s="213">
        <v>44593</v>
      </c>
      <c r="Y55" s="119">
        <v>5000</v>
      </c>
      <c r="Z55" s="119">
        <v>4000</v>
      </c>
      <c r="AA55" s="215">
        <v>44562</v>
      </c>
      <c r="AB55" s="21">
        <v>45</v>
      </c>
      <c r="AC55" s="33">
        <v>0.1</v>
      </c>
      <c r="AD55" s="29" t="s">
        <v>491</v>
      </c>
      <c r="AE55" s="25" t="s">
        <v>488</v>
      </c>
      <c r="AF55" s="25" t="s">
        <v>489</v>
      </c>
      <c r="AG55" s="25" t="s">
        <v>491</v>
      </c>
      <c r="AH55" s="25" t="s">
        <v>490</v>
      </c>
      <c r="AI55" s="132" t="s">
        <v>491</v>
      </c>
      <c r="AJ55" s="136" t="s">
        <v>495</v>
      </c>
      <c r="AK55" s="29" t="s">
        <v>492</v>
      </c>
      <c r="AL55" s="29" t="s">
        <v>493</v>
      </c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6"/>
      <c r="BF55" s="137">
        <v>100</v>
      </c>
      <c r="BG55" s="240">
        <v>24</v>
      </c>
      <c r="BH55" s="239"/>
      <c r="BI55" s="61"/>
      <c r="BJ55" s="145"/>
      <c r="BK55" s="145"/>
      <c r="BL55" s="26"/>
      <c r="BM55" s="96"/>
      <c r="BN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84" s="13" customFormat="1" ht="60" customHeight="1">
      <c r="B56" s="95"/>
      <c r="C56" s="149">
        <v>42</v>
      </c>
      <c r="D56" s="150">
        <v>2387</v>
      </c>
      <c r="E56" s="151">
        <v>2376</v>
      </c>
      <c r="F56" s="152" t="s">
        <v>10</v>
      </c>
      <c r="G56" s="153" t="s">
        <v>194</v>
      </c>
      <c r="H56" s="154" t="s">
        <v>31</v>
      </c>
      <c r="I56" s="185" t="s">
        <v>151</v>
      </c>
      <c r="J56" s="155" t="s">
        <v>332</v>
      </c>
      <c r="K56" s="158" t="s">
        <v>333</v>
      </c>
      <c r="L56" s="157">
        <v>73</v>
      </c>
      <c r="M56" s="158" t="s">
        <v>334</v>
      </c>
      <c r="N56" s="159">
        <v>48</v>
      </c>
      <c r="O56" s="160">
        <v>1085</v>
      </c>
      <c r="P56" s="159"/>
      <c r="Q56" s="161"/>
      <c r="R56" s="162"/>
      <c r="S56" s="262"/>
      <c r="T56" s="211">
        <v>44805</v>
      </c>
      <c r="U56" s="219">
        <v>100</v>
      </c>
      <c r="V56" s="219">
        <v>50</v>
      </c>
      <c r="W56" s="220">
        <v>50</v>
      </c>
      <c r="X56" s="213">
        <v>44593</v>
      </c>
      <c r="Y56" s="119">
        <v>5000</v>
      </c>
      <c r="Z56" s="119">
        <v>4000</v>
      </c>
      <c r="AA56" s="215">
        <v>44562</v>
      </c>
      <c r="AB56" s="21">
        <v>45</v>
      </c>
      <c r="AC56" s="33">
        <v>0.1</v>
      </c>
      <c r="AD56" s="29" t="s">
        <v>491</v>
      </c>
      <c r="AE56" s="25" t="s">
        <v>488</v>
      </c>
      <c r="AF56" s="25" t="s">
        <v>489</v>
      </c>
      <c r="AG56" s="25" t="s">
        <v>491</v>
      </c>
      <c r="AH56" s="25" t="s">
        <v>490</v>
      </c>
      <c r="AI56" s="132" t="s">
        <v>491</v>
      </c>
      <c r="AJ56" s="136" t="s">
        <v>495</v>
      </c>
      <c r="AK56" s="29" t="s">
        <v>492</v>
      </c>
      <c r="AL56" s="29" t="s">
        <v>493</v>
      </c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6"/>
      <c r="BF56" s="137">
        <v>100</v>
      </c>
      <c r="BG56" s="240">
        <v>24</v>
      </c>
      <c r="BH56" s="239"/>
      <c r="BI56" s="61"/>
      <c r="BJ56" s="145"/>
      <c r="BK56" s="145"/>
      <c r="BL56" s="26"/>
      <c r="BM56" s="96"/>
      <c r="BN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84" s="13" customFormat="1" ht="60" customHeight="1">
      <c r="B57" s="95"/>
      <c r="C57" s="149">
        <v>43</v>
      </c>
      <c r="D57" s="150">
        <v>2387</v>
      </c>
      <c r="E57" s="151">
        <v>2383</v>
      </c>
      <c r="F57" s="152" t="s">
        <v>10</v>
      </c>
      <c r="G57" s="153" t="s">
        <v>194</v>
      </c>
      <c r="H57" s="154" t="s">
        <v>30</v>
      </c>
      <c r="I57" s="185" t="s">
        <v>152</v>
      </c>
      <c r="J57" s="155" t="s">
        <v>335</v>
      </c>
      <c r="K57" s="158" t="s">
        <v>341</v>
      </c>
      <c r="L57" s="157">
        <v>73</v>
      </c>
      <c r="M57" s="158" t="s">
        <v>336</v>
      </c>
      <c r="N57" s="159">
        <v>48</v>
      </c>
      <c r="O57" s="160">
        <v>1122</v>
      </c>
      <c r="P57" s="159"/>
      <c r="Q57" s="161"/>
      <c r="R57" s="162"/>
      <c r="S57" s="262"/>
      <c r="T57" s="211">
        <v>44805</v>
      </c>
      <c r="U57" s="219">
        <v>100</v>
      </c>
      <c r="V57" s="219">
        <v>50</v>
      </c>
      <c r="W57" s="220">
        <v>50</v>
      </c>
      <c r="X57" s="213">
        <v>44593</v>
      </c>
      <c r="Y57" s="119">
        <v>5000</v>
      </c>
      <c r="Z57" s="119">
        <v>4000</v>
      </c>
      <c r="AA57" s="215">
        <v>44562</v>
      </c>
      <c r="AB57" s="21">
        <v>45</v>
      </c>
      <c r="AC57" s="33">
        <v>0.1</v>
      </c>
      <c r="AD57" s="29" t="s">
        <v>491</v>
      </c>
      <c r="AE57" s="25" t="s">
        <v>488</v>
      </c>
      <c r="AF57" s="25" t="s">
        <v>489</v>
      </c>
      <c r="AG57" s="25" t="s">
        <v>491</v>
      </c>
      <c r="AH57" s="25" t="s">
        <v>490</v>
      </c>
      <c r="AI57" s="132" t="s">
        <v>491</v>
      </c>
      <c r="AJ57" s="136" t="s">
        <v>495</v>
      </c>
      <c r="AK57" s="29" t="s">
        <v>492</v>
      </c>
      <c r="AL57" s="29" t="s">
        <v>493</v>
      </c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6"/>
      <c r="BF57" s="137">
        <v>100</v>
      </c>
      <c r="BG57" s="240">
        <v>24</v>
      </c>
      <c r="BH57" s="239"/>
      <c r="BI57" s="61"/>
      <c r="BJ57" s="145"/>
      <c r="BK57" s="145"/>
      <c r="BL57" s="26"/>
      <c r="BM57" s="96"/>
      <c r="BN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2:84" s="13" customFormat="1" ht="60" customHeight="1">
      <c r="B58" s="95"/>
      <c r="C58" s="149">
        <v>44</v>
      </c>
      <c r="D58" s="150">
        <v>2387</v>
      </c>
      <c r="E58" s="151">
        <v>2385</v>
      </c>
      <c r="F58" s="152" t="s">
        <v>10</v>
      </c>
      <c r="G58" s="153" t="s">
        <v>194</v>
      </c>
      <c r="H58" s="154" t="s">
        <v>31</v>
      </c>
      <c r="I58" s="185" t="s">
        <v>462</v>
      </c>
      <c r="J58" s="155" t="s">
        <v>337</v>
      </c>
      <c r="K58" s="156" t="s">
        <v>338</v>
      </c>
      <c r="L58" s="157">
        <v>73</v>
      </c>
      <c r="M58" s="158" t="s">
        <v>339</v>
      </c>
      <c r="N58" s="159">
        <v>48</v>
      </c>
      <c r="O58" s="160">
        <v>1227</v>
      </c>
      <c r="P58" s="159"/>
      <c r="Q58" s="161"/>
      <c r="R58" s="162"/>
      <c r="S58" s="262"/>
      <c r="T58" s="211">
        <v>44805</v>
      </c>
      <c r="U58" s="219">
        <v>100</v>
      </c>
      <c r="V58" s="219">
        <v>50</v>
      </c>
      <c r="W58" s="220">
        <v>50</v>
      </c>
      <c r="X58" s="213">
        <v>44593</v>
      </c>
      <c r="Y58" s="119">
        <v>5000</v>
      </c>
      <c r="Z58" s="119">
        <v>4000</v>
      </c>
      <c r="AA58" s="215">
        <v>44562</v>
      </c>
      <c r="AB58" s="21">
        <v>45</v>
      </c>
      <c r="AC58" s="33">
        <v>0.1</v>
      </c>
      <c r="AD58" s="29" t="s">
        <v>491</v>
      </c>
      <c r="AE58" s="25" t="s">
        <v>488</v>
      </c>
      <c r="AF58" s="25" t="s">
        <v>489</v>
      </c>
      <c r="AG58" s="25" t="s">
        <v>491</v>
      </c>
      <c r="AH58" s="25" t="s">
        <v>490</v>
      </c>
      <c r="AI58" s="132" t="s">
        <v>491</v>
      </c>
      <c r="AJ58" s="136" t="s">
        <v>495</v>
      </c>
      <c r="AK58" s="29" t="s">
        <v>492</v>
      </c>
      <c r="AL58" s="29" t="s">
        <v>493</v>
      </c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6"/>
      <c r="BF58" s="137">
        <v>100</v>
      </c>
      <c r="BG58" s="240">
        <v>24</v>
      </c>
      <c r="BH58" s="239"/>
      <c r="BI58" s="61"/>
      <c r="BJ58" s="145"/>
      <c r="BK58" s="145"/>
      <c r="BL58" s="26"/>
      <c r="BM58" s="96"/>
      <c r="BN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2:84" s="13" customFormat="1" ht="60" customHeight="1">
      <c r="B59" s="95"/>
      <c r="C59" s="149">
        <v>45</v>
      </c>
      <c r="D59" s="150">
        <v>2387</v>
      </c>
      <c r="E59" s="151">
        <v>2386</v>
      </c>
      <c r="F59" s="152" t="s">
        <v>10</v>
      </c>
      <c r="G59" s="153" t="s">
        <v>194</v>
      </c>
      <c r="H59" s="154" t="s">
        <v>31</v>
      </c>
      <c r="I59" s="185" t="s">
        <v>160</v>
      </c>
      <c r="J59" s="155" t="s">
        <v>340</v>
      </c>
      <c r="K59" s="158" t="s">
        <v>342</v>
      </c>
      <c r="L59" s="157">
        <v>73</v>
      </c>
      <c r="M59" s="158" t="s">
        <v>343</v>
      </c>
      <c r="N59" s="159">
        <v>48</v>
      </c>
      <c r="O59" s="160">
        <v>1322</v>
      </c>
      <c r="P59" s="159"/>
      <c r="Q59" s="161"/>
      <c r="R59" s="162"/>
      <c r="S59" s="262"/>
      <c r="T59" s="211">
        <v>44805</v>
      </c>
      <c r="U59" s="219">
        <v>100</v>
      </c>
      <c r="V59" s="219">
        <v>50</v>
      </c>
      <c r="W59" s="220">
        <v>50</v>
      </c>
      <c r="X59" s="213">
        <v>44593</v>
      </c>
      <c r="Y59" s="119">
        <v>5000</v>
      </c>
      <c r="Z59" s="119">
        <v>4000</v>
      </c>
      <c r="AA59" s="215">
        <v>44562</v>
      </c>
      <c r="AB59" s="21">
        <v>45</v>
      </c>
      <c r="AC59" s="33">
        <v>0.1</v>
      </c>
      <c r="AD59" s="29" t="s">
        <v>491</v>
      </c>
      <c r="AE59" s="25" t="s">
        <v>488</v>
      </c>
      <c r="AF59" s="25" t="s">
        <v>489</v>
      </c>
      <c r="AG59" s="25" t="s">
        <v>491</v>
      </c>
      <c r="AH59" s="25" t="s">
        <v>490</v>
      </c>
      <c r="AI59" s="132" t="s">
        <v>491</v>
      </c>
      <c r="AJ59" s="136" t="s">
        <v>495</v>
      </c>
      <c r="AK59" s="29" t="s">
        <v>492</v>
      </c>
      <c r="AL59" s="29" t="s">
        <v>493</v>
      </c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6"/>
      <c r="BF59" s="137">
        <v>100</v>
      </c>
      <c r="BG59" s="240">
        <v>24</v>
      </c>
      <c r="BH59" s="239"/>
      <c r="BI59" s="61"/>
      <c r="BJ59" s="145"/>
      <c r="BK59" s="145"/>
      <c r="BL59" s="26"/>
      <c r="BM59" s="96"/>
      <c r="BN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2:84" s="13" customFormat="1" ht="60" customHeight="1">
      <c r="B60" s="95"/>
      <c r="C60" s="149">
        <v>46</v>
      </c>
      <c r="D60" s="150">
        <v>2387</v>
      </c>
      <c r="E60" s="151">
        <v>2414</v>
      </c>
      <c r="F60" s="152" t="s">
        <v>10</v>
      </c>
      <c r="G60" s="153" t="s">
        <v>194</v>
      </c>
      <c r="H60" s="154" t="s">
        <v>30</v>
      </c>
      <c r="I60" s="185" t="s">
        <v>462</v>
      </c>
      <c r="J60" s="155" t="s">
        <v>344</v>
      </c>
      <c r="K60" s="156" t="s">
        <v>345</v>
      </c>
      <c r="L60" s="157">
        <v>73</v>
      </c>
      <c r="M60" s="158" t="s">
        <v>346</v>
      </c>
      <c r="N60" s="159">
        <v>48</v>
      </c>
      <c r="O60" s="160">
        <v>986</v>
      </c>
      <c r="P60" s="159"/>
      <c r="Q60" s="161"/>
      <c r="R60" s="162"/>
      <c r="S60" s="262"/>
      <c r="T60" s="211">
        <v>44805</v>
      </c>
      <c r="U60" s="219">
        <v>100</v>
      </c>
      <c r="V60" s="219">
        <v>50</v>
      </c>
      <c r="W60" s="220">
        <v>50</v>
      </c>
      <c r="X60" s="213">
        <v>44593</v>
      </c>
      <c r="Y60" s="119">
        <v>5000</v>
      </c>
      <c r="Z60" s="119">
        <v>4000</v>
      </c>
      <c r="AA60" s="215">
        <v>44562</v>
      </c>
      <c r="AB60" s="21">
        <v>45</v>
      </c>
      <c r="AC60" s="33">
        <v>0.1</v>
      </c>
      <c r="AD60" s="29" t="s">
        <v>491</v>
      </c>
      <c r="AE60" s="25" t="s">
        <v>488</v>
      </c>
      <c r="AF60" s="25" t="s">
        <v>489</v>
      </c>
      <c r="AG60" s="25" t="s">
        <v>491</v>
      </c>
      <c r="AH60" s="25" t="s">
        <v>490</v>
      </c>
      <c r="AI60" s="132" t="s">
        <v>491</v>
      </c>
      <c r="AJ60" s="136" t="s">
        <v>495</v>
      </c>
      <c r="AK60" s="29" t="s">
        <v>492</v>
      </c>
      <c r="AL60" s="29" t="s">
        <v>493</v>
      </c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6"/>
      <c r="BF60" s="137">
        <v>100</v>
      </c>
      <c r="BG60" s="240">
        <v>24</v>
      </c>
      <c r="BH60" s="239"/>
      <c r="BI60" s="61"/>
      <c r="BJ60" s="145"/>
      <c r="BK60" s="145"/>
      <c r="BL60" s="26"/>
      <c r="BM60" s="96"/>
      <c r="BN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2:84" s="13" customFormat="1" ht="60" customHeight="1">
      <c r="B61" s="95"/>
      <c r="C61" s="149">
        <v>47</v>
      </c>
      <c r="D61" s="150">
        <v>2415</v>
      </c>
      <c r="E61" s="151">
        <v>2415</v>
      </c>
      <c r="F61" s="152" t="s">
        <v>10</v>
      </c>
      <c r="G61" s="153" t="s">
        <v>194</v>
      </c>
      <c r="H61" s="154" t="s">
        <v>31</v>
      </c>
      <c r="I61" s="185" t="s">
        <v>152</v>
      </c>
      <c r="J61" s="155" t="s">
        <v>347</v>
      </c>
      <c r="K61" s="156" t="s">
        <v>348</v>
      </c>
      <c r="L61" s="157">
        <v>73</v>
      </c>
      <c r="M61" s="158" t="s">
        <v>349</v>
      </c>
      <c r="N61" s="159">
        <v>48</v>
      </c>
      <c r="O61" s="160">
        <v>1591</v>
      </c>
      <c r="P61" s="159"/>
      <c r="Q61" s="161"/>
      <c r="R61" s="162"/>
      <c r="S61" s="262"/>
      <c r="T61" s="211">
        <v>44805</v>
      </c>
      <c r="U61" s="219">
        <v>100</v>
      </c>
      <c r="V61" s="219">
        <v>50</v>
      </c>
      <c r="W61" s="220">
        <v>50</v>
      </c>
      <c r="X61" s="213">
        <v>44593</v>
      </c>
      <c r="Y61" s="119">
        <v>5000</v>
      </c>
      <c r="Z61" s="119">
        <v>4000</v>
      </c>
      <c r="AA61" s="215">
        <v>44562</v>
      </c>
      <c r="AB61" s="21">
        <v>45</v>
      </c>
      <c r="AC61" s="33">
        <v>0.1</v>
      </c>
      <c r="AD61" s="29" t="s">
        <v>491</v>
      </c>
      <c r="AE61" s="25" t="s">
        <v>488</v>
      </c>
      <c r="AF61" s="25" t="s">
        <v>489</v>
      </c>
      <c r="AG61" s="25" t="s">
        <v>491</v>
      </c>
      <c r="AH61" s="25" t="s">
        <v>490</v>
      </c>
      <c r="AI61" s="132" t="s">
        <v>491</v>
      </c>
      <c r="AJ61" s="136" t="s">
        <v>495</v>
      </c>
      <c r="AK61" s="29" t="s">
        <v>492</v>
      </c>
      <c r="AL61" s="29" t="s">
        <v>493</v>
      </c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6"/>
      <c r="BF61" s="137">
        <v>100</v>
      </c>
      <c r="BG61" s="240">
        <v>24</v>
      </c>
      <c r="BH61" s="239"/>
      <c r="BI61" s="61"/>
      <c r="BJ61" s="145"/>
      <c r="BK61" s="145"/>
      <c r="BL61" s="26"/>
      <c r="BM61" s="96"/>
      <c r="BN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2:84" s="13" customFormat="1" ht="60" customHeight="1">
      <c r="B62" s="95"/>
      <c r="C62" s="149">
        <v>48</v>
      </c>
      <c r="D62" s="150">
        <v>2164</v>
      </c>
      <c r="E62" s="151">
        <v>2416</v>
      </c>
      <c r="F62" s="152" t="s">
        <v>10</v>
      </c>
      <c r="G62" s="153" t="s">
        <v>194</v>
      </c>
      <c r="H62" s="154" t="s">
        <v>31</v>
      </c>
      <c r="I62" s="185" t="s">
        <v>462</v>
      </c>
      <c r="J62" s="155" t="s">
        <v>350</v>
      </c>
      <c r="K62" s="156" t="s">
        <v>351</v>
      </c>
      <c r="L62" s="157">
        <v>73</v>
      </c>
      <c r="M62" s="158" t="s">
        <v>352</v>
      </c>
      <c r="N62" s="159">
        <v>48</v>
      </c>
      <c r="O62" s="160">
        <v>1514</v>
      </c>
      <c r="P62" s="159"/>
      <c r="Q62" s="161"/>
      <c r="R62" s="162"/>
      <c r="S62" s="262"/>
      <c r="T62" s="211">
        <v>44805</v>
      </c>
      <c r="U62" s="219">
        <v>100</v>
      </c>
      <c r="V62" s="219">
        <v>50</v>
      </c>
      <c r="W62" s="220">
        <v>50</v>
      </c>
      <c r="X62" s="213">
        <v>44593</v>
      </c>
      <c r="Y62" s="119">
        <v>5000</v>
      </c>
      <c r="Z62" s="119">
        <v>4000</v>
      </c>
      <c r="AA62" s="215">
        <v>44562</v>
      </c>
      <c r="AB62" s="21">
        <v>45</v>
      </c>
      <c r="AC62" s="33">
        <v>0.1</v>
      </c>
      <c r="AD62" s="29" t="s">
        <v>491</v>
      </c>
      <c r="AE62" s="25" t="s">
        <v>488</v>
      </c>
      <c r="AF62" s="25" t="s">
        <v>489</v>
      </c>
      <c r="AG62" s="25" t="s">
        <v>491</v>
      </c>
      <c r="AH62" s="25" t="s">
        <v>490</v>
      </c>
      <c r="AI62" s="132" t="s">
        <v>491</v>
      </c>
      <c r="AJ62" s="136" t="s">
        <v>495</v>
      </c>
      <c r="AK62" s="29" t="s">
        <v>492</v>
      </c>
      <c r="AL62" s="29" t="s">
        <v>493</v>
      </c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6"/>
      <c r="BF62" s="137">
        <v>100</v>
      </c>
      <c r="BG62" s="240">
        <v>24</v>
      </c>
      <c r="BH62" s="239"/>
      <c r="BI62" s="61"/>
      <c r="BJ62" s="145"/>
      <c r="BK62" s="145"/>
      <c r="BL62" s="26"/>
      <c r="BM62" s="96"/>
      <c r="BN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2:84" s="13" customFormat="1" ht="60" customHeight="1">
      <c r="B63" s="95"/>
      <c r="C63" s="149">
        <v>49</v>
      </c>
      <c r="D63" s="150">
        <v>2346</v>
      </c>
      <c r="E63" s="151">
        <v>2417</v>
      </c>
      <c r="F63" s="152" t="s">
        <v>10</v>
      </c>
      <c r="G63" s="153" t="s">
        <v>194</v>
      </c>
      <c r="H63" s="154" t="s">
        <v>31</v>
      </c>
      <c r="I63" s="185" t="s">
        <v>152</v>
      </c>
      <c r="J63" s="155" t="s">
        <v>353</v>
      </c>
      <c r="K63" s="156" t="s">
        <v>354</v>
      </c>
      <c r="L63" s="157">
        <v>73</v>
      </c>
      <c r="M63" s="158" t="s">
        <v>355</v>
      </c>
      <c r="N63" s="159">
        <v>48</v>
      </c>
      <c r="O63" s="160">
        <v>1556</v>
      </c>
      <c r="P63" s="159"/>
      <c r="Q63" s="161"/>
      <c r="R63" s="162"/>
      <c r="S63" s="262"/>
      <c r="T63" s="211">
        <v>44805</v>
      </c>
      <c r="U63" s="219">
        <v>100</v>
      </c>
      <c r="V63" s="219">
        <v>50</v>
      </c>
      <c r="W63" s="220">
        <v>50</v>
      </c>
      <c r="X63" s="213">
        <v>44593</v>
      </c>
      <c r="Y63" s="119">
        <v>5000</v>
      </c>
      <c r="Z63" s="119">
        <v>4000</v>
      </c>
      <c r="AA63" s="215">
        <v>44562</v>
      </c>
      <c r="AB63" s="21">
        <v>45</v>
      </c>
      <c r="AC63" s="33">
        <v>0.1</v>
      </c>
      <c r="AD63" s="29" t="s">
        <v>491</v>
      </c>
      <c r="AE63" s="25" t="s">
        <v>488</v>
      </c>
      <c r="AF63" s="25" t="s">
        <v>489</v>
      </c>
      <c r="AG63" s="25" t="s">
        <v>491</v>
      </c>
      <c r="AH63" s="25" t="s">
        <v>490</v>
      </c>
      <c r="AI63" s="132" t="s">
        <v>491</v>
      </c>
      <c r="AJ63" s="136" t="s">
        <v>495</v>
      </c>
      <c r="AK63" s="29" t="s">
        <v>492</v>
      </c>
      <c r="AL63" s="29" t="s">
        <v>493</v>
      </c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6"/>
      <c r="BF63" s="137">
        <v>100</v>
      </c>
      <c r="BG63" s="240">
        <v>24</v>
      </c>
      <c r="BH63" s="239"/>
      <c r="BI63" s="61"/>
      <c r="BJ63" s="145"/>
      <c r="BK63" s="145"/>
      <c r="BL63" s="26"/>
      <c r="BM63" s="96"/>
      <c r="BN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2:84" s="13" customFormat="1" ht="60" customHeight="1">
      <c r="B64" s="95"/>
      <c r="C64" s="149">
        <v>50</v>
      </c>
      <c r="D64" s="150">
        <v>2346</v>
      </c>
      <c r="E64" s="151">
        <v>2418</v>
      </c>
      <c r="F64" s="152" t="s">
        <v>10</v>
      </c>
      <c r="G64" s="153" t="s">
        <v>194</v>
      </c>
      <c r="H64" s="154" t="s">
        <v>31</v>
      </c>
      <c r="I64" s="185" t="s">
        <v>151</v>
      </c>
      <c r="J64" s="155" t="s">
        <v>356</v>
      </c>
      <c r="K64" s="156" t="s">
        <v>357</v>
      </c>
      <c r="L64" s="157">
        <v>73</v>
      </c>
      <c r="M64" s="158" t="s">
        <v>358</v>
      </c>
      <c r="N64" s="159">
        <v>48</v>
      </c>
      <c r="O64" s="160">
        <v>1590</v>
      </c>
      <c r="P64" s="159"/>
      <c r="Q64" s="161"/>
      <c r="R64" s="162"/>
      <c r="S64" s="262"/>
      <c r="T64" s="211">
        <v>44805</v>
      </c>
      <c r="U64" s="219">
        <v>100</v>
      </c>
      <c r="V64" s="219">
        <v>50</v>
      </c>
      <c r="W64" s="220">
        <v>50</v>
      </c>
      <c r="X64" s="213">
        <v>44593</v>
      </c>
      <c r="Y64" s="119">
        <v>5000</v>
      </c>
      <c r="Z64" s="119">
        <v>4000</v>
      </c>
      <c r="AA64" s="215">
        <v>44562</v>
      </c>
      <c r="AB64" s="21">
        <v>45</v>
      </c>
      <c r="AC64" s="33">
        <v>0.1</v>
      </c>
      <c r="AD64" s="29" t="s">
        <v>491</v>
      </c>
      <c r="AE64" s="25" t="s">
        <v>488</v>
      </c>
      <c r="AF64" s="25" t="s">
        <v>489</v>
      </c>
      <c r="AG64" s="25" t="s">
        <v>491</v>
      </c>
      <c r="AH64" s="25" t="s">
        <v>490</v>
      </c>
      <c r="AI64" s="132" t="s">
        <v>491</v>
      </c>
      <c r="AJ64" s="136" t="s">
        <v>495</v>
      </c>
      <c r="AK64" s="29" t="s">
        <v>492</v>
      </c>
      <c r="AL64" s="29" t="s">
        <v>493</v>
      </c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6"/>
      <c r="BF64" s="137">
        <v>100</v>
      </c>
      <c r="BG64" s="240">
        <v>24</v>
      </c>
      <c r="BH64" s="239"/>
      <c r="BI64" s="61"/>
      <c r="BJ64" s="145"/>
      <c r="BK64" s="145"/>
      <c r="BL64" s="26"/>
      <c r="BM64" s="96"/>
      <c r="BN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2:84" s="13" customFormat="1" ht="60" customHeight="1">
      <c r="B65" s="95"/>
      <c r="C65" s="149">
        <v>51</v>
      </c>
      <c r="D65" s="150">
        <v>2346</v>
      </c>
      <c r="E65" s="151">
        <v>2419</v>
      </c>
      <c r="F65" s="152" t="s">
        <v>10</v>
      </c>
      <c r="G65" s="153" t="s">
        <v>194</v>
      </c>
      <c r="H65" s="154" t="s">
        <v>31</v>
      </c>
      <c r="I65" s="185" t="s">
        <v>462</v>
      </c>
      <c r="J65" s="155" t="s">
        <v>359</v>
      </c>
      <c r="K65" s="158" t="s">
        <v>370</v>
      </c>
      <c r="L65" s="157">
        <v>73</v>
      </c>
      <c r="M65" s="158" t="s">
        <v>360</v>
      </c>
      <c r="N65" s="159">
        <v>48</v>
      </c>
      <c r="O65" s="160">
        <v>1627</v>
      </c>
      <c r="P65" s="159"/>
      <c r="Q65" s="161"/>
      <c r="R65" s="162"/>
      <c r="S65" s="262"/>
      <c r="T65" s="211">
        <v>44805</v>
      </c>
      <c r="U65" s="219">
        <v>100</v>
      </c>
      <c r="V65" s="219">
        <v>50</v>
      </c>
      <c r="W65" s="220">
        <v>50</v>
      </c>
      <c r="X65" s="213">
        <v>44593</v>
      </c>
      <c r="Y65" s="119">
        <v>5000</v>
      </c>
      <c r="Z65" s="119">
        <v>4000</v>
      </c>
      <c r="AA65" s="215">
        <v>44562</v>
      </c>
      <c r="AB65" s="21">
        <v>45</v>
      </c>
      <c r="AC65" s="33">
        <v>0.1</v>
      </c>
      <c r="AD65" s="29" t="s">
        <v>491</v>
      </c>
      <c r="AE65" s="25" t="s">
        <v>488</v>
      </c>
      <c r="AF65" s="25" t="s">
        <v>489</v>
      </c>
      <c r="AG65" s="25" t="s">
        <v>491</v>
      </c>
      <c r="AH65" s="25" t="s">
        <v>490</v>
      </c>
      <c r="AI65" s="132" t="s">
        <v>491</v>
      </c>
      <c r="AJ65" s="136" t="s">
        <v>495</v>
      </c>
      <c r="AK65" s="29" t="s">
        <v>492</v>
      </c>
      <c r="AL65" s="29" t="s">
        <v>493</v>
      </c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6"/>
      <c r="BF65" s="137">
        <v>100</v>
      </c>
      <c r="BG65" s="240">
        <v>24</v>
      </c>
      <c r="BH65" s="239"/>
      <c r="BI65" s="61"/>
      <c r="BJ65" s="145"/>
      <c r="BK65" s="145"/>
      <c r="BL65" s="26"/>
      <c r="BM65" s="96"/>
      <c r="BN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2:84" s="13" customFormat="1" ht="60" customHeight="1">
      <c r="B66" s="95"/>
      <c r="C66" s="149">
        <v>52</v>
      </c>
      <c r="D66" s="150">
        <v>2415</v>
      </c>
      <c r="E66" s="151">
        <v>2420</v>
      </c>
      <c r="F66" s="152" t="s">
        <v>10</v>
      </c>
      <c r="G66" s="153" t="s">
        <v>194</v>
      </c>
      <c r="H66" s="154" t="s">
        <v>31</v>
      </c>
      <c r="I66" s="185" t="s">
        <v>153</v>
      </c>
      <c r="J66" s="155" t="s">
        <v>283</v>
      </c>
      <c r="K66" s="158" t="s">
        <v>361</v>
      </c>
      <c r="L66" s="157">
        <v>73</v>
      </c>
      <c r="M66" s="158" t="s">
        <v>362</v>
      </c>
      <c r="N66" s="159">
        <v>48</v>
      </c>
      <c r="O66" s="160">
        <v>1661</v>
      </c>
      <c r="P66" s="159"/>
      <c r="Q66" s="161"/>
      <c r="R66" s="162"/>
      <c r="S66" s="262"/>
      <c r="T66" s="211">
        <v>44805</v>
      </c>
      <c r="U66" s="219">
        <v>100</v>
      </c>
      <c r="V66" s="219">
        <v>50</v>
      </c>
      <c r="W66" s="220">
        <v>50</v>
      </c>
      <c r="X66" s="213">
        <v>44593</v>
      </c>
      <c r="Y66" s="119">
        <v>5000</v>
      </c>
      <c r="Z66" s="119">
        <v>4000</v>
      </c>
      <c r="AA66" s="215">
        <v>44562</v>
      </c>
      <c r="AB66" s="21">
        <v>45</v>
      </c>
      <c r="AC66" s="33">
        <v>0.1</v>
      </c>
      <c r="AD66" s="29" t="s">
        <v>491</v>
      </c>
      <c r="AE66" s="25" t="s">
        <v>488</v>
      </c>
      <c r="AF66" s="25" t="s">
        <v>489</v>
      </c>
      <c r="AG66" s="25" t="s">
        <v>491</v>
      </c>
      <c r="AH66" s="25" t="s">
        <v>490</v>
      </c>
      <c r="AI66" s="132" t="s">
        <v>491</v>
      </c>
      <c r="AJ66" s="136" t="s">
        <v>495</v>
      </c>
      <c r="AK66" s="29" t="s">
        <v>492</v>
      </c>
      <c r="AL66" s="29" t="s">
        <v>493</v>
      </c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6"/>
      <c r="BF66" s="137">
        <v>100</v>
      </c>
      <c r="BG66" s="240">
        <v>24</v>
      </c>
      <c r="BH66" s="239"/>
      <c r="BI66" s="61"/>
      <c r="BJ66" s="145"/>
      <c r="BK66" s="145"/>
      <c r="BL66" s="26"/>
      <c r="BM66" s="96"/>
      <c r="BN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2:84" s="13" customFormat="1" ht="60" customHeight="1">
      <c r="B67" s="95"/>
      <c r="C67" s="149">
        <v>53</v>
      </c>
      <c r="D67" s="150">
        <v>2415</v>
      </c>
      <c r="E67" s="151">
        <v>2421</v>
      </c>
      <c r="F67" s="152" t="s">
        <v>12</v>
      </c>
      <c r="G67" s="153" t="s">
        <v>194</v>
      </c>
      <c r="H67" s="154"/>
      <c r="I67" s="185" t="s">
        <v>153</v>
      </c>
      <c r="J67" s="155" t="s">
        <v>347</v>
      </c>
      <c r="K67" s="158" t="s">
        <v>450</v>
      </c>
      <c r="L67" s="157">
        <v>73</v>
      </c>
      <c r="M67" s="158" t="s">
        <v>451</v>
      </c>
      <c r="N67" s="159"/>
      <c r="O67" s="160"/>
      <c r="P67" s="159"/>
      <c r="Q67" s="161"/>
      <c r="R67" s="162"/>
      <c r="S67" s="262"/>
      <c r="T67" s="211">
        <v>44805</v>
      </c>
      <c r="U67" s="219">
        <v>100</v>
      </c>
      <c r="V67" s="219">
        <v>50</v>
      </c>
      <c r="W67" s="220">
        <v>50</v>
      </c>
      <c r="X67" s="213">
        <v>44593</v>
      </c>
      <c r="Y67" s="119">
        <v>5000</v>
      </c>
      <c r="Z67" s="119"/>
      <c r="AA67" s="215">
        <v>44562</v>
      </c>
      <c r="AB67" s="21">
        <v>45</v>
      </c>
      <c r="AC67" s="33">
        <v>0.1</v>
      </c>
      <c r="AD67" s="29" t="s">
        <v>491</v>
      </c>
      <c r="AE67" s="25" t="s">
        <v>488</v>
      </c>
      <c r="AF67" s="25" t="s">
        <v>489</v>
      </c>
      <c r="AG67" s="25" t="s">
        <v>491</v>
      </c>
      <c r="AH67" s="25" t="s">
        <v>490</v>
      </c>
      <c r="AI67" s="132" t="s">
        <v>491</v>
      </c>
      <c r="AJ67" s="136" t="s">
        <v>495</v>
      </c>
      <c r="AK67" s="29"/>
      <c r="AL67" s="29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6"/>
      <c r="BF67" s="137">
        <v>100</v>
      </c>
      <c r="BG67" s="240">
        <v>24</v>
      </c>
      <c r="BH67" s="239"/>
      <c r="BI67" s="61"/>
      <c r="BJ67" s="145"/>
      <c r="BK67" s="145"/>
      <c r="BL67" s="26"/>
      <c r="BM67" s="96"/>
      <c r="BN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2:84" s="13" customFormat="1" ht="60" customHeight="1">
      <c r="B68" s="95"/>
      <c r="C68" s="149">
        <v>54</v>
      </c>
      <c r="D68" s="150">
        <v>2415</v>
      </c>
      <c r="E68" s="151">
        <v>2422</v>
      </c>
      <c r="F68" s="152" t="s">
        <v>10</v>
      </c>
      <c r="G68" s="153" t="s">
        <v>194</v>
      </c>
      <c r="H68" s="154" t="s">
        <v>31</v>
      </c>
      <c r="I68" s="185" t="s">
        <v>153</v>
      </c>
      <c r="J68" s="155" t="s">
        <v>449</v>
      </c>
      <c r="K68" s="156" t="s">
        <v>363</v>
      </c>
      <c r="L68" s="157">
        <v>73</v>
      </c>
      <c r="M68" s="158" t="s">
        <v>364</v>
      </c>
      <c r="N68" s="159">
        <v>48</v>
      </c>
      <c r="O68" s="160">
        <v>1468</v>
      </c>
      <c r="P68" s="159"/>
      <c r="Q68" s="161"/>
      <c r="R68" s="162"/>
      <c r="S68" s="262"/>
      <c r="T68" s="211">
        <v>44805</v>
      </c>
      <c r="U68" s="219">
        <v>100</v>
      </c>
      <c r="V68" s="219">
        <v>50</v>
      </c>
      <c r="W68" s="220">
        <v>50</v>
      </c>
      <c r="X68" s="213">
        <v>44593</v>
      </c>
      <c r="Y68" s="119">
        <v>5000</v>
      </c>
      <c r="Z68" s="119">
        <v>4000</v>
      </c>
      <c r="AA68" s="215">
        <v>44562</v>
      </c>
      <c r="AB68" s="21">
        <v>45</v>
      </c>
      <c r="AC68" s="33">
        <v>0.1</v>
      </c>
      <c r="AD68" s="29" t="s">
        <v>491</v>
      </c>
      <c r="AE68" s="25" t="s">
        <v>488</v>
      </c>
      <c r="AF68" s="25" t="s">
        <v>489</v>
      </c>
      <c r="AG68" s="25" t="s">
        <v>491</v>
      </c>
      <c r="AH68" s="25" t="s">
        <v>490</v>
      </c>
      <c r="AI68" s="132" t="s">
        <v>491</v>
      </c>
      <c r="AJ68" s="136" t="s">
        <v>495</v>
      </c>
      <c r="AK68" s="29" t="s">
        <v>492</v>
      </c>
      <c r="AL68" s="29" t="s">
        <v>493</v>
      </c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6"/>
      <c r="BF68" s="137">
        <v>100</v>
      </c>
      <c r="BG68" s="240">
        <v>24</v>
      </c>
      <c r="BH68" s="239"/>
      <c r="BI68" s="61"/>
      <c r="BJ68" s="145"/>
      <c r="BK68" s="145"/>
      <c r="BL68" s="26"/>
      <c r="BM68" s="96"/>
      <c r="BN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2:84" s="13" customFormat="1" ht="60" customHeight="1">
      <c r="B69" s="95"/>
      <c r="C69" s="149">
        <v>55</v>
      </c>
      <c r="D69" s="150">
        <v>2415</v>
      </c>
      <c r="E69" s="151">
        <v>2423</v>
      </c>
      <c r="F69" s="152" t="s">
        <v>10</v>
      </c>
      <c r="G69" s="153" t="s">
        <v>194</v>
      </c>
      <c r="H69" s="154" t="s">
        <v>30</v>
      </c>
      <c r="I69" s="185" t="s">
        <v>152</v>
      </c>
      <c r="J69" s="155" t="s">
        <v>261</v>
      </c>
      <c r="K69" s="158" t="s">
        <v>365</v>
      </c>
      <c r="L69" s="157">
        <v>73</v>
      </c>
      <c r="M69" s="158" t="s">
        <v>366</v>
      </c>
      <c r="N69" s="159">
        <v>48</v>
      </c>
      <c r="O69" s="160">
        <v>1298</v>
      </c>
      <c r="P69" s="159"/>
      <c r="Q69" s="161"/>
      <c r="R69" s="162"/>
      <c r="S69" s="262"/>
      <c r="T69" s="211">
        <v>44805</v>
      </c>
      <c r="U69" s="219">
        <v>100</v>
      </c>
      <c r="V69" s="219">
        <v>50</v>
      </c>
      <c r="W69" s="220">
        <v>50</v>
      </c>
      <c r="X69" s="213">
        <v>44593</v>
      </c>
      <c r="Y69" s="119">
        <v>5000</v>
      </c>
      <c r="Z69" s="119">
        <v>4000</v>
      </c>
      <c r="AA69" s="215">
        <v>44562</v>
      </c>
      <c r="AB69" s="21">
        <v>45</v>
      </c>
      <c r="AC69" s="33">
        <v>0.1</v>
      </c>
      <c r="AD69" s="29" t="s">
        <v>491</v>
      </c>
      <c r="AE69" s="25" t="s">
        <v>488</v>
      </c>
      <c r="AF69" s="25" t="s">
        <v>489</v>
      </c>
      <c r="AG69" s="25" t="s">
        <v>491</v>
      </c>
      <c r="AH69" s="25" t="s">
        <v>490</v>
      </c>
      <c r="AI69" s="132" t="s">
        <v>491</v>
      </c>
      <c r="AJ69" s="136" t="s">
        <v>495</v>
      </c>
      <c r="AK69" s="29" t="s">
        <v>492</v>
      </c>
      <c r="AL69" s="29" t="s">
        <v>493</v>
      </c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6"/>
      <c r="BF69" s="137">
        <v>100</v>
      </c>
      <c r="BG69" s="240">
        <v>24</v>
      </c>
      <c r="BH69" s="239"/>
      <c r="BI69" s="61"/>
      <c r="BJ69" s="145"/>
      <c r="BK69" s="145"/>
      <c r="BL69" s="26"/>
      <c r="BM69" s="96"/>
      <c r="BN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2:84" s="13" customFormat="1" ht="60" customHeight="1">
      <c r="B70" s="95"/>
      <c r="C70" s="149">
        <v>56</v>
      </c>
      <c r="D70" s="150">
        <v>2164</v>
      </c>
      <c r="E70" s="151">
        <v>2425</v>
      </c>
      <c r="F70" s="152" t="s">
        <v>10</v>
      </c>
      <c r="G70" s="153" t="s">
        <v>194</v>
      </c>
      <c r="H70" s="154" t="s">
        <v>31</v>
      </c>
      <c r="I70" s="185" t="s">
        <v>151</v>
      </c>
      <c r="J70" s="155" t="s">
        <v>367</v>
      </c>
      <c r="K70" s="156" t="s">
        <v>368</v>
      </c>
      <c r="L70" s="157">
        <v>73</v>
      </c>
      <c r="M70" s="158" t="s">
        <v>369</v>
      </c>
      <c r="N70" s="159">
        <v>48</v>
      </c>
      <c r="O70" s="160">
        <v>817</v>
      </c>
      <c r="P70" s="159"/>
      <c r="Q70" s="161"/>
      <c r="R70" s="162"/>
      <c r="S70" s="262"/>
      <c r="T70" s="211">
        <v>44805</v>
      </c>
      <c r="U70" s="219">
        <v>100</v>
      </c>
      <c r="V70" s="219">
        <v>50</v>
      </c>
      <c r="W70" s="220">
        <v>50</v>
      </c>
      <c r="X70" s="213">
        <v>44593</v>
      </c>
      <c r="Y70" s="119">
        <v>5000</v>
      </c>
      <c r="Z70" s="119">
        <v>4000</v>
      </c>
      <c r="AA70" s="215">
        <v>44562</v>
      </c>
      <c r="AB70" s="21">
        <v>45</v>
      </c>
      <c r="AC70" s="33">
        <v>0.1</v>
      </c>
      <c r="AD70" s="29" t="s">
        <v>491</v>
      </c>
      <c r="AE70" s="25" t="s">
        <v>488</v>
      </c>
      <c r="AF70" s="25" t="s">
        <v>489</v>
      </c>
      <c r="AG70" s="25" t="s">
        <v>491</v>
      </c>
      <c r="AH70" s="25" t="s">
        <v>490</v>
      </c>
      <c r="AI70" s="132" t="s">
        <v>491</v>
      </c>
      <c r="AJ70" s="136" t="s">
        <v>495</v>
      </c>
      <c r="AK70" s="29" t="s">
        <v>492</v>
      </c>
      <c r="AL70" s="29" t="s">
        <v>493</v>
      </c>
      <c r="AM70" s="225"/>
      <c r="AN70" s="225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  <c r="BB70" s="225"/>
      <c r="BC70" s="225"/>
      <c r="BD70" s="225"/>
      <c r="BE70" s="226"/>
      <c r="BF70" s="137">
        <v>100</v>
      </c>
      <c r="BG70" s="240">
        <v>24</v>
      </c>
      <c r="BH70" s="239"/>
      <c r="BI70" s="61"/>
      <c r="BJ70" s="145"/>
      <c r="BK70" s="145"/>
      <c r="BL70" s="26"/>
      <c r="BM70" s="96"/>
      <c r="BN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2:84" s="13" customFormat="1" ht="60" customHeight="1">
      <c r="B71" s="95"/>
      <c r="C71" s="149">
        <v>57</v>
      </c>
      <c r="D71" s="150">
        <v>2415</v>
      </c>
      <c r="E71" s="151">
        <v>2426</v>
      </c>
      <c r="F71" s="152" t="s">
        <v>10</v>
      </c>
      <c r="G71" s="153" t="s">
        <v>194</v>
      </c>
      <c r="H71" s="154" t="s">
        <v>31</v>
      </c>
      <c r="I71" s="185" t="s">
        <v>152</v>
      </c>
      <c r="J71" s="155" t="s">
        <v>230</v>
      </c>
      <c r="K71" s="158" t="s">
        <v>371</v>
      </c>
      <c r="L71" s="157">
        <v>73</v>
      </c>
      <c r="M71" s="158" t="s">
        <v>374</v>
      </c>
      <c r="N71" s="159">
        <v>48</v>
      </c>
      <c r="O71" s="160">
        <v>1729</v>
      </c>
      <c r="P71" s="159"/>
      <c r="Q71" s="161"/>
      <c r="R71" s="162"/>
      <c r="S71" s="262"/>
      <c r="T71" s="211">
        <v>44805</v>
      </c>
      <c r="U71" s="219">
        <v>100</v>
      </c>
      <c r="V71" s="219">
        <v>50</v>
      </c>
      <c r="W71" s="220">
        <v>50</v>
      </c>
      <c r="X71" s="213">
        <v>44593</v>
      </c>
      <c r="Y71" s="119">
        <v>5000</v>
      </c>
      <c r="Z71" s="119">
        <v>4000</v>
      </c>
      <c r="AA71" s="215">
        <v>44562</v>
      </c>
      <c r="AB71" s="21">
        <v>45</v>
      </c>
      <c r="AC71" s="33">
        <v>0.1</v>
      </c>
      <c r="AD71" s="29" t="s">
        <v>491</v>
      </c>
      <c r="AE71" s="25" t="s">
        <v>488</v>
      </c>
      <c r="AF71" s="25" t="s">
        <v>489</v>
      </c>
      <c r="AG71" s="25" t="s">
        <v>491</v>
      </c>
      <c r="AH71" s="25" t="s">
        <v>490</v>
      </c>
      <c r="AI71" s="132" t="s">
        <v>491</v>
      </c>
      <c r="AJ71" s="136" t="s">
        <v>495</v>
      </c>
      <c r="AK71" s="29" t="s">
        <v>492</v>
      </c>
      <c r="AL71" s="29" t="s">
        <v>493</v>
      </c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  <c r="BB71" s="225"/>
      <c r="BC71" s="225"/>
      <c r="BD71" s="225"/>
      <c r="BE71" s="226"/>
      <c r="BF71" s="137">
        <v>100</v>
      </c>
      <c r="BG71" s="240">
        <v>24</v>
      </c>
      <c r="BH71" s="239"/>
      <c r="BI71" s="61"/>
      <c r="BJ71" s="145"/>
      <c r="BK71" s="145"/>
      <c r="BL71" s="26"/>
      <c r="BM71" s="96"/>
      <c r="BN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2:84" s="13" customFormat="1" ht="60" customHeight="1">
      <c r="B72" s="95"/>
      <c r="C72" s="149">
        <v>58</v>
      </c>
      <c r="D72" s="150">
        <v>2164</v>
      </c>
      <c r="E72" s="151">
        <v>2427</v>
      </c>
      <c r="F72" s="152" t="s">
        <v>10</v>
      </c>
      <c r="G72" s="153" t="s">
        <v>194</v>
      </c>
      <c r="H72" s="154" t="s">
        <v>30</v>
      </c>
      <c r="I72" s="185" t="s">
        <v>150</v>
      </c>
      <c r="J72" s="155" t="s">
        <v>372</v>
      </c>
      <c r="K72" s="156" t="s">
        <v>373</v>
      </c>
      <c r="L72" s="157">
        <v>73</v>
      </c>
      <c r="M72" s="158" t="s">
        <v>375</v>
      </c>
      <c r="N72" s="159">
        <v>48</v>
      </c>
      <c r="O72" s="160">
        <v>840</v>
      </c>
      <c r="P72" s="159"/>
      <c r="Q72" s="161"/>
      <c r="R72" s="162"/>
      <c r="S72" s="262"/>
      <c r="T72" s="211">
        <v>44805</v>
      </c>
      <c r="U72" s="219">
        <v>100</v>
      </c>
      <c r="V72" s="219">
        <v>50</v>
      </c>
      <c r="W72" s="220">
        <v>50</v>
      </c>
      <c r="X72" s="213">
        <v>44593</v>
      </c>
      <c r="Y72" s="119">
        <v>5000</v>
      </c>
      <c r="Z72" s="119">
        <v>4000</v>
      </c>
      <c r="AA72" s="215">
        <v>44562</v>
      </c>
      <c r="AB72" s="21">
        <v>45</v>
      </c>
      <c r="AC72" s="33">
        <v>0.1</v>
      </c>
      <c r="AD72" s="29" t="s">
        <v>491</v>
      </c>
      <c r="AE72" s="25" t="s">
        <v>488</v>
      </c>
      <c r="AF72" s="25" t="s">
        <v>489</v>
      </c>
      <c r="AG72" s="25" t="s">
        <v>491</v>
      </c>
      <c r="AH72" s="25" t="s">
        <v>490</v>
      </c>
      <c r="AI72" s="132" t="s">
        <v>491</v>
      </c>
      <c r="AJ72" s="136" t="s">
        <v>495</v>
      </c>
      <c r="AK72" s="29" t="s">
        <v>492</v>
      </c>
      <c r="AL72" s="29" t="s">
        <v>493</v>
      </c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6"/>
      <c r="BF72" s="137">
        <v>100</v>
      </c>
      <c r="BG72" s="240">
        <v>24</v>
      </c>
      <c r="BH72" s="239"/>
      <c r="BI72" s="61"/>
      <c r="BJ72" s="145"/>
      <c r="BK72" s="145"/>
      <c r="BL72" s="26"/>
      <c r="BM72" s="96"/>
      <c r="BN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2:84" s="13" customFormat="1" ht="60" customHeight="1">
      <c r="B73" s="95"/>
      <c r="C73" s="149">
        <v>59</v>
      </c>
      <c r="D73" s="150">
        <v>2415</v>
      </c>
      <c r="E73" s="151">
        <v>2428</v>
      </c>
      <c r="F73" s="152" t="s">
        <v>10</v>
      </c>
      <c r="G73" s="153" t="s">
        <v>194</v>
      </c>
      <c r="H73" s="154" t="s">
        <v>31</v>
      </c>
      <c r="I73" s="185" t="s">
        <v>152</v>
      </c>
      <c r="J73" s="155" t="s">
        <v>376</v>
      </c>
      <c r="K73" s="156" t="s">
        <v>377</v>
      </c>
      <c r="L73" s="157">
        <v>73</v>
      </c>
      <c r="M73" s="158" t="s">
        <v>378</v>
      </c>
      <c r="N73" s="159">
        <v>48</v>
      </c>
      <c r="O73" s="160">
        <v>1600</v>
      </c>
      <c r="P73" s="159"/>
      <c r="Q73" s="161"/>
      <c r="R73" s="162"/>
      <c r="S73" s="262"/>
      <c r="T73" s="211">
        <v>44805</v>
      </c>
      <c r="U73" s="219">
        <v>100</v>
      </c>
      <c r="V73" s="219">
        <v>50</v>
      </c>
      <c r="W73" s="220">
        <v>50</v>
      </c>
      <c r="X73" s="213">
        <v>44593</v>
      </c>
      <c r="Y73" s="119">
        <v>5000</v>
      </c>
      <c r="Z73" s="119">
        <v>4000</v>
      </c>
      <c r="AA73" s="215">
        <v>44562</v>
      </c>
      <c r="AB73" s="21">
        <v>45</v>
      </c>
      <c r="AC73" s="33">
        <v>0.1</v>
      </c>
      <c r="AD73" s="29" t="s">
        <v>491</v>
      </c>
      <c r="AE73" s="25" t="s">
        <v>488</v>
      </c>
      <c r="AF73" s="25" t="s">
        <v>489</v>
      </c>
      <c r="AG73" s="25" t="s">
        <v>491</v>
      </c>
      <c r="AH73" s="25" t="s">
        <v>490</v>
      </c>
      <c r="AI73" s="132" t="s">
        <v>491</v>
      </c>
      <c r="AJ73" s="136" t="s">
        <v>495</v>
      </c>
      <c r="AK73" s="29" t="s">
        <v>492</v>
      </c>
      <c r="AL73" s="29" t="s">
        <v>493</v>
      </c>
      <c r="AM73" s="225"/>
      <c r="AN73" s="225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25"/>
      <c r="BE73" s="226"/>
      <c r="BF73" s="137">
        <v>100</v>
      </c>
      <c r="BG73" s="240">
        <v>24</v>
      </c>
      <c r="BH73" s="239"/>
      <c r="BI73" s="61"/>
      <c r="BJ73" s="145"/>
      <c r="BK73" s="145"/>
      <c r="BL73" s="26"/>
      <c r="BM73" s="96"/>
      <c r="BN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2:84" s="13" customFormat="1" ht="60" customHeight="1">
      <c r="B74" s="95"/>
      <c r="C74" s="149">
        <v>60</v>
      </c>
      <c r="D74" s="150">
        <v>2415</v>
      </c>
      <c r="E74" s="151">
        <v>2429</v>
      </c>
      <c r="F74" s="152" t="s">
        <v>10</v>
      </c>
      <c r="G74" s="153" t="s">
        <v>194</v>
      </c>
      <c r="H74" s="154" t="s">
        <v>31</v>
      </c>
      <c r="I74" s="185" t="s">
        <v>153</v>
      </c>
      <c r="J74" s="155" t="s">
        <v>379</v>
      </c>
      <c r="K74" s="156" t="s">
        <v>380</v>
      </c>
      <c r="L74" s="157">
        <v>73</v>
      </c>
      <c r="M74" s="158" t="s">
        <v>381</v>
      </c>
      <c r="N74" s="159">
        <v>48</v>
      </c>
      <c r="O74" s="160">
        <v>1560</v>
      </c>
      <c r="P74" s="159"/>
      <c r="Q74" s="161"/>
      <c r="R74" s="162"/>
      <c r="S74" s="262"/>
      <c r="T74" s="211">
        <v>44805</v>
      </c>
      <c r="U74" s="219">
        <v>100</v>
      </c>
      <c r="V74" s="219">
        <v>50</v>
      </c>
      <c r="W74" s="220">
        <v>50</v>
      </c>
      <c r="X74" s="213">
        <v>44593</v>
      </c>
      <c r="Y74" s="119">
        <v>5000</v>
      </c>
      <c r="Z74" s="119">
        <v>4000</v>
      </c>
      <c r="AA74" s="215">
        <v>44562</v>
      </c>
      <c r="AB74" s="21">
        <v>45</v>
      </c>
      <c r="AC74" s="33">
        <v>0.1</v>
      </c>
      <c r="AD74" s="29" t="s">
        <v>491</v>
      </c>
      <c r="AE74" s="25" t="s">
        <v>488</v>
      </c>
      <c r="AF74" s="25" t="s">
        <v>489</v>
      </c>
      <c r="AG74" s="25" t="s">
        <v>491</v>
      </c>
      <c r="AH74" s="25" t="s">
        <v>490</v>
      </c>
      <c r="AI74" s="132" t="s">
        <v>491</v>
      </c>
      <c r="AJ74" s="136" t="s">
        <v>495</v>
      </c>
      <c r="AK74" s="29" t="s">
        <v>492</v>
      </c>
      <c r="AL74" s="29" t="s">
        <v>493</v>
      </c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  <c r="BB74" s="225"/>
      <c r="BC74" s="225"/>
      <c r="BD74" s="225"/>
      <c r="BE74" s="226"/>
      <c r="BF74" s="137">
        <v>100</v>
      </c>
      <c r="BG74" s="240">
        <v>24</v>
      </c>
      <c r="BH74" s="239"/>
      <c r="BI74" s="61"/>
      <c r="BJ74" s="145"/>
      <c r="BK74" s="145"/>
      <c r="BL74" s="26"/>
      <c r="BM74" s="96"/>
      <c r="BN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2:84" s="13" customFormat="1" ht="60" customHeight="1">
      <c r="B75" s="95"/>
      <c r="C75" s="149">
        <v>61</v>
      </c>
      <c r="D75" s="150">
        <v>2415</v>
      </c>
      <c r="E75" s="151">
        <v>2430</v>
      </c>
      <c r="F75" s="152" t="s">
        <v>10</v>
      </c>
      <c r="G75" s="153" t="s">
        <v>7</v>
      </c>
      <c r="H75" s="154" t="s">
        <v>31</v>
      </c>
      <c r="I75" s="185" t="s">
        <v>152</v>
      </c>
      <c r="J75" s="155" t="s">
        <v>376</v>
      </c>
      <c r="K75" s="158" t="s">
        <v>382</v>
      </c>
      <c r="L75" s="157">
        <v>73</v>
      </c>
      <c r="M75" s="158" t="s">
        <v>383</v>
      </c>
      <c r="N75" s="159">
        <v>48</v>
      </c>
      <c r="O75" s="160">
        <v>1260</v>
      </c>
      <c r="P75" s="159"/>
      <c r="Q75" s="161"/>
      <c r="R75" s="162"/>
      <c r="S75" s="262"/>
      <c r="T75" s="211">
        <v>44805</v>
      </c>
      <c r="U75" s="219">
        <v>100</v>
      </c>
      <c r="V75" s="219">
        <v>50</v>
      </c>
      <c r="W75" s="220">
        <v>50</v>
      </c>
      <c r="X75" s="213">
        <v>44593</v>
      </c>
      <c r="Y75" s="119">
        <v>5000</v>
      </c>
      <c r="Z75" s="119">
        <v>4000</v>
      </c>
      <c r="AA75" s="215">
        <v>44562</v>
      </c>
      <c r="AB75" s="21">
        <v>45</v>
      </c>
      <c r="AC75" s="33">
        <v>0.1</v>
      </c>
      <c r="AD75" s="29" t="s">
        <v>491</v>
      </c>
      <c r="AE75" s="25" t="s">
        <v>488</v>
      </c>
      <c r="AF75" s="25" t="s">
        <v>489</v>
      </c>
      <c r="AG75" s="25" t="s">
        <v>491</v>
      </c>
      <c r="AH75" s="25" t="s">
        <v>490</v>
      </c>
      <c r="AI75" s="132" t="s">
        <v>491</v>
      </c>
      <c r="AJ75" s="136" t="s">
        <v>495</v>
      </c>
      <c r="AK75" s="29" t="s">
        <v>492</v>
      </c>
      <c r="AL75" s="29" t="s">
        <v>493</v>
      </c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  <c r="BB75" s="225"/>
      <c r="BC75" s="225"/>
      <c r="BD75" s="225"/>
      <c r="BE75" s="226"/>
      <c r="BF75" s="137">
        <v>100</v>
      </c>
      <c r="BG75" s="240">
        <v>24</v>
      </c>
      <c r="BH75" s="239"/>
      <c r="BI75" s="61"/>
      <c r="BJ75" s="145"/>
      <c r="BK75" s="145"/>
      <c r="BL75" s="26"/>
      <c r="BM75" s="96"/>
      <c r="BN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2:84" s="13" customFormat="1" ht="60" customHeight="1">
      <c r="B76" s="95"/>
      <c r="C76" s="149">
        <v>62</v>
      </c>
      <c r="D76" s="150">
        <v>2415</v>
      </c>
      <c r="E76" s="151">
        <v>2432</v>
      </c>
      <c r="F76" s="152" t="s">
        <v>10</v>
      </c>
      <c r="G76" s="153" t="s">
        <v>194</v>
      </c>
      <c r="H76" s="154" t="s">
        <v>31</v>
      </c>
      <c r="I76" s="185" t="s">
        <v>151</v>
      </c>
      <c r="J76" s="155" t="s">
        <v>384</v>
      </c>
      <c r="K76" s="158" t="s">
        <v>385</v>
      </c>
      <c r="L76" s="157">
        <v>73</v>
      </c>
      <c r="M76" s="158" t="s">
        <v>386</v>
      </c>
      <c r="N76" s="159">
        <v>48</v>
      </c>
      <c r="O76" s="160">
        <v>924</v>
      </c>
      <c r="P76" s="159"/>
      <c r="Q76" s="161"/>
      <c r="R76" s="162"/>
      <c r="S76" s="262"/>
      <c r="T76" s="211">
        <v>44805</v>
      </c>
      <c r="U76" s="219">
        <v>100</v>
      </c>
      <c r="V76" s="219">
        <v>50</v>
      </c>
      <c r="W76" s="220">
        <v>50</v>
      </c>
      <c r="X76" s="213">
        <v>44593</v>
      </c>
      <c r="Y76" s="119">
        <v>5000</v>
      </c>
      <c r="Z76" s="119">
        <v>4000</v>
      </c>
      <c r="AA76" s="215">
        <v>44562</v>
      </c>
      <c r="AB76" s="21">
        <v>45</v>
      </c>
      <c r="AC76" s="33">
        <v>0.1</v>
      </c>
      <c r="AD76" s="29" t="s">
        <v>491</v>
      </c>
      <c r="AE76" s="25" t="s">
        <v>488</v>
      </c>
      <c r="AF76" s="25" t="s">
        <v>489</v>
      </c>
      <c r="AG76" s="25" t="s">
        <v>491</v>
      </c>
      <c r="AH76" s="25" t="s">
        <v>490</v>
      </c>
      <c r="AI76" s="132" t="s">
        <v>491</v>
      </c>
      <c r="AJ76" s="136" t="s">
        <v>495</v>
      </c>
      <c r="AK76" s="29" t="s">
        <v>492</v>
      </c>
      <c r="AL76" s="29" t="s">
        <v>493</v>
      </c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6"/>
      <c r="BF76" s="137">
        <v>100</v>
      </c>
      <c r="BG76" s="240">
        <v>24</v>
      </c>
      <c r="BH76" s="239"/>
      <c r="BI76" s="61"/>
      <c r="BJ76" s="145"/>
      <c r="BK76" s="145"/>
      <c r="BL76" s="26"/>
      <c r="BM76" s="96"/>
      <c r="BN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2:84" s="13" customFormat="1" ht="60" customHeight="1">
      <c r="B77" s="95"/>
      <c r="C77" s="149">
        <v>63</v>
      </c>
      <c r="D77" s="150">
        <v>2415</v>
      </c>
      <c r="E77" s="151">
        <v>2442</v>
      </c>
      <c r="F77" s="152" t="s">
        <v>10</v>
      </c>
      <c r="G77" s="153" t="s">
        <v>194</v>
      </c>
      <c r="H77" s="154" t="s">
        <v>31</v>
      </c>
      <c r="I77" s="185" t="s">
        <v>152</v>
      </c>
      <c r="J77" s="155" t="s">
        <v>387</v>
      </c>
      <c r="K77" s="156" t="s">
        <v>388</v>
      </c>
      <c r="L77" s="157">
        <v>73</v>
      </c>
      <c r="M77" s="158" t="s">
        <v>389</v>
      </c>
      <c r="N77" s="159">
        <v>48</v>
      </c>
      <c r="O77" s="160">
        <v>1721</v>
      </c>
      <c r="P77" s="159"/>
      <c r="Q77" s="161"/>
      <c r="R77" s="162"/>
      <c r="S77" s="262"/>
      <c r="T77" s="211">
        <v>44805</v>
      </c>
      <c r="U77" s="219">
        <v>100</v>
      </c>
      <c r="V77" s="219">
        <v>50</v>
      </c>
      <c r="W77" s="220">
        <v>50</v>
      </c>
      <c r="X77" s="213">
        <v>44593</v>
      </c>
      <c r="Y77" s="119">
        <v>5000</v>
      </c>
      <c r="Z77" s="119">
        <v>4000</v>
      </c>
      <c r="AA77" s="215">
        <v>44562</v>
      </c>
      <c r="AB77" s="21">
        <v>45</v>
      </c>
      <c r="AC77" s="33">
        <v>0.1</v>
      </c>
      <c r="AD77" s="29" t="s">
        <v>491</v>
      </c>
      <c r="AE77" s="25" t="s">
        <v>488</v>
      </c>
      <c r="AF77" s="25" t="s">
        <v>489</v>
      </c>
      <c r="AG77" s="25" t="s">
        <v>491</v>
      </c>
      <c r="AH77" s="25" t="s">
        <v>490</v>
      </c>
      <c r="AI77" s="132" t="s">
        <v>491</v>
      </c>
      <c r="AJ77" s="136" t="s">
        <v>495</v>
      </c>
      <c r="AK77" s="29" t="s">
        <v>492</v>
      </c>
      <c r="AL77" s="29" t="s">
        <v>493</v>
      </c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6"/>
      <c r="BF77" s="137">
        <v>100</v>
      </c>
      <c r="BG77" s="240">
        <v>24</v>
      </c>
      <c r="BH77" s="239"/>
      <c r="BI77" s="61"/>
      <c r="BJ77" s="145"/>
      <c r="BK77" s="145"/>
      <c r="BL77" s="26"/>
      <c r="BM77" s="96"/>
      <c r="BN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2:84" s="13" customFormat="1" ht="60" customHeight="1">
      <c r="B78" s="95"/>
      <c r="C78" s="149">
        <v>64</v>
      </c>
      <c r="D78" s="150">
        <v>2415</v>
      </c>
      <c r="E78" s="151">
        <v>2444</v>
      </c>
      <c r="F78" s="152" t="s">
        <v>10</v>
      </c>
      <c r="G78" s="153" t="s">
        <v>194</v>
      </c>
      <c r="H78" s="154" t="s">
        <v>31</v>
      </c>
      <c r="I78" s="185" t="s">
        <v>153</v>
      </c>
      <c r="J78" s="155" t="s">
        <v>329</v>
      </c>
      <c r="K78" s="156" t="s">
        <v>390</v>
      </c>
      <c r="L78" s="157">
        <v>73</v>
      </c>
      <c r="M78" s="158" t="s">
        <v>391</v>
      </c>
      <c r="N78" s="159">
        <v>48</v>
      </c>
      <c r="O78" s="160">
        <v>1339</v>
      </c>
      <c r="P78" s="159"/>
      <c r="Q78" s="161"/>
      <c r="R78" s="162"/>
      <c r="S78" s="262"/>
      <c r="T78" s="211">
        <v>44805</v>
      </c>
      <c r="U78" s="219">
        <v>100</v>
      </c>
      <c r="V78" s="219">
        <v>50</v>
      </c>
      <c r="W78" s="220">
        <v>50</v>
      </c>
      <c r="X78" s="213">
        <v>44593</v>
      </c>
      <c r="Y78" s="119">
        <v>5000</v>
      </c>
      <c r="Z78" s="119">
        <v>4000</v>
      </c>
      <c r="AA78" s="215">
        <v>44562</v>
      </c>
      <c r="AB78" s="21">
        <v>45</v>
      </c>
      <c r="AC78" s="33">
        <v>0.1</v>
      </c>
      <c r="AD78" s="29" t="s">
        <v>491</v>
      </c>
      <c r="AE78" s="25" t="s">
        <v>488</v>
      </c>
      <c r="AF78" s="25" t="s">
        <v>489</v>
      </c>
      <c r="AG78" s="25" t="s">
        <v>491</v>
      </c>
      <c r="AH78" s="25" t="s">
        <v>490</v>
      </c>
      <c r="AI78" s="132" t="s">
        <v>491</v>
      </c>
      <c r="AJ78" s="136" t="s">
        <v>495</v>
      </c>
      <c r="AK78" s="29" t="s">
        <v>492</v>
      </c>
      <c r="AL78" s="29" t="s">
        <v>493</v>
      </c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6"/>
      <c r="BF78" s="137">
        <v>100</v>
      </c>
      <c r="BG78" s="240">
        <v>24</v>
      </c>
      <c r="BH78" s="239"/>
      <c r="BI78" s="61"/>
      <c r="BJ78" s="145"/>
      <c r="BK78" s="145"/>
      <c r="BL78" s="26"/>
      <c r="BM78" s="96"/>
      <c r="BN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2:84" s="13" customFormat="1" ht="60" customHeight="1">
      <c r="B79" s="95"/>
      <c r="C79" s="149">
        <v>65</v>
      </c>
      <c r="D79" s="150">
        <v>2387</v>
      </c>
      <c r="E79" s="151">
        <v>2498</v>
      </c>
      <c r="F79" s="152" t="s">
        <v>10</v>
      </c>
      <c r="G79" s="153" t="s">
        <v>194</v>
      </c>
      <c r="H79" s="154" t="s">
        <v>31</v>
      </c>
      <c r="I79" s="185" t="s">
        <v>153</v>
      </c>
      <c r="J79" s="155" t="s">
        <v>280</v>
      </c>
      <c r="K79" s="158" t="s">
        <v>392</v>
      </c>
      <c r="L79" s="157">
        <v>73</v>
      </c>
      <c r="M79" s="158" t="s">
        <v>393</v>
      </c>
      <c r="N79" s="159">
        <v>48</v>
      </c>
      <c r="O79" s="160">
        <v>1167</v>
      </c>
      <c r="P79" s="159"/>
      <c r="Q79" s="161"/>
      <c r="R79" s="162"/>
      <c r="S79" s="262"/>
      <c r="T79" s="211">
        <v>44805</v>
      </c>
      <c r="U79" s="219">
        <v>100</v>
      </c>
      <c r="V79" s="219">
        <v>50</v>
      </c>
      <c r="W79" s="220">
        <v>50</v>
      </c>
      <c r="X79" s="213">
        <v>44593</v>
      </c>
      <c r="Y79" s="119">
        <v>5000</v>
      </c>
      <c r="Z79" s="119">
        <v>4000</v>
      </c>
      <c r="AA79" s="215">
        <v>44562</v>
      </c>
      <c r="AB79" s="21">
        <v>45</v>
      </c>
      <c r="AC79" s="33">
        <v>0.1</v>
      </c>
      <c r="AD79" s="29" t="s">
        <v>491</v>
      </c>
      <c r="AE79" s="25" t="s">
        <v>488</v>
      </c>
      <c r="AF79" s="25" t="s">
        <v>489</v>
      </c>
      <c r="AG79" s="25" t="s">
        <v>491</v>
      </c>
      <c r="AH79" s="25" t="s">
        <v>490</v>
      </c>
      <c r="AI79" s="132" t="s">
        <v>491</v>
      </c>
      <c r="AJ79" s="136" t="s">
        <v>495</v>
      </c>
      <c r="AK79" s="29" t="s">
        <v>492</v>
      </c>
      <c r="AL79" s="29" t="s">
        <v>493</v>
      </c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6"/>
      <c r="BF79" s="137">
        <v>1</v>
      </c>
      <c r="BG79" s="240">
        <v>24</v>
      </c>
      <c r="BH79" s="239"/>
      <c r="BI79" s="61"/>
      <c r="BJ79" s="145"/>
      <c r="BK79" s="145"/>
      <c r="BL79" s="26"/>
      <c r="BM79" s="96"/>
      <c r="BN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2:84" s="13" customFormat="1" ht="60" customHeight="1">
      <c r="B80" s="95"/>
      <c r="C80" s="149">
        <v>66</v>
      </c>
      <c r="D80" s="150">
        <v>2387</v>
      </c>
      <c r="E80" s="151">
        <v>2499</v>
      </c>
      <c r="F80" s="152" t="s">
        <v>10</v>
      </c>
      <c r="G80" s="153" t="s">
        <v>194</v>
      </c>
      <c r="H80" s="154" t="s">
        <v>31</v>
      </c>
      <c r="I80" s="185" t="s">
        <v>160</v>
      </c>
      <c r="J80" s="155" t="s">
        <v>394</v>
      </c>
      <c r="K80" s="156" t="s">
        <v>395</v>
      </c>
      <c r="L80" s="157">
        <v>73</v>
      </c>
      <c r="M80" s="158" t="s">
        <v>396</v>
      </c>
      <c r="N80" s="159">
        <v>48</v>
      </c>
      <c r="O80" s="160">
        <v>1599</v>
      </c>
      <c r="P80" s="159"/>
      <c r="Q80" s="161"/>
      <c r="R80" s="162"/>
      <c r="S80" s="262"/>
      <c r="T80" s="211">
        <v>44805</v>
      </c>
      <c r="U80" s="219">
        <v>100</v>
      </c>
      <c r="V80" s="219">
        <v>50</v>
      </c>
      <c r="W80" s="220">
        <v>50</v>
      </c>
      <c r="X80" s="213">
        <v>44593</v>
      </c>
      <c r="Y80" s="119">
        <v>5000</v>
      </c>
      <c r="Z80" s="119">
        <v>4000</v>
      </c>
      <c r="AA80" s="215">
        <v>44562</v>
      </c>
      <c r="AB80" s="21">
        <v>45</v>
      </c>
      <c r="AC80" s="33">
        <v>0.1</v>
      </c>
      <c r="AD80" s="29" t="s">
        <v>491</v>
      </c>
      <c r="AE80" s="25" t="s">
        <v>488</v>
      </c>
      <c r="AF80" s="25" t="s">
        <v>489</v>
      </c>
      <c r="AG80" s="25" t="s">
        <v>491</v>
      </c>
      <c r="AH80" s="25" t="s">
        <v>490</v>
      </c>
      <c r="AI80" s="132" t="s">
        <v>491</v>
      </c>
      <c r="AJ80" s="136" t="s">
        <v>495</v>
      </c>
      <c r="AK80" s="29" t="s">
        <v>492</v>
      </c>
      <c r="AL80" s="29" t="s">
        <v>493</v>
      </c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6"/>
      <c r="BF80" s="137">
        <v>100</v>
      </c>
      <c r="BG80" s="240">
        <v>24</v>
      </c>
      <c r="BH80" s="239"/>
      <c r="BI80" s="61"/>
      <c r="BJ80" s="145"/>
      <c r="BK80" s="145"/>
      <c r="BL80" s="26"/>
      <c r="BM80" s="96"/>
      <c r="BN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s="13" customFormat="1" ht="60" customHeight="1">
      <c r="B81" s="95"/>
      <c r="C81" s="149">
        <v>67</v>
      </c>
      <c r="D81" s="150">
        <v>2387</v>
      </c>
      <c r="E81" s="151">
        <v>2503</v>
      </c>
      <c r="F81" s="152" t="s">
        <v>10</v>
      </c>
      <c r="G81" s="153" t="s">
        <v>194</v>
      </c>
      <c r="H81" s="154" t="s">
        <v>20</v>
      </c>
      <c r="I81" s="185" t="s">
        <v>160</v>
      </c>
      <c r="J81" s="155" t="s">
        <v>397</v>
      </c>
      <c r="K81" s="158" t="s">
        <v>398</v>
      </c>
      <c r="L81" s="157">
        <v>73</v>
      </c>
      <c r="M81" s="158" t="s">
        <v>399</v>
      </c>
      <c r="N81" s="159">
        <v>48</v>
      </c>
      <c r="O81" s="160">
        <v>1369</v>
      </c>
      <c r="P81" s="159"/>
      <c r="Q81" s="161"/>
      <c r="R81" s="162"/>
      <c r="S81" s="262"/>
      <c r="T81" s="211">
        <v>44805</v>
      </c>
      <c r="U81" s="219">
        <v>100</v>
      </c>
      <c r="V81" s="219">
        <v>50</v>
      </c>
      <c r="W81" s="220">
        <v>50</v>
      </c>
      <c r="X81" s="213">
        <v>44593</v>
      </c>
      <c r="Y81" s="119">
        <v>5000</v>
      </c>
      <c r="Z81" s="119">
        <v>4000</v>
      </c>
      <c r="AA81" s="215">
        <v>44562</v>
      </c>
      <c r="AB81" s="21">
        <v>45</v>
      </c>
      <c r="AC81" s="33">
        <v>0.1</v>
      </c>
      <c r="AD81" s="29" t="s">
        <v>491</v>
      </c>
      <c r="AE81" s="25" t="s">
        <v>488</v>
      </c>
      <c r="AF81" s="25" t="s">
        <v>489</v>
      </c>
      <c r="AG81" s="25" t="s">
        <v>491</v>
      </c>
      <c r="AH81" s="25" t="s">
        <v>490</v>
      </c>
      <c r="AI81" s="132" t="s">
        <v>491</v>
      </c>
      <c r="AJ81" s="136" t="s">
        <v>495</v>
      </c>
      <c r="AK81" s="29" t="s">
        <v>492</v>
      </c>
      <c r="AL81" s="29" t="s">
        <v>493</v>
      </c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6"/>
      <c r="BF81" s="137">
        <v>100</v>
      </c>
      <c r="BG81" s="240">
        <v>24</v>
      </c>
      <c r="BH81" s="239"/>
      <c r="BI81" s="61"/>
      <c r="BJ81" s="145"/>
      <c r="BK81" s="145"/>
      <c r="BL81" s="26"/>
      <c r="BM81" s="96"/>
      <c r="BN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s="13" customFormat="1" ht="60" customHeight="1">
      <c r="B82" s="95"/>
      <c r="C82" s="149">
        <v>68</v>
      </c>
      <c r="D82" s="150">
        <v>2387</v>
      </c>
      <c r="E82" s="151">
        <v>2559</v>
      </c>
      <c r="F82" s="152" t="s">
        <v>10</v>
      </c>
      <c r="G82" s="153" t="s">
        <v>194</v>
      </c>
      <c r="H82" s="154" t="s">
        <v>30</v>
      </c>
      <c r="I82" s="185" t="s">
        <v>152</v>
      </c>
      <c r="J82" s="155" t="s">
        <v>400</v>
      </c>
      <c r="K82" s="156" t="s">
        <v>401</v>
      </c>
      <c r="L82" s="157">
        <v>73</v>
      </c>
      <c r="M82" s="158" t="s">
        <v>402</v>
      </c>
      <c r="N82" s="159">
        <v>48</v>
      </c>
      <c r="O82" s="160">
        <v>1255</v>
      </c>
      <c r="P82" s="159"/>
      <c r="Q82" s="161"/>
      <c r="R82" s="162"/>
      <c r="S82" s="262"/>
      <c r="T82" s="211">
        <v>44805</v>
      </c>
      <c r="U82" s="219">
        <v>100</v>
      </c>
      <c r="V82" s="219">
        <v>50</v>
      </c>
      <c r="W82" s="220">
        <v>50</v>
      </c>
      <c r="X82" s="213">
        <v>44593</v>
      </c>
      <c r="Y82" s="119">
        <v>5000</v>
      </c>
      <c r="Z82" s="119">
        <v>4000</v>
      </c>
      <c r="AA82" s="215">
        <v>44562</v>
      </c>
      <c r="AB82" s="21">
        <v>45</v>
      </c>
      <c r="AC82" s="33">
        <v>0.1</v>
      </c>
      <c r="AD82" s="29" t="s">
        <v>491</v>
      </c>
      <c r="AE82" s="25" t="s">
        <v>488</v>
      </c>
      <c r="AF82" s="25" t="s">
        <v>489</v>
      </c>
      <c r="AG82" s="25" t="s">
        <v>491</v>
      </c>
      <c r="AH82" s="25" t="s">
        <v>490</v>
      </c>
      <c r="AI82" s="132" t="s">
        <v>491</v>
      </c>
      <c r="AJ82" s="136" t="s">
        <v>495</v>
      </c>
      <c r="AK82" s="29" t="s">
        <v>492</v>
      </c>
      <c r="AL82" s="29" t="s">
        <v>493</v>
      </c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6"/>
      <c r="BF82" s="137">
        <v>100</v>
      </c>
      <c r="BG82" s="240">
        <v>24</v>
      </c>
      <c r="BH82" s="239"/>
      <c r="BI82" s="61"/>
      <c r="BJ82" s="145"/>
      <c r="BK82" s="145"/>
      <c r="BL82" s="26"/>
      <c r="BM82" s="96"/>
      <c r="BN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s="13" customFormat="1" ht="60" customHeight="1">
      <c r="B83" s="95"/>
      <c r="C83" s="149">
        <v>69</v>
      </c>
      <c r="D83" s="150">
        <v>2387</v>
      </c>
      <c r="E83" s="151">
        <v>2560</v>
      </c>
      <c r="F83" s="152" t="s">
        <v>10</v>
      </c>
      <c r="G83" s="153" t="s">
        <v>194</v>
      </c>
      <c r="H83" s="154" t="s">
        <v>31</v>
      </c>
      <c r="I83" s="185" t="s">
        <v>153</v>
      </c>
      <c r="J83" s="155" t="s">
        <v>269</v>
      </c>
      <c r="K83" s="156" t="s">
        <v>403</v>
      </c>
      <c r="L83" s="157">
        <v>73</v>
      </c>
      <c r="M83" s="158" t="s">
        <v>404</v>
      </c>
      <c r="N83" s="159">
        <v>48</v>
      </c>
      <c r="O83" s="160">
        <v>1398</v>
      </c>
      <c r="P83" s="159"/>
      <c r="Q83" s="161"/>
      <c r="R83" s="162"/>
      <c r="S83" s="262"/>
      <c r="T83" s="211">
        <v>44805</v>
      </c>
      <c r="U83" s="219">
        <v>100</v>
      </c>
      <c r="V83" s="219">
        <v>50</v>
      </c>
      <c r="W83" s="220">
        <v>50</v>
      </c>
      <c r="X83" s="213">
        <v>44593</v>
      </c>
      <c r="Y83" s="119">
        <v>5000</v>
      </c>
      <c r="Z83" s="119">
        <v>4000</v>
      </c>
      <c r="AA83" s="215">
        <v>44562</v>
      </c>
      <c r="AB83" s="21">
        <v>45</v>
      </c>
      <c r="AC83" s="33">
        <v>0.1</v>
      </c>
      <c r="AD83" s="29" t="s">
        <v>491</v>
      </c>
      <c r="AE83" s="25" t="s">
        <v>488</v>
      </c>
      <c r="AF83" s="25" t="s">
        <v>489</v>
      </c>
      <c r="AG83" s="25" t="s">
        <v>491</v>
      </c>
      <c r="AH83" s="25" t="s">
        <v>490</v>
      </c>
      <c r="AI83" s="132" t="s">
        <v>491</v>
      </c>
      <c r="AJ83" s="136" t="s">
        <v>495</v>
      </c>
      <c r="AK83" s="29" t="s">
        <v>492</v>
      </c>
      <c r="AL83" s="29" t="s">
        <v>493</v>
      </c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6"/>
      <c r="BF83" s="137">
        <v>100</v>
      </c>
      <c r="BG83" s="240">
        <v>24</v>
      </c>
      <c r="BH83" s="239"/>
      <c r="BI83" s="61"/>
      <c r="BJ83" s="145"/>
      <c r="BK83" s="145"/>
      <c r="BL83" s="26"/>
      <c r="BM83" s="96"/>
      <c r="BN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s="13" customFormat="1" ht="60" customHeight="1">
      <c r="B84" s="95"/>
      <c r="C84" s="149">
        <v>70</v>
      </c>
      <c r="D84" s="150">
        <v>2346</v>
      </c>
      <c r="E84" s="151">
        <v>2565</v>
      </c>
      <c r="F84" s="152" t="s">
        <v>10</v>
      </c>
      <c r="G84" s="153" t="s">
        <v>194</v>
      </c>
      <c r="H84" s="154" t="s">
        <v>31</v>
      </c>
      <c r="I84" s="185" t="s">
        <v>151</v>
      </c>
      <c r="J84" s="155" t="s">
        <v>405</v>
      </c>
      <c r="K84" s="156" t="s">
        <v>406</v>
      </c>
      <c r="L84" s="157">
        <v>73</v>
      </c>
      <c r="M84" s="158" t="s">
        <v>407</v>
      </c>
      <c r="N84" s="159">
        <v>48</v>
      </c>
      <c r="O84" s="160">
        <v>1646</v>
      </c>
      <c r="P84" s="159"/>
      <c r="Q84" s="161"/>
      <c r="R84" s="162"/>
      <c r="S84" s="262"/>
      <c r="T84" s="211">
        <v>44805</v>
      </c>
      <c r="U84" s="219">
        <v>100</v>
      </c>
      <c r="V84" s="219">
        <v>50</v>
      </c>
      <c r="W84" s="220">
        <v>50</v>
      </c>
      <c r="X84" s="213">
        <v>44593</v>
      </c>
      <c r="Y84" s="119">
        <v>5000</v>
      </c>
      <c r="Z84" s="119">
        <v>4000</v>
      </c>
      <c r="AA84" s="215">
        <v>44562</v>
      </c>
      <c r="AB84" s="21">
        <v>45</v>
      </c>
      <c r="AC84" s="33">
        <v>0.1</v>
      </c>
      <c r="AD84" s="29" t="s">
        <v>491</v>
      </c>
      <c r="AE84" s="25" t="s">
        <v>488</v>
      </c>
      <c r="AF84" s="25" t="s">
        <v>489</v>
      </c>
      <c r="AG84" s="25" t="s">
        <v>491</v>
      </c>
      <c r="AH84" s="25" t="s">
        <v>490</v>
      </c>
      <c r="AI84" s="132" t="s">
        <v>491</v>
      </c>
      <c r="AJ84" s="136" t="s">
        <v>495</v>
      </c>
      <c r="AK84" s="29" t="s">
        <v>492</v>
      </c>
      <c r="AL84" s="29" t="s">
        <v>493</v>
      </c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6"/>
      <c r="BF84" s="137">
        <v>100</v>
      </c>
      <c r="BG84" s="240">
        <v>24</v>
      </c>
      <c r="BH84" s="239"/>
      <c r="BI84" s="61"/>
      <c r="BJ84" s="145"/>
      <c r="BK84" s="145"/>
      <c r="BL84" s="26"/>
      <c r="BM84" s="96"/>
      <c r="BN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s="13" customFormat="1" ht="60" customHeight="1">
      <c r="B85" s="95"/>
      <c r="C85" s="149">
        <v>71</v>
      </c>
      <c r="D85" s="150">
        <v>2346</v>
      </c>
      <c r="E85" s="151">
        <v>2566</v>
      </c>
      <c r="F85" s="152" t="s">
        <v>10</v>
      </c>
      <c r="G85" s="153" t="s">
        <v>194</v>
      </c>
      <c r="H85" s="154" t="s">
        <v>31</v>
      </c>
      <c r="I85" s="185" t="s">
        <v>153</v>
      </c>
      <c r="J85" s="155" t="s">
        <v>408</v>
      </c>
      <c r="K85" s="156" t="s">
        <v>409</v>
      </c>
      <c r="L85" s="157">
        <v>73</v>
      </c>
      <c r="M85" s="158" t="s">
        <v>410</v>
      </c>
      <c r="N85" s="159">
        <v>48</v>
      </c>
      <c r="O85" s="160">
        <v>1613</v>
      </c>
      <c r="P85" s="159"/>
      <c r="Q85" s="161"/>
      <c r="R85" s="162"/>
      <c r="S85" s="262"/>
      <c r="T85" s="211">
        <v>44805</v>
      </c>
      <c r="U85" s="219">
        <v>100</v>
      </c>
      <c r="V85" s="219">
        <v>50</v>
      </c>
      <c r="W85" s="220">
        <v>50</v>
      </c>
      <c r="X85" s="213">
        <v>44593</v>
      </c>
      <c r="Y85" s="119">
        <v>5000</v>
      </c>
      <c r="Z85" s="119">
        <v>4000</v>
      </c>
      <c r="AA85" s="215">
        <v>44562</v>
      </c>
      <c r="AB85" s="21">
        <v>45</v>
      </c>
      <c r="AC85" s="33">
        <v>0.1</v>
      </c>
      <c r="AD85" s="29" t="s">
        <v>491</v>
      </c>
      <c r="AE85" s="25" t="s">
        <v>488</v>
      </c>
      <c r="AF85" s="25" t="s">
        <v>503</v>
      </c>
      <c r="AG85" s="25" t="s">
        <v>491</v>
      </c>
      <c r="AH85" s="25" t="s">
        <v>490</v>
      </c>
      <c r="AI85" s="132" t="s">
        <v>491</v>
      </c>
      <c r="AJ85" s="136" t="s">
        <v>495</v>
      </c>
      <c r="AK85" s="29" t="s">
        <v>492</v>
      </c>
      <c r="AL85" s="29" t="s">
        <v>493</v>
      </c>
      <c r="AM85" s="225"/>
      <c r="AN85" s="225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  <c r="BB85" s="225"/>
      <c r="BC85" s="225"/>
      <c r="BD85" s="225"/>
      <c r="BE85" s="226"/>
      <c r="BF85" s="137">
        <v>100</v>
      </c>
      <c r="BG85" s="240">
        <v>24</v>
      </c>
      <c r="BH85" s="239"/>
      <c r="BI85" s="61"/>
      <c r="BJ85" s="145"/>
      <c r="BK85" s="145"/>
      <c r="BL85" s="26"/>
      <c r="BM85" s="96"/>
      <c r="BN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s="13" customFormat="1" ht="60" customHeight="1">
      <c r="B86" s="95"/>
      <c r="C86" s="149">
        <v>72</v>
      </c>
      <c r="D86" s="150">
        <v>2346</v>
      </c>
      <c r="E86" s="151">
        <v>2567</v>
      </c>
      <c r="F86" s="152" t="s">
        <v>10</v>
      </c>
      <c r="G86" s="153" t="s">
        <v>194</v>
      </c>
      <c r="H86" s="154" t="s">
        <v>31</v>
      </c>
      <c r="I86" s="185" t="s">
        <v>157</v>
      </c>
      <c r="J86" s="155" t="s">
        <v>411</v>
      </c>
      <c r="K86" s="156" t="s">
        <v>412</v>
      </c>
      <c r="L86" s="157">
        <v>73</v>
      </c>
      <c r="M86" s="158" t="s">
        <v>413</v>
      </c>
      <c r="N86" s="159">
        <v>48</v>
      </c>
      <c r="O86" s="160">
        <v>1878</v>
      </c>
      <c r="P86" s="159"/>
      <c r="Q86" s="161"/>
      <c r="R86" s="162"/>
      <c r="S86" s="262"/>
      <c r="T86" s="211">
        <v>44805</v>
      </c>
      <c r="U86" s="219">
        <v>100</v>
      </c>
      <c r="V86" s="219">
        <v>50</v>
      </c>
      <c r="W86" s="220">
        <v>50</v>
      </c>
      <c r="X86" s="213">
        <v>44593</v>
      </c>
      <c r="Y86" s="119">
        <v>5000</v>
      </c>
      <c r="Z86" s="119">
        <v>4000</v>
      </c>
      <c r="AA86" s="215">
        <v>44562</v>
      </c>
      <c r="AB86" s="21">
        <v>45</v>
      </c>
      <c r="AC86" s="33">
        <v>0.1</v>
      </c>
      <c r="AD86" s="29" t="s">
        <v>491</v>
      </c>
      <c r="AE86" s="25" t="s">
        <v>488</v>
      </c>
      <c r="AF86" s="25" t="s">
        <v>489</v>
      </c>
      <c r="AG86" s="25" t="s">
        <v>491</v>
      </c>
      <c r="AH86" s="25" t="s">
        <v>490</v>
      </c>
      <c r="AI86" s="132" t="s">
        <v>491</v>
      </c>
      <c r="AJ86" s="136" t="s">
        <v>495</v>
      </c>
      <c r="AK86" s="29" t="s">
        <v>492</v>
      </c>
      <c r="AL86" s="29" t="s">
        <v>493</v>
      </c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5"/>
      <c r="BB86" s="225"/>
      <c r="BC86" s="225"/>
      <c r="BD86" s="225"/>
      <c r="BE86" s="226"/>
      <c r="BF86" s="137">
        <v>100</v>
      </c>
      <c r="BG86" s="240">
        <v>24</v>
      </c>
      <c r="BH86" s="239"/>
      <c r="BI86" s="61"/>
      <c r="BJ86" s="145"/>
      <c r="BK86" s="145"/>
      <c r="BL86" s="26"/>
      <c r="BM86" s="96"/>
      <c r="BN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s="13" customFormat="1" ht="60" customHeight="1">
      <c r="B87" s="95"/>
      <c r="C87" s="149">
        <v>73</v>
      </c>
      <c r="D87" s="150">
        <v>2346</v>
      </c>
      <c r="E87" s="151">
        <v>2568</v>
      </c>
      <c r="F87" s="152" t="s">
        <v>10</v>
      </c>
      <c r="G87" s="153" t="s">
        <v>194</v>
      </c>
      <c r="H87" s="154" t="s">
        <v>31</v>
      </c>
      <c r="I87" s="185" t="s">
        <v>153</v>
      </c>
      <c r="J87" s="155" t="s">
        <v>414</v>
      </c>
      <c r="K87" s="156" t="s">
        <v>415</v>
      </c>
      <c r="L87" s="157">
        <v>73</v>
      </c>
      <c r="M87" s="158" t="s">
        <v>416</v>
      </c>
      <c r="N87" s="159">
        <v>48</v>
      </c>
      <c r="O87" s="160">
        <v>1515</v>
      </c>
      <c r="P87" s="159"/>
      <c r="Q87" s="161"/>
      <c r="R87" s="162"/>
      <c r="S87" s="262"/>
      <c r="T87" s="211">
        <v>44805</v>
      </c>
      <c r="U87" s="219">
        <v>100</v>
      </c>
      <c r="V87" s="219">
        <v>50</v>
      </c>
      <c r="W87" s="220">
        <v>50</v>
      </c>
      <c r="X87" s="213">
        <v>44593</v>
      </c>
      <c r="Y87" s="119">
        <v>5000</v>
      </c>
      <c r="Z87" s="119">
        <v>4000</v>
      </c>
      <c r="AA87" s="215">
        <v>44562</v>
      </c>
      <c r="AB87" s="21">
        <v>45</v>
      </c>
      <c r="AC87" s="33">
        <v>0.1</v>
      </c>
      <c r="AD87" s="29" t="s">
        <v>491</v>
      </c>
      <c r="AE87" s="25" t="s">
        <v>488</v>
      </c>
      <c r="AF87" s="25" t="s">
        <v>489</v>
      </c>
      <c r="AG87" s="25" t="s">
        <v>491</v>
      </c>
      <c r="AH87" s="25" t="s">
        <v>490</v>
      </c>
      <c r="AI87" s="132" t="s">
        <v>491</v>
      </c>
      <c r="AJ87" s="136" t="s">
        <v>495</v>
      </c>
      <c r="AK87" s="29" t="s">
        <v>492</v>
      </c>
      <c r="AL87" s="29" t="s">
        <v>493</v>
      </c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5"/>
      <c r="BB87" s="225"/>
      <c r="BC87" s="225"/>
      <c r="BD87" s="225"/>
      <c r="BE87" s="226"/>
      <c r="BF87" s="137">
        <v>100</v>
      </c>
      <c r="BG87" s="240">
        <v>24</v>
      </c>
      <c r="BH87" s="239"/>
      <c r="BI87" s="61"/>
      <c r="BJ87" s="145"/>
      <c r="BK87" s="145"/>
      <c r="BL87" s="26"/>
      <c r="BM87" s="96"/>
      <c r="BN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s="13" customFormat="1" ht="60" customHeight="1">
      <c r="B88" s="95"/>
      <c r="C88" s="149">
        <v>74</v>
      </c>
      <c r="D88" s="150">
        <v>2346</v>
      </c>
      <c r="E88" s="151">
        <v>2569</v>
      </c>
      <c r="F88" s="152" t="s">
        <v>10</v>
      </c>
      <c r="G88" s="153" t="s">
        <v>194</v>
      </c>
      <c r="H88" s="154" t="s">
        <v>31</v>
      </c>
      <c r="I88" s="185" t="s">
        <v>151</v>
      </c>
      <c r="J88" s="155" t="s">
        <v>417</v>
      </c>
      <c r="K88" s="156" t="s">
        <v>418</v>
      </c>
      <c r="L88" s="157">
        <v>73</v>
      </c>
      <c r="M88" s="158" t="s">
        <v>419</v>
      </c>
      <c r="N88" s="159">
        <v>48</v>
      </c>
      <c r="O88" s="160">
        <v>1690</v>
      </c>
      <c r="P88" s="159"/>
      <c r="Q88" s="161"/>
      <c r="R88" s="162"/>
      <c r="S88" s="262"/>
      <c r="T88" s="211">
        <v>44805</v>
      </c>
      <c r="U88" s="219">
        <v>100</v>
      </c>
      <c r="V88" s="219">
        <v>50</v>
      </c>
      <c r="W88" s="220">
        <v>50</v>
      </c>
      <c r="X88" s="213">
        <v>44593</v>
      </c>
      <c r="Y88" s="119">
        <v>5000</v>
      </c>
      <c r="Z88" s="119">
        <v>4000</v>
      </c>
      <c r="AA88" s="215">
        <v>44562</v>
      </c>
      <c r="AB88" s="21">
        <v>45</v>
      </c>
      <c r="AC88" s="33">
        <v>0.1</v>
      </c>
      <c r="AD88" s="29" t="s">
        <v>491</v>
      </c>
      <c r="AE88" s="25" t="s">
        <v>488</v>
      </c>
      <c r="AF88" s="25" t="s">
        <v>489</v>
      </c>
      <c r="AG88" s="25" t="s">
        <v>491</v>
      </c>
      <c r="AH88" s="25" t="s">
        <v>490</v>
      </c>
      <c r="AI88" s="132" t="s">
        <v>491</v>
      </c>
      <c r="AJ88" s="136" t="s">
        <v>495</v>
      </c>
      <c r="AK88" s="29" t="s">
        <v>492</v>
      </c>
      <c r="AL88" s="29" t="s">
        <v>493</v>
      </c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5"/>
      <c r="BB88" s="225"/>
      <c r="BC88" s="225"/>
      <c r="BD88" s="225"/>
      <c r="BE88" s="226"/>
      <c r="BF88" s="137">
        <v>100</v>
      </c>
      <c r="BG88" s="240">
        <v>24</v>
      </c>
      <c r="BH88" s="239"/>
      <c r="BI88" s="61"/>
      <c r="BJ88" s="145"/>
      <c r="BK88" s="145"/>
      <c r="BL88" s="26"/>
      <c r="BM88" s="96"/>
      <c r="BN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s="13" customFormat="1" ht="60" customHeight="1">
      <c r="B89" s="95"/>
      <c r="C89" s="149">
        <v>75</v>
      </c>
      <c r="D89" s="150" t="s">
        <v>222</v>
      </c>
      <c r="E89" s="151">
        <v>2570</v>
      </c>
      <c r="F89" s="152" t="s">
        <v>10</v>
      </c>
      <c r="G89" s="153" t="s">
        <v>194</v>
      </c>
      <c r="H89" s="154" t="s">
        <v>31</v>
      </c>
      <c r="I89" s="185" t="s">
        <v>153</v>
      </c>
      <c r="J89" s="155" t="s">
        <v>420</v>
      </c>
      <c r="K89" s="156" t="s">
        <v>421</v>
      </c>
      <c r="L89" s="157">
        <v>73</v>
      </c>
      <c r="M89" s="158" t="s">
        <v>422</v>
      </c>
      <c r="N89" s="159">
        <v>48</v>
      </c>
      <c r="O89" s="160">
        <v>1669</v>
      </c>
      <c r="P89" s="159"/>
      <c r="Q89" s="161"/>
      <c r="R89" s="162"/>
      <c r="S89" s="262"/>
      <c r="T89" s="211">
        <v>44805</v>
      </c>
      <c r="U89" s="219">
        <v>100</v>
      </c>
      <c r="V89" s="219">
        <v>50</v>
      </c>
      <c r="W89" s="220">
        <v>50</v>
      </c>
      <c r="X89" s="213">
        <v>44593</v>
      </c>
      <c r="Y89" s="119">
        <v>5000</v>
      </c>
      <c r="Z89" s="119">
        <v>4000</v>
      </c>
      <c r="AA89" s="215">
        <v>44562</v>
      </c>
      <c r="AB89" s="21">
        <v>45</v>
      </c>
      <c r="AC89" s="33">
        <v>0.1</v>
      </c>
      <c r="AD89" s="29" t="s">
        <v>491</v>
      </c>
      <c r="AE89" s="25" t="s">
        <v>488</v>
      </c>
      <c r="AF89" s="25" t="s">
        <v>489</v>
      </c>
      <c r="AG89" s="25" t="s">
        <v>491</v>
      </c>
      <c r="AH89" s="25" t="s">
        <v>490</v>
      </c>
      <c r="AI89" s="132" t="s">
        <v>491</v>
      </c>
      <c r="AJ89" s="136" t="s">
        <v>495</v>
      </c>
      <c r="AK89" s="29" t="s">
        <v>492</v>
      </c>
      <c r="AL89" s="29" t="s">
        <v>493</v>
      </c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5"/>
      <c r="BB89" s="225"/>
      <c r="BC89" s="225"/>
      <c r="BD89" s="225"/>
      <c r="BE89" s="226"/>
      <c r="BF89" s="137">
        <v>100</v>
      </c>
      <c r="BG89" s="240">
        <v>24</v>
      </c>
      <c r="BH89" s="239"/>
      <c r="BI89" s="61"/>
      <c r="BJ89" s="145"/>
      <c r="BK89" s="145"/>
      <c r="BL89" s="26"/>
      <c r="BM89" s="96"/>
      <c r="BN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s="13" customFormat="1" ht="60" customHeight="1">
      <c r="B90" s="95"/>
      <c r="C90" s="149">
        <v>76</v>
      </c>
      <c r="D90" s="150" t="s">
        <v>222</v>
      </c>
      <c r="E90" s="151">
        <v>2571</v>
      </c>
      <c r="F90" s="152" t="s">
        <v>10</v>
      </c>
      <c r="G90" s="153" t="s">
        <v>194</v>
      </c>
      <c r="H90" s="154" t="s">
        <v>31</v>
      </c>
      <c r="I90" s="185" t="s">
        <v>153</v>
      </c>
      <c r="J90" s="155" t="s">
        <v>423</v>
      </c>
      <c r="K90" s="156" t="s">
        <v>424</v>
      </c>
      <c r="L90" s="157">
        <v>73</v>
      </c>
      <c r="M90" s="158" t="s">
        <v>425</v>
      </c>
      <c r="N90" s="159">
        <v>48</v>
      </c>
      <c r="O90" s="160">
        <v>1532</v>
      </c>
      <c r="P90" s="159"/>
      <c r="Q90" s="161"/>
      <c r="R90" s="162"/>
      <c r="S90" s="262"/>
      <c r="T90" s="211">
        <v>44805</v>
      </c>
      <c r="U90" s="219">
        <v>100</v>
      </c>
      <c r="V90" s="219">
        <v>50</v>
      </c>
      <c r="W90" s="220">
        <v>50</v>
      </c>
      <c r="X90" s="213">
        <v>44593</v>
      </c>
      <c r="Y90" s="119">
        <v>5000</v>
      </c>
      <c r="Z90" s="119">
        <v>4000</v>
      </c>
      <c r="AA90" s="215">
        <v>44562</v>
      </c>
      <c r="AB90" s="21">
        <v>45</v>
      </c>
      <c r="AC90" s="33">
        <v>0.1</v>
      </c>
      <c r="AD90" s="29" t="s">
        <v>491</v>
      </c>
      <c r="AE90" s="25" t="s">
        <v>488</v>
      </c>
      <c r="AF90" s="25" t="s">
        <v>489</v>
      </c>
      <c r="AG90" s="25" t="s">
        <v>491</v>
      </c>
      <c r="AH90" s="25" t="s">
        <v>490</v>
      </c>
      <c r="AI90" s="132" t="s">
        <v>491</v>
      </c>
      <c r="AJ90" s="136" t="s">
        <v>495</v>
      </c>
      <c r="AK90" s="29" t="s">
        <v>492</v>
      </c>
      <c r="AL90" s="29" t="s">
        <v>493</v>
      </c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5"/>
      <c r="BB90" s="225"/>
      <c r="BC90" s="225"/>
      <c r="BD90" s="225"/>
      <c r="BE90" s="226"/>
      <c r="BF90" s="137">
        <v>100</v>
      </c>
      <c r="BG90" s="240">
        <v>24</v>
      </c>
      <c r="BH90" s="239"/>
      <c r="BI90" s="61"/>
      <c r="BJ90" s="145"/>
      <c r="BK90" s="145"/>
      <c r="BL90" s="26"/>
      <c r="BM90" s="96"/>
      <c r="BN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s="13" customFormat="1" ht="60" customHeight="1">
      <c r="B91" s="95"/>
      <c r="C91" s="149">
        <v>77</v>
      </c>
      <c r="D91" s="150" t="s">
        <v>222</v>
      </c>
      <c r="E91" s="151">
        <v>2572</v>
      </c>
      <c r="F91" s="152" t="s">
        <v>10</v>
      </c>
      <c r="G91" s="153" t="s">
        <v>194</v>
      </c>
      <c r="H91" s="154" t="s">
        <v>31</v>
      </c>
      <c r="I91" s="185" t="s">
        <v>153</v>
      </c>
      <c r="J91" s="155" t="s">
        <v>423</v>
      </c>
      <c r="K91" s="156" t="s">
        <v>426</v>
      </c>
      <c r="L91" s="157">
        <v>73</v>
      </c>
      <c r="M91" s="158" t="s">
        <v>427</v>
      </c>
      <c r="N91" s="159">
        <v>48</v>
      </c>
      <c r="O91" s="160">
        <v>1507</v>
      </c>
      <c r="P91" s="159"/>
      <c r="Q91" s="161"/>
      <c r="R91" s="162"/>
      <c r="S91" s="262"/>
      <c r="T91" s="211">
        <v>44805</v>
      </c>
      <c r="U91" s="219">
        <v>100</v>
      </c>
      <c r="V91" s="219">
        <v>50</v>
      </c>
      <c r="W91" s="220">
        <v>50</v>
      </c>
      <c r="X91" s="213">
        <v>44593</v>
      </c>
      <c r="Y91" s="119">
        <v>5000</v>
      </c>
      <c r="Z91" s="119">
        <v>4000</v>
      </c>
      <c r="AA91" s="215">
        <v>44562</v>
      </c>
      <c r="AB91" s="21">
        <v>45</v>
      </c>
      <c r="AC91" s="33">
        <v>0.1</v>
      </c>
      <c r="AD91" s="29" t="s">
        <v>491</v>
      </c>
      <c r="AE91" s="25" t="s">
        <v>488</v>
      </c>
      <c r="AF91" s="25" t="s">
        <v>489</v>
      </c>
      <c r="AG91" s="25" t="s">
        <v>491</v>
      </c>
      <c r="AH91" s="25" t="s">
        <v>490</v>
      </c>
      <c r="AI91" s="132" t="s">
        <v>491</v>
      </c>
      <c r="AJ91" s="136" t="s">
        <v>495</v>
      </c>
      <c r="AK91" s="29" t="s">
        <v>492</v>
      </c>
      <c r="AL91" s="29" t="s">
        <v>493</v>
      </c>
      <c r="AM91" s="225"/>
      <c r="AN91" s="225"/>
      <c r="AO91" s="225"/>
      <c r="AP91" s="225"/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5"/>
      <c r="BB91" s="225"/>
      <c r="BC91" s="225"/>
      <c r="BD91" s="225"/>
      <c r="BE91" s="226"/>
      <c r="BF91" s="137">
        <v>100</v>
      </c>
      <c r="BG91" s="240">
        <v>24</v>
      </c>
      <c r="BH91" s="239"/>
      <c r="BI91" s="61"/>
      <c r="BJ91" s="145"/>
      <c r="BK91" s="145"/>
      <c r="BL91" s="26"/>
      <c r="BM91" s="96"/>
      <c r="BN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s="13" customFormat="1" ht="60" customHeight="1">
      <c r="B92" s="95"/>
      <c r="C92" s="149">
        <v>78</v>
      </c>
      <c r="D92" s="163">
        <v>2346</v>
      </c>
      <c r="E92" s="164">
        <v>2573</v>
      </c>
      <c r="F92" s="165" t="s">
        <v>10</v>
      </c>
      <c r="G92" s="166" t="s">
        <v>194</v>
      </c>
      <c r="H92" s="167" t="s">
        <v>31</v>
      </c>
      <c r="I92" s="185" t="s">
        <v>153</v>
      </c>
      <c r="J92" s="155" t="s">
        <v>428</v>
      </c>
      <c r="K92" s="168" t="s">
        <v>429</v>
      </c>
      <c r="L92" s="169">
        <v>73</v>
      </c>
      <c r="M92" s="158" t="s">
        <v>430</v>
      </c>
      <c r="N92" s="170">
        <v>48</v>
      </c>
      <c r="O92" s="171">
        <v>1535</v>
      </c>
      <c r="P92" s="170"/>
      <c r="Q92" s="172"/>
      <c r="R92" s="173"/>
      <c r="S92" s="263"/>
      <c r="T92" s="211">
        <v>44805</v>
      </c>
      <c r="U92" s="221">
        <v>100</v>
      </c>
      <c r="V92" s="219">
        <v>50</v>
      </c>
      <c r="W92" s="220">
        <v>50</v>
      </c>
      <c r="X92" s="213">
        <v>44593</v>
      </c>
      <c r="Y92" s="130">
        <v>5000</v>
      </c>
      <c r="Z92" s="119">
        <v>4000</v>
      </c>
      <c r="AA92" s="216">
        <v>44562</v>
      </c>
      <c r="AB92" s="7">
        <v>45</v>
      </c>
      <c r="AC92" s="34">
        <v>0.1</v>
      </c>
      <c r="AD92" s="30" t="s">
        <v>491</v>
      </c>
      <c r="AE92" s="17" t="s">
        <v>488</v>
      </c>
      <c r="AF92" s="17" t="s">
        <v>489</v>
      </c>
      <c r="AG92" s="17" t="s">
        <v>491</v>
      </c>
      <c r="AH92" s="17" t="s">
        <v>490</v>
      </c>
      <c r="AI92" s="133" t="s">
        <v>491</v>
      </c>
      <c r="AJ92" s="136" t="s">
        <v>495</v>
      </c>
      <c r="AK92" s="29" t="s">
        <v>492</v>
      </c>
      <c r="AL92" s="29" t="s">
        <v>493</v>
      </c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5"/>
      <c r="BB92" s="225"/>
      <c r="BC92" s="225"/>
      <c r="BD92" s="225"/>
      <c r="BE92" s="227"/>
      <c r="BF92" s="137">
        <v>100</v>
      </c>
      <c r="BG92" s="241">
        <v>24</v>
      </c>
      <c r="BH92" s="239"/>
      <c r="BI92" s="61"/>
      <c r="BJ92" s="61"/>
      <c r="BK92" s="61"/>
      <c r="BL92" s="26"/>
      <c r="BM92" s="96"/>
      <c r="BN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s="13" customFormat="1" ht="60" customHeight="1">
      <c r="B93" s="95"/>
      <c r="C93" s="149">
        <v>79</v>
      </c>
      <c r="D93" s="163" t="s">
        <v>222</v>
      </c>
      <c r="E93" s="164">
        <v>2574</v>
      </c>
      <c r="F93" s="165" t="s">
        <v>10</v>
      </c>
      <c r="G93" s="166" t="s">
        <v>7</v>
      </c>
      <c r="H93" s="167" t="s">
        <v>31</v>
      </c>
      <c r="I93" s="186" t="s">
        <v>151</v>
      </c>
      <c r="J93" s="155" t="s">
        <v>431</v>
      </c>
      <c r="K93" s="158" t="s">
        <v>432</v>
      </c>
      <c r="L93" s="169">
        <v>73</v>
      </c>
      <c r="M93" s="158" t="s">
        <v>425</v>
      </c>
      <c r="N93" s="170">
        <v>48</v>
      </c>
      <c r="O93" s="171">
        <v>1837</v>
      </c>
      <c r="P93" s="170"/>
      <c r="Q93" s="172"/>
      <c r="R93" s="173"/>
      <c r="S93" s="263"/>
      <c r="T93" s="211">
        <v>44805</v>
      </c>
      <c r="U93" s="219">
        <v>100</v>
      </c>
      <c r="V93" s="219">
        <v>50</v>
      </c>
      <c r="W93" s="219">
        <v>50</v>
      </c>
      <c r="X93" s="213">
        <v>44593</v>
      </c>
      <c r="Y93" s="130">
        <v>5000</v>
      </c>
      <c r="Z93" s="119">
        <v>4000</v>
      </c>
      <c r="AA93" s="216">
        <v>44562</v>
      </c>
      <c r="AB93" s="7">
        <v>45</v>
      </c>
      <c r="AC93" s="34">
        <v>0.1</v>
      </c>
      <c r="AD93" s="30" t="s">
        <v>491</v>
      </c>
      <c r="AE93" s="17" t="s">
        <v>488</v>
      </c>
      <c r="AF93" s="17" t="s">
        <v>489</v>
      </c>
      <c r="AG93" s="17" t="s">
        <v>491</v>
      </c>
      <c r="AH93" s="17" t="s">
        <v>490</v>
      </c>
      <c r="AI93" s="133" t="s">
        <v>491</v>
      </c>
      <c r="AJ93" s="136" t="s">
        <v>495</v>
      </c>
      <c r="AK93" s="29" t="s">
        <v>492</v>
      </c>
      <c r="AL93" s="29" t="s">
        <v>493</v>
      </c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5"/>
      <c r="AX93" s="225"/>
      <c r="AY93" s="225"/>
      <c r="AZ93" s="225"/>
      <c r="BA93" s="225"/>
      <c r="BB93" s="225"/>
      <c r="BC93" s="225"/>
      <c r="BD93" s="225"/>
      <c r="BE93" s="227"/>
      <c r="BF93" s="137">
        <v>100</v>
      </c>
      <c r="BG93" s="139">
        <v>24</v>
      </c>
      <c r="BH93" s="59"/>
      <c r="BI93" s="123"/>
      <c r="BJ93" s="61"/>
      <c r="BK93" s="61"/>
      <c r="BL93" s="26"/>
      <c r="BM93" s="96"/>
      <c r="BN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s="13" customFormat="1" ht="60" customHeight="1">
      <c r="B94" s="95"/>
      <c r="C94" s="149">
        <v>80</v>
      </c>
      <c r="D94" s="163" t="s">
        <v>222</v>
      </c>
      <c r="E94" s="164">
        <v>2575</v>
      </c>
      <c r="F94" s="165" t="s">
        <v>10</v>
      </c>
      <c r="G94" s="166" t="s">
        <v>194</v>
      </c>
      <c r="H94" s="167" t="s">
        <v>30</v>
      </c>
      <c r="I94" s="186" t="s">
        <v>151</v>
      </c>
      <c r="J94" s="155" t="s">
        <v>433</v>
      </c>
      <c r="K94" s="168" t="s">
        <v>434</v>
      </c>
      <c r="L94" s="169">
        <v>73</v>
      </c>
      <c r="M94" s="158" t="s">
        <v>435</v>
      </c>
      <c r="N94" s="170">
        <v>48</v>
      </c>
      <c r="O94" s="171">
        <v>1553</v>
      </c>
      <c r="P94" s="170"/>
      <c r="Q94" s="172"/>
      <c r="R94" s="173"/>
      <c r="S94" s="263"/>
      <c r="T94" s="211">
        <v>44805</v>
      </c>
      <c r="U94" s="219">
        <v>100</v>
      </c>
      <c r="V94" s="219">
        <v>50</v>
      </c>
      <c r="W94" s="219">
        <v>50</v>
      </c>
      <c r="X94" s="213">
        <v>44593</v>
      </c>
      <c r="Y94" s="130">
        <v>5000</v>
      </c>
      <c r="Z94" s="119">
        <v>4000</v>
      </c>
      <c r="AA94" s="216">
        <v>44562</v>
      </c>
      <c r="AB94" s="7">
        <v>45</v>
      </c>
      <c r="AC94" s="34">
        <v>0.1</v>
      </c>
      <c r="AD94" s="30" t="s">
        <v>491</v>
      </c>
      <c r="AE94" s="17" t="s">
        <v>488</v>
      </c>
      <c r="AF94" s="17" t="s">
        <v>489</v>
      </c>
      <c r="AG94" s="17" t="s">
        <v>491</v>
      </c>
      <c r="AH94" s="17" t="s">
        <v>490</v>
      </c>
      <c r="AI94" s="133" t="s">
        <v>491</v>
      </c>
      <c r="AJ94" s="136" t="s">
        <v>505</v>
      </c>
      <c r="AK94" s="29" t="s">
        <v>492</v>
      </c>
      <c r="AL94" s="29" t="s">
        <v>493</v>
      </c>
      <c r="AM94" s="225"/>
      <c r="AN94" s="225"/>
      <c r="AO94" s="225"/>
      <c r="AP94" s="225"/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5"/>
      <c r="BB94" s="225"/>
      <c r="BC94" s="225"/>
      <c r="BD94" s="225"/>
      <c r="BE94" s="227"/>
      <c r="BF94" s="137">
        <v>100</v>
      </c>
      <c r="BG94" s="139">
        <v>24</v>
      </c>
      <c r="BH94" s="122"/>
      <c r="BI94" s="124"/>
      <c r="BJ94" s="61"/>
      <c r="BK94" s="61"/>
      <c r="BL94" s="26"/>
      <c r="BM94" s="96"/>
      <c r="BN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s="13" customFormat="1" ht="60" customHeight="1">
      <c r="B95" s="95"/>
      <c r="C95" s="149">
        <v>81</v>
      </c>
      <c r="D95" s="163" t="s">
        <v>222</v>
      </c>
      <c r="E95" s="164">
        <v>2576</v>
      </c>
      <c r="F95" s="165" t="s">
        <v>10</v>
      </c>
      <c r="G95" s="166" t="s">
        <v>194</v>
      </c>
      <c r="H95" s="167" t="s">
        <v>31</v>
      </c>
      <c r="I95" s="186" t="s">
        <v>157</v>
      </c>
      <c r="J95" s="155" t="s">
        <v>436</v>
      </c>
      <c r="K95" s="168" t="s">
        <v>437</v>
      </c>
      <c r="L95" s="169" t="s">
        <v>438</v>
      </c>
      <c r="M95" s="158" t="s">
        <v>439</v>
      </c>
      <c r="N95" s="170">
        <v>48</v>
      </c>
      <c r="O95" s="171">
        <v>963</v>
      </c>
      <c r="P95" s="170"/>
      <c r="Q95" s="172"/>
      <c r="R95" s="173"/>
      <c r="S95" s="263"/>
      <c r="T95" s="211">
        <v>44805</v>
      </c>
      <c r="U95" s="219">
        <v>100</v>
      </c>
      <c r="V95" s="222">
        <v>50</v>
      </c>
      <c r="W95" s="219">
        <v>50</v>
      </c>
      <c r="X95" s="213">
        <v>44593</v>
      </c>
      <c r="Y95" s="130">
        <v>5000</v>
      </c>
      <c r="Z95" s="119">
        <v>4000</v>
      </c>
      <c r="AA95" s="216">
        <v>44562</v>
      </c>
      <c r="AB95" s="7">
        <v>45</v>
      </c>
      <c r="AC95" s="34">
        <v>0.1</v>
      </c>
      <c r="AD95" s="30" t="s">
        <v>491</v>
      </c>
      <c r="AE95" s="17" t="s">
        <v>488</v>
      </c>
      <c r="AF95" s="17" t="s">
        <v>489</v>
      </c>
      <c r="AG95" s="17" t="s">
        <v>491</v>
      </c>
      <c r="AH95" s="17" t="s">
        <v>490</v>
      </c>
      <c r="AI95" s="133" t="s">
        <v>491</v>
      </c>
      <c r="AJ95" s="136" t="s">
        <v>494</v>
      </c>
      <c r="AK95" s="29" t="s">
        <v>492</v>
      </c>
      <c r="AL95" s="29" t="s">
        <v>493</v>
      </c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5"/>
      <c r="AX95" s="225"/>
      <c r="AY95" s="225"/>
      <c r="AZ95" s="225"/>
      <c r="BA95" s="225"/>
      <c r="BB95" s="225"/>
      <c r="BC95" s="225"/>
      <c r="BD95" s="225"/>
      <c r="BE95" s="227"/>
      <c r="BF95" s="137">
        <v>100</v>
      </c>
      <c r="BG95" s="139">
        <v>24</v>
      </c>
      <c r="BH95" s="121"/>
      <c r="BI95" s="124"/>
      <c r="BJ95" s="61"/>
      <c r="BK95" s="61"/>
      <c r="BL95" s="26"/>
      <c r="BM95" s="96"/>
      <c r="BN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s="13" customFormat="1" ht="60" customHeight="1">
      <c r="B96" s="95"/>
      <c r="C96" s="149">
        <v>82</v>
      </c>
      <c r="D96" s="188" t="s">
        <v>222</v>
      </c>
      <c r="E96" s="189">
        <v>2577</v>
      </c>
      <c r="F96" s="190" t="s">
        <v>10</v>
      </c>
      <c r="G96" s="191" t="s">
        <v>194</v>
      </c>
      <c r="H96" s="192" t="s">
        <v>31</v>
      </c>
      <c r="I96" s="193"/>
      <c r="J96" s="155"/>
      <c r="K96" s="194"/>
      <c r="L96" s="195"/>
      <c r="M96" s="158"/>
      <c r="N96" s="196"/>
      <c r="O96" s="197"/>
      <c r="P96" s="196"/>
      <c r="Q96" s="198"/>
      <c r="R96" s="199"/>
      <c r="S96" s="264"/>
      <c r="T96" s="233">
        <v>44805</v>
      </c>
      <c r="U96" s="222">
        <v>100</v>
      </c>
      <c r="V96" s="234">
        <v>50</v>
      </c>
      <c r="W96" s="234">
        <v>50</v>
      </c>
      <c r="X96" s="235">
        <v>44593</v>
      </c>
      <c r="Y96" s="200">
        <v>5000</v>
      </c>
      <c r="Z96" s="201">
        <v>4000</v>
      </c>
      <c r="AA96" s="217">
        <v>44562</v>
      </c>
      <c r="AB96" s="202">
        <v>45</v>
      </c>
      <c r="AC96" s="203">
        <v>0.1</v>
      </c>
      <c r="AD96" s="204" t="s">
        <v>491</v>
      </c>
      <c r="AE96" s="205" t="s">
        <v>488</v>
      </c>
      <c r="AF96" s="205" t="s">
        <v>489</v>
      </c>
      <c r="AG96" s="205" t="s">
        <v>491</v>
      </c>
      <c r="AH96" s="205" t="s">
        <v>490</v>
      </c>
      <c r="AI96" s="206" t="s">
        <v>491</v>
      </c>
      <c r="AJ96" s="207" t="s">
        <v>494</v>
      </c>
      <c r="AK96" s="29" t="s">
        <v>492</v>
      </c>
      <c r="AL96" s="29" t="s">
        <v>493</v>
      </c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5"/>
      <c r="BB96" s="225"/>
      <c r="BC96" s="225"/>
      <c r="BD96" s="225"/>
      <c r="BE96" s="228"/>
      <c r="BF96" s="208">
        <v>100</v>
      </c>
      <c r="BG96" s="209">
        <v>24</v>
      </c>
      <c r="BH96" s="121"/>
      <c r="BI96" s="124"/>
      <c r="BJ96" s="124"/>
      <c r="BK96" s="124"/>
      <c r="BL96" s="210"/>
      <c r="BM96" s="96"/>
      <c r="BN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s="13" customFormat="1" ht="60" customHeight="1" thickBot="1">
      <c r="B97" s="95"/>
      <c r="C97" s="149">
        <v>83</v>
      </c>
      <c r="D97" s="174" t="s">
        <v>222</v>
      </c>
      <c r="E97" s="175">
        <v>2578</v>
      </c>
      <c r="F97" s="176" t="s">
        <v>12</v>
      </c>
      <c r="G97" s="177" t="s">
        <v>7</v>
      </c>
      <c r="H97" s="178"/>
      <c r="I97" s="187" t="s">
        <v>462</v>
      </c>
      <c r="J97" s="236" t="s">
        <v>452</v>
      </c>
      <c r="K97" s="179" t="s">
        <v>453</v>
      </c>
      <c r="L97" s="180">
        <v>73</v>
      </c>
      <c r="M97" s="238" t="s">
        <v>454</v>
      </c>
      <c r="N97" s="181"/>
      <c r="O97" s="182"/>
      <c r="P97" s="181"/>
      <c r="Q97" s="183"/>
      <c r="R97" s="184"/>
      <c r="S97" s="265"/>
      <c r="T97" s="212">
        <v>44805</v>
      </c>
      <c r="U97" s="223">
        <v>100</v>
      </c>
      <c r="V97" s="224">
        <v>50</v>
      </c>
      <c r="W97" s="224">
        <v>50</v>
      </c>
      <c r="X97" s="214">
        <v>44593</v>
      </c>
      <c r="Y97" s="131">
        <v>5000</v>
      </c>
      <c r="Z97" s="64"/>
      <c r="AA97" s="218">
        <v>44562</v>
      </c>
      <c r="AB97" s="65">
        <v>45</v>
      </c>
      <c r="AC97" s="66">
        <v>0.1</v>
      </c>
      <c r="AD97" s="67" t="s">
        <v>491</v>
      </c>
      <c r="AE97" s="68" t="s">
        <v>488</v>
      </c>
      <c r="AF97" s="68" t="s">
        <v>489</v>
      </c>
      <c r="AG97" s="68" t="s">
        <v>491</v>
      </c>
      <c r="AH97" s="68" t="s">
        <v>490</v>
      </c>
      <c r="AI97" s="134" t="s">
        <v>491</v>
      </c>
      <c r="AJ97" s="259" t="s">
        <v>500</v>
      </c>
      <c r="AK97" s="254"/>
      <c r="AL97" s="67"/>
      <c r="AM97" s="255"/>
      <c r="AN97" s="255"/>
      <c r="AO97" s="255"/>
      <c r="AP97" s="255"/>
      <c r="AQ97" s="255"/>
      <c r="AR97" s="255"/>
      <c r="AS97" s="255"/>
      <c r="AT97" s="255"/>
      <c r="AU97" s="255"/>
      <c r="AV97" s="255"/>
      <c r="AW97" s="255"/>
      <c r="AX97" s="255"/>
      <c r="AY97" s="255"/>
      <c r="AZ97" s="255"/>
      <c r="BA97" s="255"/>
      <c r="BB97" s="255"/>
      <c r="BC97" s="255"/>
      <c r="BD97" s="256"/>
      <c r="BE97" s="229"/>
      <c r="BF97" s="69">
        <v>100</v>
      </c>
      <c r="BG97" s="69">
        <v>24</v>
      </c>
      <c r="BH97" s="126"/>
      <c r="BI97" s="70"/>
      <c r="BJ97" s="70"/>
      <c r="BK97" s="70"/>
      <c r="BL97" s="127"/>
      <c r="BM97" s="96"/>
      <c r="BN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ht="21" customHeight="1" thickTop="1">
      <c r="B98" s="97"/>
      <c r="C98" s="98"/>
      <c r="D98" s="98"/>
      <c r="E98" s="99"/>
      <c r="F98" s="99"/>
      <c r="G98" s="99"/>
      <c r="H98" s="99"/>
      <c r="I98" s="98"/>
      <c r="J98" s="237"/>
      <c r="K98" s="98"/>
      <c r="L98" s="98"/>
      <c r="M98" s="237"/>
      <c r="N98" s="98"/>
      <c r="O98" s="98"/>
      <c r="P98" s="98"/>
      <c r="Q98" s="98"/>
      <c r="R98" s="98"/>
      <c r="S98" s="98"/>
      <c r="T98" s="100"/>
      <c r="U98" s="100"/>
      <c r="V98" s="100"/>
      <c r="W98" s="100"/>
      <c r="X98" s="100"/>
      <c r="Y98" s="98"/>
      <c r="Z98" s="98"/>
      <c r="AA98" s="98"/>
      <c r="AB98" s="98"/>
      <c r="AC98" s="100"/>
      <c r="AD98" s="98"/>
      <c r="AE98" s="98"/>
      <c r="AF98" s="98"/>
      <c r="AG98" s="98"/>
      <c r="AH98" s="98" t="s">
        <v>132</v>
      </c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101"/>
      <c r="BI98" s="101"/>
      <c r="BJ98" s="101"/>
      <c r="BK98" s="101"/>
      <c r="BL98" s="101"/>
      <c r="BM98" s="102"/>
      <c r="BN98"/>
      <c r="BO98"/>
      <c r="BP98"/>
      <c r="BQ98"/>
      <c r="BR98"/>
      <c r="BS98"/>
      <c r="BT98"/>
      <c r="BU98"/>
      <c r="BV98"/>
      <c r="BW98"/>
    </row>
    <row r="99" spans="2:84">
      <c r="B99" s="77"/>
      <c r="C99" s="78"/>
      <c r="D99" s="78"/>
      <c r="E99" s="79"/>
      <c r="F99" s="79"/>
      <c r="G99" s="79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80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81"/>
      <c r="BM99" s="82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2:84" ht="15.6" customHeight="1">
      <c r="B100" s="391" t="s">
        <v>140</v>
      </c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92"/>
      <c r="AB100" s="392"/>
      <c r="AC100" s="392"/>
      <c r="AD100" s="392"/>
      <c r="AE100" s="392"/>
      <c r="AF100" s="392"/>
      <c r="AG100" s="392"/>
      <c r="AH100" s="392"/>
      <c r="AI100" s="392"/>
      <c r="AJ100" s="392"/>
      <c r="AK100" s="392"/>
      <c r="AL100" s="392"/>
      <c r="AM100" s="392"/>
      <c r="AN100" s="392"/>
      <c r="AO100" s="392"/>
      <c r="AP100" s="392"/>
      <c r="AQ100" s="392"/>
      <c r="AR100" s="392"/>
      <c r="AS100" s="392"/>
      <c r="AT100" s="392"/>
      <c r="AU100" s="392"/>
      <c r="AV100" s="392"/>
      <c r="AW100" s="392"/>
      <c r="AX100" s="392"/>
      <c r="AY100" s="392"/>
      <c r="AZ100" s="392"/>
      <c r="BA100" s="392"/>
      <c r="BB100" s="392"/>
      <c r="BC100" s="392"/>
      <c r="BD100" s="392"/>
      <c r="BE100" s="392"/>
      <c r="BF100" s="392"/>
      <c r="BG100" s="392"/>
      <c r="BH100" s="392"/>
      <c r="BI100" s="392"/>
      <c r="BJ100" s="392"/>
      <c r="BK100" s="393"/>
      <c r="BL100" s="14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</row>
    <row r="101" spans="2:84" ht="15.6" customHeight="1">
      <c r="B101" s="391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  <c r="AA101" s="392"/>
      <c r="AB101" s="392"/>
      <c r="AC101" s="392"/>
      <c r="AD101" s="392"/>
      <c r="AE101" s="392"/>
      <c r="AF101" s="392"/>
      <c r="AG101" s="392"/>
      <c r="AH101" s="392"/>
      <c r="AI101" s="392"/>
      <c r="AJ101" s="392"/>
      <c r="AK101" s="392"/>
      <c r="AL101" s="392"/>
      <c r="AM101" s="392"/>
      <c r="AN101" s="392"/>
      <c r="AO101" s="392"/>
      <c r="AP101" s="392"/>
      <c r="AQ101" s="392"/>
      <c r="AR101" s="392"/>
      <c r="AS101" s="392"/>
      <c r="AT101" s="392"/>
      <c r="AU101" s="392"/>
      <c r="AV101" s="392"/>
      <c r="AW101" s="392"/>
      <c r="AX101" s="392"/>
      <c r="AY101" s="392"/>
      <c r="AZ101" s="392"/>
      <c r="BA101" s="392"/>
      <c r="BB101" s="392"/>
      <c r="BC101" s="392"/>
      <c r="BD101" s="392"/>
      <c r="BE101" s="392"/>
      <c r="BF101" s="392"/>
      <c r="BG101" s="392"/>
      <c r="BH101" s="392"/>
      <c r="BI101" s="392"/>
      <c r="BJ101" s="392"/>
      <c r="BK101" s="393"/>
      <c r="BL101" s="14"/>
      <c r="BM101"/>
    </row>
    <row r="102" spans="2:84" ht="44.4" customHeight="1">
      <c r="B102" s="394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95"/>
      <c r="AB102" s="395"/>
      <c r="AC102" s="395"/>
      <c r="AD102" s="395"/>
      <c r="AE102" s="395"/>
      <c r="AF102" s="395"/>
      <c r="AG102" s="395"/>
      <c r="AH102" s="395"/>
      <c r="AI102" s="395"/>
      <c r="AJ102" s="395"/>
      <c r="AK102" s="395"/>
      <c r="AL102" s="395"/>
      <c r="AM102" s="395"/>
      <c r="AN102" s="395"/>
      <c r="AO102" s="395"/>
      <c r="AP102" s="395"/>
      <c r="AQ102" s="395"/>
      <c r="AR102" s="395"/>
      <c r="AS102" s="395"/>
      <c r="AT102" s="395"/>
      <c r="AU102" s="395"/>
      <c r="AV102" s="395"/>
      <c r="AW102" s="395"/>
      <c r="AX102" s="395"/>
      <c r="AY102" s="395"/>
      <c r="AZ102" s="395"/>
      <c r="BA102" s="395"/>
      <c r="BB102" s="395"/>
      <c r="BC102" s="395"/>
      <c r="BD102" s="395"/>
      <c r="BE102" s="395"/>
      <c r="BF102" s="395"/>
      <c r="BG102" s="395"/>
      <c r="BH102" s="395"/>
      <c r="BI102" s="395"/>
      <c r="BJ102" s="395"/>
      <c r="BK102" s="396"/>
      <c r="BL102" s="15"/>
      <c r="BM102"/>
    </row>
    <row r="103" spans="2:84" ht="28.95" customHeight="1" thickBot="1">
      <c r="E103" s="8"/>
      <c r="F103"/>
      <c r="G103" s="8"/>
      <c r="H103" s="8"/>
      <c r="T103" s="8"/>
      <c r="Y103" s="8"/>
      <c r="Z103" s="8"/>
    </row>
    <row r="104" spans="2:84" s="11" customFormat="1" ht="25.2" thickBot="1">
      <c r="B104" s="16"/>
      <c r="C104" s="8"/>
      <c r="D104" s="8"/>
      <c r="F104"/>
      <c r="G104" s="360" t="s">
        <v>225</v>
      </c>
      <c r="H104" s="361"/>
      <c r="I104" s="361"/>
      <c r="J104" s="361"/>
      <c r="K104" s="361"/>
      <c r="L104" s="362"/>
      <c r="R104" s="478"/>
      <c r="AA104" s="397" t="s">
        <v>210</v>
      </c>
      <c r="AB104" s="398"/>
      <c r="AC104" s="398"/>
      <c r="AD104" s="398"/>
      <c r="AE104" s="398"/>
      <c r="AF104" s="398"/>
      <c r="AG104" s="398"/>
      <c r="AH104" s="398"/>
      <c r="AI104" s="398"/>
      <c r="AJ104" s="398"/>
      <c r="AK104" s="398"/>
      <c r="AL104" s="398"/>
      <c r="AM104" s="398"/>
      <c r="AN104" s="398"/>
      <c r="AO104" s="398"/>
      <c r="AP104" s="398"/>
      <c r="AQ104" s="398"/>
      <c r="AR104" s="398"/>
      <c r="AS104" s="398"/>
      <c r="AT104" s="398"/>
      <c r="AU104" s="398"/>
      <c r="AV104" s="398"/>
      <c r="AW104" s="398"/>
      <c r="AX104" s="398"/>
      <c r="AY104" s="398"/>
      <c r="AZ104" s="398"/>
      <c r="BA104" s="398"/>
      <c r="BB104" s="398"/>
      <c r="BC104" s="398"/>
      <c r="BD104" s="398"/>
      <c r="BE104" s="398"/>
      <c r="BF104" s="398"/>
      <c r="BG104" s="398"/>
      <c r="BH104" s="398"/>
      <c r="BI104" s="399"/>
    </row>
    <row r="105" spans="2:84" s="11" customFormat="1" ht="49.95" customHeight="1">
      <c r="B105" s="16"/>
      <c r="C105" s="8"/>
      <c r="D105" s="8"/>
      <c r="F105" s="266">
        <v>1</v>
      </c>
      <c r="G105" s="388" t="str">
        <f>IF(COUNTBLANK(S4:S5)&gt;0,"Əlaqə vasitələri tam doldurulmayıb","")</f>
        <v/>
      </c>
      <c r="H105" s="389"/>
      <c r="I105" s="389"/>
      <c r="J105" s="389"/>
      <c r="K105" s="389"/>
      <c r="L105" s="390"/>
      <c r="R105"/>
      <c r="S105"/>
      <c r="T105" s="415"/>
      <c r="U105" s="415"/>
      <c r="V105" s="108"/>
      <c r="W105" s="108"/>
      <c r="X105" s="108"/>
      <c r="Y105" s="478"/>
      <c r="AA105" s="400"/>
      <c r="AB105" s="401"/>
      <c r="AC105" s="401"/>
      <c r="AD105" s="401"/>
      <c r="AE105" s="401"/>
      <c r="AF105" s="401"/>
      <c r="AG105" s="401"/>
      <c r="AH105" s="401"/>
      <c r="AI105" s="401"/>
      <c r="AJ105" s="401"/>
      <c r="AK105" s="401"/>
      <c r="AL105" s="401"/>
      <c r="AM105" s="401"/>
      <c r="AN105" s="401"/>
      <c r="AO105" s="401"/>
      <c r="AP105" s="401"/>
      <c r="AQ105" s="401"/>
      <c r="AR105" s="401"/>
      <c r="AS105" s="401"/>
      <c r="AT105" s="401"/>
      <c r="AU105" s="401"/>
      <c r="AV105" s="401"/>
      <c r="AW105" s="401"/>
      <c r="AX105" s="401"/>
      <c r="AY105" s="401"/>
      <c r="AZ105" s="401"/>
      <c r="BA105" s="401"/>
      <c r="BB105" s="401"/>
      <c r="BC105" s="401"/>
      <c r="BD105" s="401"/>
      <c r="BE105" s="401"/>
      <c r="BF105" s="401"/>
      <c r="BG105" s="401"/>
      <c r="BH105" s="401"/>
      <c r="BI105" s="402"/>
    </row>
    <row r="106" spans="2:84" s="11" customFormat="1" ht="49.95" customHeight="1">
      <c r="B106" s="16"/>
      <c r="C106" s="8"/>
      <c r="D106" s="8"/>
      <c r="F106" s="266">
        <v>2</v>
      </c>
      <c r="G106" s="409" t="str" cm="1">
        <f t="array" ref="G106">IF( OR(      COUNTBLANK(T15:Y97)&gt;0,     COUNTBLANK(AA15:AJ97)&gt;0,     COUNTBLANK(BF15:BG97)&gt;0,     OR(  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),"Doldurulmayan xana var","")</f>
        <v/>
      </c>
      <c r="H106" s="410"/>
      <c r="I106" s="410"/>
      <c r="J106" s="410"/>
      <c r="K106" s="410"/>
      <c r="L106" s="411"/>
      <c r="W106" s="478" t="s">
        <v>494</v>
      </c>
      <c r="AA106" s="403"/>
      <c r="AB106" s="404"/>
      <c r="AC106" s="404"/>
      <c r="AD106" s="404"/>
      <c r="AE106" s="404"/>
      <c r="AF106" s="404"/>
      <c r="AG106" s="404"/>
      <c r="AH106" s="404"/>
      <c r="AI106" s="404"/>
      <c r="AJ106" s="404"/>
      <c r="AK106" s="404"/>
      <c r="AL106" s="404"/>
      <c r="AM106" s="404"/>
      <c r="AN106" s="404"/>
      <c r="AO106" s="404"/>
      <c r="AP106" s="404"/>
      <c r="AQ106" s="404"/>
      <c r="AR106" s="404"/>
      <c r="AS106" s="404"/>
      <c r="AT106" s="404"/>
      <c r="AU106" s="404"/>
      <c r="AV106" s="404"/>
      <c r="AW106" s="404"/>
      <c r="AX106" s="404"/>
      <c r="AY106" s="404"/>
      <c r="AZ106" s="404"/>
      <c r="BA106" s="404"/>
      <c r="BB106" s="404"/>
      <c r="BC106" s="404"/>
      <c r="BD106" s="404"/>
      <c r="BE106" s="404"/>
      <c r="BF106" s="404"/>
      <c r="BG106" s="404"/>
      <c r="BH106" s="404"/>
      <c r="BI106" s="405"/>
    </row>
    <row r="107" spans="2:84" s="11" customFormat="1" ht="49.95" customHeight="1">
      <c r="B107" s="16"/>
      <c r="C107" s="8"/>
      <c r="D107" s="8"/>
      <c r="F107" s="266">
        <v>3</v>
      </c>
      <c r="G107" s="412" t="str" cm="1">
        <f t="array" ref="G107">IF(AND(SUMPRODUCT((BG15:BG97=24)*(BH15:BL97&lt;&gt;""))&gt;0),"Quyunun işləmə saatı 24 saat olduğu halda, dayanma səbəbi qeyd olunub","")</f>
        <v/>
      </c>
      <c r="H107" s="413"/>
      <c r="I107" s="413"/>
      <c r="J107" s="413"/>
      <c r="K107" s="413"/>
      <c r="L107" s="414"/>
      <c r="AA107" s="403"/>
      <c r="AB107" s="404"/>
      <c r="AC107" s="404"/>
      <c r="AD107" s="404"/>
      <c r="AE107" s="404"/>
      <c r="AF107" s="404"/>
      <c r="AG107" s="404"/>
      <c r="AH107" s="404"/>
      <c r="AI107" s="404"/>
      <c r="AJ107" s="404"/>
      <c r="AK107" s="404"/>
      <c r="AL107" s="404"/>
      <c r="AM107" s="404"/>
      <c r="AN107" s="404"/>
      <c r="AO107" s="404"/>
      <c r="AP107" s="404"/>
      <c r="AQ107" s="404"/>
      <c r="AR107" s="404"/>
      <c r="AS107" s="404"/>
      <c r="AT107" s="404"/>
      <c r="AU107" s="404"/>
      <c r="AV107" s="404"/>
      <c r="AW107" s="404"/>
      <c r="AX107" s="404"/>
      <c r="AY107" s="404"/>
      <c r="AZ107" s="404"/>
      <c r="BA107" s="404"/>
      <c r="BB107" s="404"/>
      <c r="BC107" s="404"/>
      <c r="BD107" s="404"/>
      <c r="BE107" s="404"/>
      <c r="BF107" s="404"/>
      <c r="BG107" s="404"/>
      <c r="BH107" s="404"/>
      <c r="BI107" s="405"/>
    </row>
    <row r="108" spans="2:84" s="11" customFormat="1" ht="49.95" customHeight="1" thickBot="1">
      <c r="B108" s="16"/>
      <c r="C108" s="8"/>
      <c r="D108" s="8"/>
      <c r="F108" s="266">
        <v>4</v>
      </c>
      <c r="G108" s="270" t="str" cm="1">
        <f t="array" ref="G108">IF(SUMPRODUCT((BG15:BG97&lt;&gt;24)*((BH15:BH97="")+(BI15:BI97="")+(BJ15:BJ97="")+(BK15:BK97="")+(BL15:BL97="")))&gt;0,"Quyunun işləmə müddəti 24 saat olmadığı halda, dayanma səbəbləri son 5 boz xananın hər birində tam doldurulmayıb","")</f>
        <v/>
      </c>
      <c r="H108" s="271"/>
      <c r="I108" s="271"/>
      <c r="J108" s="271"/>
      <c r="K108" s="271"/>
      <c r="L108" s="272"/>
      <c r="AA108" s="406"/>
      <c r="AB108" s="407"/>
      <c r="AC108" s="407"/>
      <c r="AD108" s="407"/>
      <c r="AE108" s="407"/>
      <c r="AF108" s="407"/>
      <c r="AG108" s="407"/>
      <c r="AH108" s="407"/>
      <c r="AI108" s="407"/>
      <c r="AJ108" s="407"/>
      <c r="AK108" s="407"/>
      <c r="AL108" s="407"/>
      <c r="AM108" s="407"/>
      <c r="AN108" s="407"/>
      <c r="AO108" s="407"/>
      <c r="AP108" s="407"/>
      <c r="AQ108" s="407"/>
      <c r="AR108" s="407"/>
      <c r="AS108" s="407"/>
      <c r="AT108" s="407"/>
      <c r="AU108" s="407"/>
      <c r="AV108" s="407"/>
      <c r="AW108" s="407"/>
      <c r="AX108" s="407"/>
      <c r="AY108" s="407"/>
      <c r="AZ108" s="407"/>
      <c r="BA108" s="407"/>
      <c r="BB108" s="407"/>
      <c r="BC108" s="407"/>
      <c r="BD108" s="407"/>
      <c r="BE108" s="407"/>
      <c r="BF108" s="407"/>
      <c r="BG108" s="407"/>
      <c r="BH108" s="407"/>
      <c r="BI108" s="408"/>
    </row>
    <row r="109" spans="2:84" s="11" customFormat="1" ht="49.95" customHeight="1">
      <c r="B109" s="16"/>
      <c r="C109" s="8"/>
      <c r="D109" s="8"/>
      <c r="F109" s="266">
        <v>5</v>
      </c>
      <c r="G109" s="270" t="str" cm="1">
        <f t="array" ref="G109">IF(OR(
SUMPRODUCT(--(((NOT(ISNA(MATCH(H15:H97, Siyahılar!E8:E10, 0)))+ISBLANK(H15:H97))&gt;0)), --(NOT(ISBLANK(Z15:Z97)))) &gt; 0,
SUMPRODUCT(--(((NOT(ISNA(MATCH(H15:H97, Siyahılar!E8:E10, 0)))+ISBLANK(H15:H97))&gt;0)), --(NOT(ISBLANK(AK15:AK97)))) &gt; 0,
SUMPRODUCT(--(((NOT(ISNA(MATCH(H15:H97, Siyahılar!E8:E10, 0)))+ISBLANK(H15:H97))&gt;0)), --(NOT(ISBLANK(AL15:AL97)))) &gt; 0,
SUMPRODUCT(--(((ISNA(MATCH(H15:H97, Siyahılar!E8:E10, 0))+ISBLANK(H15:H97))&gt;0)), --(NOT(ISBLANK(AM15:AM97)))) &gt; 0,
SUMPRODUCT(--(((ISNA(MATCH(H15:H97, Siyahılar!E8:E10, 0))+ISBLANK(H15:H97))&gt;0)), --(NOT(ISBLANK(AM15:AM97)))) &gt; 0,
SUMPRODUCT(--(((ISNA(MATCH(H15:H97, Siyahılar!E8:E10, 0))+ISBLANK(H15:H97))&gt;0)), --(NOT(ISBLANK(AM15:AM97)))) &gt; 0,
SUMPRODUCT(--(((ISNA(MATCH(H15:H97, Siyahılar!E9, 0))+ISBLANK(H15:H97))&gt;0)), --(NOT(ISBLANK(AP15:AP97)))) &gt; 0,
SUMPRODUCT(--(((ISNA(MATCH(H15:H97, Siyahılar!E9, 0))+ISBLANK(H15:H97))&gt;0)), --(NOT(ISBLANK(AQ15:AQ97)))) &gt; 0,
SUMPRODUCT(--(((ISNA(MATCH(H15:H97, Siyahılar!E9, 0))+ISBLANK(H15:H97))&gt;0)), --(NOT(ISBLANK(AR15:AR97)))) &gt; 0,
SUMPRODUCT(--(((ISNA(MATCH(H15:H97, Siyahılar!E9, 0))+ISBLANK(H15:H97))&gt;0)), --(NOT(ISBLANK(AS15:AS97)))) &gt; 0,
SUMPRODUCT(--(((ISNA(MATCH(H15:H97, Siyahılar!E9, 0))+ISBLANK(H15:H97))&gt;0)), --(NOT(ISBLANK(AT15:AT97)))) &gt; 0,
SUMPRODUCT(--(((ISNA(MATCH(H15:H97, Siyahılar!E8, 0))+ISBLANK(H15:H97))&gt;0)), --(NOT(ISBLANK(AU15:AU97)))) &gt; 0,
SUMPRODUCT(--(((ISNA(MATCH(H15:H97, Siyahılar!E8, 0))+ISBLANK(H15:H97))&gt;0)), --(NOT(ISBLANK(AV15:AV97)))) &gt; 0,
SUMPRODUCT(--(((ISNA(MATCH(H15:H97, Siyahılar!E8, 0))+ISBLANK(H15:H97))&gt;0)), --(NOT(ISBLANK(AW15:AW97)))) &gt; 0,
SUMPRODUCT(--(((ISNA(MATCH(H15:H97, Siyahılar!E8, 0))+ISBLANK(H15:H97))&gt;0)), --(NOT(ISBLANK(AX15:AX97)))) &gt; 0,
SUMPRODUCT(--(((ISNA(MATCH(H15:H97, Siyahılar!E8, 0))+ISBLANK(H15:H97))&gt;0)), --(NOT(ISBLANK(AY15:AY97)))) &gt; 0,
SUMPRODUCT(--(((ISNA(MATCH(H15:H97, Siyahılar!E8, 0))+ISBLANK(H15:H97))&gt;0)), --(NOT(ISBLANK(AZ15:AZ97)))) &gt; 0,
SUMPRODUCT(--(((ISNA(MATCH(H15:H97, Siyahılar!E8, 0))+ISBLANK(H15:H97))&gt;0)), --(NOT(ISBLANK(BA15:BA97)))) &gt; 0,
SUMPRODUCT(--(((ISNA(MATCH(H15:H97, Siyahılar!E10, 0))+ISBLANK(H15:H97))&gt;0)), --(NOT(ISBLANK(BB15:BB97)))) &gt; 0,
SUMPRODUCT(--(((ISNA(MATCH(H15:H97, Siyahılar!E10, 0))+ISBLANK(H15:H97))&gt;0)), --(NOT(ISBLANK(BC15:BC97)))) &gt; 0,
SUMPRODUCT(--(((ISNA(MATCH(H15:H97, Siyahılar!E10, 0))+ISBLANK(H15:H97))&gt;0)), --(NOT(ISBLANK(BD15:BD97)))) &gt; 0
), "İstismar üsuluna əsasən boş qalmalı olan xanada və ya xanalarda dəyər var","")</f>
        <v/>
      </c>
      <c r="H109" s="271"/>
      <c r="I109" s="271"/>
      <c r="J109" s="271"/>
      <c r="K109" s="271"/>
      <c r="L109" s="272"/>
    </row>
    <row r="110" spans="2:84" s="11" customFormat="1" ht="49.95" customHeight="1">
      <c r="B110" s="16"/>
      <c r="C110" s="8"/>
      <c r="D110" s="8"/>
      <c r="F110" s="266">
        <v>6</v>
      </c>
      <c r="G110" s="270" t="str" cm="1">
        <f t="array" ref="G110">IF(SUMPRODUCT(--(U15:U97 &lt;&gt; V15:V97+W15:W97)) &gt; 0,"Maye, Neft və Suyun cəminə bərabər deyil","")</f>
        <v/>
      </c>
      <c r="H110" s="271"/>
      <c r="I110" s="271"/>
      <c r="J110" s="271"/>
      <c r="K110" s="271"/>
      <c r="L110" s="272"/>
    </row>
    <row r="111" spans="2:84" s="11" customFormat="1" ht="49.95" customHeight="1">
      <c r="B111" s="16"/>
      <c r="C111" s="8"/>
      <c r="D111" s="8"/>
      <c r="F111" s="266">
        <v>7</v>
      </c>
      <c r="G111" s="270" t="str" cm="1">
        <f t="array" ref="G111">IF(SUMPRODUCT(--(T15:T97&gt;$F$7)) + SUMPRODUCT(--(X15:X97&gt;$F$7)) &gt; 0,"Neft ölçü tarixi və qaz ölçü tarixi cədvəllərin doldurulma vaxtından sonra ola bilməz","")</f>
        <v/>
      </c>
      <c r="H111" s="271"/>
      <c r="I111" s="271"/>
      <c r="J111" s="271"/>
      <c r="K111" s="271"/>
      <c r="L111" s="272"/>
    </row>
    <row r="112" spans="2:84" s="11" customFormat="1" ht="49.95" customHeight="1">
      <c r="B112" s="16"/>
      <c r="C112" s="8"/>
      <c r="D112" s="8"/>
      <c r="F112" s="266">
        <v>8</v>
      </c>
      <c r="G112" s="270" t="str" cm="1">
        <f t="array" ref="G112">IF(SUMPRODUCT(--(AA15:AA97&gt;T15:T97)) &gt; 0,"Laboratoriya nəticəsinin tarixi Neft ölçü tarxindən sonra ola bilməz","")</f>
        <v/>
      </c>
      <c r="H112" s="271"/>
      <c r="I112" s="271"/>
      <c r="J112" s="271"/>
      <c r="K112" s="271"/>
      <c r="L112" s="272"/>
    </row>
    <row r="113" spans="2:17" s="11" customFormat="1" ht="49.95" customHeight="1">
      <c r="B113" s="16"/>
      <c r="C113" s="8"/>
      <c r="D113" s="8"/>
      <c r="F113" s="266">
        <v>9</v>
      </c>
      <c r="G113" s="270" t="str" cm="1">
        <f t="array" ref="G113">IF(SUMPRODUCT(--((U15:W97&lt;&gt;"") * (NOT(ISNUMBER(U15:W97)))))
 + SUMPRODUCT(--((U15:W97&lt;&gt;"") * ((U15:W97&lt;1)+(U15:W97&gt;3000)))) &gt; 0,"Maye,Neft,Su sütunlarında formata uyğun olmayan dəyər var və ya qeyd olunmuş dəyər çox böyükdür","")</f>
        <v/>
      </c>
      <c r="H113" s="271"/>
      <c r="I113" s="271"/>
      <c r="J113" s="271"/>
      <c r="K113" s="271"/>
      <c r="L113" s="272"/>
    </row>
    <row r="114" spans="2:17" s="11" customFormat="1" ht="49.95" customHeight="1">
      <c r="B114" s="16"/>
      <c r="C114" s="8"/>
      <c r="D114" s="8"/>
      <c r="F114" s="266">
        <v>10</v>
      </c>
      <c r="G114" s="270" t="str" cm="1">
        <f t="array" ref="G114">IF(SUMPRODUCT(--((Y15:Y97&lt;&gt;"") * (MOD(Y15:Y97,1)&lt;&gt;0)))
 + SUMPRODUCT(--((Y15:Y97&lt;&gt;"") * (Y15:Y97&lt;=Z15:Z97)))
 + SUMPRODUCT(--((Z15:Z97&lt;&gt;"") * (MOD(Z15:Z97,1)&lt;&gt;0))) &gt; 0,"Quyu sınağındakı qaz sərfi Ümumi qazdan kiçik olmalıdır, və ya qeyd olunmuş dəyərlərin formatında səhv var","")</f>
        <v/>
      </c>
      <c r="H114" s="271"/>
      <c r="I114" s="271"/>
      <c r="J114" s="271"/>
      <c r="K114" s="271"/>
      <c r="L114" s="272"/>
    </row>
    <row r="115" spans="2:17" s="11" customFormat="1" ht="49.95" customHeight="1">
      <c r="B115" s="16"/>
      <c r="C115" s="8"/>
      <c r="D115" s="8"/>
      <c r="F115" s="266">
        <v>11</v>
      </c>
      <c r="G115" s="270" t="str" cm="1">
        <f t="array" ref="G115">IF(OR(
OR(
    COUNTIF(AD15:AD97, "*.*")&gt;0,
    COUNTIF(AD15:AD97, "*-*")&gt;0,
    SUMPRODUCT(--(IFERROR(MOD(VALUE(AD15:AD97),1)&lt;&gt;0,FALSE)))&gt;0,
    SUMPRODUCT(--(ISNUMBER(SEARCH("/",AD15:AD97))*IFERROR(MOD(VALUE(SUBSTITUTE(AD15:AD97,"/","")),1)&lt;&gt;0,FALSE)))&gt;0,
    SUMPRODUCT(--(AD15:AD97&lt;&gt;"y")*--ISERROR(VALUE(AD15:AD97))*--NOT(ISNUMBER(SEARCH("/",AD15:AD97))))&gt;0
),
OR(
    COUNTIF(AE15:AE97, "*.*")&gt;0,
    COUNTIF(AE15:AE97, "*-*")&gt;0,
    SUMPRODUCT(--(IFERROR(MOD(VALUE(AE15:AE97),1)&lt;&gt;0,FALSE)))&gt;0,
    SUMPRODUCT(--(ISNUMBER(SEARCH("/",AE15:AE97))*IFERROR(MOD(VALUE(SUBSTITUTE(AE15:AE97,"/","")),1)&lt;&gt;0,FALSE)))&gt;0,
    SUMPRODUCT(--(AE15:AE97&lt;&gt;"y")*--ISERROR(VALUE(AE15:AE97))*--NOT(ISNUMBER(SEARCH("/",AE15:AE97))))&gt;0
),
OR(
    COUNTIF(AF15:AF97, "*.*")&gt;0,
    COUNTIF(AF15:AF97, "*-*")&gt;0,
    SUMPRODUCT(--(IFERROR(MOD(VALUE(AF15:AF97),1)&lt;&gt;0,FALSE)))&gt;0,
    SUMPRODUCT(--(ISNUMBER(SEARCH("/",AF15:AF97))*IFERROR(MOD(VALUE(SUBSTITUTE(AF15:AF97,"/","")),1)&lt;&gt;0,FALSE)))&gt;0,
    SUMPRODUCT(--(AF15:AF97&lt;&gt;"y")*--ISERROR(VALUE(AF15:AF97))*--NOT(ISNUMBER(SEARCH("/",AF15:AF97))))&gt;0
),
OR(
    COUNTIF(AG15:AG97, "*.*")&gt;0,
    COUNTIF(AG15:AG97, "*-*")&gt;0,
    SUMPRODUCT(--(IFERROR(MOD(VALUE(AG15:AG97),1)&lt;&gt;0,FALSE)))&gt;0,
    SUMPRODUCT(--(ISNUMBER(SEARCH("/",AG15:AG97))*IFERROR(MOD(VALUE(SUBSTITUTE(AG15:AG97,"/","")),1)&lt;&gt;0,FALSE)))&gt;0,
    SUMPRODUCT(--(AG15:AG97&lt;&gt;"y")*--ISERROR(VALUE(AG15:AG97))*--NOT(ISNUMBER(SEARCH("/",AG15:AG97))))&gt;0
),
OR(
    COUNTIF(AH15:AH97, "*.*")&gt;0,
    COUNTIF(AH15:AH97, "*-*")&gt;0,
    SUMPRODUCT(--(IFERROR(MOD(VALUE(AH15:AH97),1)&lt;&gt;0,FALSE)))&gt;0,
    SUMPRODUCT(--(ISNUMBER(SEARCH("/",AH15:AH97))*IFERROR(MOD(VALUE(SUBSTITUTE(AH15:AH97,"/","")),1)&lt;&gt;0,FALSE)))&gt;0,
    SUMPRODUCT(--(AH15:AH97&lt;&gt;"y")*--ISERROR(VALUE(AH15:AH97))*--NOT(ISNUMBER(SEARCH("/",AH15:AH97))))&gt;0
),
OR(
    COUNTIF(AI15:AI97, "*.*")&gt;0,
    COUNTIF(AI15:AI97, "*-*")&gt;0,
    SUMPRODUCT(--(IFERROR(MOD(VALUE(AI15:AI97),1)&lt;&gt;0,FALSE)))&gt;0,
    SUMPRODUCT(--(ISNUMBER(SEARCH("/",AI15:AI97))*IFERROR(MOD(VALUE(SUBSTITUTE(AI15:AI97,"/","")),1)&lt;&gt;0,FALSE)))&gt;0,
    SUMPRODUCT(--(AI15:AI97&lt;&gt;"y")*--ISERROR(VALUE(AI15:AI97))*--NOT(ISNUMBER(SEARCH("/",AI15:AI97))))&gt;0
)
),"Təzyiqlər sütunlarında formatdan kənara çıxma var","")</f>
        <v/>
      </c>
      <c r="H115" s="271"/>
      <c r="I115" s="271"/>
      <c r="J115" s="271"/>
      <c r="K115" s="271"/>
      <c r="L115" s="272"/>
    </row>
    <row r="116" spans="2:17" s="11" customFormat="1" ht="49.95" customHeight="1">
      <c r="B116" s="16"/>
      <c r="C116" s="8"/>
      <c r="D116" s="8"/>
      <c r="F116" s="266">
        <v>12</v>
      </c>
      <c r="G116" s="270" t="str" cm="1">
        <f t="array" ref="G116">IF(OR(
(SUMPRODUCT(
    (AJ15:AJ97&lt;&gt;"") *
    (AJ15:AJ97&lt;&gt;"y") *
    (
        ISNUMBER(FIND("-", AJ15:AJ97)) +
        (
            ISTEXT(AJ15:AJ97) *
            ISERROR(VALUE(AJ15:AJ97)) *
            ISERROR(VALUE(SUBSTITUTE(AJ15:AJ97, ".", ","))) *
            ISERROR(VALUE(SUBSTITUTE(AJ15:AJ97, ",", "."))) *
            (1 - ISNUMBER(FIND("/", AJ15:AJ97)))
        )
    )
) &gt; 0),(OR(
  _xlfn.BYROW(
    AJ15:AJ97,
    _xlfn.LAMBDA(_xlpm.cell,
      NOT(
        OR(
          _xlpm.cell="y",
          ISNUMBER(_xlpm.cell),
          _xlfn.LET(
            _xlpm.segments, _xlfn.TEXTSPLIT(_xlpm.cell, "/"),
            _xlpm.validSegments, _xlfn.MAP(
              _xlpm.segments,
              _xlfn.LAMBDA(_xlpm.s,
                AND(
                  LEN(_xlpm.s)-LEN(SUBSTITUTE(_xlpm.s, ".", "")) &lt;= 1,
                  LEN(_xlpm.s)-LEN(SUBSTITUTE(_xlpm.s, ",", "")) &lt;= 1,
                  OR(ISNUMBER(--_xlpm.s), FALSE)
                )
              )
            ),
            AND(_xlpm.validSegments)
          )
        )
      )
    )
  )
))), "Ştuser sütununda formatdan kənara çıxma var", "")</f>
        <v/>
      </c>
      <c r="H116" s="271"/>
      <c r="I116" s="271"/>
      <c r="J116" s="271"/>
      <c r="K116" s="271"/>
      <c r="L116" s="272"/>
      <c r="M116" s="11" t="s">
        <v>506</v>
      </c>
    </row>
    <row r="117" spans="2:17" s="11" customFormat="1" ht="49.95" customHeight="1">
      <c r="B117" s="16"/>
      <c r="C117" s="8"/>
      <c r="D117" s="8"/>
      <c r="F117" s="266">
        <v>13</v>
      </c>
      <c r="G117" s="270" t="str" cm="1">
        <f t="array" ref="G117">IF(OR(
SUMPRODUCT( (AM15:AM97&lt;&gt;"") * (AM15:AM97&lt;&gt;"y") * ( ISNUMBER(FIND("-", AM15:AM97)) + (ISTEXT(AM15:AM97) * ISERROR(VALUE(AM15:AM97))) ) ) &gt; 0,
SUMPRODUCT( (AN15:AN97&lt;&gt;"") * (AN15:AN97&lt;&gt;"y") * ( ISNUMBER(FIND("-", AN15:AN97)) + (ISTEXT(AN15:AN97) * ISERROR(VALUE(AN15:AN97))) ) ) &gt; 0,
SUMPRODUCT( (AO15:AO97&lt;&gt;"") * (AO15:AO97&lt;&gt;"y") * ( ISNUMBER(FIND("-", AO15:AO97)) + (ISTEXT(AO15:AO97) * ISERROR(VALUE(AO15:AO97))) ) ) &gt; 0,
SUMPRODUCT( (AP15:AP97&lt;&gt;"") * (AP15:AP97&lt;&gt;"y") * ( ISNUMBER(FIND("-", AP15:AP97)) + (ISTEXT(AP15:AP97) * ISERROR(VALUE(AP15:AP97))) ) ) &gt; 0,
SUMPRODUCT( (AQ15:AQ97&lt;&gt;"") * (AQ15:AQ97&lt;&gt;"y") * ( ISNUMBER(FIND("-", AQ15:AQ97)) + (ISTEXT(AQ15:AQ97) * ISERROR(VALUE(AQ15:AQ97))) ) ) &gt; 0,
SUMPRODUCT( (AR15:AR97&lt;&gt;"") * (AR15:AR97&lt;&gt;"y") * ( ISNUMBER(FIND("-", AR15:AR97)) + (ISTEXT(AR15:AR97) * ISERROR(VALUE(AR15:AR97))) ) ) &gt; 0,
SUMPRODUCT( (AS15:AS97&lt;&gt;"") * (AS15:AS97&lt;&gt;"y") * ( ISNUMBER(FIND("-", AS15:AS97)) + (ISTEXT(AS15:AS97) * ISERROR(VALUE(AS15:AS97))) ) ) &gt; 0,
SUMPRODUCT( (AU15:AU97&lt;&gt;"") * (AU15:AU97&lt;&gt;"y") * ( ISNUMBER(FIND("-", AU15:AU97)) + (ISTEXT(AU15:AU97) * ISERROR(VALUE(AU15:AU97))) ) ) &gt; 0,
SUMPRODUCT( (AV15:AV97&lt;&gt;"") * (AV15:AV97&lt;&gt;"y") * ( ISNUMBER(FIND("-", AV15:AV97)) + (ISTEXT(AV15:AV97) * ISERROR(VALUE(AV15:AV97))) ) ) &gt; 0,
SUMPRODUCT( (AW15:AW97&lt;&gt;"") * (AW15:AW97&lt;&gt;"y") * ( ISNUMBER(FIND("-", AW15:AW97)) + (ISTEXT(AW15:AW97) * ISERROR(VALUE(AW15:AW97))) ) ) &gt; 0,
SUMPRODUCT( (AX15:AX97&lt;&gt;"") * (AX15:AX97&lt;&gt;"y") * ( ISNUMBER(FIND("-", AX15:AX97)) + (ISTEXT(AX15:AX97) * ISERROR(VALUE(AX15:AX97))) ) ) &gt; 0,
SUMPRODUCT( (AY15:AY97&lt;&gt;"") * (AY15:AY97&lt;&gt;"y") * ( ISNUMBER(FIND("-", AY15:AY97)) + (ISTEXT(AY15:AY97) * ISERROR(VALUE(AY15:AY97))) ) ) &gt; 0,
SUMPRODUCT( (AZ15:AZ97&lt;&gt;"") * (AZ15:AZ97&lt;&gt;"y") * ( ISNUMBER(FIND("-", AZ15:AZ97)) + (ISTEXT(AZ15:AZ97) * ISERROR(VALUE(AZ15:AZ97))) ) ) &gt; 0,
SUMPRODUCT( (BA15:BA97&lt;&gt;"") * (BA15:BA97&lt;&gt;"y") * ( ISNUMBER(FIND("-", BA15:BA97)) + (ISTEXT(BA15:BA97) * ISERROR(VALUE(BA15:BA97))) ) ) &gt; 0,
SUMPRODUCT( (BB15:BB97&lt;&gt;"") * (BB15:BB97&lt;&gt;"y") * ( ISNUMBER(FIND("-", BB15:BB97)) + (ISTEXT(BB15:BB97) * ISERROR(VALUE(BB15:BB97))) ) ) &gt; 0,
SUMPRODUCT( (BC15:BC97&lt;&gt;"") * (BC15:BC97&lt;&gt;"y") * ( ISNUMBER(FIND("-", BC15:BC97)) + (ISTEXT(BC15:BC97) * ISERROR(VALUE(BC15:BC97))) ) ) &gt; 0,
SUMPRODUCT( (BD15:BD97&lt;&gt;"") * (BD15:BD97&lt;&gt;"y") * ( ISNUMBER(FIND("-", BD15:BD97)) + (ISTEXT(BD15:BD97) * ISERROR(VALUE(BD15:BD97))) ) ) &gt; 0,
SUMPRODUCT( (BF15:BF97&lt;&gt;"") * (BF15:BF97&lt;&gt;"y") * ( ISNUMBER(FIND("-", BF15:BF97)) + (ISTEXT(BF15:BF97) * ISERROR(VALUE(BF15:BF97))) ) ) &gt; 0
),"Nasosun paramatrlərinə aid sütunlarda və ya Maye sütunun dinamik səviyyəsi sütununda formatdan kənara çıxma var","")</f>
        <v/>
      </c>
      <c r="H117" s="271"/>
      <c r="I117" s="271"/>
      <c r="J117" s="271"/>
      <c r="K117" s="271"/>
      <c r="L117" s="272"/>
      <c r="Q117" s="477"/>
    </row>
    <row r="118" spans="2:17" s="11" customFormat="1" ht="49.95" customHeight="1">
      <c r="B118" s="16"/>
      <c r="C118" s="8"/>
      <c r="D118" s="8"/>
      <c r="F118" s="266">
        <v>14</v>
      </c>
      <c r="G118" s="270" t="str" cm="1">
        <f t="array" ref="G118">IF(SUMPRODUCT( (BG15:BG97&lt;&gt;"") * ( (NOT(ISNUMBER(BG15:BG97))) + (ISNUMBER(BG15:BG97)) * ( (BG15:BG97&lt;0) + (BG15:BG97&gt;24) ) ) ) &gt; 0,"Quyunun işləmə müddəti düzgün qeyd olunmayıb","")</f>
        <v/>
      </c>
      <c r="H118" s="271"/>
      <c r="I118" s="271"/>
      <c r="J118" s="271"/>
      <c r="K118" s="271"/>
      <c r="L118" s="272"/>
    </row>
    <row r="119" spans="2:17" ht="49.95" customHeight="1">
      <c r="F119" s="267">
        <v>15</v>
      </c>
      <c r="G119" s="270" t="str" cm="1">
        <f t="array" aca="1" ref="G119" ca="1">IF((OR(
MAX(IFERROR(VALUE(TRIM(MID(SUBSTITUTE(_xlfn.TEXTJOIN("/", TRUE, AD15:AD47), "/", REPT(" ", 99)), (ROW(INDIRECT("1:1000"))-1)*99+1, 99))), 0)) &gt; 400,
MAX(IFERROR(VALUE(TRIM(MID(SUBSTITUTE(_xlfn.TEXTJOIN("/", TRUE, AE15:AE47), "/", REPT(" ", 99)), (ROW(INDIRECT("1:1000"))-1)*99+1, 99))), 0)) &gt; 400,
MAX(IFERROR(VALUE(TRIM(MID(SUBSTITUTE(_xlfn.TEXTJOIN("/", TRUE, AF15:AF47), "/", REPT(" ", 99)), (ROW(INDIRECT("1:1000"))-1)*99+1, 99))), 0)) &gt; 400,
MAX(IFERROR(VALUE(TRIM(MID(SUBSTITUTE(_xlfn.TEXTJOIN("/", TRUE, AG15:AG47), "/", REPT(" ", 99)), (ROW(INDIRECT("1:1000"))-1)*99+1, 99))), 0)) &gt; 400,
MAX(IFERROR(VALUE(TRIM(MID(SUBSTITUTE(_xlfn.TEXTJOIN("/", TRUE, AH15:AH47), "/", REPT(" ", 99)), (ROW(INDIRECT("1:1000"))-1)*99+1, 99))), 0)) &gt; 400,
MAX(IFERROR(VALUE(TRIM(MID(SUBSTITUTE(_xlfn.TEXTJOIN("/", TRUE, AI15:AI47), "/", REPT(" ", 99)), (ROW(INDIRECT("1:1000"))-1)*99+1, 99))), 0)) &gt; 400,
)),"Təzyiqlər xanasında 400 atmosferdən böyük dəyər var","")</f>
        <v/>
      </c>
      <c r="H119" s="271"/>
      <c r="I119" s="271"/>
      <c r="J119" s="271"/>
      <c r="K119" s="271"/>
      <c r="L119" s="272"/>
    </row>
    <row r="120" spans="2:17" ht="49.95" customHeight="1">
      <c r="F120" s="267">
        <v>16</v>
      </c>
      <c r="G120" s="270" t="str" cm="1">
        <f t="array" aca="1" ref="G120" ca="1">IF(
  MAX(
    IFERROR(
      _xlfn.LET(
        _xlpm.values,TRIM(MID(SUBSTITUTE(_xlfn.TEXTJOIN("/",TRUE,SUBSTITUTE(AJ15:AJ97,".",",")),"/",REPT(" ",99)),(ROW(INDIRECT("1:1000"))-1)*99+1,99)),
        VALUE(IF(ISNUMBER(FIND("/",_xlpm.values)),LEFT(_xlpm.values,FIND("/",_xlpm.values)-1),_xlpm.values))
      ),
      0
    )
  ) &gt; 45,
  "Ştuser sütununda 45-dən böyük dəyər var",
  ""
)</f>
        <v/>
      </c>
      <c r="H120" s="271"/>
      <c r="I120" s="271"/>
      <c r="J120" s="271"/>
      <c r="K120" s="271"/>
      <c r="L120" s="272"/>
    </row>
    <row r="121" spans="2:17" ht="49.95" customHeight="1">
      <c r="F121" s="267">
        <v>17</v>
      </c>
      <c r="G121" s="270" t="str" cm="1">
        <f t="array" ref="G121">IF(SUMPRODUCT( (AC15:AC97&lt;&gt;"") * ( (NOT(ISNUMBER(AC15:AC97))) + (ISNUMBER(AC15:AC97)) * ( (AC15:AC97&lt;0) + (AC15:AC97&gt;100) ) ) ) &gt; 0,"Mexaniki qarışığın qiymətində səhv var","")</f>
        <v/>
      </c>
      <c r="H121" s="271"/>
      <c r="I121" s="271"/>
      <c r="J121" s="271"/>
      <c r="K121" s="271"/>
      <c r="L121" s="272"/>
    </row>
    <row r="122" spans="2:17" ht="49.95" customHeight="1">
      <c r="F122" s="267">
        <v>18</v>
      </c>
      <c r="G122" s="270" t="str">
        <f>IF((OR(
(COUNTIF(AD15:AD97, "/*") + COUNTIF(AD15:AD97, "*/")) &gt; 0,
(COUNTIF(AE15:AE97, "/*") + COUNTIF(AE15:AE97, "*/")) &gt; 0,
(COUNTIF(AF15:AF97, "/*") + COUNTIF(AF15:AF97, "*/")) &gt; 0,
(COUNTIF(AG15:AG97, "/*") + COUNTIF(AG15:AG97, "*/")) &gt; 0,
(COUNTIF(AH15:AH97, "/*") + COUNTIF(AH15:AH97, "*/")) &gt; 0,
(COUNTIF(AI15:AI97, "/*") + COUNTIF(AI15:AI97, "*/")) &gt; 0,
)),"Təzyiqlər sütununda / ilə başlayan və ya bitən xana var","")</f>
        <v/>
      </c>
      <c r="H122" s="271"/>
      <c r="I122" s="271"/>
      <c r="J122" s="271"/>
      <c r="K122" s="271"/>
      <c r="L122" s="272"/>
    </row>
    <row r="123" spans="2:17" ht="49.95" customHeight="1" thickBot="1">
      <c r="F123" s="267">
        <v>19</v>
      </c>
      <c r="G123" s="273" t="str">
        <f>IF(
((COUNTIF(AJ15:AJ97, "/*") + COUNTIF(AJ15:AJ97, "*/")) &gt; 0),"Ştuser sütununda / ilə başlayan və ya bitən xana var","")</f>
        <v/>
      </c>
      <c r="H123" s="274"/>
      <c r="I123" s="274"/>
      <c r="J123" s="274"/>
      <c r="K123" s="274"/>
      <c r="L123" s="275"/>
    </row>
    <row r="124" spans="2:17" ht="120.6" customHeight="1"/>
  </sheetData>
  <sheetProtection formatColumns="0" formatRows="0"/>
  <dataConsolidate/>
  <mergeCells count="94">
    <mergeCell ref="G121:L121"/>
    <mergeCell ref="G116:L116"/>
    <mergeCell ref="G117:L117"/>
    <mergeCell ref="G118:L118"/>
    <mergeCell ref="G113:L113"/>
    <mergeCell ref="G114:L114"/>
    <mergeCell ref="G115:L115"/>
    <mergeCell ref="G119:L119"/>
    <mergeCell ref="G120:L120"/>
    <mergeCell ref="AJ11:AJ12"/>
    <mergeCell ref="U11:W12"/>
    <mergeCell ref="Y11:Z12"/>
    <mergeCell ref="G111:L111"/>
    <mergeCell ref="G112:L112"/>
    <mergeCell ref="AA10:AA13"/>
    <mergeCell ref="AB10:AB13"/>
    <mergeCell ref="L12:L13"/>
    <mergeCell ref="M12:M13"/>
    <mergeCell ref="BL9:BL13"/>
    <mergeCell ref="AC10:AC13"/>
    <mergeCell ref="BH9:BH13"/>
    <mergeCell ref="BK9:BK13"/>
    <mergeCell ref="BI9:BI13"/>
    <mergeCell ref="AD10:AI10"/>
    <mergeCell ref="AK11:AK12"/>
    <mergeCell ref="AL11:AL12"/>
    <mergeCell ref="BB11:BD11"/>
    <mergeCell ref="BE10:BF12"/>
    <mergeCell ref="BG10:BG12"/>
    <mergeCell ref="AA9:AC9"/>
    <mergeCell ref="S4:U4"/>
    <mergeCell ref="S5:U5"/>
    <mergeCell ref="H4:M6"/>
    <mergeCell ref="H9:H13"/>
    <mergeCell ref="L11:M11"/>
    <mergeCell ref="N12:N13"/>
    <mergeCell ref="O12:O13"/>
    <mergeCell ref="N11:O11"/>
    <mergeCell ref="P11:Q11"/>
    <mergeCell ref="R11:R13"/>
    <mergeCell ref="S9:S13"/>
    <mergeCell ref="T9:Z9"/>
    <mergeCell ref="X10:Z10"/>
    <mergeCell ref="T10:W10"/>
    <mergeCell ref="X11:X13"/>
    <mergeCell ref="T11:T13"/>
    <mergeCell ref="C3:E3"/>
    <mergeCell ref="C4:E4"/>
    <mergeCell ref="G109:L109"/>
    <mergeCell ref="G9:G13"/>
    <mergeCell ref="G104:L104"/>
    <mergeCell ref="F5:F6"/>
    <mergeCell ref="G105:L105"/>
    <mergeCell ref="B100:BK102"/>
    <mergeCell ref="AA104:BI104"/>
    <mergeCell ref="AA105:BI108"/>
    <mergeCell ref="G106:L106"/>
    <mergeCell ref="G107:L107"/>
    <mergeCell ref="T105:U105"/>
    <mergeCell ref="G108:L108"/>
    <mergeCell ref="BJ9:BJ13"/>
    <mergeCell ref="C7:E7"/>
    <mergeCell ref="AU11:BA11"/>
    <mergeCell ref="AM10:BD10"/>
    <mergeCell ref="C2:E2"/>
    <mergeCell ref="G110:L110"/>
    <mergeCell ref="I9:I13"/>
    <mergeCell ref="J9:J13"/>
    <mergeCell ref="K9:K13"/>
    <mergeCell ref="L9:R10"/>
    <mergeCell ref="P12:P13"/>
    <mergeCell ref="Q12:Q13"/>
    <mergeCell ref="C9:C13"/>
    <mergeCell ref="E9:E13"/>
    <mergeCell ref="P4:R4"/>
    <mergeCell ref="P5:R5"/>
    <mergeCell ref="D9:D13"/>
    <mergeCell ref="C5:E6"/>
    <mergeCell ref="G122:L122"/>
    <mergeCell ref="G123:L123"/>
    <mergeCell ref="F9:F13"/>
    <mergeCell ref="BI4:BI5"/>
    <mergeCell ref="AD11:AI11"/>
    <mergeCell ref="AG12:AI12"/>
    <mergeCell ref="AF12:AF13"/>
    <mergeCell ref="AE12:AE13"/>
    <mergeCell ref="AD12:AD13"/>
    <mergeCell ref="AM11:AM12"/>
    <mergeCell ref="AN11:AN12"/>
    <mergeCell ref="AO11:AO12"/>
    <mergeCell ref="AD9:BG9"/>
    <mergeCell ref="AK10:AL10"/>
    <mergeCell ref="AP11:AT11"/>
    <mergeCell ref="AU12:AU13"/>
  </mergeCells>
  <phoneticPr fontId="46" type="noConversion"/>
  <conditionalFormatting sqref="H4:M6">
    <cfRule type="expression" dxfId="51" priority="2">
      <formula>(COUNTIF(AJ15:AJ97, "/*") + COUNTIF(AJ15:AJ97, "*/")) &gt; 0</formula>
    </cfRule>
    <cfRule type="expression" dxfId="50" priority="3">
      <formula>OR( (COUNTIF(AD15:AD97, "/*") + COUNTIF(AD15:AD97, "*/")) &gt; 0, (COUNTIF(AE15:AE97, "/*") + COUNTIF(AE15:AE97, "*/")) &gt; 0, (COUNTIF(AF15:AF97, "/*") + COUNTIF(AF15:AF97, "*/")) &gt; 0, (COUNTIF(AG15:AG97, "/*") + COUNTIF(AG15:AG97, "*/")) &gt; 0, (COUNTIF(AH15:AH97, "/*") + COUNTIF(AH15:AH97, "*/")) &gt; 0, (COUNTIF(AI15:AI97, "/*") + COUNTIF(AI15:AI97, "*/")) &gt; 0, )</formula>
    </cfRule>
    <cfRule type="expression" dxfId="49" priority="4">
      <formula>MAX(     IFERROR(       _xlfn.LET(         _xlpm.values,TRIM(MID(SUBSTITUTE(_xlfn.TEXTJOIN("/",TRUE,SUBSTITUTE(AJ15:AJ97,".",",")),"/",REPT(" ",99)),(ROW(INDIRECT("1:1000"))-1)*99+1,99)),         VALUE(IF(ISNUMBER(FIND("/",_xlpm.values)),LEFT(_xlpm.values,FIND("/",_xlpm.values)-1),_xlpm.values))       ),       0     )   ) &gt; 45</formula>
    </cfRule>
    <cfRule type="expression" dxfId="48" priority="5">
      <formula>OR(   MAX(IFERROR(VALUE(TRIM(MID(SUBSTITUTE(_xlfn.TEXTJOIN("/", TRUE, AD15:AD47), "/", REPT(" ", 99)), (ROW(INDIRECT("1:1000"))-1)*99+1, 99))), 0)) &gt; 400, MAX(IFERROR(VALUE(TRIM(MID(SUBSTITUTE(_xlfn.TEXTJOIN("/", TRUE, AE15:AE47), "/", REPT(" ", 99)), (ROW(INDIRECT("1:1000"))-1)*99+1, 99))), 0)) &gt; 400, MAX(IFERROR(VALUE(TRIM(MID(SUBSTITUTE(_xlfn.TEXTJOIN("/", TRUE, AF15:AF47), "/", REPT(" ", 99)), (ROW(INDIRECT("1:1000"))-1)*99+1, 99))), 0)) &gt; 400, MAX(IFERROR(VALUE(TRIM(MID(SUBSTITUTE(_xlfn.TEXTJOIN("/", TRUE, AG15:AG47), "/", REPT(" ", 99)), (ROW(INDIRECT("1:1000"))-1)*99+1, 99))), 0)) &gt; 400, MAX(IFERROR(VALUE(TRIM(MID(SUBSTITUTE(_xlfn.TEXTJOIN("/", TRUE, AH15:AH47), "/", REPT(" ", 99)), (ROW(INDIRECT("1:1000"))-1)*99+1, 99))), 0)) &gt; 400, MAX(IFERROR(VALUE(TRIM(MID(SUBSTITUTE(_xlfn.TEXTJOIN("/", TRUE, AI15:AI47), "/", REPT(" ", 99)), (ROW(INDIRECT("1:1000"))-1)*99+1, 99))), 0)) &gt; 400, )</formula>
    </cfRule>
    <cfRule type="expression" dxfId="47" priority="6">
      <formula>SUMPRODUCT(--((U15:W97&lt;&gt;"") * (NOT(ISNUMBER(U15:W97)))))  + SUMPRODUCT(--((U15:W97&lt;&gt;"") * ((U15:W97&lt;1)+(U15:W97&gt;3000)))) &gt; 0</formula>
    </cfRule>
    <cfRule type="expression" dxfId="46" priority="9">
      <formula>COUNTBLANK(S4:S5)&gt;0</formula>
    </cfRule>
    <cfRule type="expression" dxfId="45" priority="10">
      <formula>SUMPRODUCT( (BG15:BG97&lt;&gt;"") * ( (NOT(ISNUMBER(BG15:BG97))) + (ISNUMBER(BG15:BG97)) * ( (BG15:BG97&lt;0) + (BG15:BG97&gt;24) ) ) ) &gt; 0</formula>
    </cfRule>
    <cfRule type="expression" dxfId="44" priority="11">
      <formula>OR( SUMPRODUCT( (AM15:AM97&lt;&gt;"") * (AM15:AM97&lt;&gt;"y") * ( ISNUMBER(FIND("-", AM15:AM97)) + (ISTEXT(AM15:AM97) * ISERROR(VALUE(AM15:AM97))) ) ) &gt; 0, SUMPRODUCT( (AN15:AN97&lt;&gt;"") * (AN15:AN97&lt;&gt;"y") * ( ISNUMBER(FIND("-", AN15:AN97)) + (ISTEXT(AN15:AN97) * ISERROR(VALUE(AN15:AN97))) ) ) &gt; 0, SUMPRODUCT( (AO15:AO97&lt;&gt;"") * (AO15:AO97&lt;&gt;"y") * ( ISNUMBER(FIND("-", AO15:AO97)) + (ISTEXT(AO15:AO97) * ISERROR(VALUE(AO15:AO97))) ) ) &gt; 0, SUMPRODUCT( (AP15:AP97&lt;&gt;"") * (AP15:AP97&lt;&gt;"y") * ( ISNUMBER(FIND("-", AP15:AP97)) + (ISTEXT(AP15:AP97) * ISERROR(VALUE(AP15:AP97))) ) ) &gt; 0, SUMPRODUCT( (AQ15:AQ97&lt;&gt;"") * (AQ15:AQ97&lt;&gt;"y") * ( ISNUMBER(FIND("-", AQ15:AQ97)) + (ISTEXT(AQ15:AQ97) * ISERROR(VALUE(AQ15:AQ97))) ) ) &gt; 0, SUMPRODUCT( (AR15:AR97&lt;&gt;"") * (AR15:AR97&lt;&gt;"y") * ( ISNUMBER(FIND("-", AR15:AR97)) + (ISTEXT(AR15:AR97) * ISERROR(VALUE(AR15:AR97))) ) ) &gt; 0, SUMPRODUCT( (AS15:AS97&lt;&gt;"") * (AS15:AS97&lt;&gt;"y") * ( ISNUMBER(FIND("-", AS15:AS97)) + (ISTEXT(AS15:AS97) * ISERROR(VALUE(AS15:AS97))) ) ) &gt; 0, SUMPRODUCT( (AU15:AU97&lt;&gt;"") * (AU15:AU97&lt;&gt;"y") * ( ISNUMBER(FIND("-", AU15:AU97)) + (ISTEXT(AU15:AU97) * ISERROR(VALUE(AU15:AU97))) ) ) &gt; 0, SUMPRODUCT( (AV15:AV97&lt;&gt;"") * (AV15:AV97&lt;&gt;"y") * ( ISNUMBER(FIND("-", AV15:AV97)) + (ISTEXT(AV15:AV97) * ISERROR(VALUE(AV15:AV97))) ) ) &gt; 0, SUMPRODUCT( (AW15:AW97&lt;&gt;"") * (AW15:AW97&lt;&gt;"y") * ( ISNUMBER(FIND("-", AW15:AW97)) + (ISTEXT(AW15:AW97) * ISERROR(VALUE(AW15:AW97))) ) ) &gt; 0, SUMPRODUCT( (AX15:AX97&lt;&gt;"") * (AX15:AX97&lt;&gt;"y") * ( ISNUMBER(FIND("-", AX15:AX97)) + (ISTEXT(AX15:AX97) * ISERROR(VALUE(AX15:AX97))) ) ) &gt; 0, SUMPRODUCT( (AY15:AY97&lt;&gt;"") * (AY15:AY97&lt;&gt;"y") * ( ISNUMBER(FIND("-", AY15:AY97)) + (ISTEXT(AY15:AY97) * ISERROR(VALUE(AY15:AY97))) ) ) &gt; 0, SUMPRODUCT( (AZ15:AZ97&lt;&gt;"") * (AZ15:AZ97&lt;&gt;"y") * ( ISNUMBER(FIND("-", AZ15:AZ97)) + (ISTEXT(AZ15:AZ97) * ISERROR(VALUE(AZ15:AZ97))) ) ) &gt; 0, SUMPRODUCT( (BA15:BA97&lt;&gt;"") * (BA15:BA97&lt;&gt;"y") * ( ISNUMBER(FIND("-", BA15:BA97)) + (ISTEXT(BA15:BA97) * ISERROR(VALUE(BA15:BA97))) ) ) &gt; 0, SUMPRODUCT( (BB15:BB97&lt;&gt;"") * (BB15:BB97&lt;&gt;"y") * ( ISNUMBER(FIND("-", BB15:BB97)) + (ISTEXT(BB15:BB97) * ISERROR(VALUE(BB15:BB97))) ) ) &gt; 0, SUMPRODUCT( (BC15:BC97&lt;&gt;"") * (BC15:BC97&lt;&gt;"y") * ( ISNUMBER(FIND("-", BC15:BC97)) + (ISTEXT(BC15:BC97) * ISERROR(VALUE(BC15:BC97))) ) ) &gt; 0, SUMPRODUCT( (BD15:BD97&lt;&gt;"") * (BD15:BD97&lt;&gt;"y") * ( ISNUMBER(FIND("-", BD15:BD97)) + (ISTEXT(BD15:BD97) * ISERROR(VALUE(BD15:BD97))) ) ) &gt; 0, SUMPRODUCT( (BF15:BF97&lt;&gt;"") * (BF15:BF97&lt;&gt;"y") * ( ISNUMBER(FIND("-", BF15:BF97)) + (ISTEXT(BF15:BF97) * ISERROR(VALUE(BF15:BF97))) ) ) &gt; 0 )</formula>
    </cfRule>
    <cfRule type="expression" dxfId="26" priority="1">
      <formula>LEN(G116)&gt;0</formula>
    </cfRule>
    <cfRule type="expression" dxfId="43" priority="12">
      <formula>OR( OR(     COUNTIF(AD15:AD97, "*.*")&gt;0,     COUNTIF(AD15:AD97, "*-*")&gt;0,     SUMPRODUCT(--(IFERROR(MOD(VALUE(AD15:AD97),1)&lt;&gt;0,FALSE)))&gt;0,     SUMPRODUCT(--(ISNUMBER(SEARCH("/",AD15:AD97))*IFERROR(MOD(VALUE(SUBSTITUTE(AD15:AD97,"/","")),1)&lt;&gt;0,FALSE)))&gt;0,     SUMPRODUCT(--(AD15:AD97&lt;&gt;"y")*--ISERROR(VALUE(AD15:AD97))*--NOT(ISNUMBER(SEARCH("/",AD15:AD97))))&gt;0      ), OR(     COUNTIF(AE15:AE97, "*.*")&gt;0,     COUNTIF(AE15:AE97, "*-*")&gt;0,     SUMPRODUCT(--(IFERROR(MOD(VALUE(AE15:AE97),1)&lt;&gt;0,FALSE)))&gt;0,     SUMPRODUCT(--(ISNUMBER(SEARCH("/",AE15:AE97))*IFERROR(MOD(VALUE(SUBSTITUTE(AE15:AE97,"/","")),1)&lt;&gt;0,FALSE)))&gt;0,     SUMPRODUCT(--(AE15:AE97&lt;&gt;"y")*--ISERROR(VALUE(AE15:AE97))*--NOT(ISNUMBER(SEARCH("/",AE15:AE97))))&gt;0 ), OR(     COUNTIF(AF15:AF97, "*.*")&gt;0,     COUNTIF(AF15:AF97, "*-*")&gt;0,     SUMPRODUCT(--(IFERROR(MOD(VALUE(AF15:AF97),1)&lt;&gt;0,FALSE)))&gt;0,     SUMPRODUCT(--(ISNUMBER(SEARCH("/",AF15:AF97))*IFERROR(MOD(VALUE(SUBSTITUTE(AF15:AF97,"/","")),1)&lt;&gt;0,FALSE)))&gt;0,     SUMPRODUCT(--(AF15:AF97&lt;&gt;"y")*--ISERROR(VALUE(AF15:AF97))*--NOT(ISNUMBER(SEARCH("/",AF15:AF97))))&gt;0 ), OR(     COUNTIF(AG15:AG97, "*.*")&gt;0,     COUNTIF(AG15:AG97, "*-*")&gt;0,     SUMPRODUCT(--(IFERROR(MOD(VALUE(AG15:AG97),1)&lt;&gt;0,FALSE)))&gt;0,     SUMPRODUCT(--(ISNUMBER(SEARCH("/",AG15:AG97))*IFERROR(MOD(VALUE(SUBSTITUTE(AG15:AG97,"/","")),1)&lt;&gt;0,FALSE)))&gt;0,     SUMPRODUCT(--(AG15:AG97&lt;&gt;"y")*--ISERROR(VALUE(AG15:AG97))*--NOT(ISNUMBER(SEARCH("/",AG15:AG97))))&gt;0 ), OR(     COUNTIF(AH15:AH97, "*.*")&gt;0,     COUNTIF(AH15:AH97, "*-*")&gt;0,     SUMPRODUCT(--(IFERROR(MOD(VALUE(AH15:AH97),1)&lt;&gt;0,FALSE)))&gt;0,     SUMPRODUCT(--(ISNUMBER(SEARCH("/",AH15:AH97))*IFERROR(MOD(VALUE(SUBSTITUTE(AH15:AH97,"/","")),1)&lt;&gt;0,FALSE)))&gt;0,     SUMPRODUCT(--(AH15:AH97&lt;&gt;"y")*--ISERROR(VALUE(AH15:AH97))*--NOT(ISNUMBER(SEARCH("/",AH15:AH97))))&gt;0 ), OR(     COUNTIF(AI15:AI97, "*.*")&gt;0,     COUNTIF(AI15:AI97, "*-*")&gt;0,     SUMPRODUCT(--(IFERROR(MOD(VALUE(AI15:AI97),1)&lt;&gt;0,FALSE)))&gt;0,     SUMPRODUCT(--(ISNUMBER(SEARCH("/",AI15:AI97))*IFERROR(MOD(VALUE(SUBSTITUTE(AI15:AI97,"/","")),1)&lt;&gt;0,FALSE)))&gt;0,     SUMPRODUCT(--(AI15:AI97&lt;&gt;"y")*--ISERROR(VALUE(AI15:AI97))*--NOT(ISNUMBER(SEARCH("/",AI15:AI97))))&gt;0 ) )</formula>
    </cfRule>
    <cfRule type="expression" dxfId="42" priority="13">
      <formula>SUMPRODUCT(--((AA15:AA97&lt;&gt;"") * (AA15:AA97&gt;T15:T97))) &gt; 0</formula>
    </cfRule>
    <cfRule type="expression" dxfId="41" priority="16">
      <formula>SUMPRODUCT(--((Y15:Y97&lt;&gt;"") * (MOD(Y15:Y97,1)&lt;&gt;0)))   + SUMPRODUCT(--((Y15:Y97&lt;&gt;"") * (Y15:Y97&lt;=Z15:Z97)))   + SUMPRODUCT(--((Z15:Z97&lt;&gt;"") * (MOD(Z15:Z97,1)&lt;&gt;0))) &gt; 0</formula>
    </cfRule>
    <cfRule type="expression" dxfId="40" priority="17">
      <formula>SUMPRODUCT(--(AA15:AA97&gt;T15:T97)) &gt; 0</formula>
    </cfRule>
    <cfRule type="expression" dxfId="39" priority="20">
      <formula>SUMPRODUCT(--(T15:T97&gt;$F$7)) + SUMPRODUCT(--(X15:X97&gt;$F$7)) &gt; 0</formula>
    </cfRule>
    <cfRule type="expression" dxfId="38" priority="21">
      <formula>SUMPRODUCT(--(U15:U97 &lt;&gt; V15:V97+W15:W97)) &gt; 0</formula>
    </cfRule>
    <cfRule type="expression" dxfId="36" priority="23">
      <formula>SUMPRODUCT((BG15:BG97&lt;&gt;24)*((BH15:BH97="")+(BI15:BI97="")+(BJ15:BJ97="")+(BK15:BK97="")+(BL15:BL97="")))&gt;0</formula>
    </cfRule>
    <cfRule type="expression" dxfId="35" priority="24">
      <formula>AND(SUMPRODUCT((BG15:BG97=24)*(BH15:BL97&lt;&gt;""))&gt;0)</formula>
    </cfRule>
  </conditionalFormatting>
  <conditionalFormatting sqref="AM7">
    <cfRule type="expression" dxfId="31" priority="32">
      <formula>SUMPRODUCT( (AM15:AM97&lt;&gt;"") * (AM15:AM97&lt;&gt;"y") * ( ISNUMBER(FIND("-", AM15:AM97)) + (ISTEXT(AM15:AM97) * ISERROR(VALUE(AM15:AM97))) ) ) &gt; 0</formula>
    </cfRule>
  </conditionalFormatting>
  <conditionalFormatting sqref="AM15:AO97">
    <cfRule type="expression" dxfId="30" priority="162">
      <formula>NOT(OR($H15="MEDN",$H15="ŞDN",$H15="Vintli"))</formula>
    </cfRule>
  </conditionalFormatting>
  <conditionalFormatting sqref="AP15:AT97">
    <cfRule type="expression" dxfId="29" priority="80">
      <formula>NOT($H15="MEDN")</formula>
    </cfRule>
  </conditionalFormatting>
  <conditionalFormatting sqref="AU15:BA97">
    <cfRule type="expression" dxfId="28" priority="79">
      <formula>NOT($H15="ŞDN")</formula>
    </cfRule>
  </conditionalFormatting>
  <conditionalFormatting sqref="BB15:BD97">
    <cfRule type="expression" dxfId="27" priority="77">
      <formula>NOT($H15="Vintli")</formula>
    </cfRule>
  </conditionalFormatting>
  <dataValidations count="21">
    <dataValidation type="decimal" allowBlank="1" showInputMessage="1" showErrorMessage="1" error="Zəhmət olmasa mənfi olmayan ədəd daxil edin_x000a_" sqref="BK4:BL5" xr:uid="{18E68F9B-A1AF-4457-B478-E82248799E66}">
      <formula1>0</formula1>
      <formula2>1E+27</formula2>
    </dataValidation>
    <dataValidation type="date" allowBlank="1" showInputMessage="1" showErrorMessage="1" sqref="BL7" xr:uid="{76D71383-4B26-4343-A3EE-CA445E6547DC}">
      <formula1>1</formula1>
      <formula2>$F$4</formula2>
    </dataValidation>
    <dataValidation type="decimal" allowBlank="1" showInputMessage="1" showErrorMessage="1" error="Zəhmət olmasa 0 - 100 aralığında dəyər daxil edin" sqref="AC15:AC97" xr:uid="{8EB3CF4B-98D4-458A-AA4E-3A9317B06E9C}">
      <formula1>0</formula1>
      <formula2>100</formula2>
    </dataValidation>
    <dataValidation type="decimal" allowBlank="1" showInputMessage="1" showErrorMessage="1" error="Zəhmət olmasa 0 - 100 aralığında ədəd daxil edin" sqref="AB15:AB97" xr:uid="{F12CEEE9-D9E5-40AC-A1B5-0C12BE999AD2}">
      <formula1>0</formula1>
      <formula2>100</formula2>
    </dataValidation>
    <dataValidation type="list" showInputMessage="1" showErrorMessage="1" error="Zəhmət olmasa xananın üzərinə vuraraq listdən seçin." sqref="BJ15:BK97" xr:uid="{B665A1D0-B1F0-4A71-A22D-92D5C5322ACF}">
      <formula1>INDIRECT(BI15)</formula1>
    </dataValidation>
    <dataValidation type="date" allowBlank="1" showInputMessage="1" showErrorMessage="1" error="Laboratoriya nəticəsi tarixi quyu sınağı tarixindən böyük (sonrakı vaxt) ola bilməz" sqref="AA15:AA97" xr:uid="{884BE9F4-79CF-4BFD-9497-C13F22B76559}">
      <formula1>1</formula1>
      <formula2>T15</formula2>
    </dataValidation>
    <dataValidation type="custom" showInputMessage="1" showErrorMessage="1" error="Quyunun işləmə saatı 24 saat olduğu üçün boş dayanma səbəbi yazmağa ehtiyac yoxdur." sqref="BL15:BL97" xr:uid="{7B085495-4E5E-46EA-8CE6-89022D300871}">
      <formula1>IF($BG15=24,FALSE,TRUE)</formula1>
    </dataValidation>
    <dataValidation type="date" operator="lessThan" allowBlank="1" showInputMessage="1" showErrorMessage="1" error="Zəhmət olmasa məlumatların aid olduğu kalendar gününü daxil edin (Bu günün tarixi yox, bu gün doldurulursa çox güman ki, ötən kalendar gününə aiddir)" sqref="F7" xr:uid="{39257558-CB44-4E8E-A810-2009D18B22B3}">
      <formula1>TODAY()</formula1>
    </dataValidation>
    <dataValidation type="date" allowBlank="1" showInputMessage="1" showErrorMessage="1" sqref="T15:T97 X15:X97" xr:uid="{93F6E54A-CF1F-498D-A393-6049A583EE44}">
      <formula1>1</formula1>
      <formula2>$F$7</formula2>
    </dataValidation>
    <dataValidation type="decimal" allowBlank="1" showInputMessage="1" showErrorMessage="1" error="Zəhmət olmasa mənfi olmayan dəyər daxil edin" sqref="V15:W97" xr:uid="{FCD92657-C1F0-4376-A091-ABFBDC4D9A7F}">
      <formula1>0</formula1>
      <formula2>2000</formula2>
    </dataValidation>
    <dataValidation type="custom" allowBlank="1" showInputMessage="1" showErrorMessage="1" sqref="AD15:AI97" xr:uid="{F9463110-AEA7-46F2-B1DD-8AA713884700}">
      <formula1>OR(AD15="y",AND(NOT(OR(ISNUMBER(FIND(".",AD15)),ISNUMBER(FIND("-",AD15)))),OR(IFERROR(VALUE(AD15)=INT(VALUE(AD15)),FALSE),IFERROR(VALUE(SUBSTITUTE(AD15,"/",""))=INT(VALUE(SUBSTITUTE(AD15,"/",""))),FALSE))))</formula1>
    </dataValidation>
    <dataValidation type="decimal" allowBlank="1" showInputMessage="1" showErrorMessage="1" error="Zəhmət olmasa mənfi olmayan dəyər daxil edin" sqref="BF15:BF97" xr:uid="{89AFC50D-4A45-46C2-BA40-DFC2815D786A}">
      <formula1>0</formula1>
      <formula2>1000000000000000</formula2>
    </dataValidation>
    <dataValidation type="custom" showInputMessage="1" showErrorMessage="1" error="Zəhmət olmasa İstismar Üsulu nasos olmayan quyular üçün boş saxlayın. Digər quyular üçün müsbət ədəd daxil edin" sqref="AM15:AO97" xr:uid="{28BDCF12-D02B-4F0F-B021-E66882FA4F44}">
      <formula1>AND(OR($H15="MEDN",$H15="ŞDN",$H15="Vintli"),OR(AM15="y",AND(ISNUMBER(VALUE(SUBSTITUTE(AM15,MID(TEXT(1.5,"@"),2,1),""))),NOT(ISNUMBER(FIND("-",AM15))),IF("."=MID(TEXT(1.5,"@"),2,1),NOT(ISNUMBER(FIND(",",AM15))),NOT(ISNUMBER(FIND(".",AM15)))))))</formula1>
    </dataValidation>
    <dataValidation type="custom" showInputMessage="1" showErrorMessage="1" error="Zəhmət olmasa İstismar Üsulu MDN olmayan quyular üçün boş saxlayın. Digər quyular üçün müsbət ədəd daxil edin" sqref="AP15:AS97" xr:uid="{895D3C3B-1FC1-461A-B55E-71EB47BD73C7}">
      <formula1>AND(OR($H15="MEDN"),OR(AP15="y",AND(ISNUMBER(VALUE(SUBSTITUTE(AP15,MID(TEXT(1.5,"@"),2,1),""))),NOT(ISNUMBER(FIND("-",AP15))),IF("."=MID(TEXT(1.5,"@"),2,1),NOT(ISNUMBER(FIND(",",AP15))),NOT(ISNUMBER(FIND(".",AP15)))))))</formula1>
    </dataValidation>
    <dataValidation type="custom" showInputMessage="1" showErrorMessage="1" error="Zəhmət olmasa İstismar Üsulu ŞDN olmayan quyular üçün boş saxlayın. ŞDN quyular üçün müsbət ədəd daxil edin" sqref="AV15:BA97" xr:uid="{0595A625-1DA5-43A3-AFD6-BD9F39BD98D9}">
      <formula1>AND($H15="ŞDN",OR(AV15="y",AND(ISNUMBER(VALUE(SUBSTITUTE(AV15,MID(TEXT(1.5,"@"),2,1),""))),NOT(ISNUMBER(FIND("-",AV15))),IF("."=MID(TEXT(1.5,"@"),2,1),NOT(ISNUMBER(FIND(",",AV15))),NOT(ISNUMBER(FIND(".",AV15)))))))</formula1>
    </dataValidation>
    <dataValidation type="custom" showInputMessage="1" showErrorMessage="1" error="Zəhmət olmasa İstismar Üsulu Vintli olmayan quyular üçün boş saxlayın. Vintli üsul quyular üçün müsbət ədəd daxil edin" sqref="BB15:BD97" xr:uid="{0406337C-0B36-44C2-B435-F03D86F571E5}">
      <formula1>AND($H15="Vintli",OR(BB15="y",AND(ISNUMBER(VALUE(SUBSTITUTE(BB15,MID(TEXT(1.5,"@"),2,1),""))),NOT(ISNUMBER(FIND("-",BB15))),IF("."=MID(TEXT(1.5,"@"),2,1),NOT(ISNUMBER(FIND(",",BB15))),NOT(ISNUMBER(FIND(".",BB15)))))))</formula1>
    </dataValidation>
    <dataValidation type="custom" showInputMessage="1" showErrorMessage="1" error="Zəhmət olmasa İstismar Üsulu ŞDN olmayan quyular üçün boş saxlayın. ŞDN quyular üçün müsbət ədəd daxil edin" sqref="AU15:AU97" xr:uid="{02806BB7-8E89-4AD5-AF0E-6DF8FB29B4C7}">
      <formula1>$H15="ŞDN"</formula1>
    </dataValidation>
    <dataValidation type="decimal" allowBlank="1" showInputMessage="1" showErrorMessage="1" error="Zəhmət olmasa mənfi olmayan dəyər daxil edin" sqref="BE15:BE97" xr:uid="{9F38158F-70CE-4FDD-A6A9-5FE46BF8D12F}">
      <formula1>0</formula1>
      <formula2>10000</formula2>
    </dataValidation>
    <dataValidation type="decimal" allowBlank="1" showInputMessage="1" showErrorMessage="1" error="Zəhmət olmasa 0-24 arası dəyər daxil edin" sqref="BG15:BG97" xr:uid="{77D64B91-FE4D-40EB-9CB6-8DDE25FDA3E9}">
      <formula1>0</formula1>
      <formula2>24</formula2>
    </dataValidation>
    <dataValidation type="decimal" showInputMessage="1" showErrorMessage="1" error="Zəhmət olmasa sıfırdan böyük müsbət ədəd daxil edin." sqref="U15:U97" xr:uid="{867B12F8-C2ED-40F0-A974-0DE0591C22EB}">
      <formula1>0</formula1>
      <formula2>3000</formula2>
    </dataValidation>
    <dataValidation type="custom" allowBlank="1" showInputMessage="1" showErrorMessage="1" sqref="AJ15:AJ97" xr:uid="{D851A198-9705-40D5-98C2-A6E5DA0C156F}">
      <formula1>OR(AJ15="y",AND(ISNUMBER(VALUE(SUBSTITUTE(SUBSTITUTE(AJ15,MID(TEXT(1.5,"@"),2,1),""),"/",""))),NOT(ISNUMBER(FIND("-",AJ15))),IF("."=MID(TEXT(1.5,"@"),2,1),NOT(ISNUMBER(FIND(",",AJ15))),NOT(ISNUMBER(FIND(".",AJ15))))))</formula1>
    </dataValidation>
  </dataValidations>
  <printOptions horizontalCentered="1"/>
  <pageMargins left="0.39370078740157483" right="0.39370078740157483" top="0.59055118110236227" bottom="0.19685039370078741" header="0" footer="0"/>
  <pageSetup paperSize="8" scale="32" pageOrder="overThenDown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8663447C-BD8A-444A-9F93-E9809035DC41}">
            <xm:f>OR(   SUMPRODUCT(--(((NOT(ISNA(MATCH(H15:H97, Siyahılar!E8:E10, 0)))+ISBLANK(H15:H97))&gt;0)), --(NOT(ISBLANK(Z15:Z97)))) &gt; 0, SUMPRODUCT(--(((NOT(ISNA(MATCH(H15:H97, Siyahılar!E8:E10, 0)))+ISBLANK(H15:H97))&gt;0)), --(NOT(ISBLANK(AK15:AK97)))) &gt; 0, SUMPRODUCT(--(((NOT(ISNA(MATCH(H15:H97, Siyahılar!E8:E10, 0)))+ISBLANK(H15:H97))&gt;0)), --(NOT(ISBLANK(AL15:AL97)))) &gt; 0, SUMPRODUCT(--(((ISNA(MATCH(H15:H97, Siyahılar!E8:E10, 0))+ISBLANK(H15:H97))&gt;0)), --(NOT(ISBLANK(AM15:AM97)))) &gt; 0, SUMPRODUCT(--(((ISNA(MATCH(H15:H97, Siyahılar!E8:E10, 0))+ISBLANK(H15:H97))&gt;0)), --(NOT(ISBLANK(AM15:AM97)))) &gt; 0, SUMPRODUCT(--(((ISNA(MATCH(H15:H97, Siyahılar!E8:E10, 0))+ISBLANK(H15:H97))&gt;0)), --(NOT(ISBLANK(AM15:AM97)))) &gt; 0, SUMPRODUCT(--(((ISNA(MATCH(H15:H97, Siyahılar!E9, 0))+ISBLANK(H15:H97))&gt;0)), --(NOT(ISBLANK(AP15:AP97)))) &gt; 0, SUMPRODUCT(--(((ISNA(MATCH(H15:H97, Siyahılar!E9, 0))+ISBLANK(H15:H97))&gt;0)), --(NOT(ISBLANK(AQ15:AQ97)))) &gt; 0, SUMPRODUCT(--(((ISNA(MATCH(H15:H97, Siyahılar!E9, 0))+ISBLANK(H15:H97))&gt;0)), --(NOT(ISBLANK(AR15:AR97)))) &gt; 0, SUMPRODUCT(--(((ISNA(MATCH(H15:H97, Siyahılar!E9, 0))+ISBLANK(H15:H97))&gt;0)), --(NOT(ISBLANK(AS15:AS97)))) &gt; 0, SUMPRODUCT(--(((ISNA(MATCH(H15:H97, Siyahılar!E9, 0))+ISBLANK(H15:H97))&gt;0)), --(NOT(ISBLANK(AT15:AT97)))) &gt; 0, SUMPRODUCT(--(((ISNA(MATCH(H15:H97, Siyahılar!E8, 0))+ISBLANK(H15:H97))&gt;0)), --(NOT(ISBLANK(AU15:AU97)))) &gt; 0, SUMPRODUCT(--(((ISNA(MATCH(H15:H97, Siyahılar!E8, 0))+ISBLANK(H15:H97))&gt;0)), --(NOT(ISBLANK(AV15:AV97)))) &gt; 0, SUMPRODUCT(--(((ISNA(MATCH(H15:H97, Siyahılar!E8, 0))+ISBLANK(H15:H97))&gt;0)), --(NOT(ISBLANK(AW15:AW97)))) &gt; 0, SUMPRODUCT(--(((ISNA(MATCH(H15:H97, Siyahılar!E8, 0))+ISBLANK(H15:H97))&gt;0)), --(NOT(ISBLANK(AX15:AX97)))) &gt; 0, SUMPRODUCT(--(((ISNA(MATCH(H15:H97, Siyahılar!E8, 0))+ISBLANK(H15:H97))&gt;0)), --(NOT(ISBLANK(AY15:AY97)))) &gt; 0, SUMPRODUCT(--(((ISNA(MATCH(H15:H97, Siyahılar!E8, 0))+ISBLANK(H15:H97))&gt;0)), --(NOT(ISBLANK(AZ15:AZ97)))) &gt; 0, SUMPRODUCT(--(((ISNA(MATCH(H15:H97, Siyahılar!E8, 0))+ISBLANK(H15:H97))&gt;0)), --(NOT(ISBLANK(BA15:BA97)))) &gt; 0, SUMPRODUCT(--(((ISNA(MATCH(H15:H97, Siyahılar!E10, 0))+ISBLANK(H15:H97))&gt;0)), --(NOT(ISBLANK(BB15:BB97)))) &gt; 0, SUMPRODUCT(--(((ISNA(MATCH(H15:H97, Siyahılar!E10, 0))+ISBLANK(H15:H97))&gt;0)), --(NOT(ISBLANK(BC15:BC97)))) &gt; 0, SUMPRODUCT(--(((ISNA(MATCH(H15:H97, Siyahılar!E10, 0))+ISBLANK(H15:H97))&gt;0)), --(NOT(ISBLANK(BD15:BD97)))) &gt; 0 )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4C264B61-F717-4B24-A534-6D9E33156AF9}">
            <xm:f>OR(      COUNTBLANK(T15:Y97)&gt;0,     COUNTBLANK(AA15:AJ97)&gt;0,     COUNTBLANK(BF15:BG97)&gt;0,     OR(  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</xm:f>
            <x14:dxf>
              <fill>
                <patternFill>
                  <bgColor rgb="FFFF0000"/>
                </patternFill>
              </fill>
            </x14:dxf>
          </x14:cfRule>
          <x14:cfRule type="expression" priority="26" id="{61965584-CCF6-47A2-9DE7-04839A80D2B1}">
            <xm:f>NOT(OR(     COUNTBLANK(T15:Y97)&gt;0,     COUNTBLANK(AA15:AJ97)&gt;0,     COUNTBLANK(BF15:BG97)&gt;0,     OR(        SUMPRODUCT(--(ISBLANK(Z15:Z97)), --ISNA(MATCH(H15:H97, Siyahılar!E8:E10, 0)), --(H15:H97&lt;&gt;"")) &gt; 0,         SUMPRODUCT(--(ISBLANK(AK15:AK97)), --ISNA(MATCH(H15:H97, Siyahılar!E8:E10, 0)), --(H15:H97&lt;&gt;"")) &gt; 0,         SUMPRODUCT(--(ISBLANK(AL15:AL97)), --ISNA(MATCH(H15:H97, Siyahılar!E8:E10, 0)), --(H15:H97&lt;&gt;"")) &gt; 0,  SUMPRODUCT(--(ISBLANK(AM15:AM97)), --ISNUMBER(MATCH(H15:H97, Siyahılar!E8:E10, 0))) &gt; 0,         SUMPRODUCT(--(ISBLANK(AN15:AN97)), --ISNUMBER(MATCH(H15:H97, Siyahılar!E8:E10, 0))) &gt; 0,         SUMPRODUCT(--(ISBLANK(AO15:AO97)), --ISNUMBER(MATCH(H15:H97, Siyahılar!E8:E10, 0))) &gt; 0,         SUMPRODUCT(--(ISBLANK(AP15:AP97)), --(H15:H97 = Siyahılar!E9)) &gt; 0,  SUMPRODUCT(--(ISBLANK(AQ15:AQ97)), --(H15:H97 = Siyahılar!E9)) &gt; 0,  SUMPRODUCT(--(ISBLANK(AR15:AR97)), --(H15:H97 = Siyahılar!E9)) &gt; 0,  SUMPRODUCT(--(ISBLANK(AS15:AS97)), --(H15:H97 = Siyahılar!E9)) &gt; 0,  SUMPRODUCT(--(ISBLANK(AT15:AT97)), --(H15:H97 = Siyahılar!E9)) &gt; 0,         SUMPRODUCT(--(ISBLANK(AU15:AU97)), --(H15:H97 = Siyahılar!E8)) &gt; 0,  SUMPRODUCT(--(ISBLANK(AV15:AV97)), --(H15:H97 = Siyahılar!E8)) &gt; 0,  SUMPRODUCT(--(ISBLANK(AW15:AW97)), --(H15:H97 = Siyahılar!E8)) &gt; 0,  SUMPRODUCT(--(ISBLANK(AX15:AX97)), --(H15:H97 = Siyahılar!E8)) &gt; 0,  SUMPRODUCT(--(ISBLANK(AY15:AY97)), --(H15:H97 = Siyahılar!E8)) &gt; 0,  SUMPRODUCT(--(ISBLANK(AZ15:AZ97)), --(H15:H97 = Siyahılar!E8)) &gt; 0,  SUMPRODUCT(--(ISBLANK(BA15:BA97)), --(H15:H97 = Siyahılar!E8)) &gt; 0,  SUMPRODUCT(--(ISBLANK(BB15:BB97)), --(H15:H97 = Siyahılar!E10)) &gt; 0,  SUMPRODUCT(--(ISBLANK(BC15:BC97)), --(H15:H97 = Siyahılar!E10)) &gt; 0,  SUMPRODUCT(--(ISBLANK(BD15:BD97)), --(H15:H97 = Siyahılar!E10)) &gt; 0     ) ) )</xm:f>
            <x14:dxf>
              <fill>
                <patternFill>
                  <bgColor rgb="FF00B050"/>
                </patternFill>
              </fill>
            </x14:dxf>
          </x14:cfRule>
          <xm:sqref>H4:M6</xm:sqref>
        </x14:conditionalFormatting>
        <x14:conditionalFormatting xmlns:xm="http://schemas.microsoft.com/office/excel/2006/main">
          <x14:cfRule type="expression" priority="157" id="{75208D57-BFCF-452A-8AAC-72E5B827B3C9}">
            <xm:f>COUNTIF(Siyahılar!$E$3:$E$7,$H15) = 0</xm:f>
            <x14:dxf>
              <fill>
                <patternFill>
                  <bgColor theme="1" tint="0.499984740745262"/>
                </patternFill>
              </fill>
            </x14:dxf>
          </x14:cfRule>
          <xm:sqref>Z15:Z97 AK15:AL97 AJ20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custom" showInputMessage="1" showErrorMessage="1" error="Zəhmət olmasa istismar üsulu qazlift olan quyular üçün tam ədəd daxil edin, qazlift olmayan quyular üçün boş saxlayın. " xr:uid="{B6F8C9C9-36D5-412E-8250-7C56F08163F3}">
          <x14:formula1>
            <xm:f>AND(Z15&lt;Y15,COUNTIF(Siyahılar!$E$3:$E$7, $H15)&gt;0,Z15&gt;0,OR(AND(NOT(OR(ISNUMBER(FIND(".", Z15)), ISNUMBER(FIND("-", Z15)))), IFERROR(VALUE(Z15)=INT(VALUE(Z15)), FALSE))))</xm:f>
          </x14:formula1>
          <xm:sqref>Z15:Z97</xm:sqref>
        </x14:dataValidation>
        <x14:dataValidation type="custom" showInputMessage="1" showErrorMessage="1" error="Zəhmət olmasa istismar üsulu qazlift olan quyular üçün tam ədəd daxil edin, qazlift olmayan quyular üçün boş saxlayın. Qazlift olan, məlumat əldə olunmayan quyular üçün &quot;y&quot; istifadə edin." xr:uid="{BCA8AA84-0935-4C32-9873-B89448506BA0}">
          <x14:formula1>
            <xm:f>AND(COUNTIF(Siyahılar!$E$3:$E$7, $H15)&gt;0,OR(AK15="y", AND(NOT(OR(ISNUMBER(FIND(".", AK15)), ISNUMBER(FIND("-", AK15)))), IFERROR(VALUE(AK15)=INT(VALUE(AK15)), FALSE))))</xm:f>
          </x14:formula1>
          <xm:sqref>AK15:AK97</xm:sqref>
        </x14:dataValidation>
        <x14:dataValidation type="list" allowBlank="1" showInputMessage="1" showErrorMessage="1" xr:uid="{BDCB2DA7-2B98-4A96-81E1-7713842F23C5}">
          <x14:formula1>
            <xm:f>Siyahılar!$B$3:$B$8</xm:f>
          </x14:formula1>
          <xm:sqref>F15:F97</xm:sqref>
        </x14:dataValidation>
        <x14:dataValidation type="list" allowBlank="1" showInputMessage="1" showErrorMessage="1" xr:uid="{07FC9704-2200-4022-9718-D319657A2C6A}">
          <x14:formula1>
            <xm:f>Siyahılar!$L$3:$L$8</xm:f>
          </x14:formula1>
          <xm:sqref>S15:S97</xm:sqref>
        </x14:dataValidation>
        <x14:dataValidation type="list" allowBlank="1" showInputMessage="1" showErrorMessage="1" xr:uid="{079F20ED-CCD4-4DF5-8F6D-7DEB65A3D7A0}">
          <x14:formula1>
            <xm:f>Siyahılar!$D$3:$D$5</xm:f>
          </x14:formula1>
          <xm:sqref>G15:G97</xm:sqref>
        </x14:dataValidation>
        <x14:dataValidation type="list" showInputMessage="1" showErrorMessage="1" error="Zəhmət olmasa xananın üzərinə vuraraq listdən seçin, əgər seçmək mümkün deyilsə quyunun işləmə saatı 24 saatdır." xr:uid="{7B786398-FE8F-4928-AEE2-B9C3B17AEDCC}">
          <x14:formula1>
            <xm:f>IF($BG15&lt;&gt;24, Siyahılar!$G$3:$G$4, INDIRECT(""))</xm:f>
          </x14:formula1>
          <xm:sqref>BH15:BH97</xm:sqref>
        </x14:dataValidation>
        <x14:dataValidation type="list" showInputMessage="1" showErrorMessage="1" error="Zəhmət olmasa xananın üzərinə vuraraq listdən seçin, əgər seçmək mümkün deyilsə quyunun işləmə saatı 24 saatdır." xr:uid="{984B1FA7-6386-4020-AA32-1F6F38D3ABA0}">
          <x14:formula1>
            <xm:f>IF($BG15&lt;&gt;24,Siyahılar!$H$3:$H$9, INDIRECT(""))</xm:f>
          </x14:formula1>
          <xm:sqref>BI15:BI97</xm:sqref>
        </x14:dataValidation>
        <x14:dataValidation type="list" allowBlank="1" showInputMessage="1" showErrorMessage="1" xr:uid="{BED43CB9-0608-4776-A74A-A32F61CBEF1D}">
          <x14:formula1>
            <xm:f>IF(OR(F15=Siyahılar!$B$3, F15=Siyahılar!$B$4), Siyahılar!$E$3:$E$10, INDIRECT(""))</xm:f>
          </x14:formula1>
          <xm:sqref>H15:H97</xm:sqref>
        </x14:dataValidation>
        <x14:dataValidation type="custom" allowBlank="1" showInputMessage="1" showErrorMessage="1" error="Ümumi qaz dəyari işçi agent sərfindən böyük olmalıdır_x000a__x000a_" xr:uid="{56C81A19-E7EC-45E9-940F-863FA8978636}">
          <x14:formula1>
            <xm:f>AND(Z15&lt;Y15, Z15&gt;=0, Y15&gt;=0, COUNTIF(Siyahılar!$E$3:$E$6, $H15) &gt;= 0)</xm:f>
          </x14:formula1>
          <xm:sqref>Y15:Y97</xm:sqref>
        </x14:dataValidation>
        <x14:dataValidation type="custom" allowBlank="1" showInputMessage="1" showErrorMessage="1" error="Zəhmət olmasa istismar üsulu qazlift olan quyular üçün tam ədəd daxil edin, qazlift olmayan quyular üçün boş saxlayın. Qazlift olan, məlumat əldə olunmayan quyular üçün &quot;y&quot; istifadə edin." xr:uid="{1CC1CF60-A4F2-442C-A71B-FE78F098A00C}">
          <x14:formula1>
            <xm:f>AND(COUNTIF(Siyahılar!$E$3:$E$7, $H15)&gt;0,OR(AL15="y", AND(NOT(OR(ISNUMBER(FIND(".", AL15)), ISNUMBER(FIND("-", AL15)))), IFERROR(VALUE(AL15)=INT(VALUE(AL15)), FALSE))))</xm:f>
          </x14:formula1>
          <xm:sqref>AL15:AL97</xm:sqref>
        </x14:dataValidation>
        <x14:dataValidation type="list" allowBlank="1" showInputMessage="1" showErrorMessage="1" xr:uid="{91E8CF8C-4D6A-47A0-BED4-284B60135D57}">
          <x14:formula1>
            <xm:f>Siyahılar!$M$3:$M$46</xm:f>
          </x14:formula1>
          <xm:sqref>I15:I97</xm:sqref>
        </x14:dataValidation>
        <x14:dataValidation type="list" showInputMessage="1" showErrorMessage="1" error="Zəhmət olmasa İstismar Üsulu nasos olmayan quyular üçün boş saxlayın. Digər quyular üçün müsbət ədəd daxil edin" xr:uid="{F8944D0D-59A1-4F1D-B0BC-1D8E066B0030}">
          <x14:formula1>
            <xm:f>IF($H15="MEDN",Siyahılar!$N$2:$N$3, INDIRECT(""))</xm:f>
          </x14:formula1>
          <xm:sqref>AT15:AT97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N55"/>
  <sheetViews>
    <sheetView topLeftCell="B1" zoomScale="85" zoomScaleNormal="85" workbookViewId="0">
      <selection activeCell="O4" sqref="O4"/>
    </sheetView>
  </sheetViews>
  <sheetFormatPr defaultColWidth="8.6640625" defaultRowHeight="13.2"/>
  <cols>
    <col min="1" max="1" width="2.33203125" style="3" customWidth="1"/>
    <col min="2" max="4" width="14.6640625" style="3" customWidth="1"/>
    <col min="5" max="5" width="18.6640625" style="3" customWidth="1"/>
    <col min="7" max="7" width="18.33203125" style="3" customWidth="1"/>
    <col min="8" max="8" width="39.33203125" style="3" customWidth="1"/>
    <col min="9" max="9" width="30.109375" style="3" bestFit="1" customWidth="1"/>
    <col min="10" max="10" width="66.44140625" style="3" customWidth="1"/>
    <col min="11" max="11" width="6.6640625" style="3" customWidth="1"/>
    <col min="12" max="12" width="13.109375" style="3" customWidth="1"/>
    <col min="13" max="13" width="21.5546875" style="3" customWidth="1"/>
    <col min="14" max="16384" width="8.6640625" style="3"/>
  </cols>
  <sheetData>
    <row r="2" spans="2:14" ht="57" customHeight="1">
      <c r="B2" s="4" t="s">
        <v>127</v>
      </c>
      <c r="C2" s="4" t="s">
        <v>29</v>
      </c>
      <c r="D2" s="4" t="s">
        <v>126</v>
      </c>
      <c r="E2" s="4" t="s">
        <v>124</v>
      </c>
      <c r="G2" s="4" t="s">
        <v>28</v>
      </c>
      <c r="H2" s="4" t="s">
        <v>133</v>
      </c>
      <c r="I2" s="4" t="s">
        <v>36</v>
      </c>
      <c r="J2" s="4" t="s">
        <v>27</v>
      </c>
      <c r="L2" s="4" t="s">
        <v>144</v>
      </c>
      <c r="M2" s="4" t="s">
        <v>145</v>
      </c>
      <c r="N2" s="261" t="s">
        <v>496</v>
      </c>
    </row>
    <row r="3" spans="2:14" ht="40.200000000000003" customHeight="1">
      <c r="B3" s="1" t="s">
        <v>10</v>
      </c>
      <c r="C3" s="1" t="s">
        <v>6</v>
      </c>
      <c r="D3" s="1" t="s">
        <v>194</v>
      </c>
      <c r="E3" s="1" t="s">
        <v>20</v>
      </c>
      <c r="G3" s="1" t="s">
        <v>25</v>
      </c>
      <c r="H3" s="5" t="s">
        <v>165</v>
      </c>
      <c r="I3" s="5" t="s">
        <v>42</v>
      </c>
      <c r="J3" s="5" t="s">
        <v>43</v>
      </c>
      <c r="K3" s="6"/>
      <c r="L3" s="19">
        <v>2</v>
      </c>
      <c r="M3" s="18" t="s">
        <v>146</v>
      </c>
      <c r="N3" s="261" t="s">
        <v>497</v>
      </c>
    </row>
    <row r="4" spans="2:14" ht="40.200000000000003" customHeight="1">
      <c r="B4" s="1" t="s">
        <v>11</v>
      </c>
      <c r="C4" s="1" t="s">
        <v>16</v>
      </c>
      <c r="D4" s="1" t="s">
        <v>7</v>
      </c>
      <c r="E4" s="1" t="s">
        <v>30</v>
      </c>
      <c r="G4" s="1" t="s">
        <v>26</v>
      </c>
      <c r="H4" s="5" t="s">
        <v>104</v>
      </c>
      <c r="I4" s="5" t="s">
        <v>37</v>
      </c>
      <c r="J4" s="5" t="s">
        <v>44</v>
      </c>
      <c r="K4" s="6"/>
      <c r="L4" s="19">
        <v>3</v>
      </c>
      <c r="M4" s="18" t="s">
        <v>147</v>
      </c>
    </row>
    <row r="5" spans="2:14" ht="40.200000000000003" customHeight="1">
      <c r="B5" s="1" t="s">
        <v>12</v>
      </c>
      <c r="C5" s="1" t="s">
        <v>17</v>
      </c>
      <c r="D5" s="1" t="s">
        <v>19</v>
      </c>
      <c r="E5" s="1" t="s">
        <v>31</v>
      </c>
      <c r="H5" s="5" t="s">
        <v>105</v>
      </c>
      <c r="I5" s="5" t="s">
        <v>97</v>
      </c>
      <c r="J5" s="5" t="s">
        <v>45</v>
      </c>
      <c r="K5" s="6"/>
      <c r="L5" s="19">
        <v>4</v>
      </c>
      <c r="M5" s="18" t="s">
        <v>487</v>
      </c>
    </row>
    <row r="6" spans="2:14" ht="40.200000000000003" customHeight="1">
      <c r="B6" s="1" t="s">
        <v>13</v>
      </c>
      <c r="C6" s="1" t="s">
        <v>18</v>
      </c>
      <c r="E6" s="1" t="s">
        <v>32</v>
      </c>
      <c r="H6" s="5" t="s">
        <v>106</v>
      </c>
      <c r="I6" s="5" t="s">
        <v>98</v>
      </c>
      <c r="J6" s="5" t="s">
        <v>46</v>
      </c>
      <c r="K6" s="6"/>
      <c r="L6" s="19">
        <v>7</v>
      </c>
      <c r="M6" s="18" t="s">
        <v>148</v>
      </c>
    </row>
    <row r="7" spans="2:14" ht="40.200000000000003" customHeight="1">
      <c r="B7" s="1" t="s">
        <v>14</v>
      </c>
      <c r="E7" s="1" t="s">
        <v>24</v>
      </c>
      <c r="H7" s="5" t="s">
        <v>107</v>
      </c>
      <c r="I7" s="5" t="s">
        <v>38</v>
      </c>
      <c r="J7" s="5" t="s">
        <v>47</v>
      </c>
      <c r="K7" s="6"/>
      <c r="L7" s="19">
        <v>8</v>
      </c>
      <c r="M7" s="20" t="s">
        <v>149</v>
      </c>
    </row>
    <row r="8" spans="2:14" ht="40.200000000000003" customHeight="1">
      <c r="B8" s="1" t="s">
        <v>15</v>
      </c>
      <c r="E8" s="1" t="s">
        <v>21</v>
      </c>
      <c r="H8" s="5" t="s">
        <v>108</v>
      </c>
      <c r="I8" s="5" t="s">
        <v>39</v>
      </c>
      <c r="J8" s="5" t="s">
        <v>48</v>
      </c>
      <c r="K8" s="6"/>
      <c r="L8" s="19">
        <v>13</v>
      </c>
      <c r="M8" s="18" t="s">
        <v>156</v>
      </c>
    </row>
    <row r="9" spans="2:14" ht="40.200000000000003" customHeight="1">
      <c r="E9" s="1" t="s">
        <v>22</v>
      </c>
      <c r="H9" s="5" t="s">
        <v>109</v>
      </c>
      <c r="I9" s="5" t="s">
        <v>99</v>
      </c>
      <c r="J9" s="5" t="s">
        <v>49</v>
      </c>
      <c r="K9" s="6"/>
      <c r="M9" s="18" t="s">
        <v>150</v>
      </c>
    </row>
    <row r="10" spans="2:14" ht="40.200000000000003" customHeight="1">
      <c r="E10" s="1" t="s">
        <v>23</v>
      </c>
      <c r="I10" s="5" t="s">
        <v>100</v>
      </c>
      <c r="J10" s="5" t="s">
        <v>50</v>
      </c>
      <c r="K10" s="6"/>
      <c r="M10" s="18" t="s">
        <v>155</v>
      </c>
    </row>
    <row r="11" spans="2:14" ht="40.200000000000003" customHeight="1">
      <c r="I11" s="5" t="s">
        <v>96</v>
      </c>
      <c r="J11" s="5" t="s">
        <v>51</v>
      </c>
      <c r="K11" s="6"/>
      <c r="M11" s="18" t="s">
        <v>462</v>
      </c>
    </row>
    <row r="12" spans="2:14" ht="40.200000000000003" customHeight="1">
      <c r="I12" s="5" t="s">
        <v>101</v>
      </c>
      <c r="J12" s="5" t="s">
        <v>52</v>
      </c>
      <c r="K12" s="6"/>
      <c r="M12" s="18" t="s">
        <v>486</v>
      </c>
    </row>
    <row r="13" spans="2:14" ht="40.200000000000003" customHeight="1">
      <c r="I13" s="5" t="s">
        <v>102</v>
      </c>
      <c r="J13" s="5" t="s">
        <v>53</v>
      </c>
      <c r="K13" s="6"/>
      <c r="M13" s="18" t="s">
        <v>151</v>
      </c>
    </row>
    <row r="14" spans="2:14" ht="40.200000000000003" customHeight="1">
      <c r="I14" s="5" t="s">
        <v>40</v>
      </c>
      <c r="J14" s="5" t="s">
        <v>54</v>
      </c>
      <c r="K14" s="6"/>
      <c r="M14" s="18" t="s">
        <v>152</v>
      </c>
    </row>
    <row r="15" spans="2:14" ht="40.200000000000003" customHeight="1">
      <c r="I15" s="5" t="s">
        <v>103</v>
      </c>
      <c r="J15" s="5" t="s">
        <v>55</v>
      </c>
      <c r="K15" s="6"/>
      <c r="M15" s="18" t="s">
        <v>153</v>
      </c>
    </row>
    <row r="16" spans="2:14" ht="40.200000000000003" customHeight="1">
      <c r="I16" s="5" t="s">
        <v>41</v>
      </c>
      <c r="J16" s="5" t="s">
        <v>56</v>
      </c>
      <c r="K16" s="6"/>
      <c r="M16" s="18" t="s">
        <v>154</v>
      </c>
    </row>
    <row r="17" spans="10:13" ht="40.200000000000003" customHeight="1">
      <c r="J17" s="5" t="s">
        <v>57</v>
      </c>
      <c r="K17" s="6"/>
      <c r="M17" s="18" t="s">
        <v>163</v>
      </c>
    </row>
    <row r="18" spans="10:13" ht="40.200000000000003" customHeight="1">
      <c r="J18" s="5" t="s">
        <v>58</v>
      </c>
      <c r="K18" s="6"/>
      <c r="M18" s="18" t="s">
        <v>157</v>
      </c>
    </row>
    <row r="19" spans="10:13" ht="40.200000000000003" customHeight="1">
      <c r="J19" s="5" t="s">
        <v>59</v>
      </c>
      <c r="K19" s="6"/>
      <c r="M19" s="18" t="s">
        <v>158</v>
      </c>
    </row>
    <row r="20" spans="10:13" ht="40.200000000000003" customHeight="1">
      <c r="J20" s="5" t="s">
        <v>60</v>
      </c>
      <c r="K20" s="6"/>
      <c r="M20" s="18" t="s">
        <v>164</v>
      </c>
    </row>
    <row r="21" spans="10:13" ht="40.200000000000003" customHeight="1">
      <c r="J21" s="5" t="s">
        <v>61</v>
      </c>
      <c r="K21" s="6"/>
      <c r="M21" s="18" t="s">
        <v>467</v>
      </c>
    </row>
    <row r="22" spans="10:13" ht="40.200000000000003" customHeight="1">
      <c r="J22" s="5" t="s">
        <v>62</v>
      </c>
      <c r="K22" s="6"/>
      <c r="M22" s="20" t="s">
        <v>475</v>
      </c>
    </row>
    <row r="23" spans="10:13" ht="40.200000000000003" customHeight="1">
      <c r="J23" s="5" t="s">
        <v>63</v>
      </c>
      <c r="K23" s="6"/>
      <c r="M23" s="18" t="s">
        <v>482</v>
      </c>
    </row>
    <row r="24" spans="10:13" ht="40.200000000000003" customHeight="1">
      <c r="J24" s="5" t="s">
        <v>64</v>
      </c>
      <c r="K24" s="6"/>
      <c r="M24" s="18" t="s">
        <v>472</v>
      </c>
    </row>
    <row r="25" spans="10:13" ht="40.200000000000003" customHeight="1">
      <c r="J25" s="5" t="s">
        <v>65</v>
      </c>
      <c r="K25" s="6"/>
      <c r="M25" s="18" t="s">
        <v>474</v>
      </c>
    </row>
    <row r="26" spans="10:13" ht="40.200000000000003" customHeight="1">
      <c r="J26" s="5" t="s">
        <v>66</v>
      </c>
      <c r="K26" s="6"/>
      <c r="M26" s="18" t="s">
        <v>476</v>
      </c>
    </row>
    <row r="27" spans="10:13" ht="40.200000000000003" customHeight="1">
      <c r="J27" s="5" t="s">
        <v>67</v>
      </c>
      <c r="K27" s="6"/>
      <c r="M27" s="18" t="s">
        <v>471</v>
      </c>
    </row>
    <row r="28" spans="10:13" ht="40.200000000000003" customHeight="1">
      <c r="J28" s="5" t="s">
        <v>68</v>
      </c>
      <c r="K28" s="6"/>
      <c r="M28" s="18" t="s">
        <v>483</v>
      </c>
    </row>
    <row r="29" spans="10:13" ht="40.200000000000003" customHeight="1">
      <c r="J29" s="5" t="s">
        <v>69</v>
      </c>
      <c r="K29" s="6"/>
      <c r="M29" s="18" t="s">
        <v>473</v>
      </c>
    </row>
    <row r="30" spans="10:13" ht="40.200000000000003" customHeight="1">
      <c r="J30" s="5" t="s">
        <v>70</v>
      </c>
      <c r="K30" s="6"/>
      <c r="M30" s="18" t="s">
        <v>464</v>
      </c>
    </row>
    <row r="31" spans="10:13" ht="40.200000000000003" customHeight="1">
      <c r="J31" s="5" t="s">
        <v>71</v>
      </c>
      <c r="K31" s="6"/>
      <c r="M31" s="20" t="s">
        <v>469</v>
      </c>
    </row>
    <row r="32" spans="10:13" ht="40.200000000000003" customHeight="1">
      <c r="J32" s="5" t="s">
        <v>72</v>
      </c>
      <c r="K32" s="6"/>
      <c r="M32" s="18" t="s">
        <v>481</v>
      </c>
    </row>
    <row r="33" spans="10:13" ht="40.200000000000003" customHeight="1">
      <c r="J33" s="5" t="s">
        <v>73</v>
      </c>
      <c r="K33" s="6"/>
      <c r="M33" s="18" t="s">
        <v>463</v>
      </c>
    </row>
    <row r="34" spans="10:13" ht="40.200000000000003" customHeight="1">
      <c r="J34" s="5" t="s">
        <v>74</v>
      </c>
      <c r="K34" s="6"/>
      <c r="M34" s="18" t="s">
        <v>468</v>
      </c>
    </row>
    <row r="35" spans="10:13" ht="27.6">
      <c r="J35" s="5" t="s">
        <v>75</v>
      </c>
      <c r="K35" s="6"/>
      <c r="M35" s="3" t="s">
        <v>466</v>
      </c>
    </row>
    <row r="36" spans="10:13" ht="41.4">
      <c r="J36" s="5" t="s">
        <v>76</v>
      </c>
      <c r="K36" s="6"/>
      <c r="M36" s="3" t="s">
        <v>477</v>
      </c>
    </row>
    <row r="37" spans="10:13" ht="41.4">
      <c r="J37" s="5" t="s">
        <v>77</v>
      </c>
      <c r="K37" s="6"/>
      <c r="M37" s="3" t="s">
        <v>470</v>
      </c>
    </row>
    <row r="38" spans="10:13" ht="13.8">
      <c r="J38" s="5" t="s">
        <v>78</v>
      </c>
      <c r="K38" s="6"/>
      <c r="M38" s="3" t="s">
        <v>484</v>
      </c>
    </row>
    <row r="39" spans="10:13" ht="27.6">
      <c r="J39" s="5" t="s">
        <v>79</v>
      </c>
      <c r="K39" s="6"/>
      <c r="M39" s="3" t="s">
        <v>465</v>
      </c>
    </row>
    <row r="40" spans="10:13" ht="13.8">
      <c r="J40" s="5" t="s">
        <v>80</v>
      </c>
      <c r="K40" s="6"/>
      <c r="M40" s="3" t="s">
        <v>485</v>
      </c>
    </row>
    <row r="41" spans="10:13" ht="13.8">
      <c r="J41" s="5" t="s">
        <v>81</v>
      </c>
      <c r="K41" s="6"/>
      <c r="M41" s="261" t="s">
        <v>479</v>
      </c>
    </row>
    <row r="42" spans="10:13" ht="13.8">
      <c r="J42" s="5" t="s">
        <v>82</v>
      </c>
      <c r="K42" s="6"/>
      <c r="M42" s="3" t="s">
        <v>480</v>
      </c>
    </row>
    <row r="43" spans="10:13" ht="13.8">
      <c r="J43" s="5" t="s">
        <v>83</v>
      </c>
      <c r="K43" s="6"/>
      <c r="M43" s="3" t="s">
        <v>478</v>
      </c>
    </row>
    <row r="44" spans="10:13" ht="55.2">
      <c r="J44" s="5" t="s">
        <v>84</v>
      </c>
      <c r="K44" s="6"/>
      <c r="M44" s="260" t="s">
        <v>159</v>
      </c>
    </row>
    <row r="45" spans="10:13" ht="13.8">
      <c r="J45" s="5" t="s">
        <v>85</v>
      </c>
      <c r="K45" s="6"/>
      <c r="M45" s="3" t="s">
        <v>160</v>
      </c>
    </row>
    <row r="46" spans="10:13" ht="27.6">
      <c r="J46" s="5" t="s">
        <v>86</v>
      </c>
      <c r="K46" s="6"/>
    </row>
    <row r="47" spans="10:13" ht="27.6">
      <c r="J47" s="5" t="s">
        <v>87</v>
      </c>
      <c r="K47" s="6"/>
    </row>
    <row r="48" spans="10:13" ht="13.8">
      <c r="J48" s="5" t="s">
        <v>88</v>
      </c>
      <c r="K48" s="6"/>
    </row>
    <row r="49" spans="10:11" ht="27.6">
      <c r="J49" s="5" t="s">
        <v>89</v>
      </c>
      <c r="K49" s="6"/>
    </row>
    <row r="50" spans="10:11" ht="13.8">
      <c r="J50" s="5" t="s">
        <v>90</v>
      </c>
      <c r="K50" s="6"/>
    </row>
    <row r="51" spans="10:11" ht="27.6">
      <c r="J51" s="5" t="s">
        <v>91</v>
      </c>
      <c r="K51" s="6"/>
    </row>
    <row r="52" spans="10:11" ht="27.6">
      <c r="J52" s="5" t="s">
        <v>92</v>
      </c>
      <c r="K52" s="6"/>
    </row>
    <row r="53" spans="10:11" ht="13.8">
      <c r="J53" s="5" t="s">
        <v>93</v>
      </c>
      <c r="K53" s="6"/>
    </row>
    <row r="54" spans="10:11" ht="13.8">
      <c r="J54" s="5" t="s">
        <v>94</v>
      </c>
      <c r="K54" s="6"/>
    </row>
    <row r="55" spans="10:11" ht="27.6">
      <c r="J55" s="5" t="s">
        <v>95</v>
      </c>
      <c r="K55" s="6"/>
    </row>
  </sheetData>
  <sheetProtection selectLockedCells="1" selectUnlockedCells="1"/>
  <sortState xmlns:xlrd2="http://schemas.microsoft.com/office/spreadsheetml/2017/richdata2" ref="M3:M46">
    <sortCondition ref="M3:M4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3415CBCF8AB44BB72CAE4F7755761" ma:contentTypeVersion="6" ma:contentTypeDescription="Create a new document." ma:contentTypeScope="" ma:versionID="e82712318855ed28dc3ad1517e9c8186">
  <xsd:schema xmlns:xsd="http://www.w3.org/2001/XMLSchema" xmlns:xs="http://www.w3.org/2001/XMLSchema" xmlns:p="http://schemas.microsoft.com/office/2006/metadata/properties" xmlns:ns2="abc53e17-5231-497c-bea9-d8f4f75b8c0a" xmlns:ns3="08ceada6-753b-4881-9f07-c25dbf2a93b1" targetNamespace="http://schemas.microsoft.com/office/2006/metadata/properties" ma:root="true" ma:fieldsID="5ea6043ab9ff6e288a8d64169c961000" ns2:_="" ns3:_="">
    <xsd:import namespace="abc53e17-5231-497c-bea9-d8f4f75b8c0a"/>
    <xsd:import namespace="08ceada6-753b-4881-9f07-c25dbf2a9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53e17-5231-497c-bea9-d8f4f75b8c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eada6-753b-4881-9f07-c25dbf2a93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B436C2-6C77-45A7-800A-03CA23C64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53e17-5231-497c-bea9-d8f4f75b8c0a"/>
    <ds:schemaRef ds:uri="08ceada6-753b-4881-9f07-c25dbf2a93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980423-BF9B-4612-B551-3935DA282773}">
  <ds:schemaRefs>
    <ds:schemaRef ds:uri="08ceada6-753b-4881-9f07-c25dbf2a93b1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abc53e17-5231-497c-bea9-d8f4f75b8c0a"/>
  </ds:schemaRefs>
</ds:datastoreItem>
</file>

<file path=customXml/itemProps3.xml><?xml version="1.0" encoding="utf-8"?>
<ds:datastoreItem xmlns:ds="http://schemas.openxmlformats.org/officeDocument/2006/customXml" ds:itemID="{507AA866-1C03-43AA-B1EC-22A38758627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c508da80-915c-45ba-87d3-e7c2dfe80d9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SA Questions</vt:lpstr>
      <vt:lpstr>Hesabat forması</vt:lpstr>
      <vt:lpstr>Siyahılar</vt:lpstr>
      <vt:lpstr>Dəniz_Özülüdə_və_ya_Quruda_Hasilat_Sistemi_ilə_Bağlı_Əməliyyatlar</vt:lpstr>
      <vt:lpstr>Dəniz_Özülüdə_və_ya_Quruda_Yığım_Nəql_Sistemi</vt:lpstr>
      <vt:lpstr>Hasilatın_Azaldılması</vt:lpstr>
      <vt:lpstr>Hasilatın_Bərpası_Məqsədilə_Aparılan_Təmirlər</vt:lpstr>
      <vt:lpstr>İdarə_Olunan_Keçici_Fond</vt:lpstr>
      <vt:lpstr>İxrac_Boru_Kəmərinin_İşlək_Vəziyyətdə_Saxlanılması</vt:lpstr>
      <vt:lpstr>İxrac_Sistemi</vt:lpstr>
      <vt:lpstr>Keçici_Fond_Guyuları</vt:lpstr>
      <vt:lpstr>Qazın_Sıxılması_Sistem_ilə_Bağlı_Əməliyyatlar</vt:lpstr>
      <vt:lpstr>Quyu_Ağzında_Aparılan_Əməliyyatlar</vt:lpstr>
      <vt:lpstr>Quyu_Təyinatının_Dəyişdirilməsi</vt:lpstr>
      <vt:lpstr>Quyuağzı_Bütövlülüyü</vt:lpstr>
      <vt:lpstr>Quyudaxili_Avadanlıqların_Optimallaşdırılması</vt:lpstr>
      <vt:lpstr>Layalara_və_Quyulara_Tədqiqatlarla_Aparılan_Nəzarət</vt:lpstr>
      <vt:lpstr>Neft_İxrac_Nasosu</vt:lpstr>
      <vt:lpstr>OPEC_Tələblərinin_Yerinə_Yetirilməsi</vt:lpstr>
      <vt:lpstr>'Hesabat forması'!Print_Area</vt:lpstr>
      <vt:lpstr>Suvurma_Sistemi_ilə_Bağlı_Əməliyyatlar</vt:lpstr>
      <vt:lpstr>Tədqiqat_Cari_və_Əsaslı_Təmir_Məqsədilə_Quyulara_Müdaxilə</vt:lpstr>
      <vt:lpstr>Yan_Lülə_Quyular_İstismar_və_Vurucu</vt:lpstr>
      <vt:lpstr>Yatağın_İşlənməsinın_İdarə_Edilməsi_ilə_Bağlı_Fəaliyyətlər</vt:lpstr>
      <vt:lpstr>Yeni_Quyular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 Sadyrbakiyev</dc:creator>
  <cp:keywords/>
  <dc:description/>
  <cp:lastModifiedBy>Murad H Muradov</cp:lastModifiedBy>
  <cp:revision/>
  <cp:lastPrinted>2024-09-23T11:27:09Z</cp:lastPrinted>
  <dcterms:created xsi:type="dcterms:W3CDTF">2024-04-12T16:51:01Z</dcterms:created>
  <dcterms:modified xsi:type="dcterms:W3CDTF">2025-04-17T11:27:37Z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2024-04-24T09:59:03Z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c508da80-915c-45ba-87d3-e7c2dfe80d95</vt:lpwstr>
  </property>
  <property fmtid="{D5CDD505-2E9C-101B-9397-08002B2CF9AE}" pid="7" name="MSIP_Label_defa4170-0d19-0005-0004-bc88714345d2_ActionId">
    <vt:lpwstr>7ee9cc8e-9a23-41f0-8998-06a03a88b643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0x010100CC23415CBCF8AB44BB72CAE4F7755761</vt:lpwstr>
  </property>
</Properties>
</file>