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00110632\Desktop\"/>
    </mc:Choice>
  </mc:AlternateContent>
  <workbookProtection workbookAlgorithmName="SHA-512" workbookHashValue="IpNFbAs9OB/Epcz6vvRFeju7KC6Pa7O1Ydyc7OpX1L9KlWjsXqjM54brDBmcl9Qz/eTbRdq/++Qe7SwlAhmP8Q==" workbookSaltValue="cVHbw+9Nr14CwWkITrxHYA==" workbookSpinCount="100000" lockStructure="1"/>
  <bookViews>
    <workbookView xWindow="28680" yWindow="-120" windowWidth="29040" windowHeight="15720" tabRatio="320" firstSheet="1" activeTab="1"/>
  </bookViews>
  <sheets>
    <sheet name="SA Questions" sheetId="4" state="hidden" r:id="rId1"/>
    <sheet name="Hesabat forması" sheetId="5" r:id="rId2"/>
    <sheet name="Siyahılar" sheetId="3" r:id="rId3"/>
  </sheets>
  <definedNames>
    <definedName name="Dəniz_Özülüdə_və_ya_Quruda_Hasilat_Sistemi_ilə_Bağlı_Əməliyyatlar">Siyahılar!$J$38:$J$44</definedName>
    <definedName name="Dəniz_Özülüdə_və_ya_Quruda_Yığım_Nəql_Sistemi">Siyahılar!$I$11:$I$13</definedName>
    <definedName name="Hasilatın_Azaldılması">Siyahılar!$J$55</definedName>
    <definedName name="Hasilatın_Bərpası_Məqsədilə_Aparılan_Təmirlər">Siyahılar!$J$29:$J$34</definedName>
    <definedName name="İdarə_Olunan_Keçici_Fond">Siyahılar!$J$3:$J$4</definedName>
    <definedName name="İxrac_Boru_Kəmərinin_İşlək_Vəziyyətdə_Saxlanılması">Siyahılar!$J$53:$J$54</definedName>
    <definedName name="İxrac_Sistemi">Siyahılar!$I$14:$I$15</definedName>
    <definedName name="Keçici_Fond_Guyuları">Siyahılar!$I$3</definedName>
    <definedName name="Layalara_və_Quyulara_Tədqiqatlarla_Aparılan_Nəzarət">Siyahılar!$J$14:$J$21</definedName>
    <definedName name="Neft_İxrac_Nasosu">Siyahılar!$J$52</definedName>
    <definedName name="OPEC_Tələblərinin_Yerinə_Yetirilməsi">Siyahılar!$I$16</definedName>
    <definedName name="Qazın_Sıxılması_Sistem_ilə_Bağlı_Əməliyyatlar">Siyahılar!$J$45:$J$47</definedName>
    <definedName name="Quyu_Ağzında_Aparılan_Əməliyyatlar">Siyahılar!$I$4</definedName>
    <definedName name="Quyu_Təyinatının_Dəyişdirilməsi">Siyahılar!$J$36:$J$37</definedName>
    <definedName name="Quyuağzı_Bütövlülüyü">Siyahılar!$J$5:$J$7</definedName>
    <definedName name="Quyudaxili_Avadanlıqların_Optimallaşdırılması">Siyahılar!$J$8:$J$13</definedName>
    <definedName name="Suvurma_Sistemi_ilə_Bağlı_Əməliyyatlar">Siyahılar!$J$48:$J$51</definedName>
    <definedName name="Tədqiqat_Cari_və_Əsaslı_Təmir_Məqsədilə_Quyulara_Müdaxilə">Siyahılar!$I$5:$I$8</definedName>
    <definedName name="Yan_Lülə_Quyular_İstismar_və_Vurucu">Siyahılar!$J$35</definedName>
    <definedName name="Yatağın_İşlənməsinın_İdarə_Edilməsi_ilə_Bağlı_Fəaliyyətlər">Siyahılar!$J$22:$J$28</definedName>
    <definedName name="Yeni_Quyular">Siyahılar!$I$9:$I$10</definedName>
    <definedName name="_xlnm.Print_Area" localSheetId="1">'Hesabat forması'!$A$1:$BL$122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8" i="5" l="1" a="1"/>
  <c r="G118" i="5" s="1"/>
  <c r="G117" i="5" l="1" a="1"/>
  <c r="G117" i="5" s="1"/>
  <c r="G111" i="5" a="1"/>
  <c r="G111" i="5" s="1"/>
  <c r="G125" i="5"/>
  <c r="G124" i="5"/>
  <c r="G123" i="5" a="1"/>
  <c r="G123" i="5" s="1"/>
  <c r="G120" i="5" a="1"/>
  <c r="G120" i="5" s="1"/>
  <c r="G119" i="5" a="1"/>
  <c r="G119" i="5" s="1"/>
  <c r="G116" i="5" a="1"/>
  <c r="G116" i="5" s="1"/>
  <c r="G115" i="5" a="1"/>
  <c r="G115" i="5" s="1"/>
  <c r="G114" i="5" a="1"/>
  <c r="G114" i="5" s="1"/>
  <c r="G112" i="5" a="1"/>
  <c r="G112" i="5" s="1"/>
  <c r="G110" i="5"/>
  <c r="G121" i="5" a="1"/>
  <c r="G122" i="5" a="1"/>
  <c r="G113" i="5" l="1" a="1"/>
  <c r="G113" i="5" s="1"/>
  <c r="G122" i="5"/>
  <c r="G121" i="5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<sst xmlns="http://schemas.openxmlformats.org/spreadsheetml/2006/main" count="1705" uniqueCount="635">
  <si>
    <t>I  sıra</t>
  </si>
  <si>
    <t>II  sıra</t>
  </si>
  <si>
    <t>III  sıra</t>
  </si>
  <si>
    <t>P6x9"</t>
  </si>
  <si>
    <t>P9x13"</t>
  </si>
  <si>
    <t>P13x20"</t>
  </si>
  <si>
    <t>İstismar</t>
  </si>
  <si>
    <t>Fəaliyyətsiz</t>
  </si>
  <si>
    <t>Tarix</t>
  </si>
  <si>
    <t>Neft quyu fondu</t>
  </si>
  <si>
    <t>Qaz quyu fondu</t>
  </si>
  <si>
    <t>Suvurucu quyu fondu</t>
  </si>
  <si>
    <t>Qazvurucu quyu fondu</t>
  </si>
  <si>
    <t>Müşahidə quyu fondu</t>
  </si>
  <si>
    <t>Uducu quyu fondu</t>
  </si>
  <si>
    <t xml:space="preserve">Ləğv olunmuş </t>
  </si>
  <si>
    <t>Ləğvini gözləyən</t>
  </si>
  <si>
    <t>Konservasiyada olan</t>
  </si>
  <si>
    <t xml:space="preserve">Qazmadan mənimsəmədə </t>
  </si>
  <si>
    <t>Fontan</t>
  </si>
  <si>
    <t>ŞDN</t>
  </si>
  <si>
    <t>MEDN</t>
  </si>
  <si>
    <t>Vintli</t>
  </si>
  <si>
    <t>Erlift</t>
  </si>
  <si>
    <t>Planlaşdırılmış</t>
  </si>
  <si>
    <t>Planlaşdırılmamış</t>
  </si>
  <si>
    <t>Dünən quyuda aparılmış əməliyyatın növü</t>
  </si>
  <si>
    <t>Dünən baş vermiş boşdayanmaların kateqoriyası</t>
  </si>
  <si>
    <t>Quyu fondu alt-kateqoriyası</t>
  </si>
  <si>
    <t>Qazlift (boru arxası)</t>
  </si>
  <si>
    <t>Qazlift (həlqəvi fəza)</t>
  </si>
  <si>
    <t>Qazlift (mandrel)</t>
  </si>
  <si>
    <t>Calculated stuff</t>
  </si>
  <si>
    <t>Water injection</t>
  </si>
  <si>
    <t>Responsible person</t>
  </si>
  <si>
    <t>Hasilat Alt-Təbəqələri</t>
  </si>
  <si>
    <t>Quyuağzı_Bütövlülüyü</t>
  </si>
  <si>
    <t>Yatağın_İşlənməsinın_İdarə_Edilməsi_ilə_Bağlı_Fəaliyyətlər</t>
  </si>
  <si>
    <t>Hasilatın_Bərpası_Məqsədilə_Aparılan_Təmirlər</t>
  </si>
  <si>
    <t>Neft_İxrac_Nasosu</t>
  </si>
  <si>
    <t>Hasilatın_Azaldılması</t>
  </si>
  <si>
    <t>İdarə_Olunan_Keçici_Fond</t>
  </si>
  <si>
    <t>1.1.1_Cari ilin yanvarın 1-də Bazadakı quyularda hasilatın azalma dərəcəsi</t>
  </si>
  <si>
    <t>1.1.2_Quyuların il ərzində fəaliyyətsiz fonda keçməsi və təmirdən sonra işlək fonduna (bazaya) qaytarılması</t>
  </si>
  <si>
    <t>2.2.1_Fontan armaturana daxil olan siyirtmələrin bütövlüyünün yoxlanılması</t>
  </si>
  <si>
    <t>2.2.2_Quyudaxili Təhlükəsizlik Klapanın bütövlüyünün yoxlanılması</t>
  </si>
  <si>
    <t>2.2.3_Quyuağzı avadanlığının bütövlüyü ilə bağlı digər işlər (istismar və suvurucu quyular üçün)</t>
  </si>
  <si>
    <t>3.1.1_ŞDN quyularında quyudaxili avadanlıqların optimallaşdırılması  (Misal; nasosun dəyişdirilməsi)</t>
  </si>
  <si>
    <t>3.1.2_MEDN quyularında quyudaxili avadanlıqların optimallaşdırılması  (Misal; nasosun dəyişdirilməsi)</t>
  </si>
  <si>
    <t>3.1.3_Vintli nasos quyularında quyudaxili avadanlıqların optimallaşdırılması  (Misal; nasosun dəyişdirilməsi)</t>
  </si>
  <si>
    <t>3.1.4_Qaz-lift quyularında qaz-maye qaldırıcının və avadanlıqların optimallaşdırılması (Misal; sıraları tənzimləmək, klapanlar tətbiqi, və.s)</t>
  </si>
  <si>
    <t>3.1.5_Neft, qaz və qaz-kondensat fontan quyularında qaz-maye qaldırıcının optimallaşdırılması ((məsələn, NKB-ın uzunluğu və ölçüsü)</t>
  </si>
  <si>
    <t>3.1.6_İstismar üsullarının dəyişdirilməsi</t>
  </si>
  <si>
    <t>3.2.1_Quyudibi nümunələrin götürülməsi (neft, qaz, su, qum və s)</t>
  </si>
  <si>
    <t>3.2.2_İstismar karotaji - PLT/ILT (istismar və vurucu quyularında axın və vurma profilinin çıxarılması, mayenin bir laydan digərinə axmasınln təyin edilməsi)</t>
  </si>
  <si>
    <t xml:space="preserve">3.2.3_Quyudibi təzyiqin bərpa (istismar quyularda) və düşmə (vurucu quyularda) əyrilərin çıxarılması (lay təzyiqi, skin, kh əmsalının təyini) </t>
  </si>
  <si>
    <t>3.2.4_Akustik Noise və DAS cihazların tədbiqi (qumun gəlmə intervalının təyini, NKB-da və kəmərdə sızmaların təyini və s.)</t>
  </si>
  <si>
    <t xml:space="preserve">3.2.5_Temperatur karotaji (sızmaların təyini,qaz amili yüksək olan intervalların təyini və s.) </t>
  </si>
  <si>
    <t>3.2.6_Doyumluluq karotajı (əlavə neftə douymuş zonaların təyini)</t>
  </si>
  <si>
    <t>3.2.7_CBL Sement karotaji (sementin kefiyyıtini təyin edilməsi)</t>
  </si>
  <si>
    <t>3.2.8_Çox ayaqlı Kaliper (kəmərin və qaldırıcı boruların vəziyyətini təyin edilməsi)</t>
  </si>
  <si>
    <t>3.3.1_İstismarda olan horizontda yeni perforasiya intervalının əlavə edilməsi</t>
  </si>
  <si>
    <t>3.3.2_İstismarda olan horizonta yeni horizontun (üst və ya alt) əlavə edilməsi - iki horizontun birgə istismarını həyata keçirilməsi</t>
  </si>
  <si>
    <t>3.3.3_Su, qaz vurmada olan horizonta yeni horizontun (üst və ya alt) əlavəsi, vurmanın iki horizonta birgə həyata keçirilməsi (dəstək altında istasmar quyularında əlavə hasilat)</t>
  </si>
  <si>
    <t>3.3.4_İstismar quyuların yuxarı və ya aşağı horizonta qaytarılması</t>
  </si>
  <si>
    <t>3.3.5_Vurucu quyuların yuxarı və ya aşağı horizonta qaytarılması (dəstək altında olan istismar quyularında əlavə hasilat)</t>
  </si>
  <si>
    <t>3.3.6_İstismar quyularında lay sularının təcrid olunma əməliyyatları (kimyəvi və mexaniki)</t>
  </si>
  <si>
    <t>3.3.7_Quyu ətrafı zonaya təsir üsulları (hidravliki yarılma, turşu ilə işlənmə, termiki işlənmə və s)</t>
  </si>
  <si>
    <t>3.4.1_Boruların sızması və digər hidravlik izolyasiya problemlərinin aradan qaldırılması</t>
  </si>
  <si>
    <t>3.4.2_Mövcud tamamlanmış intervalın yenidən perforasiyası</t>
  </si>
  <si>
    <t>3.4.3_Qum tıxacın yuyulması</t>
  </si>
  <si>
    <t>3.4.4_Qumun gəlməsinin qarşısını almaq əməliyyatları (kimyəvi və mexaniki)</t>
  </si>
  <si>
    <t>3.4.5_NKB-a və digər quydaxili avadanlıqlarda parafin və duz çöküntülərinə qarşı tədbirlər (mexaniki, istiliklə, kimyəvi və s.)</t>
  </si>
  <si>
    <t>3.4.6_Qondarma qum süzgəclərin quraşdırılması</t>
  </si>
  <si>
    <t>5.2.1_Yeni istismar və su vı ya qaz vurucu yan lülə quyuların qazılması
(Əlavə olaraq bütün alt-sahələrdə olan əməliyyatlar daxil ola bilər)</t>
  </si>
  <si>
    <t>5.3.1_Quyu təyinatının dəyişdirilməsi (misal: istismar quyunun su və ya qaz vurucuya kecirilməsi)
(Əlavə olaraq bütün alt-sahələrdə olan əməliyyatlar daxil ola bilər)</t>
  </si>
  <si>
    <t>5.3.3_İstismar quyuların istehsal növünün dəyişməsi (misal: neft quyusunu qaz quyusuna kecirməsi)
(Əlavə olaraq bütün alt-sahələrdə olan əməliyyatlar daxil ola bilər)</t>
  </si>
  <si>
    <t>6.1.1_Dəniz özülünün tam dayanması (planlaşdırılmış müddət ərzində)</t>
  </si>
  <si>
    <t>6.1.2_Dəniz özülünün tam dayanması (planlaşdırılmışdan daha uzun müddət ərzində)</t>
  </si>
  <si>
    <t>6.1.3_Hasilat sisteminin bir hissəsinin dayanması</t>
  </si>
  <si>
    <t>6.1.4_Hasilat prosesi xəttinin dayanması</t>
  </si>
  <si>
    <t>6.1.5_Hasilat prosesin dayanması</t>
  </si>
  <si>
    <t>6.1.6_Fövqəladə dayanma</t>
  </si>
  <si>
    <t>6.1.7_Sistemdəki limitlər: Əks təzyiqin qalxması (məs. sistemə əlavə qazın daxil olması), yerüstü avadanlıqlarda darboğazının aradan qaldırılmasıı: xəttlərdə təzyiqlərin aşağı salınması, əlavə xəttlərin çəkilməsi, gücləndirici nasosun dəyişdirilməsi və s</t>
  </si>
  <si>
    <t>6.2.1_Qaz kompressorlarının nasazlığının bərpası</t>
  </si>
  <si>
    <t>6.2.2_Qaz lift boru kəməri və axın xəttinin sızması, zədələnməsi, hidratın əmələ gəlməsi və s. problemlərin bərpası</t>
  </si>
  <si>
    <t>6.2.3_Qaz vurma infrastrukturunun yenilənməsi, yeni kompressorların quraşdırılması, yeni xətlərin çəkilməsi və s</t>
  </si>
  <si>
    <t>6.3.1_Suvurucu nasoslarının nasazlığının bərpası</t>
  </si>
  <si>
    <t>6.3.2_Sistem axın xətlərinin sızması, zədələnməsi və s. səbəbiylə tam və ya qismən dayanma</t>
  </si>
  <si>
    <t>6.3.3_Elektrik enerjisinin kəsilməsi</t>
  </si>
  <si>
    <t>6.3.4_Suvurma infrastrukturunun təkmilləşdirilməsi, yeni nasosların quraşdırılması, yeni xətlərin çəkilməsi və s.</t>
  </si>
  <si>
    <t>7.1.1_Mexanik, elektrik, idarəetmə sistemi və s. nasazlıqlar, insan səhvləri, yüksək temperatur və əks təzyiqdən bərpa</t>
  </si>
  <si>
    <t>7.2.1_Ərsinləmə əməliyyati (parafin, su, qum təmizləmə)</t>
  </si>
  <si>
    <t>7.2.2_Sızma/zədərin aşkarlanması və bərpası</t>
  </si>
  <si>
    <t>8.1.1_Hədəfə nail olması üçün bir qrup istismar quyuların hasilatının azalması</t>
  </si>
  <si>
    <t>Dəniz_Özülüdə_və_ya_Quruda_Hasilat_Sistemi_ilə_Bağlı_Əməliyyatlar</t>
  </si>
  <si>
    <t>Quyudaxili_Avadanlıqların_Optimallaşdırılması</t>
  </si>
  <si>
    <t>Layalara_və_Quyulara_Tədqiqatlarla_Aparılan_Nəzarət</t>
  </si>
  <si>
    <t>Yan_Lülə_Quyular_İstismar_və_Vurucu</t>
  </si>
  <si>
    <t>Quyu_Təyinatının_Dəyişdirilməsi</t>
  </si>
  <si>
    <t>Qazın_Sıxılması_Sistem_ilə_Bağlı_Əməliyyatlar</t>
  </si>
  <si>
    <t>Suvurma_Sistemi_ilə_Bağlı_Əməliyyatlar</t>
  </si>
  <si>
    <t>İxrac_Boru_Kəmərinin_İşlək_Vəziyyətdə_Saxlanılması</t>
  </si>
  <si>
    <t>Quyu_Ağzında_Aparılan_Əməliyyatlar</t>
  </si>
  <si>
    <t xml:space="preserve">Tədqiqat_Cari_və_Əsaslı_Təmir_Məqsədilə_Quyulara_Müdaxilə </t>
  </si>
  <si>
    <t xml:space="preserve">Yeni_Quyular </t>
  </si>
  <si>
    <t>Dəniz_Özülüdə_və_ya_Quruda_Yığım_Nəql_Sistemi</t>
  </si>
  <si>
    <t>İxrac_Sistemi</t>
  </si>
  <si>
    <t>OPEC_Tələblərinin_Yerinə_Yetirilməsi</t>
  </si>
  <si>
    <t>Maye</t>
  </si>
  <si>
    <t>ton</t>
  </si>
  <si>
    <r>
      <t xml:space="preserve">Diametr,
</t>
    </r>
    <r>
      <rPr>
        <b/>
        <i/>
        <sz val="11"/>
        <rFont val="Arial"/>
        <family val="2"/>
      </rPr>
      <t>mm</t>
    </r>
  </si>
  <si>
    <r>
      <t xml:space="preserve">Uzunluq,  
</t>
    </r>
    <r>
      <rPr>
        <b/>
        <i/>
        <sz val="11"/>
        <rFont val="Arial"/>
        <family val="2"/>
      </rPr>
      <t>m</t>
    </r>
  </si>
  <si>
    <r>
      <t xml:space="preserve">Diametr, 
</t>
    </r>
    <r>
      <rPr>
        <b/>
        <i/>
        <sz val="11"/>
        <rFont val="Arial"/>
        <family val="2"/>
      </rPr>
      <t>mm</t>
    </r>
  </si>
  <si>
    <r>
      <t xml:space="preserve">Uzunluq, 
</t>
    </r>
    <r>
      <rPr>
        <b/>
        <i/>
        <sz val="11"/>
        <rFont val="Arial"/>
        <family val="2"/>
      </rPr>
      <t>m</t>
    </r>
  </si>
  <si>
    <r>
      <t xml:space="preserve">Pakerin qurashdırma dərinliyi, 
</t>
    </r>
    <r>
      <rPr>
        <b/>
        <i/>
        <sz val="11"/>
        <rFont val="Arial"/>
        <family val="2"/>
      </rPr>
      <t>m</t>
    </r>
  </si>
  <si>
    <t>Kəmərarxası</t>
  </si>
  <si>
    <r>
      <t>Hasilat Alt-Təbəqələri</t>
    </r>
    <r>
      <rPr>
        <b/>
        <vertAlign val="superscript"/>
        <sz val="12"/>
        <rFont val="Arial"/>
        <family val="2"/>
      </rPr>
      <t>1</t>
    </r>
  </si>
  <si>
    <r>
      <t>Əsas Hasilat 
Təbəqələri</t>
    </r>
    <r>
      <rPr>
        <b/>
        <vertAlign val="superscript"/>
        <sz val="12"/>
        <rFont val="Arial"/>
        <family val="2"/>
      </rPr>
      <t>1</t>
    </r>
  </si>
  <si>
    <t>Lay 
Dəstəsi / Horizont</t>
  </si>
  <si>
    <t>Liftin   Konstruksiyası</t>
  </si>
  <si>
    <r>
      <t xml:space="preserve">Tamamlama İntervalı </t>
    </r>
    <r>
      <rPr>
        <i/>
        <sz val="12"/>
        <rFont val="Arial"/>
        <family val="2"/>
      </rPr>
      <t>(Perforasiya, qum süzgəci və.s</t>
    </r>
    <r>
      <rPr>
        <b/>
        <i/>
        <sz val="12"/>
        <rFont val="Arial"/>
        <family val="2"/>
      </rPr>
      <t>),</t>
    </r>
    <r>
      <rPr>
        <b/>
        <sz val="12"/>
        <rFont val="Arial"/>
        <family val="2"/>
      </rPr>
      <t xml:space="preserve"> 
</t>
    </r>
    <r>
      <rPr>
        <b/>
        <i/>
        <sz val="12"/>
        <rFont val="Arial"/>
        <family val="2"/>
      </rPr>
      <t>m</t>
    </r>
    <r>
      <rPr>
        <b/>
        <sz val="12"/>
        <rFont val="Arial"/>
        <family val="2"/>
      </rPr>
      <t xml:space="preserve">        </t>
    </r>
  </si>
  <si>
    <r>
      <t xml:space="preserve">İstismar Kəmərinin Diametri, 
</t>
    </r>
    <r>
      <rPr>
        <b/>
        <i/>
        <sz val="12"/>
        <rFont val="Arial"/>
        <family val="2"/>
      </rPr>
      <t xml:space="preserve">mm </t>
    </r>
    <r>
      <rPr>
        <b/>
        <sz val="12"/>
        <rFont val="Arial"/>
        <family val="2"/>
      </rPr>
      <t xml:space="preserve">/
Uzunluğu, 
</t>
    </r>
    <r>
      <rPr>
        <b/>
        <i/>
        <sz val="12"/>
        <rFont val="Arial"/>
        <family val="2"/>
      </rPr>
      <t>m</t>
    </r>
  </si>
  <si>
    <r>
      <t xml:space="preserve">Fəaliyyətdə olan Quyu Fondu üzrə İstismar Üsulları 
</t>
    </r>
    <r>
      <rPr>
        <i/>
        <sz val="10"/>
        <rFont val="Arial"/>
        <family val="2"/>
      </rPr>
      <t>(və növləri)</t>
    </r>
  </si>
  <si>
    <r>
      <t xml:space="preserve">Fəaliyyətdə olan Quyu Fondu üzrə İstismar Üsulları 
</t>
    </r>
    <r>
      <rPr>
        <i/>
        <sz val="12"/>
        <rFont val="Arial"/>
        <family val="2"/>
      </rPr>
      <t>(və növləri)</t>
    </r>
  </si>
  <si>
    <t>Istismar Quyu Fondunun Alt Kateqoriyaları</t>
  </si>
  <si>
    <t>Quyu Fondu Əsas Kateqoriyası</t>
  </si>
  <si>
    <t>Istismar 
Quyu Fondunun 
Alt Kateqoriyaları</t>
  </si>
  <si>
    <r>
      <t>Cari Gündə Quyuda Aparılmış Əməliyyatın Növü</t>
    </r>
    <r>
      <rPr>
        <b/>
        <vertAlign val="superscript"/>
        <sz val="12"/>
        <rFont val="Arial"/>
        <family val="2"/>
      </rPr>
      <t>1</t>
    </r>
  </si>
  <si>
    <t xml:space="preserve">Cari Gündə Aparılmış Əməliyyatın Qısa Təsviri </t>
  </si>
  <si>
    <t>Cari Gündə 
Baş Vermiş Boşdayanmaların Kateqoriyası</t>
  </si>
  <si>
    <t xml:space="preserve"> </t>
  </si>
  <si>
    <t>Əsas Hasilat 
Təbəqələri</t>
  </si>
  <si>
    <t>Мехaniki qarışıq, 
%</t>
  </si>
  <si>
    <t>Quyuağzı, Pq.a.</t>
  </si>
  <si>
    <t>Həlqəvi fəza, Ph.f</t>
  </si>
  <si>
    <t>Boruarxası, Pb.a</t>
  </si>
  <si>
    <t>Ümumi qaz</t>
  </si>
  <si>
    <t>m3</t>
  </si>
  <si>
    <t>Qeyd 1: Quyuların bağlanma kateqoriyaları  'Hasilat təbəqələri - Hasilat itkiləri' standartının ən son formasına uyğun seçilmişdir.  
Qeyd 2: Quyu işlək vəziyyətdə (dayanma olmadıqda) aparılan tədqiqatların qeydiyyatı Gündəlik Hasilat Hesabat formasında əks olunmur.</t>
  </si>
  <si>
    <t>Sulaşma 
%</t>
  </si>
  <si>
    <t>Sərfölçən olan özüllər</t>
  </si>
  <si>
    <t>Horizontlar</t>
  </si>
  <si>
    <t>Sabunçu_III</t>
  </si>
  <si>
    <t>Sabunçu_IV</t>
  </si>
  <si>
    <t>BLD_V</t>
  </si>
  <si>
    <t>BLD_VI</t>
  </si>
  <si>
    <t>BLD_VII</t>
  </si>
  <si>
    <t>BLD_VIII</t>
  </si>
  <si>
    <t>BLD_IX</t>
  </si>
  <si>
    <t>BLD_X</t>
  </si>
  <si>
    <t>BLD_X+BLD_IX</t>
  </si>
  <si>
    <t>BLD_VII+BLD_VI</t>
  </si>
  <si>
    <t>BLD_VI+BLD_V</t>
  </si>
  <si>
    <t>FLD</t>
  </si>
  <si>
    <t>FLD+BLD_X</t>
  </si>
  <si>
    <t>QÜG</t>
  </si>
  <si>
    <t>QÜQ</t>
  </si>
  <si>
    <t>BLD_X+BLD_VIII</t>
  </si>
  <si>
    <t>QA+QÜQ</t>
  </si>
  <si>
    <t>Keçici_Fond_Guyuları</t>
  </si>
  <si>
    <t>Qazlift parametrləri</t>
  </si>
  <si>
    <t>atm</t>
  </si>
  <si>
    <t>Hz</t>
  </si>
  <si>
    <t>Nasosa düşən təzyiq</t>
  </si>
  <si>
    <t>m</t>
  </si>
  <si>
    <t>Nasosun verim əmsalı</t>
  </si>
  <si>
    <t>Nasosun və elektrik mühərrikinin parametrləri</t>
  </si>
  <si>
    <t>Nasosun buraxılma dərinliyi</t>
  </si>
  <si>
    <t>Nasosun qabariti</t>
  </si>
  <si>
    <t>mm</t>
  </si>
  <si>
    <t>Nasosun pillələrinin sayı</t>
  </si>
  <si>
    <t>Nasosun verimi</t>
  </si>
  <si>
    <t>m3/gün</t>
  </si>
  <si>
    <t>Nasosun basqısı</t>
  </si>
  <si>
    <t>Quyuiçi qaz separatoru</t>
  </si>
  <si>
    <t>var / yox</t>
  </si>
  <si>
    <t>Mancanaq dəzgahının növü</t>
  </si>
  <si>
    <t>Nasosun (plunjerin) diametri</t>
  </si>
  <si>
    <t>Plunjerin gediş yolu</t>
  </si>
  <si>
    <t>Balansirin yırğalanma sayı</t>
  </si>
  <si>
    <t>say/dəq</t>
  </si>
  <si>
    <t>dövr/dəq</t>
  </si>
  <si>
    <t>Şkifin diametri</t>
  </si>
  <si>
    <t>Vintin diametri</t>
  </si>
  <si>
    <t>Yataq</t>
  </si>
  <si>
    <t>Cavabdeh şəxs</t>
  </si>
  <si>
    <t>Əlaqə nömrəsi</t>
  </si>
  <si>
    <t>Hansı sərfölçənə işləyir</t>
  </si>
  <si>
    <t>Fəaliyyətdə</t>
  </si>
  <si>
    <t>NQÇi</t>
  </si>
  <si>
    <t>Elektrik mühərrikinin maksimal Dövrlər sayı</t>
  </si>
  <si>
    <t>say</t>
  </si>
  <si>
    <t>Neft</t>
  </si>
  <si>
    <t>Su</t>
  </si>
  <si>
    <t>Ştuserin diametri</t>
  </si>
  <si>
    <t>İşləmə müddəti</t>
  </si>
  <si>
    <t>saat</t>
  </si>
  <si>
    <t>Тəzyiq</t>
  </si>
  <si>
    <t xml:space="preserve">Özül / Mədən </t>
  </si>
  <si>
    <t>Meydança</t>
  </si>
  <si>
    <t>Sıra № si</t>
  </si>
  <si>
    <t>Quyu  № si</t>
  </si>
  <si>
    <t>Dövrlər sayı</t>
  </si>
  <si>
    <t>Cari gün haqqında məlumat</t>
  </si>
  <si>
    <t>Özüldə / Mədəndə / Meydançada texnoloji proseslərin təsviri</t>
  </si>
  <si>
    <t>Quyuda mayenin səviyyəsi (m)</t>
  </si>
  <si>
    <t>Statik</t>
  </si>
  <si>
    <t>Dinamik</t>
  </si>
  <si>
    <t xml:space="preserve">Neft Ölçüsü </t>
  </si>
  <si>
    <t>Qaz ölçüsü</t>
  </si>
  <si>
    <t>Qazlift quyularında işçi agentin sərfi</t>
  </si>
  <si>
    <t>Ölçü zamanı götürülən nümunənin laboratoriya nəticələri</t>
  </si>
  <si>
    <t xml:space="preserve">Laboratoriya nəticəsi olan 
Son ölçü tarixi </t>
  </si>
  <si>
    <t>Hasilat ölçüsü haqqında məlumat</t>
  </si>
  <si>
    <t>Son neft ölçü tarixi</t>
  </si>
  <si>
    <t>Son qaz ölçü tarixi</t>
  </si>
  <si>
    <t>Neft Daşları</t>
  </si>
  <si>
    <t>Quyu Fondunun Əsas Kateqoriyası</t>
  </si>
  <si>
    <t>Errorların səbəbləri</t>
  </si>
  <si>
    <t>İşçi agentin sərfi x</t>
  </si>
  <si>
    <t xml:space="preserve">Qazlift sistemində təzyiq </t>
  </si>
  <si>
    <t>Tezlik x</t>
  </si>
  <si>
    <t>BLD_VIIa</t>
  </si>
  <si>
    <t>QaLD-1</t>
  </si>
  <si>
    <t>QA-2ü</t>
  </si>
  <si>
    <t>QD-2</t>
  </si>
  <si>
    <t>QaLD-3</t>
  </si>
  <si>
    <t>QA-1</t>
  </si>
  <si>
    <t>QalD-2</t>
  </si>
  <si>
    <t>QA-2y</t>
  </si>
  <si>
    <t>QD-1</t>
  </si>
  <si>
    <t>QA-2a</t>
  </si>
  <si>
    <t>QA-1y</t>
  </si>
  <si>
    <t>QA-2a/2y</t>
  </si>
  <si>
    <t>QA-1y/QD-2</t>
  </si>
  <si>
    <t>QA-1/1y</t>
  </si>
  <si>
    <t>QA-2</t>
  </si>
  <si>
    <t>QaLD-4</t>
  </si>
  <si>
    <t>QD-5</t>
  </si>
  <si>
    <t>QD-3</t>
  </si>
  <si>
    <t>QD-4</t>
  </si>
  <si>
    <t>QA-3</t>
  </si>
  <si>
    <t>QA-1a</t>
  </si>
  <si>
    <t>QA-2a,QA-1</t>
  </si>
  <si>
    <t>QD-1+2</t>
  </si>
  <si>
    <t>QD2+1</t>
  </si>
  <si>
    <t>BLD_VIIa+BLD_VII</t>
  </si>
  <si>
    <t>BLD_IV</t>
  </si>
  <si>
    <t>Var</t>
  </si>
  <si>
    <t>Yoxdur</t>
  </si>
  <si>
    <t>19/20</t>
  </si>
  <si>
    <t>34</t>
  </si>
  <si>
    <t>5/6</t>
  </si>
  <si>
    <t>7</t>
  </si>
  <si>
    <t>50</t>
  </si>
  <si>
    <t>32</t>
  </si>
  <si>
    <t>8</t>
  </si>
  <si>
    <t>43</t>
  </si>
  <si>
    <t>7,5</t>
  </si>
  <si>
    <t>30</t>
  </si>
  <si>
    <t>6</t>
  </si>
  <si>
    <t>40</t>
  </si>
  <si>
    <t>6,5</t>
  </si>
  <si>
    <t>4/5</t>
  </si>
  <si>
    <t>18/20</t>
  </si>
  <si>
    <t>3/4</t>
  </si>
  <si>
    <t>8/10</t>
  </si>
  <si>
    <t>4/6</t>
  </si>
  <si>
    <t>31</t>
  </si>
  <si>
    <t>17/18</t>
  </si>
  <si>
    <t>26/27</t>
  </si>
  <si>
    <t>65</t>
  </si>
  <si>
    <t>59</t>
  </si>
  <si>
    <t>2/3</t>
  </si>
  <si>
    <t>0</t>
  </si>
  <si>
    <t>0,75</t>
  </si>
  <si>
    <t>3,5</t>
  </si>
  <si>
    <t>5</t>
  </si>
  <si>
    <t>0,45</t>
  </si>
  <si>
    <t>4,5</t>
  </si>
  <si>
    <t>110</t>
  </si>
  <si>
    <t>378</t>
  </si>
  <si>
    <t>5,5</t>
  </si>
  <si>
    <t>47</t>
  </si>
  <si>
    <t>46</t>
  </si>
  <si>
    <t>25</t>
  </si>
  <si>
    <t>14/18</t>
  </si>
  <si>
    <t>14/15</t>
  </si>
  <si>
    <t>2,5</t>
  </si>
  <si>
    <t>62</t>
  </si>
  <si>
    <t>4,2</t>
  </si>
  <si>
    <t>4/7</t>
  </si>
  <si>
    <t>1</t>
  </si>
  <si>
    <t>27/28</t>
  </si>
  <si>
    <t>10/13</t>
  </si>
  <si>
    <t>11/13</t>
  </si>
  <si>
    <t>4,0</t>
  </si>
  <si>
    <t>52/53</t>
  </si>
  <si>
    <t>42/43</t>
  </si>
  <si>
    <t>15/18</t>
  </si>
  <si>
    <t>44/45</t>
  </si>
  <si>
    <t>48</t>
  </si>
  <si>
    <t>18/19</t>
  </si>
  <si>
    <t>9,0</t>
  </si>
  <si>
    <t>3/5</t>
  </si>
  <si>
    <t>10,0</t>
  </si>
  <si>
    <t>41</t>
  </si>
  <si>
    <t>20</t>
  </si>
  <si>
    <t>8/13</t>
  </si>
  <si>
    <t>28/29</t>
  </si>
  <si>
    <t>5,0</t>
  </si>
  <si>
    <t>56</t>
  </si>
  <si>
    <t>41/42</t>
  </si>
  <si>
    <t>7,0</t>
  </si>
  <si>
    <t>450</t>
  </si>
  <si>
    <t>5,2</t>
  </si>
  <si>
    <t>12/13</t>
  </si>
  <si>
    <t>21/22</t>
  </si>
  <si>
    <t>8/9</t>
  </si>
  <si>
    <t>25/26</t>
  </si>
  <si>
    <t>30/31</t>
  </si>
  <si>
    <t>1541a</t>
  </si>
  <si>
    <t>177,8mm-1156m</t>
  </si>
  <si>
    <t>399-385,393-389</t>
  </si>
  <si>
    <t>29/30</t>
  </si>
  <si>
    <t>60</t>
  </si>
  <si>
    <t>168mm-1100m</t>
  </si>
  <si>
    <t>1026-1016,1014-1010</t>
  </si>
  <si>
    <t>62/63</t>
  </si>
  <si>
    <t>168mm-1090m</t>
  </si>
  <si>
    <t>1060-1049</t>
  </si>
  <si>
    <t>22/25</t>
  </si>
  <si>
    <t>40/41</t>
  </si>
  <si>
    <t>177,8mm-1210m</t>
  </si>
  <si>
    <t>1023-1016</t>
  </si>
  <si>
    <t>12/14</t>
  </si>
  <si>
    <t>168mm-1050m</t>
  </si>
  <si>
    <t>951-940</t>
  </si>
  <si>
    <t>24/28</t>
  </si>
  <si>
    <t>168mm-980m</t>
  </si>
  <si>
    <t>931-927,899-882</t>
  </si>
  <si>
    <t>18/24</t>
  </si>
  <si>
    <t>54/55</t>
  </si>
  <si>
    <t>1044-1038</t>
  </si>
  <si>
    <t>10/12</t>
  </si>
  <si>
    <t>168mm-1150m</t>
  </si>
  <si>
    <t>1089-1083</t>
  </si>
  <si>
    <t>39/40</t>
  </si>
  <si>
    <t>168mm-940m</t>
  </si>
  <si>
    <t>860854,851-848,845-840,837-832</t>
  </si>
  <si>
    <t>53/54</t>
  </si>
  <si>
    <t>896-890,886-883,881,5-879,5,878,5-878</t>
  </si>
  <si>
    <t>168mm-1520m</t>
  </si>
  <si>
    <t>624-616</t>
  </si>
  <si>
    <t>16/20</t>
  </si>
  <si>
    <t>35/36</t>
  </si>
  <si>
    <t>168mm-1680m</t>
  </si>
  <si>
    <t>1138-1135,1132-1129</t>
  </si>
  <si>
    <t>14</t>
  </si>
  <si>
    <t>15</t>
  </si>
  <si>
    <t>15,0</t>
  </si>
  <si>
    <t>177,8-33m,     168,3-1640m</t>
  </si>
  <si>
    <t>681-673,669-654</t>
  </si>
  <si>
    <t>16/18</t>
  </si>
  <si>
    <t>168mm-1020m</t>
  </si>
  <si>
    <t>978-972,966-964,961-958</t>
  </si>
  <si>
    <t>168mm-1200m</t>
  </si>
  <si>
    <t>1156-1150</t>
  </si>
  <si>
    <t>13/18</t>
  </si>
  <si>
    <t>66</t>
  </si>
  <si>
    <t>42</t>
  </si>
  <si>
    <t>168mm-1240m</t>
  </si>
  <si>
    <t>1212-1206,1205-1202,1201-1198</t>
  </si>
  <si>
    <t>1023-1015</t>
  </si>
  <si>
    <t>33/34</t>
  </si>
  <si>
    <t>2</t>
  </si>
  <si>
    <t>139mm-1352m</t>
  </si>
  <si>
    <t>491-467</t>
  </si>
  <si>
    <t>22</t>
  </si>
  <si>
    <t>168x139-1790m</t>
  </si>
  <si>
    <t>1592-1574</t>
  </si>
  <si>
    <t>32/33</t>
  </si>
  <si>
    <t>43/44</t>
  </si>
  <si>
    <t>1637a</t>
  </si>
  <si>
    <t>IX</t>
  </si>
  <si>
    <t>168mm-1130m</t>
  </si>
  <si>
    <t>319-311</t>
  </si>
  <si>
    <t>şt.19mm</t>
  </si>
  <si>
    <t>y</t>
  </si>
  <si>
    <t>209</t>
  </si>
  <si>
    <t>SQN-3</t>
  </si>
  <si>
    <t>3,4</t>
  </si>
  <si>
    <t>160</t>
  </si>
  <si>
    <t>168mm-1030m</t>
  </si>
  <si>
    <t>860,5-857,5,855-848</t>
  </si>
  <si>
    <t>686</t>
  </si>
  <si>
    <t>33</t>
  </si>
  <si>
    <t>4,4</t>
  </si>
  <si>
    <t>118</t>
  </si>
  <si>
    <t>168mm-1765m</t>
  </si>
  <si>
    <t>1596-1590</t>
  </si>
  <si>
    <t>15/16</t>
  </si>
  <si>
    <t>74/75</t>
  </si>
  <si>
    <t>23/24</t>
  </si>
  <si>
    <t>168mm-1785m</t>
  </si>
  <si>
    <t>1646-1642,1640-1638</t>
  </si>
  <si>
    <t>30/32</t>
  </si>
  <si>
    <t>58/59</t>
  </si>
  <si>
    <t>168mm-1700m</t>
  </si>
  <si>
    <t>1507-1496</t>
  </si>
  <si>
    <t>12/15</t>
  </si>
  <si>
    <t>168mm-1186m</t>
  </si>
  <si>
    <t>957-920</t>
  </si>
  <si>
    <t>7/8</t>
  </si>
  <si>
    <t>168mm-1257m</t>
  </si>
  <si>
    <t>706-694</t>
  </si>
  <si>
    <t>6/12</t>
  </si>
  <si>
    <t>1482-1478</t>
  </si>
  <si>
    <t>168mm-1600m</t>
  </si>
  <si>
    <t>1437-1433,1431-1427</t>
  </si>
  <si>
    <t>23</t>
  </si>
  <si>
    <t>168mm-1400m</t>
  </si>
  <si>
    <t>1267-1264</t>
  </si>
  <si>
    <t>168mm-1430m</t>
  </si>
  <si>
    <t>753-750,748-732</t>
  </si>
  <si>
    <t>168mm-15m, 139,7mm-1065</t>
  </si>
  <si>
    <t>414-411,387-383</t>
  </si>
  <si>
    <t>168mm-1280m</t>
  </si>
  <si>
    <t>410-405</t>
  </si>
  <si>
    <t>şt.22mm</t>
  </si>
  <si>
    <t>140</t>
  </si>
  <si>
    <t>987-959</t>
  </si>
  <si>
    <t>9/10</t>
  </si>
  <si>
    <t>16</t>
  </si>
  <si>
    <t>168mm-1550m</t>
  </si>
  <si>
    <t>1500-1482</t>
  </si>
  <si>
    <t>54</t>
  </si>
  <si>
    <t>168mm-1015m</t>
  </si>
  <si>
    <t>431-427,417-412,408-405,400-397</t>
  </si>
  <si>
    <t>şt.16mm</t>
  </si>
  <si>
    <t>365</t>
  </si>
  <si>
    <t>150</t>
  </si>
  <si>
    <t>168mm-850m</t>
  </si>
  <si>
    <t>543-540</t>
  </si>
  <si>
    <t>3</t>
  </si>
  <si>
    <t>120</t>
  </si>
  <si>
    <t>100mm-672m</t>
  </si>
  <si>
    <t>450-447</t>
  </si>
  <si>
    <t>448</t>
  </si>
  <si>
    <t>139mm-1030m</t>
  </si>
  <si>
    <t>482-473</t>
  </si>
  <si>
    <t>321+nasos</t>
  </si>
  <si>
    <t>321</t>
  </si>
  <si>
    <t>95</t>
  </si>
  <si>
    <t>430</t>
  </si>
  <si>
    <t>139mm-800</t>
  </si>
  <si>
    <t>507-503</t>
  </si>
  <si>
    <t>442+nasos</t>
  </si>
  <si>
    <t>442</t>
  </si>
  <si>
    <t>146x168mm-1098x12</t>
  </si>
  <si>
    <t>572-552</t>
  </si>
  <si>
    <t>146-1590m</t>
  </si>
  <si>
    <t>554-531</t>
  </si>
  <si>
    <t>146-1626m</t>
  </si>
  <si>
    <t>537-535,527-525</t>
  </si>
  <si>
    <t>25mm</t>
  </si>
  <si>
    <t>Y</t>
  </si>
  <si>
    <t>451</t>
  </si>
  <si>
    <t>146-1640m</t>
  </si>
  <si>
    <t>813-811,805-799</t>
  </si>
  <si>
    <t>168x139mm-1160m</t>
  </si>
  <si>
    <t>525-514</t>
  </si>
  <si>
    <t>16/17</t>
  </si>
  <si>
    <t>168x139mm--60x940m</t>
  </si>
  <si>
    <t>şt22mm</t>
  </si>
  <si>
    <t>474</t>
  </si>
  <si>
    <t>55</t>
  </si>
  <si>
    <t>139mm-1320m</t>
  </si>
  <si>
    <t>1179-1173</t>
  </si>
  <si>
    <t>6/8</t>
  </si>
  <si>
    <t>139mm-1321m</t>
  </si>
  <si>
    <t>623-621</t>
  </si>
  <si>
    <t>411+MEDEN</t>
  </si>
  <si>
    <t>411</t>
  </si>
  <si>
    <t>340</t>
  </si>
  <si>
    <t>146x168mm-1178x12m</t>
  </si>
  <si>
    <t>778-773</t>
  </si>
  <si>
    <t>146x168mm-502x303m</t>
  </si>
  <si>
    <t>746-740</t>
  </si>
  <si>
    <t>520+MEDN</t>
  </si>
  <si>
    <t>520</t>
  </si>
  <si>
    <t>178mm-790m</t>
  </si>
  <si>
    <t>528-524</t>
  </si>
  <si>
    <t>420</t>
  </si>
  <si>
    <t>146x168mm-372x298m</t>
  </si>
  <si>
    <t>552-535</t>
  </si>
  <si>
    <t>440+MEDN</t>
  </si>
  <si>
    <t>440</t>
  </si>
  <si>
    <t>146x168mm-342x288m</t>
  </si>
  <si>
    <t>576-573</t>
  </si>
  <si>
    <t>146x168mm-308x382m</t>
  </si>
  <si>
    <t>452-445</t>
  </si>
  <si>
    <t>146mm-815m</t>
  </si>
  <si>
    <t>377-372,370-363</t>
  </si>
  <si>
    <t>11/12</t>
  </si>
  <si>
    <t>146mm-1085m</t>
  </si>
  <si>
    <t>437-409</t>
  </si>
  <si>
    <t>146mm-1487m</t>
  </si>
  <si>
    <t>807-800,797-789</t>
  </si>
  <si>
    <t>13/15</t>
  </si>
  <si>
    <t>146mm-1201m</t>
  </si>
  <si>
    <t>146mm-1780m</t>
  </si>
  <si>
    <t>404-393</t>
  </si>
  <si>
    <t>10/11</t>
  </si>
  <si>
    <t>146mm-1485m</t>
  </si>
  <si>
    <t>1044-1041,1035-1033,1032-1030</t>
  </si>
  <si>
    <t>146mm-1522m</t>
  </si>
  <si>
    <t>760-737</t>
  </si>
  <si>
    <t>146mm-1170</t>
  </si>
  <si>
    <t>679-666</t>
  </si>
  <si>
    <t>146x168mm-870x30</t>
  </si>
  <si>
    <t>524-518</t>
  </si>
  <si>
    <t>22/24</t>
  </si>
  <si>
    <t>412</t>
  </si>
  <si>
    <t>146x112mm-1470x218</t>
  </si>
  <si>
    <t>1252-1248,1243-1241</t>
  </si>
  <si>
    <t>36/37</t>
  </si>
  <si>
    <t>4</t>
  </si>
  <si>
    <t>146mm-1096m</t>
  </si>
  <si>
    <t>353+MEDN</t>
  </si>
  <si>
    <t>353</t>
  </si>
  <si>
    <t>350</t>
  </si>
  <si>
    <t>146x1600m</t>
  </si>
  <si>
    <t>1370-1347,1343-1324</t>
  </si>
  <si>
    <t>27/30</t>
  </si>
  <si>
    <t>13</t>
  </si>
  <si>
    <t>146x1470m</t>
  </si>
  <si>
    <t>866-864,863-861,859-857,855-853</t>
  </si>
  <si>
    <t>şt16x19mm</t>
  </si>
  <si>
    <t>715</t>
  </si>
  <si>
    <t>0,6</t>
  </si>
  <si>
    <t>100</t>
  </si>
  <si>
    <t>146x1000m</t>
  </si>
  <si>
    <t>527-518</t>
  </si>
  <si>
    <t>şt22x19mm</t>
  </si>
  <si>
    <t>401</t>
  </si>
  <si>
    <t>6,9</t>
  </si>
  <si>
    <t>146x168mm-1707m</t>
  </si>
  <si>
    <t>139mm-975</t>
  </si>
  <si>
    <t>418,5-411</t>
  </si>
  <si>
    <t>367m+MEDN</t>
  </si>
  <si>
    <t>6/7</t>
  </si>
  <si>
    <t>367</t>
  </si>
  <si>
    <t>100mm-879</t>
  </si>
  <si>
    <t>442--436,432-417</t>
  </si>
  <si>
    <t>şt19mm</t>
  </si>
  <si>
    <t>324</t>
  </si>
  <si>
    <t>8,8</t>
  </si>
  <si>
    <t>170</t>
  </si>
  <si>
    <t>168mm-490</t>
  </si>
  <si>
    <t>449-437</t>
  </si>
  <si>
    <t>418</t>
  </si>
  <si>
    <t>168mm-800</t>
  </si>
  <si>
    <t>446-444,432-429,427-424</t>
  </si>
  <si>
    <t>264+MEDN</t>
  </si>
  <si>
    <t>280</t>
  </si>
  <si>
    <t>400</t>
  </si>
  <si>
    <t>168mm-529</t>
  </si>
  <si>
    <t>441-435</t>
  </si>
  <si>
    <t>410</t>
  </si>
  <si>
    <t>168mm-1276m</t>
  </si>
  <si>
    <t>1097-1085</t>
  </si>
  <si>
    <t>3/6</t>
  </si>
  <si>
    <t>22/26</t>
  </si>
  <si>
    <t>168mm-1514m</t>
  </si>
  <si>
    <t>1133-1131,1128-1122</t>
  </si>
  <si>
    <t>168mm-1208m</t>
  </si>
  <si>
    <t>1185-1182,1176-1173</t>
  </si>
  <si>
    <t>3/7</t>
  </si>
  <si>
    <t>168mm-1422m</t>
  </si>
  <si>
    <t>1167-1163</t>
  </si>
  <si>
    <t>168mm-1424m</t>
  </si>
  <si>
    <t>855-853,851-847,845-842</t>
  </si>
  <si>
    <t>7/11</t>
  </si>
  <si>
    <t>168mm-1445m</t>
  </si>
  <si>
    <t>1196-1189</t>
  </si>
  <si>
    <t>7/12</t>
  </si>
  <si>
    <t>168mm-1500m</t>
  </si>
  <si>
    <t>1195-1191</t>
  </si>
  <si>
    <t>168mm-1403m</t>
  </si>
  <si>
    <t>1177-1174,1168-1166</t>
  </si>
  <si>
    <t>168mm-1456m</t>
  </si>
  <si>
    <t>1136-1134</t>
  </si>
  <si>
    <t>168mm-1379m</t>
  </si>
  <si>
    <t>1296-1293,1288-1285</t>
  </si>
  <si>
    <t>6/11</t>
  </si>
  <si>
    <t>34/36</t>
  </si>
  <si>
    <t>168mm-1590m</t>
  </si>
  <si>
    <t>1290-1287</t>
  </si>
  <si>
    <t>9/14</t>
  </si>
  <si>
    <t>168mm-1610m</t>
  </si>
  <si>
    <t>1416-1402</t>
  </si>
  <si>
    <t>6/10</t>
  </si>
  <si>
    <t>168mm-1860m</t>
  </si>
  <si>
    <t>1424-1410</t>
  </si>
  <si>
    <t>37/38</t>
  </si>
  <si>
    <t>168mm-1455m</t>
  </si>
  <si>
    <t>945-939</t>
  </si>
  <si>
    <t>168mm-1790m</t>
  </si>
  <si>
    <t>1459-1453</t>
  </si>
  <si>
    <t>31/33</t>
  </si>
  <si>
    <t>Mahir Hüseynov</t>
  </si>
  <si>
    <t>1020,5-1017,5
1016-1014
1008-1005</t>
  </si>
  <si>
    <t>594,5-592,5
592-590</t>
  </si>
  <si>
    <t>1/2</t>
  </si>
  <si>
    <t>39</t>
  </si>
  <si>
    <t>31/32</t>
  </si>
  <si>
    <t>13/14</t>
  </si>
  <si>
    <t>12</t>
  </si>
  <si>
    <t>388</t>
  </si>
  <si>
    <t>318</t>
  </si>
  <si>
    <t>388+MEDN</t>
  </si>
  <si>
    <t>318+MEDN</t>
  </si>
  <si>
    <t>409+MEDN</t>
  </si>
  <si>
    <t>Aparılmayıb</t>
  </si>
  <si>
    <t>409</t>
  </si>
  <si>
    <t>22/23</t>
  </si>
  <si>
    <t>45</t>
  </si>
  <si>
    <t>59/60</t>
  </si>
  <si>
    <t>14/16</t>
  </si>
  <si>
    <t>Lift borularının texniki vəziyyəti yoxlanıb, süzgəc yuyulum. Mənimsəmə</t>
  </si>
  <si>
    <t>Lift borularının texniki vəziyyəti yoxlanır</t>
  </si>
  <si>
    <t>35</t>
  </si>
  <si>
    <t>949-947
945-943
938-934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</si>
</sst>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dd\-mmm\-yyyy"/>
    <numFmt numFmtId="167" formatCode="[$-409]d\-mmm\-yyyy;@"/>
  </numFmts>
  <fonts count="54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3 Arial AzLat"/>
      <family val="2"/>
      <charset val="204"/>
    </font>
    <font>
      <sz val="10"/>
      <name val="Arial"/>
      <family val="2"/>
    </font>
    <font>
      <sz val="10"/>
      <name val="Arial Cyr"/>
      <charset val="186"/>
    </font>
    <font>
      <sz val="10"/>
      <name val="A3 Arial AzLat"/>
      <family val="2"/>
      <charset val="204"/>
    </font>
    <font>
      <b/>
      <sz val="12"/>
      <name val="A3 Arial AzLat"/>
      <family val="2"/>
      <charset val="186"/>
    </font>
    <font>
      <b/>
      <sz val="14"/>
      <name val="Times New Roman"/>
      <family val="1"/>
    </font>
    <font>
      <sz val="11"/>
      <color theme="1"/>
      <name val="Times New Roman"/>
      <family val="2"/>
      <charset val="204"/>
    </font>
    <font>
      <sz val="12"/>
      <color theme="1"/>
      <name val="A3 Arial AzLat"/>
      <family val="2"/>
      <charset val="204"/>
    </font>
    <font>
      <sz val="11"/>
      <color theme="1"/>
      <name val="Arial"/>
      <family val="2"/>
    </font>
    <font>
      <sz val="10"/>
      <name val="Arial"/>
      <family val="2"/>
      <charset val="162"/>
    </font>
    <font>
      <sz val="10"/>
      <name val="Arial"/>
      <family val="2"/>
      <charset val="204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b/>
      <sz val="14"/>
      <name val="Arial"/>
      <family val="2"/>
    </font>
    <font>
      <sz val="24"/>
      <color theme="1"/>
      <name val="A3 Arial AzLat"/>
      <family val="2"/>
      <charset val="204"/>
    </font>
    <font>
      <b/>
      <sz val="36"/>
      <color rgb="FFFF0000"/>
      <name val="A3 Arial AzLat"/>
      <family val="2"/>
      <charset val="204"/>
    </font>
    <font>
      <b/>
      <sz val="11"/>
      <name val="Arial"/>
      <family val="2"/>
      <charset val="186"/>
    </font>
    <font>
      <b/>
      <sz val="12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  <font>
      <b/>
      <vertAlign val="superscript"/>
      <sz val="12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b/>
      <sz val="14"/>
      <name val="Arial"/>
      <family val="2"/>
      <charset val="186"/>
    </font>
    <font>
      <b/>
      <sz val="36"/>
      <name val="A3 Arial AzLat"/>
      <family val="2"/>
      <charset val="204"/>
    </font>
    <font>
      <sz val="9"/>
      <color theme="1"/>
      <name val="Arial"/>
      <family val="2"/>
      <charset val="204"/>
    </font>
    <font>
      <b/>
      <sz val="14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i/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24"/>
      <name val="A3 Arial AzLat"/>
      <family val="2"/>
      <charset val="204"/>
    </font>
    <font>
      <sz val="12"/>
      <color theme="1"/>
      <name val="Arial"/>
      <family val="2"/>
    </font>
    <font>
      <b/>
      <sz val="20"/>
      <name val="A3 Arial AzLat"/>
      <family val="2"/>
      <charset val="204"/>
    </font>
    <font>
      <sz val="8"/>
      <name val="Arial"/>
      <family val="2"/>
      <charset val="162"/>
    </font>
    <font>
      <b/>
      <sz val="16"/>
      <name val="A3 Arial AzLat"/>
      <family val="2"/>
      <charset val="204"/>
    </font>
    <font>
      <b/>
      <sz val="18"/>
      <name val="Arial"/>
      <family val="2"/>
      <charset val="186"/>
    </font>
    <font>
      <b/>
      <sz val="12"/>
      <color theme="1"/>
      <name val="Arial"/>
      <family val="2"/>
    </font>
    <font>
      <b/>
      <sz val="12"/>
      <color theme="9" tint="-0.249977111117893"/>
      <name val="A3 Arial AzLat"/>
      <family val="2"/>
      <charset val="204"/>
    </font>
    <font>
      <sz val="12"/>
      <name val="A3 Arial AzLat"/>
      <charset val="186"/>
    </font>
    <font>
      <b/>
      <sz val="16"/>
      <color theme="1"/>
      <name val="Arial"/>
      <family val="2"/>
      <charset val="186"/>
    </font>
    <font>
      <b/>
      <sz val="16"/>
      <name val="A3 Arial AzLat"/>
      <family val="2"/>
      <charset val="186"/>
    </font>
    <font>
      <b/>
      <sz val="18"/>
      <name val="A3 Arial AzLat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 style="thin">
        <color indexed="64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/>
      <bottom style="thick">
        <color theme="1"/>
      </bottom>
      <diagonal/>
    </border>
    <border>
      <left style="thin">
        <color indexed="64"/>
      </left>
      <right style="medium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theme="1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1">
    <xf numFmtId="0" fontId="0" fillId="0" borderId="0"/>
    <xf numFmtId="164" fontId="8" fillId="0" borderId="0" applyFont="0" applyFill="0" applyBorder="0" applyAlignment="0" applyProtection="0"/>
    <xf numFmtId="0" fontId="13" fillId="0" borderId="0"/>
    <xf numFmtId="0" fontId="7" fillId="0" borderId="0"/>
    <xf numFmtId="0" fontId="6" fillId="0" borderId="0"/>
    <xf numFmtId="0" fontId="17" fillId="0" borderId="0"/>
    <xf numFmtId="0" fontId="5" fillId="0" borderId="0"/>
    <xf numFmtId="0" fontId="4" fillId="0" borderId="0"/>
    <xf numFmtId="0" fontId="12" fillId="0" borderId="0"/>
    <xf numFmtId="0" fontId="12" fillId="0" borderId="0"/>
    <xf numFmtId="164" fontId="8" fillId="0" borderId="0" applyFont="0" applyFill="0" applyBorder="0" applyAlignment="0" applyProtection="0"/>
    <xf numFmtId="0" fontId="4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70">
    <xf numFmtId="0" fontId="0" fillId="0" borderId="0" xfId="0"/>
    <xf numFmtId="0" fontId="12" fillId="0" borderId="5" xfId="0" applyFont="1" applyBorder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center" vertical="center"/>
    </xf>
    <xf numFmtId="0" fontId="9" fillId="6" borderId="5" xfId="0" applyFont="1" applyFill="1" applyBorder="1" applyAlignment="1">
      <alignment horizontal="center" vertical="center" wrapText="1"/>
    </xf>
    <xf numFmtId="49" fontId="19" fillId="9" borderId="16" xfId="6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5" fontId="12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5" xfId="0" applyFont="1" applyFill="1" applyBorder="1" applyAlignment="1">
      <alignment vertical="center" textRotation="90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49" fontId="22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62" xfId="0" applyFont="1" applyFill="1" applyBorder="1" applyAlignment="1" applyProtection="1">
      <alignment horizontal="center" vertical="center" wrapText="1"/>
      <protection locked="0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49" fontId="2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10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textRotation="90" wrapText="1"/>
    </xf>
    <xf numFmtId="1" fontId="41" fillId="8" borderId="74" xfId="0" applyNumberFormat="1" applyFont="1" applyFill="1" applyBorder="1" applyAlignment="1">
      <alignment horizontal="center" vertical="center"/>
    </xf>
    <xf numFmtId="1" fontId="41" fillId="8" borderId="75" xfId="0" applyNumberFormat="1" applyFont="1" applyFill="1" applyBorder="1" applyAlignment="1">
      <alignment horizontal="center" vertical="center"/>
    </xf>
    <xf numFmtId="1" fontId="41" fillId="8" borderId="77" xfId="0" applyNumberFormat="1" applyFont="1" applyFill="1" applyBorder="1" applyAlignment="1">
      <alignment horizontal="center" vertical="center"/>
    </xf>
    <xf numFmtId="1" fontId="41" fillId="8" borderId="78" xfId="0" applyNumberFormat="1" applyFont="1" applyFill="1" applyBorder="1" applyAlignment="1">
      <alignment horizontal="center" vertical="center"/>
    </xf>
    <xf numFmtId="1" fontId="41" fillId="8" borderId="79" xfId="0" applyNumberFormat="1" applyFont="1" applyFill="1" applyBorder="1" applyAlignment="1">
      <alignment horizontal="center" vertical="center"/>
    </xf>
    <xf numFmtId="1" fontId="40" fillId="5" borderId="81" xfId="0" applyNumberFormat="1" applyFont="1" applyFill="1" applyBorder="1" applyAlignment="1">
      <alignment horizontal="center" vertical="center" wrapText="1"/>
    </xf>
    <xf numFmtId="1" fontId="40" fillId="5" borderId="76" xfId="0" applyNumberFormat="1" applyFont="1" applyFill="1" applyBorder="1" applyAlignment="1">
      <alignment horizontal="center" vertical="center" wrapText="1"/>
    </xf>
    <xf numFmtId="1" fontId="40" fillId="5" borderId="82" xfId="0" applyNumberFormat="1" applyFont="1" applyFill="1" applyBorder="1" applyAlignment="1">
      <alignment horizontal="center" vertical="center" wrapText="1"/>
    </xf>
    <xf numFmtId="0" fontId="39" fillId="7" borderId="80" xfId="0" applyFont="1" applyFill="1" applyBorder="1" applyAlignment="1">
      <alignment horizontal="center" vertical="center"/>
    </xf>
    <xf numFmtId="0" fontId="39" fillId="7" borderId="75" xfId="0" applyFont="1" applyFill="1" applyBorder="1" applyAlignment="1">
      <alignment horizontal="center" vertical="center"/>
    </xf>
    <xf numFmtId="0" fontId="39" fillId="7" borderId="83" xfId="0" applyFont="1" applyFill="1" applyBorder="1" applyAlignment="1">
      <alignment horizontal="center" vertical="center"/>
    </xf>
    <xf numFmtId="0" fontId="40" fillId="3" borderId="80" xfId="20" applyFont="1" applyFill="1" applyBorder="1" applyAlignment="1">
      <alignment horizontal="center" vertical="center"/>
    </xf>
    <xf numFmtId="0" fontId="40" fillId="3" borderId="79" xfId="20" applyFont="1" applyFill="1" applyBorder="1" applyAlignment="1">
      <alignment horizontal="center" vertical="center"/>
    </xf>
    <xf numFmtId="0" fontId="40" fillId="3" borderId="75" xfId="20" applyFont="1" applyFill="1" applyBorder="1" applyAlignment="1">
      <alignment horizontal="center" vertical="center"/>
    </xf>
    <xf numFmtId="0" fontId="40" fillId="11" borderId="74" xfId="10" applyNumberFormat="1" applyFont="1" applyFill="1" applyBorder="1" applyAlignment="1" applyProtection="1">
      <alignment horizontal="center" vertical="center" wrapText="1"/>
    </xf>
    <xf numFmtId="0" fontId="40" fillId="11" borderId="75" xfId="10" applyNumberFormat="1" applyFont="1" applyFill="1" applyBorder="1" applyAlignment="1" applyProtection="1">
      <alignment horizontal="center" vertical="center" wrapText="1"/>
    </xf>
    <xf numFmtId="0" fontId="40" fillId="11" borderId="83" xfId="10" applyNumberFormat="1" applyFont="1" applyFill="1" applyBorder="1" applyAlignment="1" applyProtection="1">
      <alignment horizontal="center" vertical="center" wrapText="1"/>
    </xf>
    <xf numFmtId="0" fontId="10" fillId="8" borderId="53" xfId="0" applyFont="1" applyFill="1" applyBorder="1" applyAlignment="1">
      <alignment horizontal="center" vertical="center" textRotation="90" wrapText="1"/>
    </xf>
    <xf numFmtId="0" fontId="10" fillId="8" borderId="66" xfId="0" applyFont="1" applyFill="1" applyBorder="1" applyAlignment="1">
      <alignment horizontal="center" vertical="center" textRotation="90" wrapText="1"/>
    </xf>
    <xf numFmtId="0" fontId="10" fillId="8" borderId="54" xfId="0" applyFont="1" applyFill="1" applyBorder="1" applyAlignment="1">
      <alignment horizontal="center" vertical="center" textRotation="90" wrapText="1"/>
    </xf>
    <xf numFmtId="0" fontId="10" fillId="8" borderId="75" xfId="0" applyFont="1" applyFill="1" applyBorder="1" applyAlignment="1">
      <alignment horizontal="center" vertical="center" textRotation="90" wrapText="1"/>
    </xf>
    <xf numFmtId="0" fontId="40" fillId="3" borderId="78" xfId="20" applyFont="1" applyFill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40" fillId="3" borderId="83" xfId="20" applyFont="1" applyFill="1" applyBorder="1" applyAlignment="1">
      <alignment horizontal="center" vertical="center"/>
    </xf>
    <xf numFmtId="1" fontId="41" fillId="8" borderId="86" xfId="0" applyNumberFormat="1" applyFont="1" applyFill="1" applyBorder="1" applyAlignment="1">
      <alignment horizontal="center" vertical="center"/>
    </xf>
    <xf numFmtId="1" fontId="41" fillId="8" borderId="93" xfId="0" applyNumberFormat="1" applyFont="1" applyFill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 textRotation="90"/>
    </xf>
    <xf numFmtId="0" fontId="10" fillId="4" borderId="53" xfId="0" applyFont="1" applyFill="1" applyBorder="1" applyAlignment="1">
      <alignment horizontal="center" vertical="center" textRotation="90" wrapText="1"/>
    </xf>
    <xf numFmtId="0" fontId="35" fillId="0" borderId="0" xfId="0" applyFont="1" applyAlignment="1">
      <alignment vertical="center"/>
    </xf>
    <xf numFmtId="0" fontId="14" fillId="0" borderId="94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15" fillId="0" borderId="9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0" fillId="0" borderId="32" xfId="0" applyBorder="1"/>
    <xf numFmtId="0" fontId="0" fillId="0" borderId="21" xfId="0" applyBorder="1"/>
    <xf numFmtId="0" fontId="11" fillId="2" borderId="108" xfId="1" applyNumberFormat="1" applyFont="1" applyFill="1" applyBorder="1" applyAlignment="1" applyProtection="1">
      <alignment horizontal="center" vertical="center"/>
    </xf>
    <xf numFmtId="0" fontId="26" fillId="0" borderId="109" xfId="0" applyFont="1" applyBorder="1" applyAlignment="1">
      <alignment vertical="center"/>
    </xf>
    <xf numFmtId="0" fontId="11" fillId="0" borderId="110" xfId="0" applyFont="1" applyBorder="1" applyAlignment="1">
      <alignment horizontal="center" vertical="center"/>
    </xf>
    <xf numFmtId="0" fontId="26" fillId="0" borderId="110" xfId="0" applyFont="1" applyBorder="1" applyAlignment="1">
      <alignment vertical="center"/>
    </xf>
    <xf numFmtId="0" fontId="14" fillId="0" borderId="110" xfId="0" applyFont="1" applyBorder="1" applyAlignment="1">
      <alignment horizontal="center" vertical="center"/>
    </xf>
    <xf numFmtId="0" fontId="15" fillId="0" borderId="110" xfId="0" applyFont="1" applyBorder="1" applyAlignment="1">
      <alignment horizontal="center" vertical="center"/>
    </xf>
    <xf numFmtId="0" fontId="11" fillId="0" borderId="111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3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0" fillId="0" borderId="113" xfId="0" applyBorder="1"/>
    <xf numFmtId="0" fontId="18" fillId="0" borderId="114" xfId="0" applyFont="1" applyBorder="1" applyAlignment="1">
      <alignment horizontal="center" vertical="center"/>
    </xf>
    <xf numFmtId="0" fontId="18" fillId="0" borderId="113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0" fontId="11" fillId="0" borderId="116" xfId="0" applyFont="1" applyBorder="1" applyAlignment="1">
      <alignment horizontal="center" vertical="center"/>
    </xf>
    <xf numFmtId="0" fontId="14" fillId="0" borderId="116" xfId="0" applyFont="1" applyBorder="1" applyAlignment="1">
      <alignment horizontal="center" vertical="center"/>
    </xf>
    <xf numFmtId="0" fontId="15" fillId="0" borderId="116" xfId="0" applyFont="1" applyBorder="1" applyAlignment="1">
      <alignment horizontal="center" vertical="center"/>
    </xf>
    <xf numFmtId="0" fontId="0" fillId="0" borderId="116" xfId="0" applyBorder="1"/>
    <xf numFmtId="0" fontId="0" fillId="0" borderId="117" xfId="0" applyBorder="1"/>
    <xf numFmtId="0" fontId="28" fillId="8" borderId="39" xfId="0" applyFont="1" applyFill="1" applyBorder="1" applyAlignment="1">
      <alignment horizontal="center" vertical="center" textRotation="90" wrapText="1"/>
    </xf>
    <xf numFmtId="0" fontId="10" fillId="8" borderId="123" xfId="0" applyFont="1" applyFill="1" applyBorder="1" applyAlignment="1">
      <alignment horizontal="center" vertical="center" textRotation="90"/>
    </xf>
    <xf numFmtId="0" fontId="10" fillId="8" borderId="124" xfId="0" applyFont="1" applyFill="1" applyBorder="1" applyAlignment="1">
      <alignment horizontal="center" vertical="center" textRotation="90"/>
    </xf>
    <xf numFmtId="0" fontId="10" fillId="8" borderId="125" xfId="0" applyFont="1" applyFill="1" applyBorder="1" applyAlignment="1">
      <alignment horizontal="center" vertical="center" textRotation="90"/>
    </xf>
    <xf numFmtId="0" fontId="40" fillId="12" borderId="73" xfId="2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10" fillId="8" borderId="65" xfId="0" applyFont="1" applyFill="1" applyBorder="1" applyAlignment="1">
      <alignment horizontal="center" vertical="center" textRotation="90" wrapText="1"/>
    </xf>
    <xf numFmtId="0" fontId="39" fillId="7" borderId="74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0" fillId="4" borderId="54" xfId="0" applyFont="1" applyFill="1" applyBorder="1" applyAlignment="1">
      <alignment horizontal="center" vertical="center" textRotation="90" wrapText="1"/>
    </xf>
    <xf numFmtId="0" fontId="40" fillId="4" borderId="74" xfId="10" applyNumberFormat="1" applyFont="1" applyFill="1" applyBorder="1" applyAlignment="1" applyProtection="1">
      <alignment horizontal="center" vertical="center" wrapText="1"/>
    </xf>
    <xf numFmtId="1" fontId="21" fillId="2" borderId="15" xfId="0" applyNumberFormat="1" applyFont="1" applyFill="1" applyBorder="1" applyAlignment="1" applyProtection="1">
      <alignment horizontal="center" vertical="center"/>
      <protection locked="0"/>
    </xf>
    <xf numFmtId="0" fontId="10" fillId="4" borderId="52" xfId="0" applyFont="1" applyFill="1" applyBorder="1" applyAlignment="1">
      <alignment horizontal="center" vertical="center" textRotation="90"/>
    </xf>
    <xf numFmtId="0" fontId="40" fillId="4" borderId="90" xfId="10" applyNumberFormat="1" applyFont="1" applyFill="1" applyBorder="1" applyAlignment="1" applyProtection="1">
      <alignment horizontal="center" vertical="center" wrapText="1"/>
    </xf>
    <xf numFmtId="0" fontId="10" fillId="8" borderId="36" xfId="0" applyFont="1" applyFill="1" applyBorder="1" applyAlignment="1">
      <alignment horizontal="center" vertical="center" textRotation="90" wrapText="1"/>
    </xf>
    <xf numFmtId="1" fontId="41" fillId="8" borderId="134" xfId="0" applyNumberFormat="1" applyFont="1" applyFill="1" applyBorder="1" applyAlignment="1">
      <alignment horizontal="center" vertical="center"/>
    </xf>
    <xf numFmtId="49" fontId="22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38" xfId="0" applyNumberFormat="1" applyFont="1" applyFill="1" applyBorder="1" applyAlignment="1" applyProtection="1">
      <alignment horizontal="center" vertical="center" wrapText="1"/>
      <protection locked="0"/>
    </xf>
    <xf numFmtId="165" fontId="22" fillId="2" borderId="58" xfId="0" applyNumberFormat="1" applyFont="1" applyFill="1" applyBorder="1" applyAlignment="1" applyProtection="1">
      <alignment horizontal="center" vertical="center" wrapText="1"/>
      <protection locked="0"/>
    </xf>
    <xf numFmtId="0" fontId="28" fillId="8" borderId="137" xfId="0" applyFont="1" applyFill="1" applyBorder="1" applyAlignment="1">
      <alignment vertical="center" textRotation="90" wrapText="1"/>
    </xf>
    <xf numFmtId="0" fontId="50" fillId="0" borderId="94" xfId="0" applyFont="1" applyBorder="1" applyAlignment="1">
      <alignment horizontal="center" vertical="center"/>
    </xf>
    <xf numFmtId="0" fontId="40" fillId="4" borderId="91" xfId="10" applyNumberFormat="1" applyFont="1" applyFill="1" applyBorder="1" applyAlignment="1" applyProtection="1">
      <alignment horizontal="center" vertical="center" wrapText="1"/>
    </xf>
    <xf numFmtId="0" fontId="28" fillId="8" borderId="140" xfId="0" applyFont="1" applyFill="1" applyBorder="1" applyAlignment="1">
      <alignment horizontal="center" vertical="center" textRotation="90" wrapText="1"/>
    </xf>
    <xf numFmtId="0" fontId="28" fillId="8" borderId="141" xfId="0" applyFont="1" applyFill="1" applyBorder="1" applyAlignment="1">
      <alignment horizontal="center" vertical="center" textRotation="90" wrapText="1"/>
    </xf>
    <xf numFmtId="49" fontId="16" fillId="0" borderId="110" xfId="0" applyNumberFormat="1" applyFont="1" applyBorder="1" applyAlignment="1">
      <alignment horizontal="center" vertical="center"/>
    </xf>
    <xf numFmtId="2" fontId="21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2" fillId="7" borderId="49" xfId="0" applyFont="1" applyFill="1" applyBorder="1" applyAlignment="1" applyProtection="1">
      <alignment horizontal="center" vertical="center"/>
      <protection locked="0"/>
    </xf>
    <xf numFmtId="0" fontId="22" fillId="7" borderId="15" xfId="0" applyFont="1" applyFill="1" applyBorder="1" applyAlignment="1" applyProtection="1">
      <alignment horizontal="center" vertical="center"/>
      <protection locked="0"/>
    </xf>
    <xf numFmtId="0" fontId="22" fillId="7" borderId="8" xfId="0" applyFont="1" applyFill="1" applyBorder="1" applyAlignment="1" applyProtection="1">
      <alignment horizontal="center" vertical="center"/>
      <protection locked="0"/>
    </xf>
    <xf numFmtId="0" fontId="22" fillId="7" borderId="8" xfId="0" applyFont="1" applyFill="1" applyBorder="1" applyAlignment="1" applyProtection="1">
      <alignment horizontal="center" vertical="center" wrapText="1"/>
      <protection locked="0"/>
    </xf>
    <xf numFmtId="0" fontId="22" fillId="7" borderId="8" xfId="8" applyFont="1" applyFill="1" applyBorder="1" applyAlignment="1" applyProtection="1">
      <alignment horizontal="center" vertical="center" wrapText="1"/>
      <protection locked="0"/>
    </xf>
    <xf numFmtId="0" fontId="22" fillId="7" borderId="58" xfId="8" applyFont="1" applyFill="1" applyBorder="1" applyAlignment="1" applyProtection="1">
      <alignment horizontal="center" vertical="center" wrapText="1"/>
      <protection locked="0"/>
    </xf>
    <xf numFmtId="0" fontId="36" fillId="3" borderId="9" xfId="2" applyFont="1" applyFill="1" applyBorder="1" applyAlignment="1" applyProtection="1">
      <alignment horizontal="center" vertical="center" wrapText="1"/>
      <protection locked="0"/>
    </xf>
    <xf numFmtId="0" fontId="22" fillId="3" borderId="9" xfId="0" applyFont="1" applyFill="1" applyBorder="1" applyAlignment="1" applyProtection="1">
      <alignment horizontal="center" vertical="center"/>
      <protection locked="0"/>
    </xf>
    <xf numFmtId="0" fontId="23" fillId="3" borderId="7" xfId="0" applyFont="1" applyFill="1" applyBorder="1" applyAlignment="1" applyProtection="1">
      <alignment horizontal="center" vertical="center"/>
      <protection locked="0"/>
    </xf>
    <xf numFmtId="0" fontId="22" fillId="3" borderId="8" xfId="0" applyFont="1" applyFill="1" applyBorder="1" applyAlignment="1" applyProtection="1">
      <alignment horizontal="center" vertical="center" wrapText="1"/>
      <protection locked="0"/>
    </xf>
    <xf numFmtId="0" fontId="22" fillId="3" borderId="8" xfId="0" applyFont="1" applyFill="1" applyBorder="1" applyAlignment="1" applyProtection="1">
      <alignment horizontal="center" vertical="center"/>
      <protection locked="0"/>
    </xf>
    <xf numFmtId="0" fontId="23" fillId="3" borderId="8" xfId="0" applyFont="1" applyFill="1" applyBorder="1" applyAlignment="1" applyProtection="1">
      <alignment horizontal="center" vertical="center" wrapText="1"/>
      <protection locked="0"/>
    </xf>
    <xf numFmtId="0" fontId="23" fillId="3" borderId="8" xfId="0" applyFont="1" applyFill="1" applyBorder="1" applyAlignment="1" applyProtection="1">
      <alignment horizontal="center" vertical="center"/>
      <protection locked="0"/>
    </xf>
    <xf numFmtId="0" fontId="22" fillId="3" borderId="58" xfId="0" applyFont="1" applyFill="1" applyBorder="1" applyAlignment="1" applyProtection="1">
      <alignment horizontal="center" vertical="center"/>
      <protection locked="0"/>
    </xf>
    <xf numFmtId="49" fontId="22" fillId="3" borderId="49" xfId="0" applyNumberFormat="1" applyFont="1" applyFill="1" applyBorder="1" applyAlignment="1" applyProtection="1">
      <alignment horizontal="center" vertical="center"/>
      <protection locked="0"/>
    </xf>
    <xf numFmtId="167" fontId="40" fillId="2" borderId="49" xfId="0" applyNumberFormat="1" applyFont="1" applyFill="1" applyBorder="1" applyAlignment="1" applyProtection="1">
      <alignment horizontal="center" vertical="center"/>
      <protection locked="0"/>
    </xf>
    <xf numFmtId="2" fontId="40" fillId="2" borderId="8" xfId="0" applyNumberFormat="1" applyFont="1" applyFill="1" applyBorder="1" applyAlignment="1" applyProtection="1">
      <alignment horizontal="center" vertical="center" wrapText="1"/>
      <protection locked="0"/>
    </xf>
    <xf numFmtId="2" fontId="40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22" fillId="4" borderId="49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24" xfId="0" applyFont="1" applyFill="1" applyBorder="1" applyAlignment="1">
      <alignment horizontal="center" vertical="center" textRotation="90" wrapText="1"/>
    </xf>
    <xf numFmtId="0" fontId="10" fillId="8" borderId="128" xfId="0" applyFont="1" applyFill="1" applyBorder="1" applyAlignment="1">
      <alignment horizontal="center" vertical="center" textRotation="90" wrapText="1"/>
    </xf>
    <xf numFmtId="0" fontId="28" fillId="8" borderId="72" xfId="0" applyFont="1" applyFill="1" applyBorder="1" applyAlignment="1">
      <alignment horizontal="center" vertical="center" textRotation="90" wrapText="1"/>
    </xf>
    <xf numFmtId="0" fontId="11" fillId="0" borderId="153" xfId="0" applyFont="1" applyBorder="1" applyAlignment="1">
      <alignment horizontal="center" vertical="center"/>
    </xf>
    <xf numFmtId="165" fontId="22" fillId="2" borderId="138" xfId="0" applyNumberFormat="1" applyFont="1" applyFill="1" applyBorder="1" applyAlignment="1" applyProtection="1">
      <alignment horizontal="center" vertical="center" wrapText="1"/>
      <protection locked="0"/>
    </xf>
    <xf numFmtId="1" fontId="41" fillId="8" borderId="154" xfId="0" applyNumberFormat="1" applyFont="1" applyFill="1" applyBorder="1" applyAlignment="1">
      <alignment horizontal="center" vertical="center"/>
    </xf>
    <xf numFmtId="1" fontId="41" fillId="8" borderId="143" xfId="0" applyNumberFormat="1" applyFont="1" applyFill="1" applyBorder="1" applyAlignment="1">
      <alignment horizontal="center" vertical="center"/>
    </xf>
    <xf numFmtId="1" fontId="41" fillId="8" borderId="155" xfId="0" applyNumberFormat="1" applyFont="1" applyFill="1" applyBorder="1" applyAlignment="1">
      <alignment horizontal="center" vertical="center"/>
    </xf>
    <xf numFmtId="1" fontId="41" fillId="8" borderId="156" xfId="0" applyNumberFormat="1" applyFont="1" applyFill="1" applyBorder="1" applyAlignment="1">
      <alignment horizontal="center" vertical="center"/>
    </xf>
    <xf numFmtId="1" fontId="40" fillId="5" borderId="71" xfId="0" applyNumberFormat="1" applyFont="1" applyFill="1" applyBorder="1" applyAlignment="1">
      <alignment horizontal="center" vertical="center" wrapText="1"/>
    </xf>
    <xf numFmtId="1" fontId="40" fillId="5" borderId="6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16" fontId="35" fillId="0" borderId="0" xfId="0" applyNumberFormat="1" applyFont="1" applyAlignment="1">
      <alignment vertical="center"/>
    </xf>
    <xf numFmtId="14" fontId="11" fillId="0" borderId="94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1" fontId="22" fillId="13" borderId="15" xfId="0" applyNumberFormat="1" applyFont="1" applyFill="1" applyBorder="1" applyAlignment="1">
      <alignment horizontal="center" vertical="center" wrapText="1"/>
    </xf>
    <xf numFmtId="0" fontId="43" fillId="13" borderId="13" xfId="0" applyFont="1" applyFill="1" applyBorder="1" applyAlignment="1">
      <alignment horizontal="center" vertical="center"/>
    </xf>
    <xf numFmtId="49" fontId="42" fillId="12" borderId="108" xfId="0" applyNumberFormat="1" applyFont="1" applyFill="1" applyBorder="1" applyAlignment="1">
      <alignment horizontal="center" vertical="center"/>
    </xf>
    <xf numFmtId="167" fontId="11" fillId="12" borderId="108" xfId="0" applyNumberFormat="1" applyFont="1" applyFill="1" applyBorder="1" applyAlignment="1">
      <alignment horizontal="center" vertical="center"/>
    </xf>
    <xf numFmtId="0" fontId="11" fillId="0" borderId="108" xfId="1" applyNumberFormat="1" applyFont="1" applyFill="1" applyBorder="1" applyAlignment="1" applyProtection="1">
      <alignment horizontal="center" vertical="center"/>
    </xf>
    <xf numFmtId="0" fontId="49" fillId="12" borderId="108" xfId="0" applyFont="1" applyFill="1" applyBorder="1" applyAlignment="1">
      <alignment horizontal="center" vertical="center"/>
    </xf>
    <xf numFmtId="0" fontId="11" fillId="12" borderId="108" xfId="0" applyFont="1" applyFill="1" applyBorder="1" applyAlignment="1">
      <alignment horizontal="center" vertical="center"/>
    </xf>
    <xf numFmtId="166" fontId="11" fillId="2" borderId="108" xfId="0" applyNumberFormat="1" applyFont="1" applyFill="1" applyBorder="1" applyAlignment="1">
      <alignment horizontal="center" vertical="center"/>
    </xf>
    <xf numFmtId="167" fontId="16" fillId="0" borderId="149" xfId="0" applyNumberFormat="1" applyFont="1" applyBorder="1" applyAlignment="1" applyProtection="1">
      <alignment horizontal="center" vertical="center"/>
      <protection locked="0"/>
    </xf>
    <xf numFmtId="49" fontId="22" fillId="2" borderId="139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15" xfId="0" applyNumberFormat="1" applyFont="1" applyFill="1" applyBorder="1" applyAlignment="1" applyProtection="1">
      <alignment horizontal="center" vertical="center" wrapText="1"/>
      <protection locked="0"/>
    </xf>
    <xf numFmtId="2" fontId="12" fillId="2" borderId="58" xfId="0" applyNumberFormat="1" applyFont="1" applyFill="1" applyBorder="1" applyAlignment="1" applyProtection="1">
      <alignment horizontal="center" vertical="center"/>
      <protection locked="0"/>
    </xf>
    <xf numFmtId="0" fontId="22" fillId="3" borderId="9" xfId="0" applyFont="1" applyFill="1" applyBorder="1" applyAlignment="1" applyProtection="1">
      <alignment horizontal="center" vertical="center" wrapText="1"/>
      <protection locked="0"/>
    </xf>
    <xf numFmtId="0" fontId="37" fillId="8" borderId="4" xfId="0" applyFont="1" applyFill="1" applyBorder="1" applyAlignment="1">
      <alignment horizontal="center" vertical="center" wrapText="1"/>
    </xf>
    <xf numFmtId="0" fontId="37" fillId="8" borderId="5" xfId="0" applyFont="1" applyFill="1" applyBorder="1" applyAlignment="1">
      <alignment horizontal="center" vertical="center" wrapText="1"/>
    </xf>
    <xf numFmtId="0" fontId="37" fillId="8" borderId="6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vertical="center" textRotation="90" wrapText="1"/>
    </xf>
    <xf numFmtId="0" fontId="10" fillId="11" borderId="27" xfId="0" applyFont="1" applyFill="1" applyBorder="1" applyAlignment="1">
      <alignment horizontal="center" vertical="center" textRotation="90" wrapText="1"/>
    </xf>
    <xf numFmtId="0" fontId="10" fillId="11" borderId="54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 textRotation="90" wrapText="1"/>
    </xf>
    <xf numFmtId="0" fontId="10" fillId="11" borderId="5" xfId="0" applyFont="1" applyFill="1" applyBorder="1" applyAlignment="1">
      <alignment horizontal="center" vertical="center" textRotation="90"/>
    </xf>
    <xf numFmtId="0" fontId="10" fillId="11" borderId="53" xfId="0" applyFont="1" applyFill="1" applyBorder="1" applyAlignment="1">
      <alignment horizontal="center" vertical="center" textRotation="90"/>
    </xf>
    <xf numFmtId="0" fontId="10" fillId="3" borderId="4" xfId="0" applyFont="1" applyFill="1" applyBorder="1" applyAlignment="1">
      <alignment horizontal="center" vertical="center" textRotation="90" wrapText="1"/>
    </xf>
    <xf numFmtId="0" fontId="10" fillId="3" borderId="65" xfId="0" applyFont="1" applyFill="1" applyBorder="1" applyAlignment="1">
      <alignment horizontal="center" vertical="center" textRotation="90" wrapText="1"/>
    </xf>
    <xf numFmtId="0" fontId="10" fillId="3" borderId="5" xfId="0" applyFont="1" applyFill="1" applyBorder="1" applyAlignment="1">
      <alignment horizontal="center" vertical="center" textRotation="90" wrapText="1"/>
    </xf>
    <xf numFmtId="0" fontId="10" fillId="3" borderId="53" xfId="0" applyFont="1" applyFill="1" applyBorder="1" applyAlignment="1">
      <alignment horizontal="center" vertical="center" textRotation="90"/>
    </xf>
    <xf numFmtId="0" fontId="28" fillId="7" borderId="47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 wrapText="1"/>
    </xf>
    <xf numFmtId="0" fontId="28" fillId="7" borderId="53" xfId="0" applyFont="1" applyFill="1" applyBorder="1" applyAlignment="1">
      <alignment horizontal="center" vertical="center" wrapText="1"/>
    </xf>
    <xf numFmtId="0" fontId="38" fillId="0" borderId="22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28" fillId="5" borderId="56" xfId="0" applyFont="1" applyFill="1" applyBorder="1" applyAlignment="1">
      <alignment horizontal="center" vertical="center" wrapText="1"/>
    </xf>
    <xf numFmtId="0" fontId="28" fillId="5" borderId="62" xfId="0" applyFont="1" applyFill="1" applyBorder="1" applyAlignment="1">
      <alignment horizontal="center" vertical="center" wrapText="1"/>
    </xf>
    <xf numFmtId="0" fontId="28" fillId="5" borderId="57" xfId="0" applyFont="1" applyFill="1" applyBorder="1" applyAlignment="1">
      <alignment horizontal="center" vertical="center" wrapText="1"/>
    </xf>
    <xf numFmtId="0" fontId="28" fillId="5" borderId="64" xfId="0" applyFont="1" applyFill="1" applyBorder="1" applyAlignment="1">
      <alignment horizontal="center" vertical="center" wrapText="1"/>
    </xf>
    <xf numFmtId="0" fontId="10" fillId="11" borderId="72" xfId="0" applyFont="1" applyFill="1" applyBorder="1" applyAlignment="1">
      <alignment horizontal="center" vertical="center" textRotation="90" wrapText="1"/>
    </xf>
    <xf numFmtId="0" fontId="10" fillId="11" borderId="83" xfId="0" applyFont="1" applyFill="1" applyBorder="1" applyAlignment="1">
      <alignment horizontal="center" vertical="center" textRotation="90" wrapText="1"/>
    </xf>
    <xf numFmtId="0" fontId="28" fillId="5" borderId="71" xfId="0" applyFont="1" applyFill="1" applyBorder="1" applyAlignment="1">
      <alignment horizontal="center" vertical="center" wrapText="1"/>
    </xf>
    <xf numFmtId="0" fontId="28" fillId="5" borderId="39" xfId="0" applyFont="1" applyFill="1" applyBorder="1" applyAlignment="1">
      <alignment horizontal="center" vertical="center" wrapText="1"/>
    </xf>
    <xf numFmtId="0" fontId="28" fillId="5" borderId="150" xfId="0" applyFont="1" applyFill="1" applyBorder="1" applyAlignment="1">
      <alignment horizontal="center" vertical="center" wrapText="1"/>
    </xf>
    <xf numFmtId="0" fontId="28" fillId="5" borderId="61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28" fillId="5" borderId="14" xfId="0" applyFont="1" applyFill="1" applyBorder="1" applyAlignment="1">
      <alignment horizontal="center" vertical="center" wrapText="1"/>
    </xf>
    <xf numFmtId="0" fontId="28" fillId="5" borderId="63" xfId="0" applyFont="1" applyFill="1" applyBorder="1" applyAlignment="1">
      <alignment horizontal="center" vertical="center" wrapText="1"/>
    </xf>
    <xf numFmtId="0" fontId="28" fillId="5" borderId="60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vertical="center"/>
    </xf>
    <xf numFmtId="0" fontId="28" fillId="8" borderId="39" xfId="0" applyFont="1" applyFill="1" applyBorder="1" applyAlignment="1">
      <alignment horizontal="center" vertical="center"/>
    </xf>
    <xf numFmtId="0" fontId="29" fillId="8" borderId="44" xfId="0" applyFont="1" applyFill="1" applyBorder="1" applyAlignment="1">
      <alignment horizontal="center" vertical="center" wrapText="1"/>
    </xf>
    <xf numFmtId="0" fontId="29" fillId="8" borderId="15" xfId="0" applyFont="1" applyFill="1" applyBorder="1" applyAlignment="1">
      <alignment horizontal="center" vertical="center" wrapText="1"/>
    </xf>
    <xf numFmtId="0" fontId="29" fillId="8" borderId="37" xfId="0" applyFont="1" applyFill="1" applyBorder="1" applyAlignment="1">
      <alignment horizontal="center" vertical="center" wrapText="1"/>
    </xf>
    <xf numFmtId="0" fontId="29" fillId="8" borderId="13" xfId="0" applyFont="1" applyFill="1" applyBorder="1" applyAlignment="1">
      <alignment horizontal="center" vertical="center" wrapText="1"/>
    </xf>
    <xf numFmtId="0" fontId="29" fillId="8" borderId="68" xfId="0" applyFont="1" applyFill="1" applyBorder="1" applyAlignment="1">
      <alignment horizontal="center" vertical="center" wrapText="1"/>
    </xf>
    <xf numFmtId="0" fontId="29" fillId="8" borderId="25" xfId="0" applyFont="1" applyFill="1" applyBorder="1" applyAlignment="1">
      <alignment horizontal="center" vertical="center" wrapText="1"/>
    </xf>
    <xf numFmtId="0" fontId="29" fillId="8" borderId="26" xfId="0" applyFont="1" applyFill="1" applyBorder="1" applyAlignment="1">
      <alignment horizontal="center" vertical="center" wrapText="1"/>
    </xf>
    <xf numFmtId="0" fontId="28" fillId="8" borderId="142" xfId="0" applyFont="1" applyFill="1" applyBorder="1" applyAlignment="1">
      <alignment horizontal="center" vertical="center" wrapText="1"/>
    </xf>
    <xf numFmtId="0" fontId="28" fillId="8" borderId="143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8" fillId="8" borderId="39" xfId="0" applyFont="1" applyFill="1" applyBorder="1" applyAlignment="1">
      <alignment horizontal="center" vertical="center" wrapText="1"/>
    </xf>
    <xf numFmtId="0" fontId="28" fillId="8" borderId="139" xfId="0" applyFont="1" applyFill="1" applyBorder="1" applyAlignment="1">
      <alignment horizontal="center" vertical="center" wrapText="1"/>
    </xf>
    <xf numFmtId="0" fontId="28" fillId="8" borderId="35" xfId="0" applyFont="1" applyFill="1" applyBorder="1" applyAlignment="1">
      <alignment horizontal="center" vertical="center" wrapText="1"/>
    </xf>
    <xf numFmtId="0" fontId="28" fillId="8" borderId="70" xfId="0" applyFont="1" applyFill="1" applyBorder="1" applyAlignment="1">
      <alignment horizontal="center" vertical="center" wrapText="1"/>
    </xf>
    <xf numFmtId="0" fontId="28" fillId="8" borderId="89" xfId="0" applyFont="1" applyFill="1" applyBorder="1" applyAlignment="1">
      <alignment horizontal="center" vertical="center" wrapText="1"/>
    </xf>
    <xf numFmtId="0" fontId="28" fillId="8" borderId="62" xfId="0" applyFont="1" applyFill="1" applyBorder="1" applyAlignment="1">
      <alignment horizontal="center" vertical="center" wrapText="1"/>
    </xf>
    <xf numFmtId="0" fontId="34" fillId="11" borderId="88" xfId="0" applyFont="1" applyFill="1" applyBorder="1" applyAlignment="1">
      <alignment horizontal="center" vertical="center" wrapText="1"/>
    </xf>
    <xf numFmtId="0" fontId="34" fillId="11" borderId="86" xfId="0" applyFont="1" applyFill="1" applyBorder="1" applyAlignment="1">
      <alignment horizontal="center" vertical="center" wrapText="1"/>
    </xf>
    <xf numFmtId="0" fontId="34" fillId="11" borderId="87" xfId="0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8" fillId="8" borderId="40" xfId="0" applyFont="1" applyFill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/>
    </xf>
    <xf numFmtId="0" fontId="48" fillId="8" borderId="38" xfId="0" applyFont="1" applyFill="1" applyBorder="1" applyAlignment="1">
      <alignment horizontal="center" vertical="center" wrapText="1"/>
    </xf>
    <xf numFmtId="0" fontId="48" fillId="8" borderId="35" xfId="0" applyFont="1" applyFill="1" applyBorder="1" applyAlignment="1">
      <alignment horizontal="center" vertical="center" wrapText="1"/>
    </xf>
    <xf numFmtId="0" fontId="53" fillId="0" borderId="105" xfId="0" applyFont="1" applyBorder="1" applyAlignment="1" applyProtection="1">
      <alignment horizontal="center" vertical="center"/>
      <protection locked="0"/>
    </xf>
    <xf numFmtId="0" fontId="53" fillId="0" borderId="103" xfId="0" applyFont="1" applyBorder="1" applyAlignment="1" applyProtection="1">
      <alignment horizontal="center" vertical="center"/>
      <protection locked="0"/>
    </xf>
    <xf numFmtId="0" fontId="53" fillId="0" borderId="106" xfId="0" applyFont="1" applyBorder="1" applyAlignment="1" applyProtection="1">
      <alignment horizontal="center" vertical="center"/>
      <protection locked="0"/>
    </xf>
    <xf numFmtId="0" fontId="53" fillId="0" borderId="97" xfId="0" applyFont="1" applyBorder="1" applyAlignment="1" applyProtection="1">
      <alignment horizontal="center" vertical="center"/>
      <protection locked="0"/>
    </xf>
    <xf numFmtId="0" fontId="53" fillId="0" borderId="107" xfId="0" applyFont="1" applyBorder="1" applyAlignment="1" applyProtection="1">
      <alignment horizontal="center" vertical="center"/>
      <protection locked="0"/>
    </xf>
    <xf numFmtId="0" fontId="53" fillId="0" borderId="98" xfId="0" applyFont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28" fillId="7" borderId="48" xfId="0" applyFont="1" applyFill="1" applyBorder="1" applyAlignment="1">
      <alignment horizontal="center" vertical="center" wrapText="1"/>
    </xf>
    <xf numFmtId="0" fontId="28" fillId="7" borderId="50" xfId="0" applyFont="1" applyFill="1" applyBorder="1" applyAlignment="1">
      <alignment horizontal="center" vertical="center" wrapText="1"/>
    </xf>
    <xf numFmtId="0" fontId="28" fillId="7" borderId="55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 textRotation="90" wrapText="1"/>
    </xf>
    <xf numFmtId="0" fontId="10" fillId="3" borderId="50" xfId="0" applyFont="1" applyFill="1" applyBorder="1" applyAlignment="1">
      <alignment horizontal="center" vertical="center" textRotation="90" wrapText="1"/>
    </xf>
    <xf numFmtId="0" fontId="10" fillId="3" borderId="50" xfId="0" applyFont="1" applyFill="1" applyBorder="1" applyAlignment="1">
      <alignment horizontal="center" vertical="center" textRotation="90"/>
    </xf>
    <xf numFmtId="0" fontId="10" fillId="3" borderId="55" xfId="0" applyFont="1" applyFill="1" applyBorder="1" applyAlignment="1">
      <alignment horizontal="center" vertical="center" textRotation="90"/>
    </xf>
    <xf numFmtId="0" fontId="24" fillId="12" borderId="59" xfId="0" applyFont="1" applyFill="1" applyBorder="1" applyAlignment="1">
      <alignment horizontal="center" vertical="center" textRotation="90" wrapText="1"/>
    </xf>
    <xf numFmtId="0" fontId="24" fillId="12" borderId="0" xfId="0" applyFont="1" applyFill="1" applyAlignment="1">
      <alignment horizontal="center" vertical="center" textRotation="90" wrapText="1"/>
    </xf>
    <xf numFmtId="0" fontId="24" fillId="12" borderId="73" xfId="0" applyFont="1" applyFill="1" applyBorder="1" applyAlignment="1">
      <alignment horizontal="center" vertical="center" textRotation="90" wrapText="1"/>
    </xf>
    <xf numFmtId="0" fontId="34" fillId="4" borderId="85" xfId="0" applyFont="1" applyFill="1" applyBorder="1" applyAlignment="1">
      <alignment horizontal="center" vertical="center" wrapText="1"/>
    </xf>
    <xf numFmtId="0" fontId="34" fillId="4" borderId="86" xfId="0" applyFont="1" applyFill="1" applyBorder="1" applyAlignment="1">
      <alignment horizontal="center" vertical="center" wrapText="1"/>
    </xf>
    <xf numFmtId="0" fontId="10" fillId="4" borderId="46" xfId="0" applyFont="1" applyFill="1" applyBorder="1" applyAlignment="1">
      <alignment horizontal="center" vertical="center"/>
    </xf>
    <xf numFmtId="0" fontId="10" fillId="4" borderId="131" xfId="0" applyFont="1" applyFill="1" applyBorder="1" applyAlignment="1">
      <alignment horizontal="center" vertical="center"/>
    </xf>
    <xf numFmtId="0" fontId="10" fillId="4" borderId="144" xfId="0" applyFont="1" applyFill="1" applyBorder="1" applyAlignment="1">
      <alignment horizontal="center" vertical="center"/>
    </xf>
    <xf numFmtId="0" fontId="10" fillId="4" borderId="13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 textRotation="90"/>
    </xf>
    <xf numFmtId="0" fontId="27" fillId="4" borderId="130" xfId="0" applyFont="1" applyFill="1" applyBorder="1" applyAlignment="1">
      <alignment horizontal="center" vertical="center" textRotation="90"/>
    </xf>
    <xf numFmtId="0" fontId="27" fillId="4" borderId="75" xfId="0" applyFont="1" applyFill="1" applyBorder="1" applyAlignment="1">
      <alignment horizontal="center" vertical="center" textRotation="90"/>
    </xf>
    <xf numFmtId="0" fontId="27" fillId="4" borderId="132" xfId="0" applyFont="1" applyFill="1" applyBorder="1" applyAlignment="1">
      <alignment horizontal="center" vertical="center" textRotation="90"/>
    </xf>
    <xf numFmtId="0" fontId="27" fillId="4" borderId="92" xfId="0" applyFont="1" applyFill="1" applyBorder="1" applyAlignment="1">
      <alignment horizontal="center" vertical="center" textRotation="90"/>
    </xf>
    <xf numFmtId="0" fontId="27" fillId="4" borderId="80" xfId="0" applyFont="1" applyFill="1" applyBorder="1" applyAlignment="1">
      <alignment horizontal="center" vertical="center" textRotation="90"/>
    </xf>
    <xf numFmtId="0" fontId="16" fillId="0" borderId="14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37" fillId="8" borderId="2" xfId="0" applyFont="1" applyFill="1" applyBorder="1" applyAlignment="1">
      <alignment horizontal="center" vertical="center"/>
    </xf>
    <xf numFmtId="0" fontId="37" fillId="8" borderId="3" xfId="0" applyFont="1" applyFill="1" applyBorder="1" applyAlignment="1">
      <alignment horizontal="center" vertical="center"/>
    </xf>
    <xf numFmtId="0" fontId="25" fillId="0" borderId="30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31" xfId="0" applyFont="1" applyBorder="1" applyAlignment="1">
      <alignment horizontal="left" vertical="center" wrapText="1"/>
    </xf>
    <xf numFmtId="0" fontId="25" fillId="0" borderId="32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44" fillId="0" borderId="34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19" fillId="0" borderId="22" xfId="0" applyFont="1" applyBorder="1" applyAlignment="1" applyProtection="1">
      <alignment horizontal="left" vertical="top"/>
      <protection locked="0"/>
    </xf>
    <xf numFmtId="0" fontId="19" fillId="0" borderId="37" xfId="0" applyFont="1" applyBorder="1" applyAlignment="1" applyProtection="1">
      <alignment horizontal="left" vertical="top"/>
      <protection locked="0"/>
    </xf>
    <xf numFmtId="0" fontId="19" fillId="0" borderId="38" xfId="0" applyFont="1" applyBorder="1" applyAlignment="1" applyProtection="1">
      <alignment horizontal="left" vertical="top"/>
      <protection locked="0"/>
    </xf>
    <xf numFmtId="0" fontId="19" fillId="0" borderId="18" xfId="0" applyFont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 vertical="top"/>
      <protection locked="0"/>
    </xf>
    <xf numFmtId="0" fontId="19" fillId="0" borderId="39" xfId="0" applyFont="1" applyBorder="1" applyAlignment="1" applyProtection="1">
      <alignment horizontal="left" vertical="top"/>
      <protection locked="0"/>
    </xf>
    <xf numFmtId="0" fontId="19" fillId="0" borderId="40" xfId="0" applyFont="1" applyBorder="1" applyAlignment="1" applyProtection="1">
      <alignment horizontal="left" vertical="top"/>
      <protection locked="0"/>
    </xf>
    <xf numFmtId="0" fontId="19" fillId="0" borderId="41" xfId="0" applyFont="1" applyBorder="1" applyAlignment="1" applyProtection="1">
      <alignment horizontal="left" vertical="top"/>
      <protection locked="0"/>
    </xf>
    <xf numFmtId="0" fontId="19" fillId="0" borderId="42" xfId="0" applyFont="1" applyBorder="1" applyAlignment="1" applyProtection="1">
      <alignment horizontal="left" vertical="top"/>
      <protection locked="0"/>
    </xf>
    <xf numFmtId="0" fontId="37" fillId="8" borderId="4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37" fillId="8" borderId="6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28" fillId="5" borderId="59" xfId="0" applyFont="1" applyFill="1" applyBorder="1" applyAlignment="1">
      <alignment horizontal="center" vertical="center" wrapText="1"/>
    </xf>
    <xf numFmtId="0" fontId="28" fillId="5" borderId="0" xfId="0" applyFont="1" applyFill="1" applyAlignment="1">
      <alignment horizontal="center" vertical="center" wrapText="1"/>
    </xf>
    <xf numFmtId="0" fontId="28" fillId="5" borderId="73" xfId="0" applyFont="1" applyFill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 wrapText="1"/>
    </xf>
    <xf numFmtId="0" fontId="16" fillId="0" borderId="148" xfId="0" applyFont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/>
    </xf>
    <xf numFmtId="0" fontId="29" fillId="4" borderId="128" xfId="0" applyFont="1" applyFill="1" applyBorder="1" applyAlignment="1">
      <alignment horizontal="center" vertical="center"/>
    </xf>
    <xf numFmtId="0" fontId="29" fillId="4" borderId="9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19" xfId="0" applyFont="1" applyFill="1" applyBorder="1" applyAlignment="1">
      <alignment horizontal="center" vertical="center"/>
    </xf>
    <xf numFmtId="0" fontId="29" fillId="4" borderId="15" xfId="0" applyFont="1" applyFill="1" applyBorder="1" applyAlignment="1">
      <alignment horizontal="center" vertical="center"/>
    </xf>
    <xf numFmtId="0" fontId="11" fillId="0" borderId="110" xfId="0" applyFont="1" applyBorder="1" applyAlignment="1">
      <alignment horizontal="center" vertical="center"/>
    </xf>
    <xf numFmtId="0" fontId="28" fillId="3" borderId="45" xfId="0" applyFont="1" applyFill="1" applyBorder="1" applyAlignment="1">
      <alignment horizontal="center" vertical="center" wrapText="1"/>
    </xf>
    <xf numFmtId="0" fontId="28" fillId="3" borderId="49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51" xfId="0" applyFont="1" applyFill="1" applyBorder="1" applyAlignment="1">
      <alignment horizontal="center" vertical="center"/>
    </xf>
    <xf numFmtId="0" fontId="28" fillId="3" borderId="46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 wrapText="1"/>
    </xf>
    <xf numFmtId="0" fontId="28" fillId="3" borderId="52" xfId="0" applyFont="1" applyFill="1" applyBorder="1" applyAlignment="1">
      <alignment horizontal="center" vertical="center" wrapText="1"/>
    </xf>
    <xf numFmtId="0" fontId="24" fillId="3" borderId="84" xfId="0" applyFont="1" applyFill="1" applyBorder="1" applyAlignment="1">
      <alignment horizontal="center" vertical="center"/>
    </xf>
    <xf numFmtId="0" fontId="24" fillId="3" borderId="47" xfId="0" applyFont="1" applyFill="1" applyBorder="1" applyAlignment="1">
      <alignment horizontal="center" vertical="center"/>
    </xf>
    <xf numFmtId="0" fontId="24" fillId="3" borderId="48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50" xfId="0" applyFont="1" applyFill="1" applyBorder="1" applyAlignment="1">
      <alignment horizontal="center" vertical="center"/>
    </xf>
    <xf numFmtId="0" fontId="28" fillId="7" borderId="45" xfId="0" applyFont="1" applyFill="1" applyBorder="1" applyAlignment="1">
      <alignment horizontal="center" vertical="center" textRotation="90" wrapText="1"/>
    </xf>
    <xf numFmtId="0" fontId="28" fillId="7" borderId="43" xfId="0" applyFont="1" applyFill="1" applyBorder="1" applyAlignment="1">
      <alignment horizontal="center" vertical="center" textRotation="90"/>
    </xf>
    <xf numFmtId="0" fontId="28" fillId="7" borderId="51" xfId="0" applyFont="1" applyFill="1" applyBorder="1" applyAlignment="1">
      <alignment horizontal="center" vertical="center" textRotation="90"/>
    </xf>
    <xf numFmtId="0" fontId="28" fillId="7" borderId="47" xfId="0" applyFont="1" applyFill="1" applyBorder="1" applyAlignment="1">
      <alignment horizontal="center" vertical="center" textRotation="90" wrapText="1"/>
    </xf>
    <xf numFmtId="0" fontId="28" fillId="7" borderId="5" xfId="0" applyFont="1" applyFill="1" applyBorder="1" applyAlignment="1">
      <alignment horizontal="center" vertical="center" textRotation="90"/>
    </xf>
    <xf numFmtId="0" fontId="28" fillId="7" borderId="53" xfId="0" applyFont="1" applyFill="1" applyBorder="1" applyAlignment="1">
      <alignment horizontal="center" vertical="center" textRotation="90"/>
    </xf>
    <xf numFmtId="0" fontId="46" fillId="0" borderId="102" xfId="0" applyFont="1" applyBorder="1" applyAlignment="1">
      <alignment horizontal="center" vertical="center" wrapText="1"/>
    </xf>
    <xf numFmtId="0" fontId="46" fillId="0" borderId="103" xfId="0" applyFont="1" applyBorder="1" applyAlignment="1">
      <alignment horizontal="center" vertical="center" wrapText="1"/>
    </xf>
    <xf numFmtId="0" fontId="46" fillId="0" borderId="104" xfId="0" applyFont="1" applyBorder="1" applyAlignment="1">
      <alignment horizontal="center" vertical="center" wrapText="1"/>
    </xf>
    <xf numFmtId="0" fontId="46" fillId="0" borderId="95" xfId="0" applyFont="1" applyBorder="1" applyAlignment="1">
      <alignment horizontal="center" vertical="center"/>
    </xf>
    <xf numFmtId="0" fontId="46" fillId="0" borderId="107" xfId="0" applyFont="1" applyBorder="1" applyAlignment="1">
      <alignment horizontal="center" vertical="center"/>
    </xf>
    <xf numFmtId="0" fontId="46" fillId="0" borderId="96" xfId="0" applyFont="1" applyBorder="1" applyAlignment="1">
      <alignment horizontal="center" vertical="center"/>
    </xf>
    <xf numFmtId="0" fontId="28" fillId="7" borderId="129" xfId="0" applyFont="1" applyFill="1" applyBorder="1" applyAlignment="1">
      <alignment horizontal="center" vertical="center" textRotation="90" wrapText="1"/>
    </xf>
    <xf numFmtId="0" fontId="28" fillId="7" borderId="130" xfId="0" applyFont="1" applyFill="1" applyBorder="1" applyAlignment="1">
      <alignment horizontal="center" vertical="center" textRotation="90" wrapText="1"/>
    </xf>
    <xf numFmtId="0" fontId="28" fillId="7" borderId="75" xfId="0" applyFont="1" applyFill="1" applyBorder="1" applyAlignment="1">
      <alignment horizontal="center" vertical="center" textRotation="90" wrapText="1"/>
    </xf>
    <xf numFmtId="0" fontId="16" fillId="0" borderId="146" xfId="0" applyFont="1" applyBorder="1" applyAlignment="1">
      <alignment horizontal="center" vertical="center" wrapText="1"/>
    </xf>
    <xf numFmtId="0" fontId="16" fillId="0" borderId="12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39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4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7" fillId="8" borderId="151" xfId="0" applyFont="1" applyFill="1" applyBorder="1" applyAlignment="1">
      <alignment horizontal="center" vertical="center" wrapText="1"/>
    </xf>
    <xf numFmtId="0" fontId="37" fillId="8" borderId="152" xfId="0" applyFont="1" applyFill="1" applyBorder="1" applyAlignment="1">
      <alignment horizontal="center" vertical="center" wrapText="1"/>
    </xf>
    <xf numFmtId="0" fontId="37" fillId="8" borderId="149" xfId="0" applyFont="1" applyFill="1" applyBorder="1" applyAlignment="1">
      <alignment horizontal="center" vertical="center" wrapText="1"/>
    </xf>
    <xf numFmtId="0" fontId="24" fillId="7" borderId="129" xfId="0" applyFont="1" applyFill="1" applyBorder="1" applyAlignment="1">
      <alignment horizontal="center" vertical="center" wrapText="1"/>
    </xf>
    <xf numFmtId="0" fontId="24" fillId="7" borderId="130" xfId="0" applyFont="1" applyFill="1" applyBorder="1" applyAlignment="1">
      <alignment horizontal="center" vertical="center" wrapText="1"/>
    </xf>
    <xf numFmtId="0" fontId="24" fillId="7" borderId="75" xfId="0" applyFont="1" applyFill="1" applyBorder="1" applyAlignment="1">
      <alignment horizontal="center" vertical="center" wrapText="1"/>
    </xf>
    <xf numFmtId="0" fontId="11" fillId="12" borderId="108" xfId="0" applyFont="1" applyFill="1" applyBorder="1" applyAlignment="1">
      <alignment horizontal="center" vertical="center" wrapText="1"/>
    </xf>
    <xf numFmtId="0" fontId="29" fillId="8" borderId="99" xfId="0" applyFont="1" applyFill="1" applyBorder="1" applyAlignment="1">
      <alignment horizontal="center" vertical="center"/>
    </xf>
    <xf numFmtId="0" fontId="29" fillId="8" borderId="100" xfId="0" applyFont="1" applyFill="1" applyBorder="1" applyAlignment="1">
      <alignment horizontal="center" vertical="center"/>
    </xf>
    <xf numFmtId="0" fontId="29" fillId="8" borderId="101" xfId="0" applyFont="1" applyFill="1" applyBorder="1" applyAlignment="1">
      <alignment horizontal="center" vertical="center"/>
    </xf>
    <xf numFmtId="0" fontId="10" fillId="8" borderId="118" xfId="0" applyFont="1" applyFill="1" applyBorder="1" applyAlignment="1">
      <alignment horizontal="center" vertical="center" wrapText="1"/>
    </xf>
    <xf numFmtId="0" fontId="10" fillId="8" borderId="120" xfId="0" applyFont="1" applyFill="1" applyBorder="1" applyAlignment="1">
      <alignment horizontal="center" vertical="center" wrapText="1"/>
    </xf>
    <xf numFmtId="0" fontId="29" fillId="8" borderId="108" xfId="0" applyFont="1" applyFill="1" applyBorder="1" applyAlignment="1">
      <alignment horizontal="center" vertical="center" textRotation="90"/>
    </xf>
    <xf numFmtId="0" fontId="29" fillId="8" borderId="122" xfId="0" applyFont="1" applyFill="1" applyBorder="1" applyAlignment="1">
      <alignment horizontal="center" vertical="center" textRotation="90"/>
    </xf>
    <xf numFmtId="0" fontId="10" fillId="8" borderId="119" xfId="0" applyFont="1" applyFill="1" applyBorder="1" applyAlignment="1">
      <alignment horizontal="center" vertical="center" textRotation="90" wrapText="1"/>
    </xf>
    <xf numFmtId="0" fontId="10" fillId="8" borderId="121" xfId="0" applyFont="1" applyFill="1" applyBorder="1" applyAlignment="1">
      <alignment horizontal="center" vertical="center" textRotation="90" wrapText="1"/>
    </xf>
    <xf numFmtId="0" fontId="10" fillId="8" borderId="135" xfId="0" applyFont="1" applyFill="1" applyBorder="1" applyAlignment="1">
      <alignment horizontal="center" vertical="center" wrapText="1"/>
    </xf>
    <xf numFmtId="0" fontId="10" fillId="8" borderId="136" xfId="0" applyFont="1" applyFill="1" applyBorder="1" applyAlignment="1">
      <alignment horizontal="center" vertical="center" wrapText="1"/>
    </xf>
    <xf numFmtId="0" fontId="10" fillId="8" borderId="126" xfId="0" applyFont="1" applyFill="1" applyBorder="1" applyAlignment="1">
      <alignment horizontal="center" vertical="center" wrapText="1"/>
    </xf>
    <xf numFmtId="0" fontId="10" fillId="8" borderId="127" xfId="0" applyFont="1" applyFill="1" applyBorder="1" applyAlignment="1">
      <alignment horizontal="center" vertical="center" wrapText="1"/>
    </xf>
    <xf numFmtId="0" fontId="10" fillId="8" borderId="38" xfId="0" applyFont="1" applyFill="1" applyBorder="1" applyAlignment="1">
      <alignment horizontal="center" vertical="center" wrapText="1"/>
    </xf>
    <xf numFmtId="0" fontId="10" fillId="8" borderId="35" xfId="0" applyFont="1" applyFill="1" applyBorder="1" applyAlignment="1">
      <alignment horizontal="center" vertical="center" wrapText="1"/>
    </xf>
    <xf numFmtId="0" fontId="47" fillId="10" borderId="85" xfId="0" applyFont="1" applyFill="1" applyBorder="1" applyAlignment="1">
      <alignment horizontal="center" vertical="center"/>
    </xf>
    <xf numFmtId="0" fontId="47" fillId="10" borderId="86" xfId="0" applyFont="1" applyFill="1" applyBorder="1" applyAlignment="1">
      <alignment horizontal="center" vertical="center"/>
    </xf>
    <xf numFmtId="0" fontId="47" fillId="10" borderId="87" xfId="0" applyFont="1" applyFill="1" applyBorder="1" applyAlignment="1">
      <alignment horizontal="center" vertical="center"/>
    </xf>
    <xf numFmtId="0" fontId="28" fillId="8" borderId="40" xfId="0" applyFont="1" applyFill="1" applyBorder="1" applyAlignment="1">
      <alignment horizontal="center" vertical="center" wrapText="1"/>
    </xf>
    <xf numFmtId="0" fontId="28" fillId="8" borderId="41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10" fillId="8" borderId="65" xfId="0" applyFont="1" applyFill="1" applyBorder="1" applyAlignment="1">
      <alignment horizontal="center" vertical="center" textRotation="90" wrapText="1"/>
    </xf>
  </cellXfs>
  <cellStyles count="21">
    <cellStyle name="Normal 2" xfId="3"/>
    <cellStyle name="Normal 2 2" xfId="5"/>
    <cellStyle name="Normal 2 3" xfId="15"/>
    <cellStyle name="Normal 2 4" xfId="17"/>
    <cellStyle name="Normal 3" xfId="4"/>
    <cellStyle name="Normal 3 2" xfId="11"/>
    <cellStyle name="Normal 3 3" xfId="14"/>
    <cellStyle name="Normal 3 3 2" xfId="20"/>
    <cellStyle name="Normal 3 4" xfId="16"/>
    <cellStyle name="Normal 3 5" xfId="18"/>
    <cellStyle name="Normal 4" xfId="6"/>
    <cellStyle name="Normal 4 2" xfId="19"/>
    <cellStyle name="Normal 5" xfId="9"/>
    <cellStyle name="Normal 6" xfId="7"/>
    <cellStyle name="Normal 7" xfId="13"/>
    <cellStyle name="Обычный" xfId="0" builtinId="0"/>
    <cellStyle name="Обычный 2" xfId="8"/>
    <cellStyle name="Обычный 3" xfId="12"/>
    <cellStyle name="Обычный_Лист1 2" xfId="2"/>
    <cellStyle name="Финансовый" xfId="1" builtinId="3"/>
    <cellStyle name="Финансовый 2" xfId="10"/>
  </cellStyles>
  <dxfs count="7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00"/>
      <color rgb="FFF3CDE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21" sqref="E21"/>
    </sheetView>
  </sheetViews>
  <sheetFormatPr defaultRowHeight="12.75"/>
  <sheetData>
    <row r="1" spans="1:1">
      <c r="A1" s="2" t="s">
        <v>32</v>
      </c>
    </row>
    <row r="2" spans="1:1">
      <c r="A2" s="2" t="s">
        <v>33</v>
      </c>
    </row>
    <row r="3" spans="1:1">
      <c r="A3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F126"/>
  <sheetViews>
    <sheetView showGridLines="0" tabSelected="1" zoomScale="85" zoomScaleNormal="85" zoomScaleSheetLayoutView="25" workbookViewId="0">
      <pane xSplit="5" ySplit="14" topLeftCell="L96" activePane="bottomRight" state="frozen"/>
      <selection pane="topRight" activeCell="F1" sqref="F1"/>
      <selection pane="bottomLeft" activeCell="A15" sqref="A15"/>
      <selection pane="bottomRight" activeCell="AA99" sqref="AA99:AA100"/>
    </sheetView>
  </sheetViews>
  <sheetFormatPr defaultColWidth="9.28515625" defaultRowHeight="15.75" outlineLevelCol="1"/>
  <cols>
    <col min="1" max="1" width="4.7109375" style="7" customWidth="1"/>
    <col min="2" max="2" width="3.7109375" style="7" customWidth="1"/>
    <col min="3" max="3" width="7.42578125" style="7" customWidth="1"/>
    <col min="4" max="4" width="8.140625" style="7" customWidth="1"/>
    <col min="5" max="5" width="8.28515625" style="8" customWidth="1"/>
    <col min="6" max="6" width="16.85546875" style="8" customWidth="1"/>
    <col min="7" max="7" width="18.85546875" style="8" customWidth="1"/>
    <col min="8" max="8" width="13.85546875" style="8" customWidth="1"/>
    <col min="9" max="9" width="13.28515625" style="7" customWidth="1" outlineLevel="1"/>
    <col min="10" max="10" width="14.7109375" style="7" customWidth="1" outlineLevel="1"/>
    <col min="11" max="11" width="15.42578125" style="7" customWidth="1" outlineLevel="1"/>
    <col min="12" max="12" width="8.28515625" style="7" customWidth="1" outlineLevel="1"/>
    <col min="13" max="13" width="25.7109375" style="7" customWidth="1" outlineLevel="1"/>
    <col min="14" max="14" width="8.28515625" style="7" customWidth="1" outlineLevel="1"/>
    <col min="15" max="15" width="28.28515625" style="7" customWidth="1" outlineLevel="1"/>
    <col min="16" max="17" width="8.28515625" style="7" customWidth="1" outlineLevel="1"/>
    <col min="18" max="18" width="9" style="7" customWidth="1" outlineLevel="1"/>
    <col min="19" max="19" width="11.140625" style="7" customWidth="1" outlineLevel="1"/>
    <col min="20" max="20" width="17.28515625" style="9" customWidth="1"/>
    <col min="21" max="22" width="10.7109375" style="7" customWidth="1"/>
    <col min="23" max="23" width="24.42578125" style="7" bestFit="1" customWidth="1"/>
    <col min="24" max="24" width="16.7109375" style="7" customWidth="1"/>
    <col min="25" max="25" width="25.42578125" style="9" customWidth="1"/>
    <col min="26" max="26" width="10.7109375" style="9" customWidth="1"/>
    <col min="27" max="27" width="12.7109375" style="7" customWidth="1"/>
    <col min="28" max="28" width="9.7109375" style="7" customWidth="1"/>
    <col min="29" max="29" width="13.7109375" style="7" customWidth="1"/>
    <col min="30" max="30" width="10.7109375" style="7" customWidth="1"/>
    <col min="31" max="32" width="8.42578125" style="7" customWidth="1"/>
    <col min="33" max="33" width="6.7109375" style="7" customWidth="1"/>
    <col min="34" max="34" width="8.140625" style="7" customWidth="1"/>
    <col min="35" max="35" width="8.85546875" style="7" customWidth="1"/>
    <col min="36" max="36" width="10.42578125" style="7" customWidth="1"/>
    <col min="37" max="38" width="8.7109375" style="7" customWidth="1"/>
    <col min="39" max="39" width="10" style="7" customWidth="1"/>
    <col min="40" max="41" width="8.7109375" style="7" customWidth="1"/>
    <col min="42" max="59" width="12.28515625" style="7" customWidth="1"/>
    <col min="60" max="60" width="24.28515625" style="7" customWidth="1"/>
    <col min="61" max="64" width="40.7109375" style="7" customWidth="1"/>
    <col min="65" max="65" width="3.7109375" style="7" customWidth="1"/>
    <col min="66" max="66" width="9.28515625" style="7" customWidth="1"/>
    <col min="67" max="67" width="11.5703125" style="7" customWidth="1"/>
    <col min="68" max="16384" width="9.28515625" style="7"/>
  </cols>
  <sheetData>
    <row r="1" spans="2:84" s="10" customFormat="1" ht="3.75" customHeight="1"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2:84" ht="1.5" customHeight="1" thickBot="1">
      <c r="B2" s="69"/>
      <c r="C2" s="297"/>
      <c r="D2" s="297"/>
      <c r="E2" s="297"/>
      <c r="F2" s="111"/>
      <c r="G2" s="71"/>
      <c r="H2" s="72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3"/>
      <c r="U2" s="70"/>
      <c r="V2" s="70"/>
      <c r="W2" s="70"/>
      <c r="X2" s="70"/>
      <c r="Y2" s="73"/>
      <c r="Z2" s="73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4"/>
    </row>
    <row r="3" spans="2:84" ht="23.25" customHeight="1" thickBot="1">
      <c r="B3" s="75"/>
      <c r="C3" s="335" t="s">
        <v>190</v>
      </c>
      <c r="D3" s="336"/>
      <c r="E3" s="337"/>
      <c r="F3" s="113" t="s">
        <v>217</v>
      </c>
      <c r="G3" s="59"/>
      <c r="H3" s="59"/>
      <c r="I3" s="60"/>
      <c r="J3" s="60"/>
      <c r="K3" s="60"/>
      <c r="L3" s="60"/>
      <c r="M3" s="107"/>
      <c r="N3" s="60"/>
      <c r="O3" s="60"/>
      <c r="P3" s="60"/>
      <c r="Q3" s="60"/>
      <c r="R3" s="60"/>
      <c r="S3" s="60"/>
      <c r="T3" s="61"/>
      <c r="U3" s="60"/>
      <c r="V3" s="60"/>
      <c r="W3" s="151"/>
      <c r="X3" s="60"/>
      <c r="Y3" s="61"/>
      <c r="Z3" s="61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K3" s="155"/>
      <c r="BL3" s="155"/>
      <c r="BM3" s="76"/>
    </row>
    <row r="4" spans="2:84" ht="23.25" customHeight="1">
      <c r="B4" s="77"/>
      <c r="C4" s="338" t="s">
        <v>185</v>
      </c>
      <c r="D4" s="339"/>
      <c r="E4" s="340"/>
      <c r="F4" s="114" t="s">
        <v>217</v>
      </c>
      <c r="H4" s="233"/>
      <c r="I4" s="233"/>
      <c r="J4" s="233"/>
      <c r="K4" s="233"/>
      <c r="L4" s="233"/>
      <c r="M4" s="233"/>
      <c r="N4" s="58"/>
      <c r="O4" s="58"/>
      <c r="P4" s="320" t="s">
        <v>186</v>
      </c>
      <c r="Q4" s="321"/>
      <c r="R4" s="322"/>
      <c r="S4" s="227" t="s">
        <v>612</v>
      </c>
      <c r="T4" s="228"/>
      <c r="U4" s="229"/>
      <c r="V4" s="95"/>
      <c r="W4" s="95"/>
      <c r="X4" s="95"/>
      <c r="Y4"/>
      <c r="Z4"/>
      <c r="AA4"/>
      <c r="AB4" s="58"/>
      <c r="AC4" s="58"/>
      <c r="BH4"/>
      <c r="BI4" s="347"/>
      <c r="BJ4" s="156"/>
      <c r="BK4" s="68"/>
      <c r="BL4" s="68"/>
      <c r="BM4" s="76"/>
    </row>
    <row r="5" spans="2:84" ht="15.75" customHeight="1" thickBot="1">
      <c r="B5" s="77"/>
      <c r="C5" s="329" t="s">
        <v>199</v>
      </c>
      <c r="D5" s="330"/>
      <c r="E5" s="331"/>
      <c r="F5" s="258">
        <v>4</v>
      </c>
      <c r="H5" s="233"/>
      <c r="I5" s="233"/>
      <c r="J5" s="233"/>
      <c r="K5" s="233"/>
      <c r="L5" s="233"/>
      <c r="M5" s="233"/>
      <c r="N5" s="58"/>
      <c r="O5" s="58"/>
      <c r="P5" s="323" t="s">
        <v>187</v>
      </c>
      <c r="Q5" s="324"/>
      <c r="R5" s="325"/>
      <c r="S5" s="230">
        <v>508460208</v>
      </c>
      <c r="T5" s="231"/>
      <c r="U5" s="232"/>
      <c r="V5" s="95"/>
      <c r="W5" s="95"/>
      <c r="X5" s="95"/>
      <c r="Z5"/>
      <c r="AA5"/>
      <c r="AB5" s="58"/>
      <c r="AC5" s="58"/>
      <c r="BH5"/>
      <c r="BI5" s="347"/>
      <c r="BJ5" s="156"/>
      <c r="BK5" s="157"/>
      <c r="BL5" s="157"/>
      <c r="BM5" s="76"/>
    </row>
    <row r="6" spans="2:84" ht="22.5" hidden="1" customHeight="1">
      <c r="B6" s="77"/>
      <c r="C6" s="332"/>
      <c r="D6" s="333"/>
      <c r="E6" s="334"/>
      <c r="F6" s="259"/>
      <c r="H6" s="233"/>
      <c r="I6" s="233"/>
      <c r="J6" s="233"/>
      <c r="K6" s="233"/>
      <c r="L6" s="233"/>
      <c r="M6" s="233"/>
      <c r="N6" s="58"/>
      <c r="O6" s="58"/>
      <c r="P6" s="58"/>
      <c r="Q6" s="58"/>
      <c r="R6" s="58"/>
      <c r="S6" s="58"/>
      <c r="U6" s="58"/>
      <c r="V6" s="58"/>
      <c r="W6" s="58"/>
      <c r="X6" s="58"/>
      <c r="Y6" s="58"/>
      <c r="Z6" s="58"/>
      <c r="AA6" s="150"/>
      <c r="AB6" s="58"/>
      <c r="AC6" s="58"/>
      <c r="AD6" s="58"/>
      <c r="AE6" s="58"/>
      <c r="AF6" s="58"/>
      <c r="AG6" s="58"/>
      <c r="AH6" s="58"/>
      <c r="AI6" s="58"/>
      <c r="AJ6" s="58"/>
      <c r="BJ6" s="158"/>
      <c r="BK6" s="159"/>
      <c r="BL6" s="159"/>
      <c r="BM6" s="76"/>
    </row>
    <row r="7" spans="2:84" ht="18.75" customHeight="1" thickBot="1">
      <c r="B7" s="77"/>
      <c r="C7" s="288" t="s">
        <v>8</v>
      </c>
      <c r="D7" s="289"/>
      <c r="E7" s="290"/>
      <c r="F7" s="161">
        <v>45844</v>
      </c>
      <c r="G7" s="7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J7" s="58"/>
      <c r="BK7" s="159"/>
      <c r="BL7" s="160"/>
      <c r="BM7" s="76"/>
    </row>
    <row r="8" spans="2:84" ht="3.75" customHeight="1" thickBot="1">
      <c r="B8" s="77"/>
      <c r="L8" s="52"/>
      <c r="M8" s="52"/>
      <c r="N8" s="52"/>
      <c r="O8" s="52"/>
      <c r="P8" s="52"/>
      <c r="Q8" s="52"/>
      <c r="R8" s="52"/>
      <c r="BM8" s="7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</row>
    <row r="9" spans="2:84" ht="56.25" customHeight="1" thickTop="1" thickBot="1">
      <c r="B9" s="77"/>
      <c r="C9" s="314" t="s">
        <v>201</v>
      </c>
      <c r="D9" s="326" t="s">
        <v>200</v>
      </c>
      <c r="E9" s="317" t="s">
        <v>202</v>
      </c>
      <c r="F9" s="344" t="s">
        <v>218</v>
      </c>
      <c r="G9" s="179" t="s">
        <v>127</v>
      </c>
      <c r="H9" s="234" t="s">
        <v>124</v>
      </c>
      <c r="I9" s="298" t="s">
        <v>119</v>
      </c>
      <c r="J9" s="302" t="s">
        <v>122</v>
      </c>
      <c r="K9" s="302" t="s">
        <v>121</v>
      </c>
      <c r="L9" s="308" t="s">
        <v>120</v>
      </c>
      <c r="M9" s="309"/>
      <c r="N9" s="309"/>
      <c r="O9" s="309"/>
      <c r="P9" s="309"/>
      <c r="Q9" s="309"/>
      <c r="R9" s="310"/>
      <c r="S9" s="243" t="s">
        <v>188</v>
      </c>
      <c r="T9" s="246" t="s">
        <v>214</v>
      </c>
      <c r="U9" s="247"/>
      <c r="V9" s="247"/>
      <c r="W9" s="247"/>
      <c r="X9" s="247"/>
      <c r="Y9" s="247"/>
      <c r="Z9" s="247"/>
      <c r="AA9" s="218" t="s">
        <v>212</v>
      </c>
      <c r="AB9" s="219"/>
      <c r="AC9" s="220"/>
      <c r="AD9" s="363" t="s">
        <v>204</v>
      </c>
      <c r="AE9" s="364"/>
      <c r="AF9" s="364"/>
      <c r="AG9" s="364"/>
      <c r="AH9" s="364"/>
      <c r="AI9" s="364"/>
      <c r="AJ9" s="364"/>
      <c r="AK9" s="364"/>
      <c r="AL9" s="364"/>
      <c r="AM9" s="364"/>
      <c r="AN9" s="364"/>
      <c r="AO9" s="364"/>
      <c r="AP9" s="364"/>
      <c r="AQ9" s="364"/>
      <c r="AR9" s="364"/>
      <c r="AS9" s="364"/>
      <c r="AT9" s="364"/>
      <c r="AU9" s="364"/>
      <c r="AV9" s="364"/>
      <c r="AW9" s="364"/>
      <c r="AX9" s="364"/>
      <c r="AY9" s="364"/>
      <c r="AZ9" s="364"/>
      <c r="BA9" s="364"/>
      <c r="BB9" s="364"/>
      <c r="BC9" s="364"/>
      <c r="BD9" s="364"/>
      <c r="BE9" s="364"/>
      <c r="BF9" s="364"/>
      <c r="BG9" s="365"/>
      <c r="BH9" s="191" t="s">
        <v>130</v>
      </c>
      <c r="BI9" s="198" t="s">
        <v>118</v>
      </c>
      <c r="BJ9" s="285" t="s">
        <v>117</v>
      </c>
      <c r="BK9" s="194" t="s">
        <v>128</v>
      </c>
      <c r="BL9" s="185" t="s">
        <v>129</v>
      </c>
      <c r="BM9" s="76"/>
      <c r="BN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2:84" ht="2.25" hidden="1" customHeight="1" thickTop="1" thickBot="1">
      <c r="B10" s="77"/>
      <c r="C10" s="315"/>
      <c r="D10" s="327"/>
      <c r="E10" s="318"/>
      <c r="F10" s="345"/>
      <c r="G10" s="180"/>
      <c r="H10" s="235"/>
      <c r="I10" s="299"/>
      <c r="J10" s="303"/>
      <c r="K10" s="306"/>
      <c r="L10" s="311"/>
      <c r="M10" s="312"/>
      <c r="N10" s="312"/>
      <c r="O10" s="312"/>
      <c r="P10" s="312"/>
      <c r="Q10" s="312"/>
      <c r="R10" s="313"/>
      <c r="S10" s="244"/>
      <c r="T10" s="251" t="s">
        <v>209</v>
      </c>
      <c r="U10" s="249"/>
      <c r="V10" s="249"/>
      <c r="W10" s="249"/>
      <c r="X10" s="248" t="s">
        <v>210</v>
      </c>
      <c r="Y10" s="249"/>
      <c r="Z10" s="250"/>
      <c r="AA10" s="169" t="s">
        <v>213</v>
      </c>
      <c r="AB10" s="172" t="s">
        <v>140</v>
      </c>
      <c r="AC10" s="189" t="s">
        <v>133</v>
      </c>
      <c r="AD10" s="200" t="s">
        <v>198</v>
      </c>
      <c r="AE10" s="200"/>
      <c r="AF10" s="200"/>
      <c r="AG10" s="200"/>
      <c r="AH10" s="200"/>
      <c r="AI10" s="201"/>
      <c r="AJ10" s="106"/>
      <c r="AK10" s="366" t="s">
        <v>161</v>
      </c>
      <c r="AL10" s="367"/>
      <c r="AM10" s="223" t="s">
        <v>167</v>
      </c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09" t="s">
        <v>206</v>
      </c>
      <c r="BF10" s="210"/>
      <c r="BG10" s="215" t="s">
        <v>197</v>
      </c>
      <c r="BH10" s="192"/>
      <c r="BI10" s="199"/>
      <c r="BJ10" s="286"/>
      <c r="BK10" s="195"/>
      <c r="BL10" s="186"/>
      <c r="BM10" s="76"/>
      <c r="BN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2:84" ht="18.75" customHeight="1" thickTop="1">
      <c r="B11" s="77"/>
      <c r="C11" s="315"/>
      <c r="D11" s="327"/>
      <c r="E11" s="318"/>
      <c r="F11" s="345"/>
      <c r="G11" s="180"/>
      <c r="H11" s="235"/>
      <c r="I11" s="300"/>
      <c r="J11" s="304"/>
      <c r="K11" s="306"/>
      <c r="L11" s="237" t="s">
        <v>0</v>
      </c>
      <c r="M11" s="238"/>
      <c r="N11" s="238" t="s">
        <v>1</v>
      </c>
      <c r="O11" s="238"/>
      <c r="P11" s="238" t="s">
        <v>2</v>
      </c>
      <c r="Q11" s="238"/>
      <c r="R11" s="240" t="s">
        <v>115</v>
      </c>
      <c r="S11" s="244"/>
      <c r="T11" s="255" t="s">
        <v>215</v>
      </c>
      <c r="U11" s="291" t="s">
        <v>110</v>
      </c>
      <c r="V11" s="292"/>
      <c r="W11" s="292"/>
      <c r="X11" s="252" t="s">
        <v>216</v>
      </c>
      <c r="Y11" s="291" t="s">
        <v>138</v>
      </c>
      <c r="Z11" s="295"/>
      <c r="AA11" s="170"/>
      <c r="AB11" s="173"/>
      <c r="AC11" s="189"/>
      <c r="AD11" s="348" t="s">
        <v>162</v>
      </c>
      <c r="AE11" s="349"/>
      <c r="AF11" s="349"/>
      <c r="AG11" s="349"/>
      <c r="AH11" s="349"/>
      <c r="AI11" s="350"/>
      <c r="AJ11" s="225" t="s">
        <v>170</v>
      </c>
      <c r="AK11" s="202" t="s">
        <v>138</v>
      </c>
      <c r="AL11" s="204" t="s">
        <v>162</v>
      </c>
      <c r="AM11" s="357" t="s">
        <v>165</v>
      </c>
      <c r="AN11" s="359" t="s">
        <v>163</v>
      </c>
      <c r="AO11" s="361" t="s">
        <v>162</v>
      </c>
      <c r="AP11" s="207" t="s">
        <v>21</v>
      </c>
      <c r="AQ11" s="204"/>
      <c r="AR11" s="207"/>
      <c r="AS11" s="207"/>
      <c r="AT11" s="208"/>
      <c r="AU11" s="221" t="s">
        <v>20</v>
      </c>
      <c r="AV11" s="222"/>
      <c r="AW11" s="222"/>
      <c r="AX11" s="222"/>
      <c r="AY11" s="222"/>
      <c r="AZ11" s="222"/>
      <c r="BA11" s="206"/>
      <c r="BB11" s="206" t="s">
        <v>22</v>
      </c>
      <c r="BC11" s="207"/>
      <c r="BD11" s="208"/>
      <c r="BE11" s="211"/>
      <c r="BF11" s="212"/>
      <c r="BG11" s="216"/>
      <c r="BH11" s="192"/>
      <c r="BI11" s="199"/>
      <c r="BJ11" s="286"/>
      <c r="BK11" s="196"/>
      <c r="BL11" s="187"/>
      <c r="BM11" s="76"/>
      <c r="BN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2:84" ht="15" customHeight="1">
      <c r="B12" s="77"/>
      <c r="C12" s="315"/>
      <c r="D12" s="327"/>
      <c r="E12" s="318"/>
      <c r="F12" s="345"/>
      <c r="G12" s="180"/>
      <c r="H12" s="235"/>
      <c r="I12" s="300"/>
      <c r="J12" s="304"/>
      <c r="K12" s="306"/>
      <c r="L12" s="175" t="s">
        <v>111</v>
      </c>
      <c r="M12" s="177" t="s">
        <v>112</v>
      </c>
      <c r="N12" s="177" t="s">
        <v>113</v>
      </c>
      <c r="O12" s="177" t="s">
        <v>114</v>
      </c>
      <c r="P12" s="177" t="s">
        <v>113</v>
      </c>
      <c r="Q12" s="177" t="s">
        <v>114</v>
      </c>
      <c r="R12" s="241"/>
      <c r="S12" s="244"/>
      <c r="T12" s="256"/>
      <c r="U12" s="293"/>
      <c r="V12" s="294"/>
      <c r="W12" s="294"/>
      <c r="X12" s="253"/>
      <c r="Y12" s="293"/>
      <c r="Z12" s="296"/>
      <c r="AA12" s="170"/>
      <c r="AB12" s="173"/>
      <c r="AC12" s="189"/>
      <c r="AD12" s="355" t="s">
        <v>134</v>
      </c>
      <c r="AE12" s="353" t="s">
        <v>135</v>
      </c>
      <c r="AF12" s="353" t="s">
        <v>136</v>
      </c>
      <c r="AG12" s="351" t="s">
        <v>116</v>
      </c>
      <c r="AH12" s="351"/>
      <c r="AI12" s="352"/>
      <c r="AJ12" s="226"/>
      <c r="AK12" s="203"/>
      <c r="AL12" s="205"/>
      <c r="AM12" s="358"/>
      <c r="AN12" s="360"/>
      <c r="AO12" s="362"/>
      <c r="AP12" s="26" t="s">
        <v>170</v>
      </c>
      <c r="AQ12" s="21" t="s">
        <v>192</v>
      </c>
      <c r="AR12" s="25" t="s">
        <v>173</v>
      </c>
      <c r="AS12" s="21" t="s">
        <v>165</v>
      </c>
      <c r="AT12" s="22" t="s">
        <v>176</v>
      </c>
      <c r="AU12" s="368" t="s">
        <v>177</v>
      </c>
      <c r="AV12" s="21" t="s">
        <v>170</v>
      </c>
      <c r="AW12" s="21" t="s">
        <v>170</v>
      </c>
      <c r="AX12" s="21" t="s">
        <v>181</v>
      </c>
      <c r="AY12" s="20"/>
      <c r="AZ12" s="21" t="s">
        <v>182</v>
      </c>
      <c r="BA12" s="28" t="s">
        <v>170</v>
      </c>
      <c r="BB12" s="28" t="s">
        <v>173</v>
      </c>
      <c r="BC12" s="21" t="s">
        <v>182</v>
      </c>
      <c r="BD12" s="26" t="s">
        <v>170</v>
      </c>
      <c r="BE12" s="213"/>
      <c r="BF12" s="214"/>
      <c r="BG12" s="217"/>
      <c r="BH12" s="192"/>
      <c r="BI12" s="199"/>
      <c r="BJ12" s="286"/>
      <c r="BK12" s="196"/>
      <c r="BL12" s="187"/>
      <c r="BM12" s="76"/>
      <c r="BN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2:84" ht="57.75" customHeight="1" thickBot="1">
      <c r="B13" s="77"/>
      <c r="C13" s="316"/>
      <c r="D13" s="328"/>
      <c r="E13" s="319"/>
      <c r="F13" s="346"/>
      <c r="G13" s="181"/>
      <c r="H13" s="236"/>
      <c r="I13" s="301"/>
      <c r="J13" s="305"/>
      <c r="K13" s="307"/>
      <c r="L13" s="176"/>
      <c r="M13" s="178"/>
      <c r="N13" s="239"/>
      <c r="O13" s="178"/>
      <c r="P13" s="239"/>
      <c r="Q13" s="178"/>
      <c r="R13" s="242"/>
      <c r="S13" s="245"/>
      <c r="T13" s="257"/>
      <c r="U13" s="56" t="s">
        <v>109</v>
      </c>
      <c r="V13" s="56" t="s">
        <v>193</v>
      </c>
      <c r="W13" s="99" t="s">
        <v>194</v>
      </c>
      <c r="X13" s="254"/>
      <c r="Y13" s="57" t="s">
        <v>137</v>
      </c>
      <c r="Z13" s="96" t="s">
        <v>211</v>
      </c>
      <c r="AA13" s="171"/>
      <c r="AB13" s="174"/>
      <c r="AC13" s="190"/>
      <c r="AD13" s="356"/>
      <c r="AE13" s="354"/>
      <c r="AF13" s="354"/>
      <c r="AG13" s="88" t="s">
        <v>3</v>
      </c>
      <c r="AH13" s="89" t="s">
        <v>4</v>
      </c>
      <c r="AI13" s="90" t="s">
        <v>5</v>
      </c>
      <c r="AJ13" s="87" t="s">
        <v>195</v>
      </c>
      <c r="AK13" s="29" t="s">
        <v>220</v>
      </c>
      <c r="AL13" s="101" t="s">
        <v>221</v>
      </c>
      <c r="AM13" s="93" t="s">
        <v>168</v>
      </c>
      <c r="AN13" s="47" t="s">
        <v>222</v>
      </c>
      <c r="AO13" s="48" t="s">
        <v>164</v>
      </c>
      <c r="AP13" s="49" t="s">
        <v>169</v>
      </c>
      <c r="AQ13" s="50" t="s">
        <v>171</v>
      </c>
      <c r="AR13" s="47" t="s">
        <v>172</v>
      </c>
      <c r="AS13" s="47" t="s">
        <v>174</v>
      </c>
      <c r="AT13" s="48" t="s">
        <v>175</v>
      </c>
      <c r="AU13" s="369"/>
      <c r="AV13" s="47" t="s">
        <v>178</v>
      </c>
      <c r="AW13" s="47" t="s">
        <v>179</v>
      </c>
      <c r="AX13" s="47" t="s">
        <v>180</v>
      </c>
      <c r="AY13" s="47" t="s">
        <v>166</v>
      </c>
      <c r="AZ13" s="47" t="s">
        <v>191</v>
      </c>
      <c r="BA13" s="101" t="s">
        <v>183</v>
      </c>
      <c r="BB13" s="101" t="s">
        <v>172</v>
      </c>
      <c r="BC13" s="135" t="s">
        <v>203</v>
      </c>
      <c r="BD13" s="136" t="s">
        <v>184</v>
      </c>
      <c r="BE13" s="109" t="s">
        <v>207</v>
      </c>
      <c r="BF13" s="110" t="s">
        <v>208</v>
      </c>
      <c r="BG13" s="137" t="s">
        <v>196</v>
      </c>
      <c r="BH13" s="193"/>
      <c r="BI13" s="199"/>
      <c r="BJ13" s="287"/>
      <c r="BK13" s="197"/>
      <c r="BL13" s="188"/>
      <c r="BM13" s="76"/>
      <c r="BN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2:84" ht="14.25" customHeight="1" thickTop="1" thickBot="1">
      <c r="B14" s="77"/>
      <c r="C14" s="38">
        <v>1</v>
      </c>
      <c r="D14" s="94">
        <v>2</v>
      </c>
      <c r="E14" s="39">
        <v>3</v>
      </c>
      <c r="F14" s="39">
        <v>4</v>
      </c>
      <c r="G14" s="39">
        <v>5</v>
      </c>
      <c r="H14" s="40">
        <v>6</v>
      </c>
      <c r="I14" s="41">
        <v>7</v>
      </c>
      <c r="J14" s="42">
        <v>8</v>
      </c>
      <c r="K14" s="42">
        <v>9</v>
      </c>
      <c r="L14" s="51">
        <v>10</v>
      </c>
      <c r="M14" s="43">
        <v>11</v>
      </c>
      <c r="N14" s="43">
        <v>12</v>
      </c>
      <c r="O14" s="43">
        <v>13</v>
      </c>
      <c r="P14" s="43">
        <v>14</v>
      </c>
      <c r="Q14" s="43">
        <v>15</v>
      </c>
      <c r="R14" s="53">
        <v>16</v>
      </c>
      <c r="S14" s="91">
        <v>17</v>
      </c>
      <c r="T14" s="100">
        <v>18</v>
      </c>
      <c r="U14" s="108">
        <v>19</v>
      </c>
      <c r="V14" s="108">
        <v>20</v>
      </c>
      <c r="W14" s="108">
        <v>21</v>
      </c>
      <c r="X14" s="108">
        <v>22</v>
      </c>
      <c r="Y14" s="97">
        <v>23</v>
      </c>
      <c r="Z14" s="97">
        <v>24</v>
      </c>
      <c r="AA14" s="44">
        <v>25</v>
      </c>
      <c r="AB14" s="45">
        <v>26</v>
      </c>
      <c r="AC14" s="46">
        <v>27</v>
      </c>
      <c r="AD14" s="30">
        <v>28</v>
      </c>
      <c r="AE14" s="31">
        <v>29</v>
      </c>
      <c r="AF14" s="31">
        <v>30</v>
      </c>
      <c r="AG14" s="31">
        <v>31</v>
      </c>
      <c r="AH14" s="31">
        <v>32</v>
      </c>
      <c r="AI14" s="32">
        <v>33</v>
      </c>
      <c r="AJ14" s="54">
        <v>34</v>
      </c>
      <c r="AK14" s="55">
        <v>35</v>
      </c>
      <c r="AL14" s="102">
        <v>36</v>
      </c>
      <c r="AM14" s="33">
        <v>37</v>
      </c>
      <c r="AN14" s="31">
        <v>38</v>
      </c>
      <c r="AO14" s="32">
        <v>39</v>
      </c>
      <c r="AP14" s="30">
        <v>40</v>
      </c>
      <c r="AQ14" s="31">
        <v>41</v>
      </c>
      <c r="AR14" s="31">
        <v>42</v>
      </c>
      <c r="AS14" s="31">
        <v>43</v>
      </c>
      <c r="AT14" s="32">
        <v>44</v>
      </c>
      <c r="AU14" s="33">
        <v>45</v>
      </c>
      <c r="AV14" s="31">
        <v>46</v>
      </c>
      <c r="AW14" s="31">
        <v>47</v>
      </c>
      <c r="AX14" s="31">
        <v>48</v>
      </c>
      <c r="AY14" s="31">
        <v>49</v>
      </c>
      <c r="AZ14" s="34">
        <v>50</v>
      </c>
      <c r="BA14" s="55">
        <v>51</v>
      </c>
      <c r="BB14" s="140">
        <v>52</v>
      </c>
      <c r="BC14" s="141">
        <v>53</v>
      </c>
      <c r="BD14" s="142">
        <v>54</v>
      </c>
      <c r="BE14" s="143">
        <v>55</v>
      </c>
      <c r="BF14" s="142">
        <v>4</v>
      </c>
      <c r="BG14" s="140">
        <v>57</v>
      </c>
      <c r="BH14" s="144">
        <v>58</v>
      </c>
      <c r="BI14" s="145">
        <v>59</v>
      </c>
      <c r="BJ14" s="36">
        <v>60</v>
      </c>
      <c r="BK14" s="35">
        <v>61</v>
      </c>
      <c r="BL14" s="37">
        <v>62</v>
      </c>
      <c r="BM14" s="76"/>
      <c r="BN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2:84" s="12" customFormat="1" ht="60" customHeight="1" thickTop="1">
      <c r="B15" s="79"/>
      <c r="C15" s="115">
        <v>1</v>
      </c>
      <c r="D15" s="116" t="s">
        <v>322</v>
      </c>
      <c r="E15" s="117">
        <v>2635</v>
      </c>
      <c r="F15" s="118" t="s">
        <v>9</v>
      </c>
      <c r="G15" s="119" t="s">
        <v>189</v>
      </c>
      <c r="H15" s="120" t="s">
        <v>19</v>
      </c>
      <c r="I15" s="129" t="s">
        <v>154</v>
      </c>
      <c r="J15" s="121" t="s">
        <v>323</v>
      </c>
      <c r="K15" s="122" t="s">
        <v>324</v>
      </c>
      <c r="L15" s="123">
        <v>73</v>
      </c>
      <c r="M15" s="124">
        <v>390</v>
      </c>
      <c r="N15" s="125">
        <v>48</v>
      </c>
      <c r="O15" s="126">
        <v>360</v>
      </c>
      <c r="P15" s="125">
        <v>0</v>
      </c>
      <c r="Q15" s="127">
        <v>0</v>
      </c>
      <c r="R15" s="128">
        <v>0</v>
      </c>
      <c r="S15" s="154"/>
      <c r="T15" s="130">
        <v>45830</v>
      </c>
      <c r="U15" s="131">
        <v>21</v>
      </c>
      <c r="V15" s="131">
        <v>19</v>
      </c>
      <c r="W15" s="132">
        <v>2</v>
      </c>
      <c r="X15" s="130">
        <v>45823</v>
      </c>
      <c r="Y15" s="98">
        <v>1100</v>
      </c>
      <c r="Z15" s="98">
        <v>0</v>
      </c>
      <c r="AA15" s="130">
        <v>45830</v>
      </c>
      <c r="AB15" s="19">
        <v>9.5238095238095237</v>
      </c>
      <c r="AC15" s="164">
        <v>0.01</v>
      </c>
      <c r="AD15" s="27" t="s">
        <v>288</v>
      </c>
      <c r="AE15" s="23" t="s">
        <v>325</v>
      </c>
      <c r="AF15" s="23" t="s">
        <v>321</v>
      </c>
      <c r="AG15" s="23" t="s">
        <v>275</v>
      </c>
      <c r="AH15" s="23" t="s">
        <v>275</v>
      </c>
      <c r="AI15" s="103" t="s">
        <v>275</v>
      </c>
      <c r="AJ15" s="104" t="s">
        <v>297</v>
      </c>
      <c r="AK15" s="153"/>
      <c r="AL15" s="27" t="s">
        <v>326</v>
      </c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62"/>
      <c r="BC15" s="162"/>
      <c r="BD15" s="162"/>
      <c r="BE15" s="134">
        <v>0</v>
      </c>
      <c r="BF15" s="105">
        <v>0</v>
      </c>
      <c r="BG15" s="139">
        <v>24</v>
      </c>
      <c r="BH15" s="163"/>
      <c r="BI15" s="112"/>
      <c r="BJ15" s="112"/>
      <c r="BK15" s="112"/>
      <c r="BL15" s="24"/>
      <c r="BM15" s="80"/>
      <c r="BN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2:84" s="12" customFormat="1" ht="60" customHeight="1">
      <c r="B16" s="79"/>
      <c r="C16" s="115">
        <v>2</v>
      </c>
      <c r="D16" s="116" t="s">
        <v>322</v>
      </c>
      <c r="E16" s="117">
        <v>2636</v>
      </c>
      <c r="F16" s="118" t="s">
        <v>9</v>
      </c>
      <c r="G16" s="119" t="s">
        <v>189</v>
      </c>
      <c r="H16" s="120" t="s">
        <v>30</v>
      </c>
      <c r="I16" s="129" t="s">
        <v>232</v>
      </c>
      <c r="J16" s="121" t="s">
        <v>327</v>
      </c>
      <c r="K16" s="122" t="s">
        <v>328</v>
      </c>
      <c r="L16" s="123">
        <v>73</v>
      </c>
      <c r="M16" s="124">
        <v>1011</v>
      </c>
      <c r="N16" s="125">
        <v>48</v>
      </c>
      <c r="O16" s="126">
        <v>625</v>
      </c>
      <c r="P16" s="125">
        <v>0</v>
      </c>
      <c r="Q16" s="127">
        <v>0</v>
      </c>
      <c r="R16" s="128">
        <v>0</v>
      </c>
      <c r="S16" s="154"/>
      <c r="T16" s="130">
        <v>45830</v>
      </c>
      <c r="U16" s="131">
        <v>26</v>
      </c>
      <c r="V16" s="131">
        <v>14</v>
      </c>
      <c r="W16" s="132">
        <v>12</v>
      </c>
      <c r="X16" s="130">
        <v>45823</v>
      </c>
      <c r="Y16" s="98">
        <v>3900</v>
      </c>
      <c r="Z16" s="98">
        <v>1400</v>
      </c>
      <c r="AA16" s="130">
        <v>45830</v>
      </c>
      <c r="AB16" s="19">
        <v>40</v>
      </c>
      <c r="AC16" s="164">
        <v>0.01</v>
      </c>
      <c r="AD16" s="27" t="s">
        <v>300</v>
      </c>
      <c r="AE16" s="23" t="s">
        <v>262</v>
      </c>
      <c r="AF16" s="23" t="s">
        <v>329</v>
      </c>
      <c r="AG16" s="23" t="s">
        <v>275</v>
      </c>
      <c r="AH16" s="23" t="s">
        <v>275</v>
      </c>
      <c r="AI16" s="103" t="s">
        <v>275</v>
      </c>
      <c r="AJ16" s="104" t="s">
        <v>280</v>
      </c>
      <c r="AK16" s="153"/>
      <c r="AL16" s="27" t="s">
        <v>326</v>
      </c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62"/>
      <c r="BC16" s="162"/>
      <c r="BD16" s="162"/>
      <c r="BE16" s="134"/>
      <c r="BF16" s="105">
        <v>405</v>
      </c>
      <c r="BG16" s="139">
        <v>24</v>
      </c>
      <c r="BH16" s="163"/>
      <c r="BI16" s="112"/>
      <c r="BJ16" s="112"/>
      <c r="BK16" s="112"/>
      <c r="BL16" s="24"/>
      <c r="BM16" s="80"/>
      <c r="BN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2:84" s="12" customFormat="1" ht="60" customHeight="1">
      <c r="B17" s="79"/>
      <c r="C17" s="115">
        <v>3</v>
      </c>
      <c r="D17" s="116" t="s">
        <v>322</v>
      </c>
      <c r="E17" s="117">
        <v>2638</v>
      </c>
      <c r="F17" s="118" t="s">
        <v>9</v>
      </c>
      <c r="G17" s="119" t="s">
        <v>189</v>
      </c>
      <c r="H17" s="120" t="s">
        <v>30</v>
      </c>
      <c r="I17" s="129" t="s">
        <v>232</v>
      </c>
      <c r="J17" s="121" t="s">
        <v>330</v>
      </c>
      <c r="K17" s="122" t="s">
        <v>331</v>
      </c>
      <c r="L17" s="123">
        <v>73</v>
      </c>
      <c r="M17" s="124">
        <v>1050</v>
      </c>
      <c r="N17" s="125">
        <v>48</v>
      </c>
      <c r="O17" s="126">
        <v>693</v>
      </c>
      <c r="P17" s="125">
        <v>0</v>
      </c>
      <c r="Q17" s="127">
        <v>0</v>
      </c>
      <c r="R17" s="128">
        <v>0</v>
      </c>
      <c r="S17" s="154"/>
      <c r="T17" s="130">
        <v>45831</v>
      </c>
      <c r="U17" s="131">
        <v>22</v>
      </c>
      <c r="V17" s="131">
        <v>20</v>
      </c>
      <c r="W17" s="132">
        <v>2</v>
      </c>
      <c r="X17" s="130">
        <v>45825</v>
      </c>
      <c r="Y17" s="98">
        <v>2760</v>
      </c>
      <c r="Z17" s="98">
        <v>1900</v>
      </c>
      <c r="AA17" s="130">
        <v>45831</v>
      </c>
      <c r="AB17" s="19">
        <v>9</v>
      </c>
      <c r="AC17" s="164">
        <v>0.03</v>
      </c>
      <c r="AD17" s="27" t="s">
        <v>332</v>
      </c>
      <c r="AE17" s="23" t="s">
        <v>333</v>
      </c>
      <c r="AF17" s="23" t="s">
        <v>329</v>
      </c>
      <c r="AG17" s="23" t="s">
        <v>257</v>
      </c>
      <c r="AH17" s="23" t="s">
        <v>275</v>
      </c>
      <c r="AI17" s="103" t="s">
        <v>275</v>
      </c>
      <c r="AJ17" s="104" t="s">
        <v>280</v>
      </c>
      <c r="AK17" s="153"/>
      <c r="AL17" s="27" t="s">
        <v>326</v>
      </c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62"/>
      <c r="BC17" s="162"/>
      <c r="BD17" s="162"/>
      <c r="BE17" s="134"/>
      <c r="BF17" s="105">
        <v>349</v>
      </c>
      <c r="BG17" s="139">
        <v>24</v>
      </c>
      <c r="BH17" s="163"/>
      <c r="BI17" s="112"/>
      <c r="BJ17" s="112"/>
      <c r="BK17" s="112"/>
      <c r="BL17" s="24"/>
      <c r="BM17" s="80"/>
      <c r="BN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2:84" s="12" customFormat="1" ht="60" customHeight="1">
      <c r="B18" s="79"/>
      <c r="C18" s="115">
        <v>4</v>
      </c>
      <c r="D18" s="116" t="s">
        <v>322</v>
      </c>
      <c r="E18" s="117">
        <v>2639</v>
      </c>
      <c r="F18" s="118" t="s">
        <v>9</v>
      </c>
      <c r="G18" s="119" t="s">
        <v>189</v>
      </c>
      <c r="H18" s="120" t="s">
        <v>30</v>
      </c>
      <c r="I18" s="129" t="s">
        <v>243</v>
      </c>
      <c r="J18" s="121" t="s">
        <v>334</v>
      </c>
      <c r="K18" s="122" t="s">
        <v>335</v>
      </c>
      <c r="L18" s="123">
        <v>73</v>
      </c>
      <c r="M18" s="124">
        <v>1017</v>
      </c>
      <c r="N18" s="125">
        <v>48</v>
      </c>
      <c r="O18" s="126">
        <v>958</v>
      </c>
      <c r="P18" s="125">
        <v>0</v>
      </c>
      <c r="Q18" s="127">
        <v>0</v>
      </c>
      <c r="R18" s="128">
        <v>0</v>
      </c>
      <c r="S18" s="154"/>
      <c r="T18" s="130">
        <v>45832</v>
      </c>
      <c r="U18" s="131">
        <v>9</v>
      </c>
      <c r="V18" s="131">
        <v>6</v>
      </c>
      <c r="W18" s="132">
        <v>3</v>
      </c>
      <c r="X18" s="130">
        <v>45832</v>
      </c>
      <c r="Y18" s="98">
        <v>4890</v>
      </c>
      <c r="Z18" s="98">
        <v>3100</v>
      </c>
      <c r="AA18" s="130">
        <v>45832</v>
      </c>
      <c r="AB18" s="19">
        <v>34</v>
      </c>
      <c r="AC18" s="164">
        <v>0.02</v>
      </c>
      <c r="AD18" s="27" t="s">
        <v>336</v>
      </c>
      <c r="AE18" s="23" t="s">
        <v>320</v>
      </c>
      <c r="AF18" s="23" t="s">
        <v>310</v>
      </c>
      <c r="AG18" s="23" t="s">
        <v>256</v>
      </c>
      <c r="AH18" s="23" t="s">
        <v>275</v>
      </c>
      <c r="AI18" s="103" t="s">
        <v>275</v>
      </c>
      <c r="AJ18" s="104" t="s">
        <v>314</v>
      </c>
      <c r="AK18" s="153"/>
      <c r="AL18" s="27" t="s">
        <v>326</v>
      </c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62"/>
      <c r="BC18" s="162"/>
      <c r="BD18" s="162"/>
      <c r="BE18" s="134"/>
      <c r="BF18" s="105">
        <v>488</v>
      </c>
      <c r="BG18" s="139">
        <v>24</v>
      </c>
      <c r="BH18" s="163"/>
      <c r="BI18" s="112"/>
      <c r="BJ18" s="112"/>
      <c r="BK18" s="112"/>
      <c r="BL18" s="24"/>
      <c r="BM18" s="80"/>
      <c r="BN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2:84" s="12" customFormat="1" ht="60" customHeight="1">
      <c r="B19" s="79"/>
      <c r="C19" s="115">
        <v>5</v>
      </c>
      <c r="D19" s="116" t="s">
        <v>322</v>
      </c>
      <c r="E19" s="117">
        <v>2640</v>
      </c>
      <c r="F19" s="118" t="s">
        <v>9</v>
      </c>
      <c r="G19" s="119" t="s">
        <v>189</v>
      </c>
      <c r="H19" s="120" t="s">
        <v>30</v>
      </c>
      <c r="I19" s="129" t="s">
        <v>232</v>
      </c>
      <c r="J19" s="121" t="s">
        <v>337</v>
      </c>
      <c r="K19" s="122" t="s">
        <v>338</v>
      </c>
      <c r="L19" s="123">
        <v>73</v>
      </c>
      <c r="M19" s="124">
        <v>941</v>
      </c>
      <c r="N19" s="125">
        <v>48</v>
      </c>
      <c r="O19" s="126">
        <v>538</v>
      </c>
      <c r="P19" s="125">
        <v>0</v>
      </c>
      <c r="Q19" s="127">
        <v>0</v>
      </c>
      <c r="R19" s="128">
        <v>0</v>
      </c>
      <c r="S19" s="154"/>
      <c r="T19" s="130">
        <v>45832</v>
      </c>
      <c r="U19" s="131">
        <v>22</v>
      </c>
      <c r="V19" s="131">
        <v>20</v>
      </c>
      <c r="W19" s="132">
        <v>2</v>
      </c>
      <c r="X19" s="130">
        <v>45832</v>
      </c>
      <c r="Y19" s="98">
        <v>4570</v>
      </c>
      <c r="Z19" s="98">
        <v>400</v>
      </c>
      <c r="AA19" s="130">
        <v>45832</v>
      </c>
      <c r="AB19" s="19">
        <v>10</v>
      </c>
      <c r="AC19" s="164">
        <v>0.01</v>
      </c>
      <c r="AD19" s="27" t="s">
        <v>339</v>
      </c>
      <c r="AE19" s="23" t="s">
        <v>307</v>
      </c>
      <c r="AF19" s="23" t="s">
        <v>298</v>
      </c>
      <c r="AG19" s="23" t="s">
        <v>275</v>
      </c>
      <c r="AH19" s="23" t="s">
        <v>275</v>
      </c>
      <c r="AI19" s="103" t="s">
        <v>275</v>
      </c>
      <c r="AJ19" s="104" t="s">
        <v>311</v>
      </c>
      <c r="AK19" s="153"/>
      <c r="AL19" s="27" t="s">
        <v>326</v>
      </c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62"/>
      <c r="BC19" s="162"/>
      <c r="BD19" s="162"/>
      <c r="BE19" s="134"/>
      <c r="BF19" s="105">
        <v>335</v>
      </c>
      <c r="BG19" s="139">
        <v>24</v>
      </c>
      <c r="BH19" s="163"/>
      <c r="BI19" s="112"/>
      <c r="BJ19" s="112"/>
      <c r="BK19" s="112"/>
      <c r="BL19" s="24"/>
      <c r="BM19" s="80"/>
      <c r="BN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2:84" s="12" customFormat="1" ht="60" customHeight="1">
      <c r="B20" s="79"/>
      <c r="C20" s="115">
        <v>6</v>
      </c>
      <c r="D20" s="116" t="s">
        <v>322</v>
      </c>
      <c r="E20" s="117">
        <v>2641</v>
      </c>
      <c r="F20" s="118" t="s">
        <v>9</v>
      </c>
      <c r="G20" s="119" t="s">
        <v>189</v>
      </c>
      <c r="H20" s="120" t="s">
        <v>30</v>
      </c>
      <c r="I20" s="129" t="s">
        <v>244</v>
      </c>
      <c r="J20" s="121" t="s">
        <v>340</v>
      </c>
      <c r="K20" s="122" t="s">
        <v>341</v>
      </c>
      <c r="L20" s="123">
        <v>73</v>
      </c>
      <c r="M20" s="124">
        <v>883</v>
      </c>
      <c r="N20" s="125">
        <v>48</v>
      </c>
      <c r="O20" s="126">
        <v>663</v>
      </c>
      <c r="P20" s="125">
        <v>0</v>
      </c>
      <c r="Q20" s="127">
        <v>0</v>
      </c>
      <c r="R20" s="128">
        <v>0</v>
      </c>
      <c r="S20" s="154"/>
      <c r="T20" s="130">
        <v>45832</v>
      </c>
      <c r="U20" s="131">
        <v>28</v>
      </c>
      <c r="V20" s="131">
        <v>8</v>
      </c>
      <c r="W20" s="132">
        <v>20</v>
      </c>
      <c r="X20" s="130">
        <v>45832</v>
      </c>
      <c r="Y20" s="98">
        <v>4480</v>
      </c>
      <c r="Z20" s="98">
        <v>1800</v>
      </c>
      <c r="AA20" s="130">
        <v>45832</v>
      </c>
      <c r="AB20" s="19">
        <v>70</v>
      </c>
      <c r="AC20" s="164">
        <v>0.01</v>
      </c>
      <c r="AD20" s="27" t="s">
        <v>342</v>
      </c>
      <c r="AE20" s="23" t="s">
        <v>302</v>
      </c>
      <c r="AF20" s="23" t="s">
        <v>343</v>
      </c>
      <c r="AG20" s="23" t="s">
        <v>275</v>
      </c>
      <c r="AH20" s="23" t="s">
        <v>275</v>
      </c>
      <c r="AI20" s="103" t="s">
        <v>275</v>
      </c>
      <c r="AJ20" s="104" t="s">
        <v>311</v>
      </c>
      <c r="AK20" s="153"/>
      <c r="AL20" s="27" t="s">
        <v>326</v>
      </c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62"/>
      <c r="BC20" s="162"/>
      <c r="BD20" s="162"/>
      <c r="BE20" s="134"/>
      <c r="BF20" s="105">
        <v>250</v>
      </c>
      <c r="BG20" s="139">
        <v>24</v>
      </c>
      <c r="BH20" s="163"/>
      <c r="BI20" s="112"/>
      <c r="BJ20" s="112"/>
      <c r="BK20" s="112"/>
      <c r="BL20" s="24"/>
      <c r="BM20" s="80"/>
      <c r="BN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pans="2:84" s="12" customFormat="1" ht="60" customHeight="1">
      <c r="B21" s="79"/>
      <c r="C21" s="115">
        <v>7</v>
      </c>
      <c r="D21" s="116" t="s">
        <v>322</v>
      </c>
      <c r="E21" s="117">
        <v>2642</v>
      </c>
      <c r="F21" s="118" t="s">
        <v>9</v>
      </c>
      <c r="G21" s="119" t="s">
        <v>189</v>
      </c>
      <c r="H21" s="120" t="s">
        <v>30</v>
      </c>
      <c r="I21" s="129" t="s">
        <v>232</v>
      </c>
      <c r="J21" s="121" t="s">
        <v>330</v>
      </c>
      <c r="K21" s="122" t="s">
        <v>344</v>
      </c>
      <c r="L21" s="123">
        <v>73</v>
      </c>
      <c r="M21" s="124">
        <v>1039</v>
      </c>
      <c r="N21" s="125">
        <v>48</v>
      </c>
      <c r="O21" s="126">
        <v>716</v>
      </c>
      <c r="P21" s="125">
        <v>0</v>
      </c>
      <c r="Q21" s="127">
        <v>0</v>
      </c>
      <c r="R21" s="128">
        <v>0</v>
      </c>
      <c r="S21" s="154"/>
      <c r="T21" s="130">
        <v>45841</v>
      </c>
      <c r="U21" s="131">
        <v>24</v>
      </c>
      <c r="V21" s="131">
        <v>10</v>
      </c>
      <c r="W21" s="132">
        <v>14</v>
      </c>
      <c r="X21" s="130">
        <v>45833</v>
      </c>
      <c r="Y21" s="98">
        <v>1750</v>
      </c>
      <c r="Z21" s="98">
        <v>850</v>
      </c>
      <c r="AA21" s="130">
        <v>45833</v>
      </c>
      <c r="AB21" s="19">
        <v>50</v>
      </c>
      <c r="AC21" s="164">
        <v>0.04</v>
      </c>
      <c r="AD21" s="27" t="s">
        <v>296</v>
      </c>
      <c r="AE21" s="23" t="s">
        <v>313</v>
      </c>
      <c r="AF21" s="23" t="s">
        <v>370</v>
      </c>
      <c r="AG21" s="23" t="s">
        <v>275</v>
      </c>
      <c r="AH21" s="23" t="s">
        <v>275</v>
      </c>
      <c r="AI21" s="103" t="s">
        <v>275</v>
      </c>
      <c r="AJ21" s="104" t="s">
        <v>278</v>
      </c>
      <c r="AK21" s="153"/>
      <c r="AL21" s="27" t="s">
        <v>326</v>
      </c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62"/>
      <c r="BC21" s="162"/>
      <c r="BD21" s="162"/>
      <c r="BE21" s="134"/>
      <c r="BF21" s="105">
        <v>300</v>
      </c>
      <c r="BG21" s="139">
        <v>24</v>
      </c>
      <c r="BH21" s="163"/>
      <c r="BI21" s="112"/>
      <c r="BJ21" s="112"/>
      <c r="BK21" s="112"/>
      <c r="BL21" s="24"/>
      <c r="BM21" s="80"/>
      <c r="BN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2:84" s="12" customFormat="1" ht="60" customHeight="1">
      <c r="B22" s="79"/>
      <c r="C22" s="115">
        <v>8</v>
      </c>
      <c r="D22" s="116" t="s">
        <v>322</v>
      </c>
      <c r="E22" s="117">
        <v>2657</v>
      </c>
      <c r="F22" s="118" t="s">
        <v>9</v>
      </c>
      <c r="G22" s="119" t="s">
        <v>189</v>
      </c>
      <c r="H22" s="120" t="s">
        <v>30</v>
      </c>
      <c r="I22" s="129" t="s">
        <v>232</v>
      </c>
      <c r="J22" s="121" t="s">
        <v>346</v>
      </c>
      <c r="K22" s="122" t="s">
        <v>347</v>
      </c>
      <c r="L22" s="123">
        <v>73</v>
      </c>
      <c r="M22" s="124">
        <v>1084</v>
      </c>
      <c r="N22" s="125">
        <v>48</v>
      </c>
      <c r="O22" s="126">
        <v>708</v>
      </c>
      <c r="P22" s="125">
        <v>0</v>
      </c>
      <c r="Q22" s="127">
        <v>0</v>
      </c>
      <c r="R22" s="128">
        <v>0</v>
      </c>
      <c r="S22" s="154"/>
      <c r="T22" s="130">
        <v>45833</v>
      </c>
      <c r="U22" s="131">
        <v>18</v>
      </c>
      <c r="V22" s="131">
        <v>7.5</v>
      </c>
      <c r="W22" s="132">
        <v>10.5</v>
      </c>
      <c r="X22" s="130">
        <v>45833</v>
      </c>
      <c r="Y22" s="98">
        <v>2140</v>
      </c>
      <c r="Z22" s="98">
        <v>800</v>
      </c>
      <c r="AA22" s="130">
        <v>45833</v>
      </c>
      <c r="AB22" s="19">
        <v>56.25</v>
      </c>
      <c r="AC22" s="164">
        <v>0.1</v>
      </c>
      <c r="AD22" s="27" t="s">
        <v>296</v>
      </c>
      <c r="AE22" s="23" t="s">
        <v>333</v>
      </c>
      <c r="AF22" s="23" t="s">
        <v>629</v>
      </c>
      <c r="AG22" s="23" t="s">
        <v>275</v>
      </c>
      <c r="AH22" s="23" t="s">
        <v>275</v>
      </c>
      <c r="AI22" s="103" t="s">
        <v>275</v>
      </c>
      <c r="AJ22" s="104" t="s">
        <v>278</v>
      </c>
      <c r="AK22" s="153"/>
      <c r="AL22" s="27" t="s">
        <v>326</v>
      </c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62"/>
      <c r="BC22" s="162"/>
      <c r="BD22" s="162"/>
      <c r="BE22" s="134">
        <v>356</v>
      </c>
      <c r="BF22" s="105">
        <v>420</v>
      </c>
      <c r="BG22" s="139">
        <v>24</v>
      </c>
      <c r="BH22" s="163"/>
      <c r="BI22" s="112"/>
      <c r="BJ22" s="112"/>
      <c r="BK22" s="112"/>
      <c r="BL22" s="24"/>
      <c r="BM22" s="80"/>
      <c r="BN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2:84" s="12" customFormat="1" ht="60" customHeight="1">
      <c r="B23" s="79"/>
      <c r="C23" s="115">
        <v>9</v>
      </c>
      <c r="D23" s="116" t="s">
        <v>322</v>
      </c>
      <c r="E23" s="117">
        <v>2658</v>
      </c>
      <c r="F23" s="118" t="s">
        <v>9</v>
      </c>
      <c r="G23" s="119" t="s">
        <v>189</v>
      </c>
      <c r="H23" s="120" t="s">
        <v>30</v>
      </c>
      <c r="I23" s="129" t="s">
        <v>228</v>
      </c>
      <c r="J23" s="121" t="s">
        <v>349</v>
      </c>
      <c r="K23" s="122" t="s">
        <v>350</v>
      </c>
      <c r="L23" s="123">
        <v>73</v>
      </c>
      <c r="M23" s="124">
        <v>832</v>
      </c>
      <c r="N23" s="125">
        <v>48</v>
      </c>
      <c r="O23" s="126">
        <v>724</v>
      </c>
      <c r="P23" s="125">
        <v>0</v>
      </c>
      <c r="Q23" s="127">
        <v>0</v>
      </c>
      <c r="R23" s="128">
        <v>0</v>
      </c>
      <c r="S23" s="154"/>
      <c r="T23" s="130">
        <v>45843</v>
      </c>
      <c r="U23" s="131">
        <v>31</v>
      </c>
      <c r="V23" s="131">
        <v>11</v>
      </c>
      <c r="W23" s="132">
        <v>20</v>
      </c>
      <c r="X23" s="130">
        <v>45834</v>
      </c>
      <c r="Y23" s="98">
        <v>4400</v>
      </c>
      <c r="Z23" s="98">
        <v>3300</v>
      </c>
      <c r="AA23" s="130">
        <v>45834</v>
      </c>
      <c r="AB23" s="19">
        <v>64.516129032258064</v>
      </c>
      <c r="AC23" s="164">
        <v>0.2</v>
      </c>
      <c r="AD23" s="27" t="s">
        <v>287</v>
      </c>
      <c r="AE23" s="23" t="s">
        <v>285</v>
      </c>
      <c r="AF23" s="23" t="s">
        <v>351</v>
      </c>
      <c r="AG23" s="23" t="s">
        <v>275</v>
      </c>
      <c r="AH23" s="23" t="s">
        <v>275</v>
      </c>
      <c r="AI23" s="103" t="s">
        <v>275</v>
      </c>
      <c r="AJ23" s="104" t="s">
        <v>283</v>
      </c>
      <c r="AK23" s="153"/>
      <c r="AL23" s="27" t="s">
        <v>326</v>
      </c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62"/>
      <c r="BC23" s="162"/>
      <c r="BD23" s="162"/>
      <c r="BE23" s="134"/>
      <c r="BF23" s="105">
        <v>274</v>
      </c>
      <c r="BG23" s="139">
        <v>24</v>
      </c>
      <c r="BH23" s="163"/>
      <c r="BI23" s="112"/>
      <c r="BJ23" s="112"/>
      <c r="BK23" s="112"/>
      <c r="BL23" s="24"/>
      <c r="BM23" s="80"/>
      <c r="BN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2:84" s="12" customFormat="1" ht="60" customHeight="1">
      <c r="B24" s="79"/>
      <c r="C24" s="115">
        <v>10</v>
      </c>
      <c r="D24" s="116" t="s">
        <v>322</v>
      </c>
      <c r="E24" s="117">
        <v>2659</v>
      </c>
      <c r="F24" s="118" t="s">
        <v>9</v>
      </c>
      <c r="G24" s="119" t="s">
        <v>189</v>
      </c>
      <c r="H24" s="120" t="s">
        <v>30</v>
      </c>
      <c r="I24" s="129" t="s">
        <v>225</v>
      </c>
      <c r="J24" s="121" t="s">
        <v>349</v>
      </c>
      <c r="K24" s="122" t="s">
        <v>352</v>
      </c>
      <c r="L24" s="123">
        <v>73</v>
      </c>
      <c r="M24" s="124">
        <v>876</v>
      </c>
      <c r="N24" s="125">
        <v>48</v>
      </c>
      <c r="O24" s="126">
        <v>607</v>
      </c>
      <c r="P24" s="125">
        <v>0</v>
      </c>
      <c r="Q24" s="127">
        <v>0</v>
      </c>
      <c r="R24" s="128">
        <v>0</v>
      </c>
      <c r="S24" s="154"/>
      <c r="T24" s="130">
        <v>45843</v>
      </c>
      <c r="U24" s="131">
        <v>24</v>
      </c>
      <c r="V24" s="131">
        <v>14</v>
      </c>
      <c r="W24" s="132">
        <v>10</v>
      </c>
      <c r="X24" s="130">
        <v>45834</v>
      </c>
      <c r="Y24" s="98">
        <v>2400</v>
      </c>
      <c r="Z24" s="98">
        <v>300</v>
      </c>
      <c r="AA24" s="130">
        <v>45834</v>
      </c>
      <c r="AB24" s="19">
        <v>16.666666666666664</v>
      </c>
      <c r="AC24" s="164">
        <v>0.1</v>
      </c>
      <c r="AD24" s="27" t="s">
        <v>630</v>
      </c>
      <c r="AE24" s="23" t="s">
        <v>383</v>
      </c>
      <c r="AF24" s="23" t="s">
        <v>629</v>
      </c>
      <c r="AG24" s="23" t="s">
        <v>275</v>
      </c>
      <c r="AH24" s="23" t="s">
        <v>275</v>
      </c>
      <c r="AI24" s="103" t="s">
        <v>275</v>
      </c>
      <c r="AJ24" s="104" t="s">
        <v>280</v>
      </c>
      <c r="AK24" s="153"/>
      <c r="AL24" s="27" t="s">
        <v>326</v>
      </c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62"/>
      <c r="BC24" s="162"/>
      <c r="BD24" s="162"/>
      <c r="BE24" s="134"/>
      <c r="BF24" s="105">
        <v>211</v>
      </c>
      <c r="BG24" s="139">
        <v>24</v>
      </c>
      <c r="BH24" s="163"/>
      <c r="BI24" s="112"/>
      <c r="BJ24" s="112"/>
      <c r="BK24" s="112"/>
      <c r="BL24" s="24"/>
      <c r="BM24" s="80"/>
      <c r="BN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</row>
    <row r="25" spans="2:84" s="12" customFormat="1" ht="60" customHeight="1">
      <c r="B25" s="79"/>
      <c r="C25" s="115">
        <v>11</v>
      </c>
      <c r="D25" s="116" t="s">
        <v>322</v>
      </c>
      <c r="E25" s="117">
        <v>2660</v>
      </c>
      <c r="F25" s="118" t="s">
        <v>9</v>
      </c>
      <c r="G25" s="119" t="s">
        <v>189</v>
      </c>
      <c r="H25" s="120" t="s">
        <v>30</v>
      </c>
      <c r="I25" s="129" t="s">
        <v>157</v>
      </c>
      <c r="J25" s="121" t="s">
        <v>353</v>
      </c>
      <c r="K25" s="122" t="s">
        <v>354</v>
      </c>
      <c r="L25" s="123">
        <v>73</v>
      </c>
      <c r="M25" s="124">
        <v>617</v>
      </c>
      <c r="N25" s="125">
        <v>48</v>
      </c>
      <c r="O25" s="126">
        <v>563</v>
      </c>
      <c r="P25" s="125">
        <v>0</v>
      </c>
      <c r="Q25" s="127">
        <v>0</v>
      </c>
      <c r="R25" s="128">
        <v>0</v>
      </c>
      <c r="S25" s="154"/>
      <c r="T25" s="130">
        <v>45843</v>
      </c>
      <c r="U25" s="131">
        <v>17</v>
      </c>
      <c r="V25" s="131">
        <v>10</v>
      </c>
      <c r="W25" s="132">
        <v>7</v>
      </c>
      <c r="X25" s="130">
        <v>45834</v>
      </c>
      <c r="Y25" s="98">
        <v>3100</v>
      </c>
      <c r="Z25" s="98">
        <v>400</v>
      </c>
      <c r="AA25" s="130">
        <v>45834</v>
      </c>
      <c r="AB25" s="19">
        <v>41.17647058823529</v>
      </c>
      <c r="AC25" s="164">
        <v>0.02</v>
      </c>
      <c r="AD25" s="27" t="s">
        <v>355</v>
      </c>
      <c r="AE25" s="23" t="s">
        <v>356</v>
      </c>
      <c r="AF25" s="23" t="s">
        <v>333</v>
      </c>
      <c r="AG25" s="23" t="s">
        <v>275</v>
      </c>
      <c r="AH25" s="23" t="s">
        <v>275</v>
      </c>
      <c r="AI25" s="103" t="s">
        <v>275</v>
      </c>
      <c r="AJ25" s="104">
        <v>4</v>
      </c>
      <c r="AK25" s="153"/>
      <c r="AL25" s="27" t="s">
        <v>326</v>
      </c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62"/>
      <c r="BC25" s="162"/>
      <c r="BD25" s="162"/>
      <c r="BE25" s="134"/>
      <c r="BF25" s="105">
        <v>213</v>
      </c>
      <c r="BG25" s="139">
        <v>24</v>
      </c>
      <c r="BH25" s="163"/>
      <c r="BI25" s="112"/>
      <c r="BJ25" s="112"/>
      <c r="BK25" s="112"/>
      <c r="BL25" s="24"/>
      <c r="BM25" s="80"/>
      <c r="BN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2:84" s="12" customFormat="1" ht="60" customHeight="1">
      <c r="B26" s="79"/>
      <c r="C26" s="115">
        <v>12</v>
      </c>
      <c r="D26" s="116" t="s">
        <v>322</v>
      </c>
      <c r="E26" s="117">
        <v>2661</v>
      </c>
      <c r="F26" s="118" t="s">
        <v>9</v>
      </c>
      <c r="G26" s="119" t="s">
        <v>189</v>
      </c>
      <c r="H26" s="120" t="s">
        <v>30</v>
      </c>
      <c r="I26" s="129" t="s">
        <v>231</v>
      </c>
      <c r="J26" s="121" t="s">
        <v>357</v>
      </c>
      <c r="K26" s="122" t="s">
        <v>358</v>
      </c>
      <c r="L26" s="123">
        <v>73</v>
      </c>
      <c r="M26" s="124">
        <v>1130</v>
      </c>
      <c r="N26" s="125">
        <v>48</v>
      </c>
      <c r="O26" s="126">
        <v>1055</v>
      </c>
      <c r="P26" s="125">
        <v>0</v>
      </c>
      <c r="Q26" s="127">
        <v>0</v>
      </c>
      <c r="R26" s="128">
        <v>0</v>
      </c>
      <c r="S26" s="154"/>
      <c r="T26" s="130">
        <v>45844</v>
      </c>
      <c r="U26" s="131">
        <v>6</v>
      </c>
      <c r="V26" s="131">
        <v>6</v>
      </c>
      <c r="W26" s="132">
        <v>0</v>
      </c>
      <c r="X26" s="130">
        <v>45844</v>
      </c>
      <c r="Y26" s="98">
        <v>5150</v>
      </c>
      <c r="Z26" s="98">
        <v>3700</v>
      </c>
      <c r="AA26" s="130">
        <v>45844</v>
      </c>
      <c r="AB26" s="19">
        <v>0</v>
      </c>
      <c r="AC26" s="164">
        <v>0.01</v>
      </c>
      <c r="AD26" s="27" t="s">
        <v>274</v>
      </c>
      <c r="AE26" s="23" t="s">
        <v>359</v>
      </c>
      <c r="AF26" s="23" t="s">
        <v>360</v>
      </c>
      <c r="AG26" s="23" t="s">
        <v>275</v>
      </c>
      <c r="AH26" s="23" t="s">
        <v>275</v>
      </c>
      <c r="AI26" s="103" t="s">
        <v>275</v>
      </c>
      <c r="AJ26" s="104" t="s">
        <v>361</v>
      </c>
      <c r="AK26" s="153"/>
      <c r="AL26" s="27" t="s">
        <v>326</v>
      </c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62"/>
      <c r="BC26" s="162"/>
      <c r="BD26" s="162"/>
      <c r="BE26" s="134">
        <v>300</v>
      </c>
      <c r="BF26" s="105">
        <v>910</v>
      </c>
      <c r="BG26" s="139">
        <v>24</v>
      </c>
      <c r="BH26" s="163"/>
      <c r="BI26" s="112"/>
      <c r="BJ26" s="112"/>
      <c r="BK26" s="112"/>
      <c r="BL26" s="24"/>
      <c r="BM26" s="80"/>
      <c r="BN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2:84" s="12" customFormat="1" ht="60" customHeight="1">
      <c r="B27" s="79"/>
      <c r="C27" s="115">
        <v>13</v>
      </c>
      <c r="D27" s="116" t="s">
        <v>322</v>
      </c>
      <c r="E27" s="117">
        <v>2662</v>
      </c>
      <c r="F27" s="118" t="s">
        <v>9</v>
      </c>
      <c r="G27" s="119" t="s">
        <v>189</v>
      </c>
      <c r="H27" s="120" t="s">
        <v>30</v>
      </c>
      <c r="I27" s="129" t="s">
        <v>157</v>
      </c>
      <c r="J27" s="121" t="s">
        <v>362</v>
      </c>
      <c r="K27" s="122" t="s">
        <v>363</v>
      </c>
      <c r="L27" s="123">
        <v>73</v>
      </c>
      <c r="M27" s="124">
        <v>658</v>
      </c>
      <c r="N27" s="125">
        <v>48</v>
      </c>
      <c r="O27" s="126">
        <v>598</v>
      </c>
      <c r="P27" s="125">
        <v>0</v>
      </c>
      <c r="Q27" s="127">
        <v>0</v>
      </c>
      <c r="R27" s="128">
        <v>0</v>
      </c>
      <c r="S27" s="154"/>
      <c r="T27" s="130">
        <v>45844</v>
      </c>
      <c r="U27" s="131">
        <v>23</v>
      </c>
      <c r="V27" s="131">
        <v>23</v>
      </c>
      <c r="W27" s="132">
        <v>0</v>
      </c>
      <c r="X27" s="130">
        <v>45844</v>
      </c>
      <c r="Y27" s="98">
        <v>2850</v>
      </c>
      <c r="Z27" s="98">
        <v>650</v>
      </c>
      <c r="AA27" s="130">
        <v>45844</v>
      </c>
      <c r="AB27" s="19">
        <v>0</v>
      </c>
      <c r="AC27" s="164">
        <v>0.2</v>
      </c>
      <c r="AD27" s="27" t="s">
        <v>364</v>
      </c>
      <c r="AE27" s="23" t="s">
        <v>356</v>
      </c>
      <c r="AF27" s="23" t="s">
        <v>313</v>
      </c>
      <c r="AG27" s="23" t="s">
        <v>275</v>
      </c>
      <c r="AH27" s="23" t="s">
        <v>275</v>
      </c>
      <c r="AI27" s="103" t="s">
        <v>275</v>
      </c>
      <c r="AJ27" s="104">
        <v>5</v>
      </c>
      <c r="AK27" s="153"/>
      <c r="AL27" s="27" t="s">
        <v>326</v>
      </c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62"/>
      <c r="BC27" s="162"/>
      <c r="BD27" s="162"/>
      <c r="BE27" s="134">
        <v>213</v>
      </c>
      <c r="BF27" s="105">
        <v>227</v>
      </c>
      <c r="BG27" s="139">
        <v>24</v>
      </c>
      <c r="BH27" s="163"/>
      <c r="BI27" s="112"/>
      <c r="BJ27" s="112"/>
      <c r="BK27" s="112"/>
      <c r="BL27" s="24"/>
      <c r="BM27" s="80"/>
      <c r="BN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2:84" s="12" customFormat="1" ht="60" customHeight="1">
      <c r="B28" s="79"/>
      <c r="C28" s="115">
        <v>14</v>
      </c>
      <c r="D28" s="116" t="s">
        <v>322</v>
      </c>
      <c r="E28" s="117">
        <v>2469</v>
      </c>
      <c r="F28" s="118" t="s">
        <v>9</v>
      </c>
      <c r="G28" s="119" t="s">
        <v>189</v>
      </c>
      <c r="H28" s="120" t="s">
        <v>30</v>
      </c>
      <c r="I28" s="129" t="s">
        <v>232</v>
      </c>
      <c r="J28" s="121" t="s">
        <v>365</v>
      </c>
      <c r="K28" s="122" t="s">
        <v>366</v>
      </c>
      <c r="L28" s="123">
        <v>73</v>
      </c>
      <c r="M28" s="124">
        <v>959</v>
      </c>
      <c r="N28" s="125">
        <v>48</v>
      </c>
      <c r="O28" s="126">
        <v>767</v>
      </c>
      <c r="P28" s="125">
        <v>0</v>
      </c>
      <c r="Q28" s="127">
        <v>0</v>
      </c>
      <c r="R28" s="128">
        <v>0</v>
      </c>
      <c r="S28" s="154"/>
      <c r="T28" s="130">
        <v>45844</v>
      </c>
      <c r="U28" s="131">
        <v>19</v>
      </c>
      <c r="V28" s="131">
        <v>19</v>
      </c>
      <c r="W28" s="132">
        <v>0</v>
      </c>
      <c r="X28" s="130">
        <v>45844</v>
      </c>
      <c r="Y28" s="98">
        <v>1680</v>
      </c>
      <c r="Z28" s="98">
        <v>350</v>
      </c>
      <c r="AA28" s="130">
        <v>45844</v>
      </c>
      <c r="AB28" s="19">
        <v>0.03</v>
      </c>
      <c r="AC28" s="164">
        <v>0.02</v>
      </c>
      <c r="AD28" s="27" t="s">
        <v>300</v>
      </c>
      <c r="AE28" s="23" t="s">
        <v>307</v>
      </c>
      <c r="AF28" s="23" t="s">
        <v>285</v>
      </c>
      <c r="AG28" s="23" t="s">
        <v>308</v>
      </c>
      <c r="AH28" s="23" t="s">
        <v>275</v>
      </c>
      <c r="AI28" s="103" t="s">
        <v>275</v>
      </c>
      <c r="AJ28" s="104">
        <v>4.5</v>
      </c>
      <c r="AK28" s="153"/>
      <c r="AL28" s="27" t="s">
        <v>326</v>
      </c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62"/>
      <c r="BC28" s="162"/>
      <c r="BD28" s="162"/>
      <c r="BE28" s="134">
        <v>289</v>
      </c>
      <c r="BF28" s="105">
        <v>213</v>
      </c>
      <c r="BG28" s="139">
        <v>24</v>
      </c>
      <c r="BH28" s="163"/>
      <c r="BI28" s="112"/>
      <c r="BJ28" s="112"/>
      <c r="BK28" s="112"/>
      <c r="BL28" s="24"/>
      <c r="BM28" s="80"/>
      <c r="BN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2:84" s="12" customFormat="1" ht="60" customHeight="1">
      <c r="B29" s="79"/>
      <c r="C29" s="115">
        <v>15</v>
      </c>
      <c r="D29" s="116" t="s">
        <v>322</v>
      </c>
      <c r="E29" s="117">
        <v>2470</v>
      </c>
      <c r="F29" s="118" t="s">
        <v>9</v>
      </c>
      <c r="G29" s="119" t="s">
        <v>189</v>
      </c>
      <c r="H29" s="120" t="s">
        <v>30</v>
      </c>
      <c r="I29" s="129" t="s">
        <v>232</v>
      </c>
      <c r="J29" s="121" t="s">
        <v>367</v>
      </c>
      <c r="K29" s="122" t="s">
        <v>368</v>
      </c>
      <c r="L29" s="123">
        <v>73</v>
      </c>
      <c r="M29" s="124">
        <v>1150</v>
      </c>
      <c r="N29" s="125">
        <v>48</v>
      </c>
      <c r="O29" s="126">
        <v>786</v>
      </c>
      <c r="P29" s="125">
        <v>0</v>
      </c>
      <c r="Q29" s="127">
        <v>0</v>
      </c>
      <c r="R29" s="128">
        <v>0</v>
      </c>
      <c r="S29" s="154"/>
      <c r="T29" s="130">
        <v>45827</v>
      </c>
      <c r="U29" s="131">
        <v>22.5</v>
      </c>
      <c r="V29" s="131">
        <v>9</v>
      </c>
      <c r="W29" s="132">
        <v>13.5</v>
      </c>
      <c r="X29" s="130">
        <v>45827</v>
      </c>
      <c r="Y29" s="98">
        <v>3600</v>
      </c>
      <c r="Z29" s="98">
        <v>1200</v>
      </c>
      <c r="AA29" s="130">
        <v>45827</v>
      </c>
      <c r="AB29" s="19">
        <v>60</v>
      </c>
      <c r="AC29" s="164">
        <v>0.02</v>
      </c>
      <c r="AD29" s="27" t="s">
        <v>369</v>
      </c>
      <c r="AE29" s="23" t="s">
        <v>284</v>
      </c>
      <c r="AF29" s="23" t="s">
        <v>370</v>
      </c>
      <c r="AG29" s="23" t="s">
        <v>371</v>
      </c>
      <c r="AH29" s="23" t="s">
        <v>275</v>
      </c>
      <c r="AI29" s="103" t="s">
        <v>275</v>
      </c>
      <c r="AJ29" s="104" t="s">
        <v>314</v>
      </c>
      <c r="AK29" s="153"/>
      <c r="AL29" s="27" t="s">
        <v>326</v>
      </c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62"/>
      <c r="BC29" s="162"/>
      <c r="BD29" s="162"/>
      <c r="BE29" s="134"/>
      <c r="BF29" s="105">
        <v>242</v>
      </c>
      <c r="BG29" s="139">
        <v>24</v>
      </c>
      <c r="BH29" s="163"/>
      <c r="BI29" s="112"/>
      <c r="BJ29" s="112"/>
      <c r="BK29" s="112"/>
      <c r="BL29" s="24"/>
      <c r="BM29" s="80"/>
      <c r="BN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2:84" s="12" customFormat="1" ht="60" customHeight="1">
      <c r="B30" s="79"/>
      <c r="C30" s="115">
        <v>16</v>
      </c>
      <c r="D30" s="116" t="s">
        <v>322</v>
      </c>
      <c r="E30" s="117">
        <v>2471</v>
      </c>
      <c r="F30" s="118" t="s">
        <v>9</v>
      </c>
      <c r="G30" s="119" t="s">
        <v>189</v>
      </c>
      <c r="H30" s="120" t="s">
        <v>30</v>
      </c>
      <c r="I30" s="129" t="s">
        <v>232</v>
      </c>
      <c r="J30" s="121" t="s">
        <v>372</v>
      </c>
      <c r="K30" s="122" t="s">
        <v>373</v>
      </c>
      <c r="L30" s="123">
        <v>73</v>
      </c>
      <c r="M30" s="124">
        <v>1199</v>
      </c>
      <c r="N30" s="125">
        <v>48</v>
      </c>
      <c r="O30" s="126">
        <v>766</v>
      </c>
      <c r="P30" s="125">
        <v>0</v>
      </c>
      <c r="Q30" s="127">
        <v>0</v>
      </c>
      <c r="R30" s="128">
        <v>0</v>
      </c>
      <c r="S30" s="154"/>
      <c r="T30" s="130">
        <v>45840</v>
      </c>
      <c r="U30" s="131">
        <v>9</v>
      </c>
      <c r="V30" s="131">
        <v>4</v>
      </c>
      <c r="W30" s="132">
        <v>5</v>
      </c>
      <c r="X30" s="130">
        <v>45840</v>
      </c>
      <c r="Y30" s="98">
        <v>2057</v>
      </c>
      <c r="Z30" s="98">
        <v>900</v>
      </c>
      <c r="AA30" s="130">
        <v>45840</v>
      </c>
      <c r="AB30" s="19">
        <v>61.904761904761905</v>
      </c>
      <c r="AC30" s="164">
        <v>0.01</v>
      </c>
      <c r="AD30" s="27" t="s">
        <v>265</v>
      </c>
      <c r="AE30" s="23" t="s">
        <v>302</v>
      </c>
      <c r="AF30" s="23" t="s">
        <v>290</v>
      </c>
      <c r="AG30" s="23" t="s">
        <v>272</v>
      </c>
      <c r="AH30" s="23" t="s">
        <v>275</v>
      </c>
      <c r="AI30" s="103" t="s">
        <v>275</v>
      </c>
      <c r="AJ30" s="104" t="s">
        <v>254</v>
      </c>
      <c r="AK30" s="153"/>
      <c r="AL30" s="27" t="s">
        <v>326</v>
      </c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62"/>
      <c r="BC30" s="162"/>
      <c r="BD30" s="162"/>
      <c r="BE30" s="134"/>
      <c r="BF30" s="105">
        <v>310</v>
      </c>
      <c r="BG30" s="139">
        <v>0</v>
      </c>
      <c r="BH30" s="163" t="s">
        <v>25</v>
      </c>
      <c r="BI30" s="112" t="s">
        <v>104</v>
      </c>
      <c r="BJ30" s="112" t="s">
        <v>96</v>
      </c>
      <c r="BK30" s="112" t="s">
        <v>50</v>
      </c>
      <c r="BL30" s="24" t="s">
        <v>632</v>
      </c>
      <c r="BM30" s="80"/>
      <c r="BN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2:84" s="12" customFormat="1" ht="60" customHeight="1">
      <c r="B31" s="79"/>
      <c r="C31" s="115">
        <v>17</v>
      </c>
      <c r="D31" s="116" t="s">
        <v>322</v>
      </c>
      <c r="E31" s="117">
        <v>2472</v>
      </c>
      <c r="F31" s="118" t="s">
        <v>9</v>
      </c>
      <c r="G31" s="119" t="s">
        <v>189</v>
      </c>
      <c r="H31" s="120" t="s">
        <v>30</v>
      </c>
      <c r="I31" s="129" t="s">
        <v>232</v>
      </c>
      <c r="J31" s="121" t="s">
        <v>372</v>
      </c>
      <c r="K31" s="122" t="s">
        <v>374</v>
      </c>
      <c r="L31" s="123">
        <v>73</v>
      </c>
      <c r="M31" s="124">
        <v>1015</v>
      </c>
      <c r="N31" s="125">
        <v>48</v>
      </c>
      <c r="O31" s="126">
        <v>722</v>
      </c>
      <c r="P31" s="125">
        <v>0</v>
      </c>
      <c r="Q31" s="127">
        <v>0</v>
      </c>
      <c r="R31" s="128">
        <v>0</v>
      </c>
      <c r="S31" s="154"/>
      <c r="T31" s="130">
        <v>45827</v>
      </c>
      <c r="U31" s="131">
        <v>22</v>
      </c>
      <c r="V31" s="131">
        <v>21</v>
      </c>
      <c r="W31" s="132">
        <v>1</v>
      </c>
      <c r="X31" s="130">
        <v>45827</v>
      </c>
      <c r="Y31" s="98">
        <v>3350</v>
      </c>
      <c r="Z31" s="98">
        <v>1450</v>
      </c>
      <c r="AA31" s="130">
        <v>45827</v>
      </c>
      <c r="AB31" s="19">
        <v>4.5454545454545459</v>
      </c>
      <c r="AC31" s="164">
        <v>0.1</v>
      </c>
      <c r="AD31" s="27" t="s">
        <v>300</v>
      </c>
      <c r="AE31" s="23" t="s">
        <v>375</v>
      </c>
      <c r="AF31" s="23" t="s">
        <v>301</v>
      </c>
      <c r="AG31" s="23" t="s">
        <v>376</v>
      </c>
      <c r="AH31" s="23" t="s">
        <v>275</v>
      </c>
      <c r="AI31" s="103" t="s">
        <v>275</v>
      </c>
      <c r="AJ31" s="104">
        <v>6</v>
      </c>
      <c r="AK31" s="153"/>
      <c r="AL31" s="27" t="s">
        <v>326</v>
      </c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62"/>
      <c r="BC31" s="162"/>
      <c r="BD31" s="162"/>
      <c r="BE31" s="134"/>
      <c r="BF31" s="105">
        <v>598</v>
      </c>
      <c r="BG31" s="139">
        <v>24</v>
      </c>
      <c r="BH31" s="163"/>
      <c r="BI31" s="112"/>
      <c r="BJ31" s="112"/>
      <c r="BK31" s="112"/>
      <c r="BL31" s="24"/>
      <c r="BM31" s="80"/>
      <c r="BN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2:84" s="12" customFormat="1" ht="60" customHeight="1">
      <c r="B32" s="79"/>
      <c r="C32" s="115">
        <v>18</v>
      </c>
      <c r="D32" s="116">
        <v>1637</v>
      </c>
      <c r="E32" s="117">
        <v>1931</v>
      </c>
      <c r="F32" s="118" t="s">
        <v>9</v>
      </c>
      <c r="G32" s="119" t="s">
        <v>189</v>
      </c>
      <c r="H32" s="120" t="s">
        <v>30</v>
      </c>
      <c r="I32" s="129" t="s">
        <v>154</v>
      </c>
      <c r="J32" s="121" t="s">
        <v>377</v>
      </c>
      <c r="K32" s="122" t="s">
        <v>378</v>
      </c>
      <c r="L32" s="123">
        <v>73</v>
      </c>
      <c r="M32" s="124">
        <v>467</v>
      </c>
      <c r="N32" s="125">
        <v>48</v>
      </c>
      <c r="O32" s="126">
        <v>450</v>
      </c>
      <c r="P32" s="125">
        <v>0</v>
      </c>
      <c r="Q32" s="127">
        <v>0</v>
      </c>
      <c r="R32" s="128">
        <v>0</v>
      </c>
      <c r="S32" s="154"/>
      <c r="T32" s="130">
        <v>45833</v>
      </c>
      <c r="U32" s="131">
        <v>5</v>
      </c>
      <c r="V32" s="131">
        <v>2</v>
      </c>
      <c r="W32" s="132">
        <v>3</v>
      </c>
      <c r="X32" s="130">
        <v>45823</v>
      </c>
      <c r="Y32" s="98">
        <v>4000</v>
      </c>
      <c r="Z32" s="98">
        <v>3000</v>
      </c>
      <c r="AA32" s="130">
        <v>45833</v>
      </c>
      <c r="AB32" s="19">
        <v>60</v>
      </c>
      <c r="AC32" s="164">
        <v>0.1</v>
      </c>
      <c r="AD32" s="27" t="s">
        <v>253</v>
      </c>
      <c r="AE32" s="23" t="s">
        <v>308</v>
      </c>
      <c r="AF32" s="23" t="s">
        <v>379</v>
      </c>
      <c r="AG32" s="23" t="s">
        <v>275</v>
      </c>
      <c r="AH32" s="23" t="s">
        <v>275</v>
      </c>
      <c r="AI32" s="103" t="s">
        <v>275</v>
      </c>
      <c r="AJ32" s="104" t="s">
        <v>304</v>
      </c>
      <c r="AK32" s="153"/>
      <c r="AL32" s="27" t="s">
        <v>326</v>
      </c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62"/>
      <c r="BC32" s="162"/>
      <c r="BD32" s="162"/>
      <c r="BE32" s="134"/>
      <c r="BF32" s="105">
        <v>183</v>
      </c>
      <c r="BG32" s="139">
        <v>24</v>
      </c>
      <c r="BH32" s="163"/>
      <c r="BI32" s="112"/>
      <c r="BJ32" s="112"/>
      <c r="BK32" s="112"/>
      <c r="BL32" s="24"/>
      <c r="BM32" s="80"/>
      <c r="BN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</row>
    <row r="33" spans="2:84" s="12" customFormat="1" ht="60" customHeight="1">
      <c r="B33" s="79"/>
      <c r="C33" s="115">
        <v>19</v>
      </c>
      <c r="D33" s="116">
        <v>1637</v>
      </c>
      <c r="E33" s="117">
        <v>1932</v>
      </c>
      <c r="F33" s="118" t="s">
        <v>9</v>
      </c>
      <c r="G33" s="119" t="s">
        <v>189</v>
      </c>
      <c r="H33" s="120" t="s">
        <v>30</v>
      </c>
      <c r="I33" s="129" t="s">
        <v>226</v>
      </c>
      <c r="J33" s="121" t="s">
        <v>380</v>
      </c>
      <c r="K33" s="122" t="s">
        <v>381</v>
      </c>
      <c r="L33" s="123">
        <v>73</v>
      </c>
      <c r="M33" s="124">
        <v>1574</v>
      </c>
      <c r="N33" s="125">
        <v>48</v>
      </c>
      <c r="O33" s="126">
        <v>1457</v>
      </c>
      <c r="P33" s="125">
        <v>0</v>
      </c>
      <c r="Q33" s="127">
        <v>0</v>
      </c>
      <c r="R33" s="128">
        <v>0</v>
      </c>
      <c r="S33" s="154"/>
      <c r="T33" s="130">
        <v>45829</v>
      </c>
      <c r="U33" s="131">
        <v>8</v>
      </c>
      <c r="V33" s="131">
        <v>4</v>
      </c>
      <c r="W33" s="132">
        <v>4</v>
      </c>
      <c r="X33" s="130">
        <v>45823</v>
      </c>
      <c r="Y33" s="98">
        <v>4600</v>
      </c>
      <c r="Z33" s="98">
        <v>3400</v>
      </c>
      <c r="AA33" s="130">
        <v>45829</v>
      </c>
      <c r="AB33" s="19">
        <v>50</v>
      </c>
      <c r="AC33" s="164">
        <v>0.03</v>
      </c>
      <c r="AD33" s="27" t="s">
        <v>268</v>
      </c>
      <c r="AE33" s="23" t="s">
        <v>382</v>
      </c>
      <c r="AF33" s="23" t="s">
        <v>383</v>
      </c>
      <c r="AG33" s="23" t="s">
        <v>275</v>
      </c>
      <c r="AH33" s="23" t="s">
        <v>275</v>
      </c>
      <c r="AI33" s="103" t="s">
        <v>275</v>
      </c>
      <c r="AJ33" s="104" t="s">
        <v>306</v>
      </c>
      <c r="AK33" s="153"/>
      <c r="AL33" s="27" t="s">
        <v>326</v>
      </c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62"/>
      <c r="BC33" s="162"/>
      <c r="BD33" s="162"/>
      <c r="BE33" s="134"/>
      <c r="BF33" s="105">
        <v>450</v>
      </c>
      <c r="BG33" s="139">
        <v>24</v>
      </c>
      <c r="BH33" s="163"/>
      <c r="BI33" s="112"/>
      <c r="BJ33" s="112"/>
      <c r="BK33" s="112"/>
      <c r="BL33" s="24"/>
      <c r="BM33" s="80"/>
      <c r="BN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2:84" s="12" customFormat="1" ht="60" customHeight="1">
      <c r="B34" s="79"/>
      <c r="C34" s="115">
        <v>20</v>
      </c>
      <c r="D34" s="116" t="s">
        <v>384</v>
      </c>
      <c r="E34" s="117">
        <v>2619</v>
      </c>
      <c r="F34" s="118" t="s">
        <v>9</v>
      </c>
      <c r="G34" s="119" t="s">
        <v>189</v>
      </c>
      <c r="H34" s="120" t="s">
        <v>20</v>
      </c>
      <c r="I34" s="129" t="s">
        <v>385</v>
      </c>
      <c r="J34" s="121" t="s">
        <v>386</v>
      </c>
      <c r="K34" s="122" t="s">
        <v>387</v>
      </c>
      <c r="L34" s="123">
        <v>73</v>
      </c>
      <c r="M34" s="124">
        <v>214</v>
      </c>
      <c r="N34" s="125" t="s">
        <v>388</v>
      </c>
      <c r="O34" s="126">
        <v>209</v>
      </c>
      <c r="P34" s="125">
        <v>0</v>
      </c>
      <c r="Q34" s="127">
        <v>0</v>
      </c>
      <c r="R34" s="128">
        <v>0</v>
      </c>
      <c r="S34" s="154"/>
      <c r="T34" s="130">
        <v>45839</v>
      </c>
      <c r="U34" s="131">
        <v>1.5</v>
      </c>
      <c r="V34" s="131">
        <v>1.5</v>
      </c>
      <c r="W34" s="132">
        <v>0</v>
      </c>
      <c r="X34" s="130">
        <v>45830</v>
      </c>
      <c r="Y34" s="98">
        <v>50</v>
      </c>
      <c r="Z34" s="98"/>
      <c r="AA34" s="130">
        <v>45830</v>
      </c>
      <c r="AB34" s="19">
        <v>0</v>
      </c>
      <c r="AC34" s="164">
        <v>0.01</v>
      </c>
      <c r="AD34" s="27" t="s">
        <v>293</v>
      </c>
      <c r="AE34" s="23" t="s">
        <v>389</v>
      </c>
      <c r="AF34" s="23" t="s">
        <v>389</v>
      </c>
      <c r="AG34" s="23" t="s">
        <v>275</v>
      </c>
      <c r="AH34" s="23" t="s">
        <v>275</v>
      </c>
      <c r="AI34" s="103" t="s">
        <v>275</v>
      </c>
      <c r="AJ34" s="104" t="s">
        <v>389</v>
      </c>
      <c r="AK34" s="153"/>
      <c r="AL34" s="27"/>
      <c r="AM34" s="133" t="s">
        <v>390</v>
      </c>
      <c r="AN34" s="133" t="s">
        <v>255</v>
      </c>
      <c r="AO34" s="133" t="s">
        <v>275</v>
      </c>
      <c r="AP34" s="133"/>
      <c r="AQ34" s="133"/>
      <c r="AR34" s="133"/>
      <c r="AS34" s="133"/>
      <c r="AT34" s="133"/>
      <c r="AU34" s="133" t="s">
        <v>391</v>
      </c>
      <c r="AV34" s="133" t="s">
        <v>256</v>
      </c>
      <c r="AW34" s="133" t="s">
        <v>279</v>
      </c>
      <c r="AX34" s="133" t="s">
        <v>263</v>
      </c>
      <c r="AY34" s="133" t="s">
        <v>392</v>
      </c>
      <c r="AZ34" s="133" t="s">
        <v>263</v>
      </c>
      <c r="BA34" s="133" t="s">
        <v>393</v>
      </c>
      <c r="BB34" s="162"/>
      <c r="BC34" s="162"/>
      <c r="BD34" s="162"/>
      <c r="BE34" s="134"/>
      <c r="BF34" s="105">
        <v>174</v>
      </c>
      <c r="BG34" s="139">
        <v>24</v>
      </c>
      <c r="BH34" s="163"/>
      <c r="BI34" s="112"/>
      <c r="BJ34" s="112"/>
      <c r="BK34" s="112"/>
      <c r="BL34" s="24"/>
      <c r="BM34" s="80"/>
      <c r="BN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</row>
    <row r="35" spans="2:84" s="12" customFormat="1" ht="60" customHeight="1">
      <c r="B35" s="79"/>
      <c r="C35" s="115">
        <v>21</v>
      </c>
      <c r="D35" s="116" t="s">
        <v>384</v>
      </c>
      <c r="E35" s="117">
        <v>2620</v>
      </c>
      <c r="F35" s="118" t="s">
        <v>9</v>
      </c>
      <c r="G35" s="119" t="s">
        <v>189</v>
      </c>
      <c r="H35" s="120" t="s">
        <v>20</v>
      </c>
      <c r="I35" s="129" t="s">
        <v>228</v>
      </c>
      <c r="J35" s="121" t="s">
        <v>394</v>
      </c>
      <c r="K35" s="122" t="s">
        <v>395</v>
      </c>
      <c r="L35" s="123">
        <v>73</v>
      </c>
      <c r="M35" s="124">
        <v>724</v>
      </c>
      <c r="N35" s="125" t="s">
        <v>388</v>
      </c>
      <c r="O35" s="126">
        <v>689</v>
      </c>
      <c r="P35" s="125">
        <v>0</v>
      </c>
      <c r="Q35" s="127">
        <v>0</v>
      </c>
      <c r="R35" s="128">
        <v>0</v>
      </c>
      <c r="S35" s="154"/>
      <c r="T35" s="130">
        <v>45839</v>
      </c>
      <c r="U35" s="131">
        <v>4</v>
      </c>
      <c r="V35" s="131">
        <v>4</v>
      </c>
      <c r="W35" s="132">
        <v>0</v>
      </c>
      <c r="X35" s="130">
        <v>45830</v>
      </c>
      <c r="Y35" s="98">
        <v>50</v>
      </c>
      <c r="Z35" s="98"/>
      <c r="AA35" s="130">
        <v>45830</v>
      </c>
      <c r="AB35" s="19">
        <v>0</v>
      </c>
      <c r="AC35" s="164">
        <v>0.01</v>
      </c>
      <c r="AD35" s="27" t="s">
        <v>293</v>
      </c>
      <c r="AE35" s="23" t="s">
        <v>389</v>
      </c>
      <c r="AF35" s="23" t="s">
        <v>389</v>
      </c>
      <c r="AG35" s="23" t="s">
        <v>275</v>
      </c>
      <c r="AH35" s="23" t="s">
        <v>275</v>
      </c>
      <c r="AI35" s="103" t="s">
        <v>275</v>
      </c>
      <c r="AJ35" s="104" t="s">
        <v>389</v>
      </c>
      <c r="AK35" s="153"/>
      <c r="AL35" s="27"/>
      <c r="AM35" s="133" t="s">
        <v>396</v>
      </c>
      <c r="AN35" s="133" t="s">
        <v>255</v>
      </c>
      <c r="AO35" s="133" t="s">
        <v>275</v>
      </c>
      <c r="AP35" s="133"/>
      <c r="AQ35" s="133"/>
      <c r="AR35" s="133"/>
      <c r="AS35" s="133"/>
      <c r="AT35" s="133"/>
      <c r="AU35" s="133" t="s">
        <v>391</v>
      </c>
      <c r="AV35" s="133" t="s">
        <v>397</v>
      </c>
      <c r="AW35" s="133" t="s">
        <v>276</v>
      </c>
      <c r="AX35" s="133" t="s">
        <v>278</v>
      </c>
      <c r="AY35" s="133" t="s">
        <v>398</v>
      </c>
      <c r="AZ35" s="133" t="s">
        <v>278</v>
      </c>
      <c r="BA35" s="133" t="s">
        <v>399</v>
      </c>
      <c r="BB35" s="162"/>
      <c r="BC35" s="162"/>
      <c r="BD35" s="162"/>
      <c r="BE35" s="134"/>
      <c r="BF35" s="105">
        <v>246</v>
      </c>
      <c r="BG35" s="139">
        <v>24</v>
      </c>
      <c r="BH35" s="163"/>
      <c r="BI35" s="112"/>
      <c r="BJ35" s="112"/>
      <c r="BK35" s="112"/>
      <c r="BL35" s="24"/>
      <c r="BM35" s="80"/>
      <c r="BN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2:84" s="12" customFormat="1" ht="60" customHeight="1">
      <c r="B36" s="79"/>
      <c r="C36" s="115">
        <v>22</v>
      </c>
      <c r="D36" s="116" t="s">
        <v>384</v>
      </c>
      <c r="E36" s="117">
        <v>2643</v>
      </c>
      <c r="F36" s="118" t="s">
        <v>9</v>
      </c>
      <c r="G36" s="119" t="s">
        <v>189</v>
      </c>
      <c r="H36" s="120" t="s">
        <v>30</v>
      </c>
      <c r="I36" s="129" t="s">
        <v>228</v>
      </c>
      <c r="J36" s="121" t="s">
        <v>400</v>
      </c>
      <c r="K36" s="122" t="s">
        <v>401</v>
      </c>
      <c r="L36" s="123">
        <v>73</v>
      </c>
      <c r="M36" s="124">
        <v>1591</v>
      </c>
      <c r="N36" s="125">
        <v>48</v>
      </c>
      <c r="O36" s="126">
        <v>931</v>
      </c>
      <c r="P36" s="125">
        <v>0</v>
      </c>
      <c r="Q36" s="127">
        <v>0</v>
      </c>
      <c r="R36" s="128">
        <v>0</v>
      </c>
      <c r="S36" s="154"/>
      <c r="T36" s="130">
        <v>45840</v>
      </c>
      <c r="U36" s="131">
        <v>13.5</v>
      </c>
      <c r="V36" s="131">
        <v>12.5</v>
      </c>
      <c r="W36" s="132">
        <v>1</v>
      </c>
      <c r="X36" s="130">
        <v>45824</v>
      </c>
      <c r="Y36" s="98">
        <v>3690</v>
      </c>
      <c r="Z36" s="98">
        <v>900</v>
      </c>
      <c r="AA36" s="130">
        <v>45840</v>
      </c>
      <c r="AB36" s="19">
        <v>7.4074074074074066</v>
      </c>
      <c r="AC36" s="164">
        <v>0.01</v>
      </c>
      <c r="AD36" s="27" t="s">
        <v>402</v>
      </c>
      <c r="AE36" s="23" t="s">
        <v>299</v>
      </c>
      <c r="AF36" s="23" t="s">
        <v>403</v>
      </c>
      <c r="AG36" s="23" t="s">
        <v>404</v>
      </c>
      <c r="AH36" s="23" t="s">
        <v>275</v>
      </c>
      <c r="AI36" s="103" t="s">
        <v>275</v>
      </c>
      <c r="AJ36" s="104">
        <v>5</v>
      </c>
      <c r="AK36" s="153"/>
      <c r="AL36" s="27" t="s">
        <v>255</v>
      </c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62"/>
      <c r="BC36" s="162"/>
      <c r="BD36" s="162"/>
      <c r="BE36" s="134"/>
      <c r="BF36" s="105">
        <v>447</v>
      </c>
      <c r="BG36" s="139">
        <v>24</v>
      </c>
      <c r="BH36" s="163"/>
      <c r="BI36" s="112"/>
      <c r="BJ36" s="112"/>
      <c r="BK36" s="112"/>
      <c r="BL36" s="24"/>
      <c r="BM36" s="80"/>
      <c r="BN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</row>
    <row r="37" spans="2:84" s="12" customFormat="1" ht="60" customHeight="1">
      <c r="B37" s="79"/>
      <c r="C37" s="115">
        <v>23</v>
      </c>
      <c r="D37" s="116" t="s">
        <v>384</v>
      </c>
      <c r="E37" s="117">
        <v>2644</v>
      </c>
      <c r="F37" s="118" t="s">
        <v>9</v>
      </c>
      <c r="G37" s="119" t="s">
        <v>189</v>
      </c>
      <c r="H37" s="120" t="s">
        <v>30</v>
      </c>
      <c r="I37" s="129" t="s">
        <v>228</v>
      </c>
      <c r="J37" s="121" t="s">
        <v>405</v>
      </c>
      <c r="K37" s="122" t="s">
        <v>406</v>
      </c>
      <c r="L37" s="123">
        <v>73</v>
      </c>
      <c r="M37" s="124">
        <v>1639</v>
      </c>
      <c r="N37" s="125">
        <v>48</v>
      </c>
      <c r="O37" s="126">
        <v>1158</v>
      </c>
      <c r="P37" s="125">
        <v>0</v>
      </c>
      <c r="Q37" s="127">
        <v>0</v>
      </c>
      <c r="R37" s="128">
        <v>0</v>
      </c>
      <c r="S37" s="154"/>
      <c r="T37" s="130">
        <v>45840</v>
      </c>
      <c r="U37" s="131">
        <v>10</v>
      </c>
      <c r="V37" s="131">
        <v>8</v>
      </c>
      <c r="W37" s="132">
        <v>2</v>
      </c>
      <c r="X37" s="130">
        <v>45824</v>
      </c>
      <c r="Y37" s="98">
        <v>5200</v>
      </c>
      <c r="Z37" s="98">
        <v>2000</v>
      </c>
      <c r="AA37" s="130">
        <v>45840</v>
      </c>
      <c r="AB37" s="19">
        <v>20</v>
      </c>
      <c r="AC37" s="164">
        <v>0.01</v>
      </c>
      <c r="AD37" s="27" t="s">
        <v>309</v>
      </c>
      <c r="AE37" s="23" t="s">
        <v>407</v>
      </c>
      <c r="AF37" s="23" t="s">
        <v>408</v>
      </c>
      <c r="AG37" s="23" t="s">
        <v>275</v>
      </c>
      <c r="AH37" s="23" t="s">
        <v>275</v>
      </c>
      <c r="AI37" s="103" t="s">
        <v>275</v>
      </c>
      <c r="AJ37" s="104">
        <v>6</v>
      </c>
      <c r="AK37" s="153"/>
      <c r="AL37" s="27" t="s">
        <v>255</v>
      </c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62"/>
      <c r="BC37" s="162"/>
      <c r="BD37" s="162"/>
      <c r="BE37" s="134"/>
      <c r="BF37" s="105">
        <v>321</v>
      </c>
      <c r="BG37" s="139">
        <v>24</v>
      </c>
      <c r="BH37" s="163"/>
      <c r="BI37" s="112"/>
      <c r="BJ37" s="112"/>
      <c r="BK37" s="112"/>
      <c r="BL37" s="24"/>
      <c r="BM37" s="80"/>
      <c r="BN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2:84" s="12" customFormat="1" ht="60" customHeight="1">
      <c r="B38" s="79"/>
      <c r="C38" s="115">
        <v>24</v>
      </c>
      <c r="D38" s="116" t="s">
        <v>384</v>
      </c>
      <c r="E38" s="117">
        <v>2645</v>
      </c>
      <c r="F38" s="118" t="s">
        <v>9</v>
      </c>
      <c r="G38" s="119" t="s">
        <v>189</v>
      </c>
      <c r="H38" s="120" t="s">
        <v>19</v>
      </c>
      <c r="I38" s="129" t="s">
        <v>228</v>
      </c>
      <c r="J38" s="121" t="s">
        <v>409</v>
      </c>
      <c r="K38" s="122" t="s">
        <v>410</v>
      </c>
      <c r="L38" s="123">
        <v>73</v>
      </c>
      <c r="M38" s="124">
        <v>1497</v>
      </c>
      <c r="N38" s="125">
        <v>48</v>
      </c>
      <c r="O38" s="126">
        <v>1104</v>
      </c>
      <c r="P38" s="125">
        <v>0</v>
      </c>
      <c r="Q38" s="127">
        <v>0</v>
      </c>
      <c r="R38" s="128">
        <v>0</v>
      </c>
      <c r="S38" s="154"/>
      <c r="T38" s="130">
        <v>45841</v>
      </c>
      <c r="U38" s="131">
        <v>17.5</v>
      </c>
      <c r="V38" s="131">
        <v>17</v>
      </c>
      <c r="W38" s="132">
        <v>0.5</v>
      </c>
      <c r="X38" s="130">
        <v>45825</v>
      </c>
      <c r="Y38" s="98">
        <v>1850</v>
      </c>
      <c r="Z38" s="98">
        <v>0</v>
      </c>
      <c r="AA38" s="130">
        <v>45840</v>
      </c>
      <c r="AB38" s="19">
        <v>2.7777777777777777</v>
      </c>
      <c r="AC38" s="164">
        <v>0.01</v>
      </c>
      <c r="AD38" s="27" t="s">
        <v>411</v>
      </c>
      <c r="AE38" s="23" t="s">
        <v>356</v>
      </c>
      <c r="AF38" s="23" t="s">
        <v>408</v>
      </c>
      <c r="AG38" s="23" t="s">
        <v>275</v>
      </c>
      <c r="AH38" s="23" t="s">
        <v>275</v>
      </c>
      <c r="AI38" s="103" t="s">
        <v>275</v>
      </c>
      <c r="AJ38" s="104">
        <v>5.5</v>
      </c>
      <c r="AK38" s="153"/>
      <c r="AL38" s="27" t="s">
        <v>255</v>
      </c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62"/>
      <c r="BC38" s="162"/>
      <c r="BD38" s="162"/>
      <c r="BE38" s="134"/>
      <c r="BF38" s="105">
        <v>320</v>
      </c>
      <c r="BG38" s="139">
        <v>24</v>
      </c>
      <c r="BH38" s="163"/>
      <c r="BI38" s="112"/>
      <c r="BJ38" s="112"/>
      <c r="BK38" s="112"/>
      <c r="BL38" s="24"/>
      <c r="BM38" s="80"/>
      <c r="BN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2:84" s="12" customFormat="1" ht="60" customHeight="1">
      <c r="B39" s="79"/>
      <c r="C39" s="115">
        <v>25</v>
      </c>
      <c r="D39" s="116" t="s">
        <v>384</v>
      </c>
      <c r="E39" s="117">
        <v>2646</v>
      </c>
      <c r="F39" s="118" t="s">
        <v>9</v>
      </c>
      <c r="G39" s="119" t="s">
        <v>189</v>
      </c>
      <c r="H39" s="120" t="s">
        <v>29</v>
      </c>
      <c r="I39" s="129" t="s">
        <v>245</v>
      </c>
      <c r="J39" s="121" t="s">
        <v>412</v>
      </c>
      <c r="K39" s="122" t="s">
        <v>413</v>
      </c>
      <c r="L39" s="123">
        <v>73</v>
      </c>
      <c r="M39" s="124">
        <v>923</v>
      </c>
      <c r="N39" s="125">
        <v>48</v>
      </c>
      <c r="O39" s="126">
        <v>807</v>
      </c>
      <c r="P39" s="125">
        <v>0</v>
      </c>
      <c r="Q39" s="127">
        <v>0</v>
      </c>
      <c r="R39" s="128">
        <v>0</v>
      </c>
      <c r="S39" s="154"/>
      <c r="T39" s="130">
        <v>45841</v>
      </c>
      <c r="U39" s="131">
        <v>1</v>
      </c>
      <c r="V39" s="131">
        <v>1</v>
      </c>
      <c r="W39" s="132">
        <v>0</v>
      </c>
      <c r="X39" s="130">
        <v>45825</v>
      </c>
      <c r="Y39" s="98">
        <v>4000</v>
      </c>
      <c r="Z39" s="98">
        <v>3500</v>
      </c>
      <c r="AA39" s="130">
        <v>45840</v>
      </c>
      <c r="AB39" s="19">
        <v>0</v>
      </c>
      <c r="AC39" s="164">
        <v>0.02</v>
      </c>
      <c r="AD39" s="27" t="s">
        <v>264</v>
      </c>
      <c r="AE39" s="23" t="s">
        <v>275</v>
      </c>
      <c r="AF39" s="23" t="s">
        <v>414</v>
      </c>
      <c r="AG39" s="23" t="s">
        <v>402</v>
      </c>
      <c r="AH39" s="23" t="s">
        <v>275</v>
      </c>
      <c r="AI39" s="103" t="s">
        <v>275</v>
      </c>
      <c r="AJ39" s="104">
        <v>10</v>
      </c>
      <c r="AK39" s="153"/>
      <c r="AL39" s="27" t="s">
        <v>255</v>
      </c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62"/>
      <c r="BC39" s="162"/>
      <c r="BD39" s="162"/>
      <c r="BE39" s="134">
        <v>215</v>
      </c>
      <c r="BF39" s="105">
        <v>180</v>
      </c>
      <c r="BG39" s="139">
        <v>24</v>
      </c>
      <c r="BH39" s="163"/>
      <c r="BI39" s="112"/>
      <c r="BJ39" s="112"/>
      <c r="BK39" s="112"/>
      <c r="BL39" s="24"/>
      <c r="BM39" s="80"/>
      <c r="BN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</row>
    <row r="40" spans="2:84" s="12" customFormat="1" ht="60" customHeight="1">
      <c r="B40" s="79"/>
      <c r="C40" s="115">
        <v>26</v>
      </c>
      <c r="D40" s="116" t="s">
        <v>384</v>
      </c>
      <c r="E40" s="117">
        <v>2647</v>
      </c>
      <c r="F40" s="118" t="s">
        <v>9</v>
      </c>
      <c r="G40" s="119" t="s">
        <v>189</v>
      </c>
      <c r="H40" s="120" t="s">
        <v>30</v>
      </c>
      <c r="I40" s="129" t="s">
        <v>157</v>
      </c>
      <c r="J40" s="121" t="s">
        <v>415</v>
      </c>
      <c r="K40" s="122" t="s">
        <v>416</v>
      </c>
      <c r="L40" s="123">
        <v>73</v>
      </c>
      <c r="M40" s="124">
        <v>695</v>
      </c>
      <c r="N40" s="125">
        <v>48</v>
      </c>
      <c r="O40" s="126">
        <v>613</v>
      </c>
      <c r="P40" s="125">
        <v>0</v>
      </c>
      <c r="Q40" s="127">
        <v>0</v>
      </c>
      <c r="R40" s="128">
        <v>0</v>
      </c>
      <c r="S40" s="154"/>
      <c r="T40" s="130">
        <v>45841</v>
      </c>
      <c r="U40" s="131">
        <v>14</v>
      </c>
      <c r="V40" s="131">
        <v>4</v>
      </c>
      <c r="W40" s="132">
        <v>10</v>
      </c>
      <c r="X40" s="130">
        <v>45826</v>
      </c>
      <c r="Y40" s="98">
        <v>3080</v>
      </c>
      <c r="Z40" s="98">
        <v>650</v>
      </c>
      <c r="AA40" s="130">
        <v>45840</v>
      </c>
      <c r="AB40" s="19">
        <v>71.428571428571431</v>
      </c>
      <c r="AC40" s="164">
        <v>0.01</v>
      </c>
      <c r="AD40" s="27" t="s">
        <v>417</v>
      </c>
      <c r="AE40" s="23" t="s">
        <v>269</v>
      </c>
      <c r="AF40" s="23" t="s">
        <v>252</v>
      </c>
      <c r="AG40" s="23" t="s">
        <v>275</v>
      </c>
      <c r="AH40" s="23" t="s">
        <v>275</v>
      </c>
      <c r="AI40" s="103" t="s">
        <v>275</v>
      </c>
      <c r="AJ40" s="104" t="s">
        <v>311</v>
      </c>
      <c r="AK40" s="153"/>
      <c r="AL40" s="27" t="s">
        <v>255</v>
      </c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62"/>
      <c r="BC40" s="162"/>
      <c r="BD40" s="162"/>
      <c r="BE40" s="134"/>
      <c r="BF40" s="105">
        <v>320</v>
      </c>
      <c r="BG40" s="139">
        <v>24</v>
      </c>
      <c r="BH40" s="163"/>
      <c r="BI40" s="112"/>
      <c r="BJ40" s="112"/>
      <c r="BK40" s="112"/>
      <c r="BL40" s="24"/>
      <c r="BM40" s="80"/>
      <c r="BN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</row>
    <row r="41" spans="2:84" s="12" customFormat="1" ht="60" customHeight="1">
      <c r="B41" s="79"/>
      <c r="C41" s="115">
        <v>27</v>
      </c>
      <c r="D41" s="116" t="s">
        <v>384</v>
      </c>
      <c r="E41" s="117">
        <v>2648</v>
      </c>
      <c r="F41" s="118" t="s">
        <v>9</v>
      </c>
      <c r="G41" s="119" t="s">
        <v>189</v>
      </c>
      <c r="H41" s="120" t="s">
        <v>19</v>
      </c>
      <c r="I41" s="129" t="s">
        <v>228</v>
      </c>
      <c r="J41" s="121" t="s">
        <v>409</v>
      </c>
      <c r="K41" s="122" t="s">
        <v>418</v>
      </c>
      <c r="L41" s="123">
        <v>73</v>
      </c>
      <c r="M41" s="124">
        <v>1478</v>
      </c>
      <c r="N41" s="125">
        <v>48</v>
      </c>
      <c r="O41" s="126">
        <v>1007</v>
      </c>
      <c r="P41" s="125">
        <v>0</v>
      </c>
      <c r="Q41" s="127">
        <v>0</v>
      </c>
      <c r="R41" s="128">
        <v>0</v>
      </c>
      <c r="S41" s="154"/>
      <c r="T41" s="130">
        <v>45842</v>
      </c>
      <c r="U41" s="131">
        <v>15</v>
      </c>
      <c r="V41" s="131">
        <v>14</v>
      </c>
      <c r="W41" s="132">
        <v>1</v>
      </c>
      <c r="X41" s="130">
        <v>45826</v>
      </c>
      <c r="Y41" s="98">
        <v>5000</v>
      </c>
      <c r="Z41" s="98">
        <v>0</v>
      </c>
      <c r="AA41" s="130">
        <v>45840</v>
      </c>
      <c r="AB41" s="19">
        <v>6.666666666666667</v>
      </c>
      <c r="AC41" s="164">
        <v>0.01</v>
      </c>
      <c r="AD41" s="27" t="s">
        <v>295</v>
      </c>
      <c r="AE41" s="23" t="s">
        <v>348</v>
      </c>
      <c r="AF41" s="23" t="s">
        <v>273</v>
      </c>
      <c r="AG41" s="23" t="s">
        <v>275</v>
      </c>
      <c r="AH41" s="23" t="s">
        <v>275</v>
      </c>
      <c r="AI41" s="103" t="s">
        <v>275</v>
      </c>
      <c r="AJ41" s="104">
        <v>5</v>
      </c>
      <c r="AK41" s="153"/>
      <c r="AL41" s="27" t="s">
        <v>255</v>
      </c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62"/>
      <c r="BC41" s="162"/>
      <c r="BD41" s="162"/>
      <c r="BE41" s="134"/>
      <c r="BF41" s="105">
        <v>219</v>
      </c>
      <c r="BG41" s="139">
        <v>24</v>
      </c>
      <c r="BH41" s="163"/>
      <c r="BI41" s="112"/>
      <c r="BJ41" s="112"/>
      <c r="BK41" s="112"/>
      <c r="BL41" s="24"/>
      <c r="BM41" s="80"/>
      <c r="BN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</row>
    <row r="42" spans="2:84" s="12" customFormat="1" ht="60" customHeight="1">
      <c r="B42" s="79"/>
      <c r="C42" s="115">
        <v>28</v>
      </c>
      <c r="D42" s="116" t="s">
        <v>384</v>
      </c>
      <c r="E42" s="117">
        <v>2649</v>
      </c>
      <c r="F42" s="118" t="s">
        <v>9</v>
      </c>
      <c r="G42" s="119" t="s">
        <v>189</v>
      </c>
      <c r="H42" s="120" t="s">
        <v>30</v>
      </c>
      <c r="I42" s="129" t="s">
        <v>228</v>
      </c>
      <c r="J42" s="121" t="s">
        <v>419</v>
      </c>
      <c r="K42" s="122" t="s">
        <v>420</v>
      </c>
      <c r="L42" s="123">
        <v>73</v>
      </c>
      <c r="M42" s="124">
        <v>1428</v>
      </c>
      <c r="N42" s="125">
        <v>48</v>
      </c>
      <c r="O42" s="126">
        <v>1265</v>
      </c>
      <c r="P42" s="125">
        <v>0</v>
      </c>
      <c r="Q42" s="127">
        <v>0</v>
      </c>
      <c r="R42" s="128">
        <v>0</v>
      </c>
      <c r="S42" s="154"/>
      <c r="T42" s="130">
        <v>45842</v>
      </c>
      <c r="U42" s="131">
        <v>12</v>
      </c>
      <c r="V42" s="131">
        <v>12</v>
      </c>
      <c r="W42" s="132">
        <v>0</v>
      </c>
      <c r="X42" s="130">
        <v>45826</v>
      </c>
      <c r="Y42" s="98">
        <v>6480</v>
      </c>
      <c r="Z42" s="98">
        <v>2800</v>
      </c>
      <c r="AA42" s="130">
        <v>45842</v>
      </c>
      <c r="AB42" s="19">
        <v>0</v>
      </c>
      <c r="AC42" s="164">
        <v>0.03</v>
      </c>
      <c r="AD42" s="27" t="s">
        <v>305</v>
      </c>
      <c r="AE42" s="23" t="s">
        <v>421</v>
      </c>
      <c r="AF42" s="23">
        <v>27</v>
      </c>
      <c r="AG42" s="23" t="s">
        <v>275</v>
      </c>
      <c r="AH42" s="23" t="s">
        <v>275</v>
      </c>
      <c r="AI42" s="103" t="s">
        <v>275</v>
      </c>
      <c r="AJ42" s="104">
        <v>13</v>
      </c>
      <c r="AK42" s="153"/>
      <c r="AL42" s="27" t="s">
        <v>255</v>
      </c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62"/>
      <c r="BC42" s="162"/>
      <c r="BD42" s="162"/>
      <c r="BE42" s="134"/>
      <c r="BF42" s="105">
        <v>226</v>
      </c>
      <c r="BG42" s="139">
        <v>24</v>
      </c>
      <c r="BH42" s="163"/>
      <c r="BI42" s="112"/>
      <c r="BJ42" s="112"/>
      <c r="BK42" s="112"/>
      <c r="BL42" s="24"/>
      <c r="BM42" s="80"/>
      <c r="BN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</row>
    <row r="43" spans="2:84" s="12" customFormat="1" ht="60" customHeight="1">
      <c r="B43" s="79"/>
      <c r="C43" s="115">
        <v>29</v>
      </c>
      <c r="D43" s="116" t="s">
        <v>384</v>
      </c>
      <c r="E43" s="117">
        <v>2650</v>
      </c>
      <c r="F43" s="118" t="s">
        <v>9</v>
      </c>
      <c r="G43" s="119" t="s">
        <v>189</v>
      </c>
      <c r="H43" s="120" t="s">
        <v>19</v>
      </c>
      <c r="I43" s="129" t="s">
        <v>232</v>
      </c>
      <c r="J43" s="121" t="s">
        <v>422</v>
      </c>
      <c r="K43" s="122" t="s">
        <v>423</v>
      </c>
      <c r="L43" s="123">
        <v>73</v>
      </c>
      <c r="M43" s="124">
        <v>1266</v>
      </c>
      <c r="N43" s="125">
        <v>48</v>
      </c>
      <c r="O43" s="126">
        <v>480</v>
      </c>
      <c r="P43" s="125">
        <v>0</v>
      </c>
      <c r="Q43" s="127">
        <v>0</v>
      </c>
      <c r="R43" s="128">
        <v>0</v>
      </c>
      <c r="S43" s="154"/>
      <c r="T43" s="130">
        <v>45843</v>
      </c>
      <c r="U43" s="131">
        <v>18</v>
      </c>
      <c r="V43" s="131">
        <v>18</v>
      </c>
      <c r="W43" s="132">
        <v>0</v>
      </c>
      <c r="X43" s="130">
        <v>45834</v>
      </c>
      <c r="Y43" s="98">
        <v>920</v>
      </c>
      <c r="Z43" s="98">
        <v>0</v>
      </c>
      <c r="AA43" s="130">
        <v>45834</v>
      </c>
      <c r="AB43" s="19">
        <v>1.4</v>
      </c>
      <c r="AC43" s="164">
        <v>0.02</v>
      </c>
      <c r="AD43" s="27" t="s">
        <v>320</v>
      </c>
      <c r="AE43" s="23" t="s">
        <v>302</v>
      </c>
      <c r="AF43" s="23">
        <v>85</v>
      </c>
      <c r="AG43" s="23" t="s">
        <v>318</v>
      </c>
      <c r="AH43" s="23" t="s">
        <v>275</v>
      </c>
      <c r="AI43" s="103" t="s">
        <v>275</v>
      </c>
      <c r="AJ43" s="104" t="s">
        <v>277</v>
      </c>
      <c r="AK43" s="153"/>
      <c r="AL43" s="27" t="s">
        <v>255</v>
      </c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62"/>
      <c r="BC43" s="162"/>
      <c r="BD43" s="162"/>
      <c r="BE43" s="134">
        <v>0</v>
      </c>
      <c r="BF43" s="105">
        <v>0</v>
      </c>
      <c r="BG43" s="139">
        <v>24</v>
      </c>
      <c r="BH43" s="163"/>
      <c r="BI43" s="112"/>
      <c r="BJ43" s="112"/>
      <c r="BK43" s="112"/>
      <c r="BL43" s="24"/>
      <c r="BM43" s="80"/>
      <c r="BN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2:84" s="12" customFormat="1" ht="60" customHeight="1">
      <c r="B44" s="79"/>
      <c r="C44" s="115">
        <v>30</v>
      </c>
      <c r="D44" s="116" t="s">
        <v>384</v>
      </c>
      <c r="E44" s="117">
        <v>2651</v>
      </c>
      <c r="F44" s="118" t="s">
        <v>9</v>
      </c>
      <c r="G44" s="119" t="s">
        <v>189</v>
      </c>
      <c r="H44" s="120" t="s">
        <v>30</v>
      </c>
      <c r="I44" s="129" t="s">
        <v>157</v>
      </c>
      <c r="J44" s="121" t="s">
        <v>424</v>
      </c>
      <c r="K44" s="122" t="s">
        <v>425</v>
      </c>
      <c r="L44" s="123">
        <v>73</v>
      </c>
      <c r="M44" s="124">
        <v>734</v>
      </c>
      <c r="N44" s="125">
        <v>48</v>
      </c>
      <c r="O44" s="126">
        <v>699</v>
      </c>
      <c r="P44" s="125">
        <v>0</v>
      </c>
      <c r="Q44" s="127">
        <v>0</v>
      </c>
      <c r="R44" s="128">
        <v>0</v>
      </c>
      <c r="S44" s="154"/>
      <c r="T44" s="130">
        <v>45843</v>
      </c>
      <c r="U44" s="131">
        <v>18</v>
      </c>
      <c r="V44" s="131">
        <v>18</v>
      </c>
      <c r="W44" s="132">
        <v>0</v>
      </c>
      <c r="X44" s="130">
        <v>45834</v>
      </c>
      <c r="Y44" s="98">
        <v>3940</v>
      </c>
      <c r="Z44" s="98">
        <v>2500</v>
      </c>
      <c r="AA44" s="130">
        <v>45834</v>
      </c>
      <c r="AB44" s="19">
        <v>0</v>
      </c>
      <c r="AC44" s="164">
        <v>0.02</v>
      </c>
      <c r="AD44" s="27" t="s">
        <v>309</v>
      </c>
      <c r="AE44" s="23" t="s">
        <v>294</v>
      </c>
      <c r="AF44" s="23" t="s">
        <v>294</v>
      </c>
      <c r="AG44" s="23" t="s">
        <v>275</v>
      </c>
      <c r="AH44" s="23" t="s">
        <v>275</v>
      </c>
      <c r="AI44" s="103" t="s">
        <v>275</v>
      </c>
      <c r="AJ44" s="104">
        <v>6</v>
      </c>
      <c r="AK44" s="153"/>
      <c r="AL44" s="27" t="s">
        <v>255</v>
      </c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62"/>
      <c r="BC44" s="162"/>
      <c r="BD44" s="162"/>
      <c r="BE44" s="134"/>
      <c r="BF44" s="105">
        <v>230</v>
      </c>
      <c r="BG44" s="139">
        <v>24</v>
      </c>
      <c r="BH44" s="163"/>
      <c r="BI44" s="112"/>
      <c r="BJ44" s="112"/>
      <c r="BK44" s="112"/>
      <c r="BL44" s="24"/>
      <c r="BM44" s="80"/>
      <c r="BN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</row>
    <row r="45" spans="2:84" s="12" customFormat="1" ht="60" customHeight="1">
      <c r="B45" s="79"/>
      <c r="C45" s="115">
        <v>31</v>
      </c>
      <c r="D45" s="116" t="s">
        <v>384</v>
      </c>
      <c r="E45" s="117">
        <v>2652</v>
      </c>
      <c r="F45" s="118" t="s">
        <v>9</v>
      </c>
      <c r="G45" s="119" t="s">
        <v>189</v>
      </c>
      <c r="H45" s="120" t="s">
        <v>29</v>
      </c>
      <c r="I45" s="129" t="s">
        <v>150</v>
      </c>
      <c r="J45" s="121" t="s">
        <v>426</v>
      </c>
      <c r="K45" s="122" t="s">
        <v>427</v>
      </c>
      <c r="L45" s="123">
        <v>73</v>
      </c>
      <c r="M45" s="124">
        <v>384</v>
      </c>
      <c r="N45" s="125">
        <v>48</v>
      </c>
      <c r="O45" s="126">
        <v>364</v>
      </c>
      <c r="P45" s="125">
        <v>0</v>
      </c>
      <c r="Q45" s="127">
        <v>0</v>
      </c>
      <c r="R45" s="128">
        <v>0</v>
      </c>
      <c r="S45" s="154"/>
      <c r="T45" s="130">
        <v>45844</v>
      </c>
      <c r="U45" s="131">
        <v>1</v>
      </c>
      <c r="V45" s="131">
        <v>1</v>
      </c>
      <c r="W45" s="132">
        <v>0</v>
      </c>
      <c r="X45" s="130">
        <v>45844</v>
      </c>
      <c r="Y45" s="98">
        <v>1100</v>
      </c>
      <c r="Z45" s="98">
        <v>500</v>
      </c>
      <c r="AA45" s="130">
        <v>45844</v>
      </c>
      <c r="AB45" s="19">
        <v>0</v>
      </c>
      <c r="AC45" s="164">
        <v>0.2</v>
      </c>
      <c r="AD45" s="27" t="s">
        <v>274</v>
      </c>
      <c r="AE45" s="23" t="s">
        <v>275</v>
      </c>
      <c r="AF45" s="23" t="s">
        <v>257</v>
      </c>
      <c r="AG45" s="23" t="s">
        <v>275</v>
      </c>
      <c r="AH45" s="23" t="s">
        <v>275</v>
      </c>
      <c r="AI45" s="103" t="s">
        <v>275</v>
      </c>
      <c r="AJ45" s="104">
        <v>10</v>
      </c>
      <c r="AK45" s="153"/>
      <c r="AL45" s="27" t="s">
        <v>255</v>
      </c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62"/>
      <c r="BC45" s="162"/>
      <c r="BD45" s="162"/>
      <c r="BE45" s="134"/>
      <c r="BF45" s="105">
        <v>268</v>
      </c>
      <c r="BG45" s="139">
        <v>24</v>
      </c>
      <c r="BH45" s="163"/>
      <c r="BI45" s="112"/>
      <c r="BJ45" s="112"/>
      <c r="BK45" s="112"/>
      <c r="BL45" s="24"/>
      <c r="BM45" s="80"/>
      <c r="BN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</row>
    <row r="46" spans="2:84" s="12" customFormat="1" ht="60" customHeight="1">
      <c r="B46" s="79"/>
      <c r="C46" s="115">
        <v>32</v>
      </c>
      <c r="D46" s="116" t="s">
        <v>384</v>
      </c>
      <c r="E46" s="117">
        <v>2653</v>
      </c>
      <c r="F46" s="118" t="s">
        <v>9</v>
      </c>
      <c r="G46" s="119" t="s">
        <v>189</v>
      </c>
      <c r="H46" s="120" t="s">
        <v>20</v>
      </c>
      <c r="I46" s="129" t="s">
        <v>154</v>
      </c>
      <c r="J46" s="121" t="s">
        <v>428</v>
      </c>
      <c r="K46" s="122" t="s">
        <v>429</v>
      </c>
      <c r="L46" s="123">
        <v>73</v>
      </c>
      <c r="M46" s="124">
        <v>400</v>
      </c>
      <c r="N46" s="125" t="s">
        <v>430</v>
      </c>
      <c r="O46" s="126">
        <v>378</v>
      </c>
      <c r="P46" s="125">
        <v>0</v>
      </c>
      <c r="Q46" s="127">
        <v>0</v>
      </c>
      <c r="R46" s="128">
        <v>0</v>
      </c>
      <c r="S46" s="154"/>
      <c r="T46" s="130">
        <v>45844</v>
      </c>
      <c r="U46" s="131">
        <v>2</v>
      </c>
      <c r="V46" s="131">
        <v>2</v>
      </c>
      <c r="W46" s="132">
        <v>0</v>
      </c>
      <c r="X46" s="130">
        <v>45844</v>
      </c>
      <c r="Y46" s="98">
        <v>50</v>
      </c>
      <c r="Z46" s="98"/>
      <c r="AA46" s="130">
        <v>45844</v>
      </c>
      <c r="AB46" s="19">
        <v>0</v>
      </c>
      <c r="AC46" s="164">
        <v>0.02</v>
      </c>
      <c r="AD46" s="27" t="s">
        <v>389</v>
      </c>
      <c r="AE46" s="23" t="s">
        <v>389</v>
      </c>
      <c r="AF46" s="23" t="s">
        <v>275</v>
      </c>
      <c r="AG46" s="23" t="s">
        <v>275</v>
      </c>
      <c r="AH46" s="23" t="s">
        <v>275</v>
      </c>
      <c r="AI46" s="103" t="s">
        <v>275</v>
      </c>
      <c r="AJ46" s="104" t="s">
        <v>389</v>
      </c>
      <c r="AK46" s="153"/>
      <c r="AL46" s="27"/>
      <c r="AM46" s="133" t="s">
        <v>282</v>
      </c>
      <c r="AN46" s="133" t="s">
        <v>255</v>
      </c>
      <c r="AO46" s="133" t="s">
        <v>389</v>
      </c>
      <c r="AP46" s="133"/>
      <c r="AQ46" s="133"/>
      <c r="AR46" s="133"/>
      <c r="AS46" s="133"/>
      <c r="AT46" s="133"/>
      <c r="AU46" s="133" t="s">
        <v>391</v>
      </c>
      <c r="AV46" s="133" t="s">
        <v>256</v>
      </c>
      <c r="AW46" s="133" t="s">
        <v>279</v>
      </c>
      <c r="AX46" s="133" t="s">
        <v>263</v>
      </c>
      <c r="AY46" s="133" t="s">
        <v>392</v>
      </c>
      <c r="AZ46" s="133" t="s">
        <v>263</v>
      </c>
      <c r="BA46" s="133" t="s">
        <v>431</v>
      </c>
      <c r="BB46" s="162"/>
      <c r="BC46" s="162"/>
      <c r="BD46" s="162"/>
      <c r="BE46" s="134"/>
      <c r="BF46" s="105">
        <v>139</v>
      </c>
      <c r="BG46" s="139">
        <v>24</v>
      </c>
      <c r="BH46" s="163"/>
      <c r="BI46" s="112"/>
      <c r="BJ46" s="112"/>
      <c r="BK46" s="112"/>
      <c r="BL46" s="24"/>
      <c r="BM46" s="80"/>
      <c r="BN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</row>
    <row r="47" spans="2:84" s="12" customFormat="1" ht="60" customHeight="1">
      <c r="B47" s="79"/>
      <c r="C47" s="115">
        <v>33</v>
      </c>
      <c r="D47" s="116" t="s">
        <v>384</v>
      </c>
      <c r="E47" s="117">
        <v>2654</v>
      </c>
      <c r="F47" s="118" t="s">
        <v>9</v>
      </c>
      <c r="G47" s="119" t="s">
        <v>189</v>
      </c>
      <c r="H47" s="120" t="s">
        <v>29</v>
      </c>
      <c r="I47" s="129" t="s">
        <v>231</v>
      </c>
      <c r="J47" s="121" t="s">
        <v>428</v>
      </c>
      <c r="K47" s="122" t="s">
        <v>432</v>
      </c>
      <c r="L47" s="123">
        <v>73</v>
      </c>
      <c r="M47" s="124">
        <v>964</v>
      </c>
      <c r="N47" s="125">
        <v>48</v>
      </c>
      <c r="O47" s="126">
        <v>753</v>
      </c>
      <c r="P47" s="125">
        <v>0</v>
      </c>
      <c r="Q47" s="127">
        <v>0</v>
      </c>
      <c r="R47" s="128">
        <v>0</v>
      </c>
      <c r="S47" s="154"/>
      <c r="T47" s="130">
        <v>45844</v>
      </c>
      <c r="U47" s="131">
        <v>2.5</v>
      </c>
      <c r="V47" s="131">
        <v>2.5</v>
      </c>
      <c r="W47" s="132">
        <v>0</v>
      </c>
      <c r="X47" s="130">
        <v>45844</v>
      </c>
      <c r="Y47" s="98">
        <v>3200</v>
      </c>
      <c r="Z47" s="98">
        <v>2700</v>
      </c>
      <c r="AA47" s="130">
        <v>45844</v>
      </c>
      <c r="AB47" s="19">
        <v>0</v>
      </c>
      <c r="AC47" s="164">
        <v>0.02</v>
      </c>
      <c r="AD47" s="27" t="s">
        <v>274</v>
      </c>
      <c r="AE47" s="23" t="s">
        <v>275</v>
      </c>
      <c r="AF47" s="23" t="s">
        <v>433</v>
      </c>
      <c r="AG47" s="23" t="s">
        <v>275</v>
      </c>
      <c r="AH47" s="23" t="s">
        <v>275</v>
      </c>
      <c r="AI47" s="103" t="s">
        <v>275</v>
      </c>
      <c r="AJ47" s="104" t="s">
        <v>434</v>
      </c>
      <c r="AK47" s="153"/>
      <c r="AL47" s="27" t="s">
        <v>255</v>
      </c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62"/>
      <c r="BC47" s="162"/>
      <c r="BD47" s="162"/>
      <c r="BE47" s="134"/>
      <c r="BF47" s="105">
        <v>410</v>
      </c>
      <c r="BG47" s="139">
        <v>24</v>
      </c>
      <c r="BH47" s="163"/>
      <c r="BI47" s="112"/>
      <c r="BJ47" s="112"/>
      <c r="BK47" s="112"/>
      <c r="BL47" s="24"/>
      <c r="BM47" s="80"/>
      <c r="BN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</row>
    <row r="48" spans="2:84" s="12" customFormat="1" ht="60" customHeight="1">
      <c r="B48" s="79"/>
      <c r="C48" s="115">
        <v>34</v>
      </c>
      <c r="D48" s="116" t="s">
        <v>384</v>
      </c>
      <c r="E48" s="117">
        <v>2655</v>
      </c>
      <c r="F48" s="118" t="s">
        <v>9</v>
      </c>
      <c r="G48" s="119" t="s">
        <v>189</v>
      </c>
      <c r="H48" s="120" t="s">
        <v>19</v>
      </c>
      <c r="I48" s="129" t="s">
        <v>225</v>
      </c>
      <c r="J48" s="121" t="s">
        <v>435</v>
      </c>
      <c r="K48" s="122" t="s">
        <v>436</v>
      </c>
      <c r="L48" s="123">
        <v>73</v>
      </c>
      <c r="M48" s="124">
        <v>1482</v>
      </c>
      <c r="N48" s="125">
        <v>48</v>
      </c>
      <c r="O48" s="126">
        <v>480</v>
      </c>
      <c r="P48" s="125">
        <v>0</v>
      </c>
      <c r="Q48" s="127">
        <v>0</v>
      </c>
      <c r="R48" s="128">
        <v>0</v>
      </c>
      <c r="S48" s="154"/>
      <c r="T48" s="130">
        <v>45829</v>
      </c>
      <c r="U48" s="131">
        <v>25</v>
      </c>
      <c r="V48" s="131">
        <v>25</v>
      </c>
      <c r="W48" s="132">
        <v>0</v>
      </c>
      <c r="X48" s="130">
        <v>45829</v>
      </c>
      <c r="Y48" s="98">
        <v>4750</v>
      </c>
      <c r="Z48" s="98">
        <v>0</v>
      </c>
      <c r="AA48" s="130">
        <v>45829</v>
      </c>
      <c r="AB48" s="19">
        <v>0</v>
      </c>
      <c r="AC48" s="164">
        <v>0.01</v>
      </c>
      <c r="AD48" s="27" t="s">
        <v>320</v>
      </c>
      <c r="AE48" s="23" t="s">
        <v>298</v>
      </c>
      <c r="AF48" s="23" t="s">
        <v>437</v>
      </c>
      <c r="AG48" s="23" t="s">
        <v>275</v>
      </c>
      <c r="AH48" s="23" t="s">
        <v>275</v>
      </c>
      <c r="AI48" s="103" t="s">
        <v>275</v>
      </c>
      <c r="AJ48" s="104" t="s">
        <v>280</v>
      </c>
      <c r="AK48" s="153"/>
      <c r="AL48" s="27" t="s">
        <v>255</v>
      </c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62"/>
      <c r="BC48" s="162"/>
      <c r="BD48" s="162"/>
      <c r="BE48" s="134">
        <v>0</v>
      </c>
      <c r="BF48" s="105">
        <v>0</v>
      </c>
      <c r="BG48" s="139">
        <v>24</v>
      </c>
      <c r="BH48" s="163"/>
      <c r="BI48" s="112"/>
      <c r="BJ48" s="112"/>
      <c r="BK48" s="112"/>
      <c r="BL48" s="24"/>
      <c r="BM48" s="80"/>
      <c r="BN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</row>
    <row r="49" spans="2:84" s="12" customFormat="1" ht="60" customHeight="1">
      <c r="B49" s="79"/>
      <c r="C49" s="115">
        <v>35</v>
      </c>
      <c r="D49" s="116" t="s">
        <v>384</v>
      </c>
      <c r="E49" s="117">
        <v>2656</v>
      </c>
      <c r="F49" s="118" t="s">
        <v>9</v>
      </c>
      <c r="G49" s="119" t="s">
        <v>189</v>
      </c>
      <c r="H49" s="120" t="s">
        <v>20</v>
      </c>
      <c r="I49" s="129" t="s">
        <v>154</v>
      </c>
      <c r="J49" s="121" t="s">
        <v>438</v>
      </c>
      <c r="K49" s="122" t="s">
        <v>439</v>
      </c>
      <c r="L49" s="123">
        <v>73</v>
      </c>
      <c r="M49" s="124">
        <v>360</v>
      </c>
      <c r="N49" s="125" t="s">
        <v>440</v>
      </c>
      <c r="O49" s="126">
        <v>355</v>
      </c>
      <c r="P49" s="125">
        <v>0</v>
      </c>
      <c r="Q49" s="127">
        <v>0</v>
      </c>
      <c r="R49" s="128">
        <v>0</v>
      </c>
      <c r="S49" s="154"/>
      <c r="T49" s="130">
        <v>45829</v>
      </c>
      <c r="U49" s="131">
        <v>3.5</v>
      </c>
      <c r="V49" s="131">
        <v>2</v>
      </c>
      <c r="W49" s="132">
        <v>1.5</v>
      </c>
      <c r="X49" s="130">
        <v>45829</v>
      </c>
      <c r="Y49" s="98">
        <v>50</v>
      </c>
      <c r="Z49" s="98"/>
      <c r="AA49" s="130">
        <v>45829</v>
      </c>
      <c r="AB49" s="19">
        <v>0.5</v>
      </c>
      <c r="AC49" s="164">
        <v>0.02</v>
      </c>
      <c r="AD49" s="27" t="s">
        <v>389</v>
      </c>
      <c r="AE49" s="23" t="s">
        <v>389</v>
      </c>
      <c r="AF49" s="23" t="s">
        <v>275</v>
      </c>
      <c r="AG49" s="23" t="s">
        <v>275</v>
      </c>
      <c r="AH49" s="23" t="s">
        <v>275</v>
      </c>
      <c r="AI49" s="103" t="s">
        <v>275</v>
      </c>
      <c r="AJ49" s="104" t="s">
        <v>389</v>
      </c>
      <c r="AK49" s="153"/>
      <c r="AL49" s="27"/>
      <c r="AM49" s="133" t="s">
        <v>441</v>
      </c>
      <c r="AN49" s="133" t="s">
        <v>255</v>
      </c>
      <c r="AO49" s="133" t="s">
        <v>389</v>
      </c>
      <c r="AP49" s="133"/>
      <c r="AQ49" s="133"/>
      <c r="AR49" s="133"/>
      <c r="AS49" s="133"/>
      <c r="AT49" s="133"/>
      <c r="AU49" s="133" t="s">
        <v>391</v>
      </c>
      <c r="AV49" s="133" t="s">
        <v>256</v>
      </c>
      <c r="AW49" s="133" t="s">
        <v>279</v>
      </c>
      <c r="AX49" s="133" t="s">
        <v>257</v>
      </c>
      <c r="AY49" s="133" t="s">
        <v>291</v>
      </c>
      <c r="AZ49" s="133" t="s">
        <v>257</v>
      </c>
      <c r="BA49" s="133" t="s">
        <v>442</v>
      </c>
      <c r="BB49" s="162"/>
      <c r="BC49" s="162"/>
      <c r="BD49" s="162"/>
      <c r="BE49" s="134"/>
      <c r="BF49" s="105">
        <v>231</v>
      </c>
      <c r="BG49" s="139">
        <v>24</v>
      </c>
      <c r="BH49" s="163"/>
      <c r="BI49" s="112"/>
      <c r="BJ49" s="112"/>
      <c r="BK49" s="112"/>
      <c r="BL49" s="24"/>
      <c r="BM49" s="80"/>
      <c r="BN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</row>
    <row r="50" spans="2:84" s="12" customFormat="1" ht="60" customHeight="1">
      <c r="B50" s="79"/>
      <c r="C50" s="115">
        <v>36</v>
      </c>
      <c r="D50" s="116">
        <v>1770</v>
      </c>
      <c r="E50" s="117">
        <v>1852</v>
      </c>
      <c r="F50" s="118" t="s">
        <v>9</v>
      </c>
      <c r="G50" s="119" t="s">
        <v>189</v>
      </c>
      <c r="H50" s="120" t="s">
        <v>22</v>
      </c>
      <c r="I50" s="129" t="s">
        <v>150</v>
      </c>
      <c r="J50" s="121" t="s">
        <v>443</v>
      </c>
      <c r="K50" s="122" t="s">
        <v>444</v>
      </c>
      <c r="L50" s="123">
        <v>73</v>
      </c>
      <c r="M50" s="124">
        <v>475</v>
      </c>
      <c r="N50" s="125" t="s">
        <v>430</v>
      </c>
      <c r="O50" s="126">
        <v>450</v>
      </c>
      <c r="P50" s="125">
        <v>0</v>
      </c>
      <c r="Q50" s="127">
        <v>0</v>
      </c>
      <c r="R50" s="128">
        <v>0</v>
      </c>
      <c r="S50" s="154"/>
      <c r="T50" s="130">
        <v>45839</v>
      </c>
      <c r="U50" s="131">
        <v>6</v>
      </c>
      <c r="V50" s="131">
        <v>3</v>
      </c>
      <c r="W50" s="132">
        <v>3</v>
      </c>
      <c r="X50" s="130">
        <v>45799</v>
      </c>
      <c r="Y50" s="98">
        <v>50</v>
      </c>
      <c r="Z50" s="98"/>
      <c r="AA50" s="130">
        <v>45839</v>
      </c>
      <c r="AB50" s="19">
        <v>50</v>
      </c>
      <c r="AC50" s="164">
        <v>0.1</v>
      </c>
      <c r="AD50" s="27" t="s">
        <v>389</v>
      </c>
      <c r="AE50" s="23" t="s">
        <v>389</v>
      </c>
      <c r="AF50" s="23" t="s">
        <v>275</v>
      </c>
      <c r="AG50" s="23" t="s">
        <v>275</v>
      </c>
      <c r="AH50" s="23" t="s">
        <v>275</v>
      </c>
      <c r="AI50" s="103" t="s">
        <v>275</v>
      </c>
      <c r="AJ50" s="104" t="s">
        <v>445</v>
      </c>
      <c r="AK50" s="153"/>
      <c r="AL50" s="27"/>
      <c r="AM50" s="133" t="s">
        <v>315</v>
      </c>
      <c r="AN50" s="133" t="s">
        <v>255</v>
      </c>
      <c r="AO50" s="133" t="s">
        <v>389</v>
      </c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62" t="s">
        <v>389</v>
      </c>
      <c r="BC50" s="162" t="s">
        <v>446</v>
      </c>
      <c r="BD50" s="162" t="s">
        <v>389</v>
      </c>
      <c r="BE50" s="134"/>
      <c r="BF50" s="105">
        <v>121</v>
      </c>
      <c r="BG50" s="139">
        <v>24</v>
      </c>
      <c r="BH50" s="163"/>
      <c r="BI50" s="112"/>
      <c r="BJ50" s="112"/>
      <c r="BK50" s="112"/>
      <c r="BL50" s="24"/>
      <c r="BM50" s="80"/>
      <c r="BN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2:84" s="12" customFormat="1" ht="60" customHeight="1">
      <c r="B51" s="79"/>
      <c r="C51" s="115">
        <v>37</v>
      </c>
      <c r="D51" s="116">
        <v>1770</v>
      </c>
      <c r="E51" s="117">
        <v>1858</v>
      </c>
      <c r="F51" s="118" t="s">
        <v>9</v>
      </c>
      <c r="G51" s="119" t="s">
        <v>189</v>
      </c>
      <c r="H51" s="120" t="s">
        <v>20</v>
      </c>
      <c r="I51" s="129" t="s">
        <v>223</v>
      </c>
      <c r="J51" s="121" t="s">
        <v>447</v>
      </c>
      <c r="K51" s="122" t="s">
        <v>448</v>
      </c>
      <c r="L51" s="123">
        <v>73</v>
      </c>
      <c r="M51" s="124">
        <v>448</v>
      </c>
      <c r="N51" s="125" t="s">
        <v>388</v>
      </c>
      <c r="O51" s="126">
        <v>444</v>
      </c>
      <c r="P51" s="125">
        <v>0</v>
      </c>
      <c r="Q51" s="127">
        <v>0</v>
      </c>
      <c r="R51" s="128">
        <v>0</v>
      </c>
      <c r="S51" s="154"/>
      <c r="T51" s="130">
        <v>45840</v>
      </c>
      <c r="U51" s="131">
        <v>3</v>
      </c>
      <c r="V51" s="131">
        <v>3</v>
      </c>
      <c r="W51" s="132">
        <v>0</v>
      </c>
      <c r="X51" s="130">
        <v>45800</v>
      </c>
      <c r="Y51" s="98">
        <v>50</v>
      </c>
      <c r="Z51" s="98"/>
      <c r="AA51" s="130">
        <v>45840</v>
      </c>
      <c r="AB51" s="19">
        <v>0</v>
      </c>
      <c r="AC51" s="164">
        <v>0.03</v>
      </c>
      <c r="AD51" s="27" t="s">
        <v>389</v>
      </c>
      <c r="AE51" s="23" t="s">
        <v>389</v>
      </c>
      <c r="AF51" s="23" t="s">
        <v>275</v>
      </c>
      <c r="AG51" s="23" t="s">
        <v>275</v>
      </c>
      <c r="AH51" s="23" t="s">
        <v>275</v>
      </c>
      <c r="AI51" s="103" t="s">
        <v>275</v>
      </c>
      <c r="AJ51" s="104" t="s">
        <v>445</v>
      </c>
      <c r="AK51" s="153"/>
      <c r="AL51" s="27"/>
      <c r="AM51" s="133" t="s">
        <v>449</v>
      </c>
      <c r="AN51" s="133" t="s">
        <v>255</v>
      </c>
      <c r="AO51" s="133" t="s">
        <v>389</v>
      </c>
      <c r="AP51" s="133"/>
      <c r="AQ51" s="133"/>
      <c r="AR51" s="133"/>
      <c r="AS51" s="133"/>
      <c r="AT51" s="133"/>
      <c r="AU51" s="133" t="s">
        <v>391</v>
      </c>
      <c r="AV51" s="133" t="s">
        <v>256</v>
      </c>
      <c r="AW51" s="133" t="s">
        <v>279</v>
      </c>
      <c r="AX51" s="133" t="s">
        <v>278</v>
      </c>
      <c r="AY51" s="133" t="s">
        <v>392</v>
      </c>
      <c r="AZ51" s="133" t="s">
        <v>278</v>
      </c>
      <c r="BA51" s="133" t="s">
        <v>272</v>
      </c>
      <c r="BB51" s="162"/>
      <c r="BC51" s="162"/>
      <c r="BD51" s="162"/>
      <c r="BE51" s="134"/>
      <c r="BF51" s="105">
        <v>135</v>
      </c>
      <c r="BG51" s="139">
        <v>24</v>
      </c>
      <c r="BH51" s="163"/>
      <c r="BI51" s="112"/>
      <c r="BJ51" s="112"/>
      <c r="BK51" s="112"/>
      <c r="BL51" s="24"/>
      <c r="BM51" s="80"/>
      <c r="BN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</row>
    <row r="52" spans="2:84" s="12" customFormat="1" ht="60" customHeight="1">
      <c r="B52" s="79"/>
      <c r="C52" s="115">
        <v>38</v>
      </c>
      <c r="D52" s="116">
        <v>1770</v>
      </c>
      <c r="E52" s="117">
        <v>1861</v>
      </c>
      <c r="F52" s="118" t="s">
        <v>9</v>
      </c>
      <c r="G52" s="119" t="s">
        <v>189</v>
      </c>
      <c r="H52" s="120" t="s">
        <v>21</v>
      </c>
      <c r="I52" s="129" t="s">
        <v>148</v>
      </c>
      <c r="J52" s="121" t="s">
        <v>450</v>
      </c>
      <c r="K52" s="122" t="s">
        <v>451</v>
      </c>
      <c r="L52" s="123">
        <v>73</v>
      </c>
      <c r="M52" s="124" t="s">
        <v>452</v>
      </c>
      <c r="N52" s="125">
        <v>0</v>
      </c>
      <c r="O52" s="126">
        <v>0</v>
      </c>
      <c r="P52" s="125">
        <v>0</v>
      </c>
      <c r="Q52" s="127">
        <v>0</v>
      </c>
      <c r="R52" s="128">
        <v>0</v>
      </c>
      <c r="S52" s="154"/>
      <c r="T52" s="130">
        <v>45844</v>
      </c>
      <c r="U52" s="131">
        <v>60</v>
      </c>
      <c r="V52" s="131">
        <v>7</v>
      </c>
      <c r="W52" s="132">
        <v>53</v>
      </c>
      <c r="X52" s="130">
        <v>45804</v>
      </c>
      <c r="Y52" s="98">
        <v>50</v>
      </c>
      <c r="Z52" s="98"/>
      <c r="AA52" s="130">
        <v>45844</v>
      </c>
      <c r="AB52" s="19">
        <v>88.333333333333329</v>
      </c>
      <c r="AC52" s="164">
        <v>0.01</v>
      </c>
      <c r="AD52" s="27" t="s">
        <v>414</v>
      </c>
      <c r="AE52" s="23" t="s">
        <v>275</v>
      </c>
      <c r="AF52" s="23" t="s">
        <v>275</v>
      </c>
      <c r="AG52" s="23" t="s">
        <v>275</v>
      </c>
      <c r="AH52" s="23" t="s">
        <v>275</v>
      </c>
      <c r="AI52" s="103" t="s">
        <v>275</v>
      </c>
      <c r="AJ52" s="104" t="s">
        <v>254</v>
      </c>
      <c r="AK52" s="153"/>
      <c r="AL52" s="27"/>
      <c r="AM52" s="133" t="s">
        <v>453</v>
      </c>
      <c r="AN52" s="133" t="s">
        <v>255</v>
      </c>
      <c r="AO52" s="133" t="s">
        <v>389</v>
      </c>
      <c r="AP52" s="133" t="s">
        <v>454</v>
      </c>
      <c r="AQ52" s="133" t="s">
        <v>389</v>
      </c>
      <c r="AR52" s="133" t="s">
        <v>360</v>
      </c>
      <c r="AS52" s="133" t="s">
        <v>455</v>
      </c>
      <c r="AT52" s="133" t="s">
        <v>249</v>
      </c>
      <c r="AU52" s="133"/>
      <c r="AV52" s="133"/>
      <c r="AW52" s="133"/>
      <c r="AX52" s="133"/>
      <c r="AY52" s="133"/>
      <c r="AZ52" s="133"/>
      <c r="BA52" s="133"/>
      <c r="BB52" s="162"/>
      <c r="BC52" s="162"/>
      <c r="BD52" s="162"/>
      <c r="BE52" s="134"/>
      <c r="BF52" s="105">
        <v>130</v>
      </c>
      <c r="BG52" s="139">
        <v>24</v>
      </c>
      <c r="BH52" s="163"/>
      <c r="BI52" s="112"/>
      <c r="BJ52" s="112"/>
      <c r="BK52" s="112"/>
      <c r="BL52" s="24"/>
      <c r="BM52" s="80"/>
      <c r="BN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</row>
    <row r="53" spans="2:84" s="12" customFormat="1" ht="60" customHeight="1">
      <c r="B53" s="79"/>
      <c r="C53" s="115">
        <v>39</v>
      </c>
      <c r="D53" s="116">
        <v>1770</v>
      </c>
      <c r="E53" s="117">
        <v>2024</v>
      </c>
      <c r="F53" s="118" t="s">
        <v>9</v>
      </c>
      <c r="G53" s="119" t="s">
        <v>189</v>
      </c>
      <c r="H53" s="120" t="s">
        <v>21</v>
      </c>
      <c r="I53" s="129" t="s">
        <v>148</v>
      </c>
      <c r="J53" s="121" t="s">
        <v>456</v>
      </c>
      <c r="K53" s="122" t="s">
        <v>457</v>
      </c>
      <c r="L53" s="123">
        <v>73</v>
      </c>
      <c r="M53" s="124" t="s">
        <v>458</v>
      </c>
      <c r="N53" s="125">
        <v>0</v>
      </c>
      <c r="O53" s="126">
        <v>0</v>
      </c>
      <c r="P53" s="125">
        <v>0</v>
      </c>
      <c r="Q53" s="127">
        <v>0</v>
      </c>
      <c r="R53" s="128">
        <v>0</v>
      </c>
      <c r="S53" s="154"/>
      <c r="T53" s="130">
        <v>45828</v>
      </c>
      <c r="U53" s="131">
        <v>12.5</v>
      </c>
      <c r="V53" s="131">
        <v>6.5</v>
      </c>
      <c r="W53" s="132">
        <v>6</v>
      </c>
      <c r="X53" s="130">
        <v>45805</v>
      </c>
      <c r="Y53" s="98">
        <v>50</v>
      </c>
      <c r="Z53" s="98"/>
      <c r="AA53" s="130">
        <v>45828</v>
      </c>
      <c r="AB53" s="19">
        <v>50</v>
      </c>
      <c r="AC53" s="164">
        <v>0.01</v>
      </c>
      <c r="AD53" s="27" t="s">
        <v>274</v>
      </c>
      <c r="AE53" s="23" t="s">
        <v>275</v>
      </c>
      <c r="AF53" s="23" t="s">
        <v>275</v>
      </c>
      <c r="AG53" s="23" t="s">
        <v>275</v>
      </c>
      <c r="AH53" s="23" t="s">
        <v>275</v>
      </c>
      <c r="AI53" s="103" t="s">
        <v>275</v>
      </c>
      <c r="AJ53" s="104" t="s">
        <v>254</v>
      </c>
      <c r="AK53" s="153"/>
      <c r="AL53" s="27"/>
      <c r="AM53" s="133" t="s">
        <v>459</v>
      </c>
      <c r="AN53" s="133" t="s">
        <v>255</v>
      </c>
      <c r="AO53" s="133" t="s">
        <v>389</v>
      </c>
      <c r="AP53" s="133" t="s">
        <v>454</v>
      </c>
      <c r="AQ53" s="133" t="s">
        <v>389</v>
      </c>
      <c r="AR53" s="133" t="s">
        <v>360</v>
      </c>
      <c r="AS53" s="133" t="s">
        <v>455</v>
      </c>
      <c r="AT53" s="133" t="s">
        <v>249</v>
      </c>
      <c r="AU53" s="133"/>
      <c r="AV53" s="133"/>
      <c r="AW53" s="133"/>
      <c r="AX53" s="133"/>
      <c r="AY53" s="133"/>
      <c r="AZ53" s="133"/>
      <c r="BA53" s="133"/>
      <c r="BB53" s="162"/>
      <c r="BC53" s="162"/>
      <c r="BD53" s="162"/>
      <c r="BE53" s="134"/>
      <c r="BF53" s="105">
        <v>157</v>
      </c>
      <c r="BG53" s="139">
        <v>24</v>
      </c>
      <c r="BH53" s="163"/>
      <c r="BI53" s="112"/>
      <c r="BJ53" s="112"/>
      <c r="BK53" s="112"/>
      <c r="BL53" s="24"/>
      <c r="BM53" s="80"/>
      <c r="BN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</row>
    <row r="54" spans="2:84" s="12" customFormat="1" ht="60" customHeight="1">
      <c r="B54" s="79"/>
      <c r="C54" s="115">
        <v>40</v>
      </c>
      <c r="D54" s="116">
        <v>2182</v>
      </c>
      <c r="E54" s="117">
        <v>2182</v>
      </c>
      <c r="F54" s="118" t="s">
        <v>9</v>
      </c>
      <c r="G54" s="119" t="s">
        <v>189</v>
      </c>
      <c r="H54" s="120" t="s">
        <v>30</v>
      </c>
      <c r="I54" s="129" t="s">
        <v>148</v>
      </c>
      <c r="J54" s="121" t="s">
        <v>460</v>
      </c>
      <c r="K54" s="122" t="s">
        <v>461</v>
      </c>
      <c r="L54" s="123">
        <v>73</v>
      </c>
      <c r="M54" s="124">
        <v>553</v>
      </c>
      <c r="N54" s="125">
        <v>48</v>
      </c>
      <c r="O54" s="126">
        <v>520</v>
      </c>
      <c r="P54" s="125">
        <v>0</v>
      </c>
      <c r="Q54" s="127">
        <v>0</v>
      </c>
      <c r="R54" s="128">
        <v>0</v>
      </c>
      <c r="S54" s="154"/>
      <c r="T54" s="130">
        <v>45839</v>
      </c>
      <c r="U54" s="131">
        <v>18</v>
      </c>
      <c r="V54" s="131">
        <v>4</v>
      </c>
      <c r="W54" s="132">
        <v>14</v>
      </c>
      <c r="X54" s="130">
        <v>45835</v>
      </c>
      <c r="Y54" s="98">
        <v>3300</v>
      </c>
      <c r="Z54" s="98">
        <v>3000</v>
      </c>
      <c r="AA54" s="130">
        <v>45839</v>
      </c>
      <c r="AB54" s="19">
        <v>77.777777777777786</v>
      </c>
      <c r="AC54" s="164">
        <v>0.01</v>
      </c>
      <c r="AD54" s="27" t="s">
        <v>264</v>
      </c>
      <c r="AE54" s="23" t="s">
        <v>265</v>
      </c>
      <c r="AF54" s="23" t="s">
        <v>318</v>
      </c>
      <c r="AG54" s="23" t="s">
        <v>275</v>
      </c>
      <c r="AH54" s="23" t="s">
        <v>275</v>
      </c>
      <c r="AI54" s="103" t="s">
        <v>275</v>
      </c>
      <c r="AJ54" s="104">
        <v>6</v>
      </c>
      <c r="AK54" s="153"/>
      <c r="AL54" s="27" t="s">
        <v>262</v>
      </c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62"/>
      <c r="BC54" s="162"/>
      <c r="BD54" s="162"/>
      <c r="BE54" s="134"/>
      <c r="BF54" s="105">
        <v>210</v>
      </c>
      <c r="BG54" s="139">
        <v>24</v>
      </c>
      <c r="BH54" s="163"/>
      <c r="BI54" s="112"/>
      <c r="BJ54" s="112"/>
      <c r="BK54" s="112"/>
      <c r="BL54" s="24"/>
      <c r="BM54" s="80"/>
      <c r="BN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</row>
    <row r="55" spans="2:84" s="12" customFormat="1" ht="60" customHeight="1">
      <c r="B55" s="79"/>
      <c r="C55" s="115">
        <v>41</v>
      </c>
      <c r="D55" s="116">
        <v>2182</v>
      </c>
      <c r="E55" s="117">
        <v>2183</v>
      </c>
      <c r="F55" s="118" t="s">
        <v>9</v>
      </c>
      <c r="G55" s="119" t="s">
        <v>189</v>
      </c>
      <c r="H55" s="120" t="s">
        <v>30</v>
      </c>
      <c r="I55" s="129" t="s">
        <v>148</v>
      </c>
      <c r="J55" s="121" t="s">
        <v>462</v>
      </c>
      <c r="K55" s="122" t="s">
        <v>463</v>
      </c>
      <c r="L55" s="123">
        <v>73</v>
      </c>
      <c r="M55" s="124">
        <v>532</v>
      </c>
      <c r="N55" s="125">
        <v>48</v>
      </c>
      <c r="O55" s="126">
        <v>498</v>
      </c>
      <c r="P55" s="125">
        <v>0</v>
      </c>
      <c r="Q55" s="127">
        <v>0</v>
      </c>
      <c r="R55" s="128">
        <v>0</v>
      </c>
      <c r="S55" s="154"/>
      <c r="T55" s="130">
        <v>45840</v>
      </c>
      <c r="U55" s="131">
        <v>6.5</v>
      </c>
      <c r="V55" s="131">
        <v>6.5</v>
      </c>
      <c r="W55" s="132">
        <v>0</v>
      </c>
      <c r="X55" s="130">
        <v>45820</v>
      </c>
      <c r="Y55" s="98">
        <v>1850</v>
      </c>
      <c r="Z55" s="98">
        <v>1600</v>
      </c>
      <c r="AA55" s="130">
        <v>45840</v>
      </c>
      <c r="AB55" s="19">
        <v>0</v>
      </c>
      <c r="AC55" s="164">
        <v>0.01</v>
      </c>
      <c r="AD55" s="27" t="s">
        <v>268</v>
      </c>
      <c r="AE55" s="23">
        <v>16</v>
      </c>
      <c r="AF55" s="23">
        <v>22</v>
      </c>
      <c r="AG55" s="23" t="s">
        <v>275</v>
      </c>
      <c r="AH55" s="23" t="s">
        <v>275</v>
      </c>
      <c r="AI55" s="103" t="s">
        <v>275</v>
      </c>
      <c r="AJ55" s="104">
        <v>6</v>
      </c>
      <c r="AK55" s="153"/>
      <c r="AL55" s="27" t="s">
        <v>262</v>
      </c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62"/>
      <c r="BC55" s="162"/>
      <c r="BD55" s="162"/>
      <c r="BE55" s="134"/>
      <c r="BF55" s="105">
        <v>206</v>
      </c>
      <c r="BG55" s="139">
        <v>24</v>
      </c>
      <c r="BH55" s="163"/>
      <c r="BI55" s="112"/>
      <c r="BJ55" s="112"/>
      <c r="BK55" s="112"/>
      <c r="BL55" s="24"/>
      <c r="BM55" s="80"/>
      <c r="BN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84" s="12" customFormat="1" ht="60" customHeight="1">
      <c r="B56" s="79"/>
      <c r="C56" s="115">
        <v>42</v>
      </c>
      <c r="D56" s="116">
        <v>2182</v>
      </c>
      <c r="E56" s="117">
        <v>2184</v>
      </c>
      <c r="F56" s="118" t="s">
        <v>9</v>
      </c>
      <c r="G56" s="119" t="s">
        <v>189</v>
      </c>
      <c r="H56" s="120" t="s">
        <v>22</v>
      </c>
      <c r="I56" s="129" t="s">
        <v>223</v>
      </c>
      <c r="J56" s="121" t="s">
        <v>464</v>
      </c>
      <c r="K56" s="122" t="s">
        <v>465</v>
      </c>
      <c r="L56" s="123">
        <v>73</v>
      </c>
      <c r="M56" s="124">
        <v>451</v>
      </c>
      <c r="N56" s="125" t="s">
        <v>466</v>
      </c>
      <c r="O56" s="126">
        <v>426</v>
      </c>
      <c r="P56" s="125">
        <v>0</v>
      </c>
      <c r="Q56" s="127">
        <v>0</v>
      </c>
      <c r="R56" s="128">
        <v>0</v>
      </c>
      <c r="S56" s="154"/>
      <c r="T56" s="130">
        <v>45840</v>
      </c>
      <c r="U56" s="131">
        <v>11</v>
      </c>
      <c r="V56" s="131">
        <v>7</v>
      </c>
      <c r="W56" s="132">
        <v>4</v>
      </c>
      <c r="X56" s="130">
        <v>45801</v>
      </c>
      <c r="Y56" s="98">
        <v>50</v>
      </c>
      <c r="Z56" s="98"/>
      <c r="AA56" s="130">
        <v>45840</v>
      </c>
      <c r="AB56" s="19">
        <v>35</v>
      </c>
      <c r="AC56" s="164">
        <v>0.04</v>
      </c>
      <c r="AD56" s="27" t="s">
        <v>467</v>
      </c>
      <c r="AE56" s="23" t="s">
        <v>467</v>
      </c>
      <c r="AF56" s="23" t="s">
        <v>467</v>
      </c>
      <c r="AG56" s="23" t="s">
        <v>275</v>
      </c>
      <c r="AH56" s="23" t="s">
        <v>275</v>
      </c>
      <c r="AI56" s="103" t="s">
        <v>275</v>
      </c>
      <c r="AJ56" s="104" t="s">
        <v>467</v>
      </c>
      <c r="AK56" s="153"/>
      <c r="AL56" s="27"/>
      <c r="AM56" s="133" t="s">
        <v>468</v>
      </c>
      <c r="AN56" s="133" t="s">
        <v>389</v>
      </c>
      <c r="AO56" s="133" t="s">
        <v>389</v>
      </c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  <c r="AZ56" s="133"/>
      <c r="BA56" s="133"/>
      <c r="BB56" s="162" t="s">
        <v>389</v>
      </c>
      <c r="BC56" s="162" t="s">
        <v>272</v>
      </c>
      <c r="BD56" s="162" t="s">
        <v>389</v>
      </c>
      <c r="BE56" s="134"/>
      <c r="BF56" s="105">
        <v>268</v>
      </c>
      <c r="BG56" s="139">
        <v>24</v>
      </c>
      <c r="BH56" s="163"/>
      <c r="BI56" s="112"/>
      <c r="BJ56" s="112"/>
      <c r="BK56" s="112"/>
      <c r="BL56" s="24"/>
      <c r="BM56" s="80"/>
      <c r="BN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84" s="12" customFormat="1" ht="60" customHeight="1">
      <c r="B57" s="79"/>
      <c r="C57" s="115">
        <v>43</v>
      </c>
      <c r="D57" s="116">
        <v>2182</v>
      </c>
      <c r="E57" s="117">
        <v>2185</v>
      </c>
      <c r="F57" s="118" t="s">
        <v>9</v>
      </c>
      <c r="G57" s="119" t="s">
        <v>189</v>
      </c>
      <c r="H57" s="120" t="s">
        <v>30</v>
      </c>
      <c r="I57" s="129" t="s">
        <v>154</v>
      </c>
      <c r="J57" s="121" t="s">
        <v>469</v>
      </c>
      <c r="K57" s="122" t="s">
        <v>470</v>
      </c>
      <c r="L57" s="123">
        <v>73</v>
      </c>
      <c r="M57" s="124">
        <v>800</v>
      </c>
      <c r="N57" s="125">
        <v>48</v>
      </c>
      <c r="O57" s="126">
        <v>616</v>
      </c>
      <c r="P57" s="125">
        <v>0</v>
      </c>
      <c r="Q57" s="127">
        <v>0</v>
      </c>
      <c r="R57" s="128">
        <v>0</v>
      </c>
      <c r="S57" s="154"/>
      <c r="T57" s="130">
        <v>45841</v>
      </c>
      <c r="U57" s="131">
        <v>2.7</v>
      </c>
      <c r="V57" s="131">
        <v>1.7</v>
      </c>
      <c r="W57" s="132">
        <v>1</v>
      </c>
      <c r="X57" s="130">
        <v>45801</v>
      </c>
      <c r="Y57" s="98">
        <v>2800</v>
      </c>
      <c r="Z57" s="98">
        <v>2000</v>
      </c>
      <c r="AA57" s="130">
        <v>45837</v>
      </c>
      <c r="AB57" s="19">
        <v>3.5714285714285712E-2</v>
      </c>
      <c r="AC57" s="164">
        <v>0.03</v>
      </c>
      <c r="AD57" s="27" t="s">
        <v>345</v>
      </c>
      <c r="AE57" s="23" t="s">
        <v>633</v>
      </c>
      <c r="AF57" s="23" t="s">
        <v>275</v>
      </c>
      <c r="AG57" s="23" t="s">
        <v>275</v>
      </c>
      <c r="AH57" s="23" t="s">
        <v>275</v>
      </c>
      <c r="AI57" s="103" t="s">
        <v>275</v>
      </c>
      <c r="AJ57" s="104" t="s">
        <v>277</v>
      </c>
      <c r="AK57" s="153"/>
      <c r="AL57" s="27" t="s">
        <v>262</v>
      </c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62"/>
      <c r="BC57" s="162"/>
      <c r="BD57" s="162"/>
      <c r="BE57" s="134"/>
      <c r="BF57" s="105">
        <v>174</v>
      </c>
      <c r="BG57" s="139">
        <v>0</v>
      </c>
      <c r="BH57" s="163" t="s">
        <v>25</v>
      </c>
      <c r="BI57" s="112" t="s">
        <v>104</v>
      </c>
      <c r="BJ57" s="112" t="s">
        <v>96</v>
      </c>
      <c r="BK57" s="112" t="s">
        <v>50</v>
      </c>
      <c r="BL57" s="24" t="s">
        <v>631</v>
      </c>
      <c r="BM57" s="80"/>
      <c r="BN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</row>
    <row r="58" spans="2:84" s="12" customFormat="1" ht="60" customHeight="1">
      <c r="B58" s="79"/>
      <c r="C58" s="115">
        <v>44</v>
      </c>
      <c r="D58" s="116">
        <v>2182</v>
      </c>
      <c r="E58" s="117">
        <v>2186</v>
      </c>
      <c r="F58" s="118" t="s">
        <v>9</v>
      </c>
      <c r="G58" s="119" t="s">
        <v>189</v>
      </c>
      <c r="H58" s="120" t="s">
        <v>30</v>
      </c>
      <c r="I58" s="129" t="s">
        <v>223</v>
      </c>
      <c r="J58" s="121" t="s">
        <v>471</v>
      </c>
      <c r="K58" s="122" t="s">
        <v>472</v>
      </c>
      <c r="L58" s="123">
        <v>73</v>
      </c>
      <c r="M58" s="124">
        <v>515</v>
      </c>
      <c r="N58" s="125">
        <v>48</v>
      </c>
      <c r="O58" s="126">
        <v>487</v>
      </c>
      <c r="P58" s="125">
        <v>0</v>
      </c>
      <c r="Q58" s="127">
        <v>0</v>
      </c>
      <c r="R58" s="128">
        <v>0</v>
      </c>
      <c r="S58" s="154"/>
      <c r="T58" s="130">
        <v>45842</v>
      </c>
      <c r="U58" s="131">
        <v>1</v>
      </c>
      <c r="V58" s="131">
        <v>0.5</v>
      </c>
      <c r="W58" s="132">
        <v>0.5</v>
      </c>
      <c r="X58" s="130">
        <v>45802</v>
      </c>
      <c r="Y58" s="98">
        <v>1200</v>
      </c>
      <c r="Z58" s="98">
        <v>1000</v>
      </c>
      <c r="AA58" s="130">
        <v>45842</v>
      </c>
      <c r="AB58" s="19">
        <v>1</v>
      </c>
      <c r="AC58" s="164">
        <v>0.04</v>
      </c>
      <c r="AD58" s="27" t="s">
        <v>264</v>
      </c>
      <c r="AE58" s="23" t="s">
        <v>473</v>
      </c>
      <c r="AF58" s="23">
        <v>18</v>
      </c>
      <c r="AG58" s="23" t="s">
        <v>275</v>
      </c>
      <c r="AH58" s="23" t="s">
        <v>275</v>
      </c>
      <c r="AI58" s="103" t="s">
        <v>275</v>
      </c>
      <c r="AJ58" s="104" t="s">
        <v>619</v>
      </c>
      <c r="AK58" s="153"/>
      <c r="AL58" s="27" t="s">
        <v>262</v>
      </c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62"/>
      <c r="BC58" s="162"/>
      <c r="BD58" s="162"/>
      <c r="BE58" s="134"/>
      <c r="BF58" s="105">
        <v>190</v>
      </c>
      <c r="BG58" s="139">
        <v>24</v>
      </c>
      <c r="BH58" s="163"/>
      <c r="BI58" s="112"/>
      <c r="BJ58" s="112"/>
      <c r="BK58" s="112"/>
      <c r="BL58" s="24"/>
      <c r="BM58" s="80"/>
      <c r="BN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</row>
    <row r="59" spans="2:84" s="12" customFormat="1" ht="60" customHeight="1">
      <c r="B59" s="79"/>
      <c r="C59" s="115">
        <v>45</v>
      </c>
      <c r="D59" s="116">
        <v>2182</v>
      </c>
      <c r="E59" s="117">
        <v>2187</v>
      </c>
      <c r="F59" s="118" t="s">
        <v>9</v>
      </c>
      <c r="G59" s="119" t="s">
        <v>189</v>
      </c>
      <c r="H59" s="120" t="s">
        <v>22</v>
      </c>
      <c r="I59" s="129" t="s">
        <v>223</v>
      </c>
      <c r="J59" s="121" t="s">
        <v>474</v>
      </c>
      <c r="K59" s="122" t="s">
        <v>457</v>
      </c>
      <c r="L59" s="123">
        <v>73</v>
      </c>
      <c r="M59" s="124">
        <v>450</v>
      </c>
      <c r="N59" s="125" t="s">
        <v>475</v>
      </c>
      <c r="O59" s="126">
        <v>474</v>
      </c>
      <c r="P59" s="125">
        <v>0</v>
      </c>
      <c r="Q59" s="127">
        <v>0</v>
      </c>
      <c r="R59" s="128">
        <v>0</v>
      </c>
      <c r="S59" s="154"/>
      <c r="T59" s="130">
        <v>45842</v>
      </c>
      <c r="U59" s="131">
        <v>9</v>
      </c>
      <c r="V59" s="131">
        <v>7</v>
      </c>
      <c r="W59" s="132">
        <v>2</v>
      </c>
      <c r="X59" s="130">
        <v>45802</v>
      </c>
      <c r="Y59" s="98">
        <v>50</v>
      </c>
      <c r="Z59" s="98"/>
      <c r="AA59" s="130">
        <v>45842</v>
      </c>
      <c r="AB59" s="19">
        <v>21</v>
      </c>
      <c r="AC59" s="164">
        <v>0.08</v>
      </c>
      <c r="AD59" s="27" t="s">
        <v>467</v>
      </c>
      <c r="AE59" s="23" t="s">
        <v>467</v>
      </c>
      <c r="AF59" s="23" t="s">
        <v>467</v>
      </c>
      <c r="AG59" s="23" t="s">
        <v>275</v>
      </c>
      <c r="AH59" s="23" t="s">
        <v>275</v>
      </c>
      <c r="AI59" s="103" t="s">
        <v>275</v>
      </c>
      <c r="AJ59" s="104" t="s">
        <v>467</v>
      </c>
      <c r="AK59" s="153"/>
      <c r="AL59" s="27"/>
      <c r="AM59" s="133" t="s">
        <v>476</v>
      </c>
      <c r="AN59" s="133" t="s">
        <v>255</v>
      </c>
      <c r="AO59" s="133" t="s">
        <v>389</v>
      </c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62" t="s">
        <v>389</v>
      </c>
      <c r="BC59" s="162" t="s">
        <v>477</v>
      </c>
      <c r="BD59" s="162" t="s">
        <v>389</v>
      </c>
      <c r="BE59" s="134"/>
      <c r="BF59" s="105">
        <v>305</v>
      </c>
      <c r="BG59" s="139">
        <v>24</v>
      </c>
      <c r="BH59" s="163"/>
      <c r="BI59" s="112"/>
      <c r="BJ59" s="112"/>
      <c r="BK59" s="112"/>
      <c r="BL59" s="24"/>
      <c r="BM59" s="80"/>
      <c r="BN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</row>
    <row r="60" spans="2:84" s="12" customFormat="1" ht="60" customHeight="1">
      <c r="B60" s="79"/>
      <c r="C60" s="115">
        <v>46</v>
      </c>
      <c r="D60" s="116">
        <v>2182</v>
      </c>
      <c r="E60" s="117">
        <v>2296</v>
      </c>
      <c r="F60" s="118" t="s">
        <v>9</v>
      </c>
      <c r="G60" s="119" t="s">
        <v>189</v>
      </c>
      <c r="H60" s="120" t="s">
        <v>30</v>
      </c>
      <c r="I60" s="129" t="s">
        <v>228</v>
      </c>
      <c r="J60" s="121" t="s">
        <v>478</v>
      </c>
      <c r="K60" s="122" t="s">
        <v>479</v>
      </c>
      <c r="L60" s="123">
        <v>73</v>
      </c>
      <c r="M60" s="124">
        <v>1174</v>
      </c>
      <c r="N60" s="125">
        <v>48</v>
      </c>
      <c r="O60" s="126">
        <v>579</v>
      </c>
      <c r="P60" s="125">
        <v>0</v>
      </c>
      <c r="Q60" s="127">
        <v>0</v>
      </c>
      <c r="R60" s="128">
        <v>0</v>
      </c>
      <c r="S60" s="154"/>
      <c r="T60" s="130">
        <v>45843</v>
      </c>
      <c r="U60" s="131">
        <v>10</v>
      </c>
      <c r="V60" s="131">
        <v>9</v>
      </c>
      <c r="W60" s="132">
        <v>1</v>
      </c>
      <c r="X60" s="130">
        <v>45820</v>
      </c>
      <c r="Y60" s="98">
        <v>2500</v>
      </c>
      <c r="Z60" s="98">
        <v>1400</v>
      </c>
      <c r="AA60" s="130">
        <v>45843</v>
      </c>
      <c r="AB60" s="19">
        <v>10</v>
      </c>
      <c r="AC60" s="164">
        <v>7.0000000000000007E-2</v>
      </c>
      <c r="AD60" s="27" t="s">
        <v>480</v>
      </c>
      <c r="AE60" s="23" t="s">
        <v>271</v>
      </c>
      <c r="AF60" s="23" t="s">
        <v>299</v>
      </c>
      <c r="AG60" s="23" t="s">
        <v>275</v>
      </c>
      <c r="AH60" s="23" t="s">
        <v>275</v>
      </c>
      <c r="AI60" s="103" t="s">
        <v>275</v>
      </c>
      <c r="AJ60" s="104" t="s">
        <v>283</v>
      </c>
      <c r="AK60" s="153"/>
      <c r="AL60" s="27" t="s">
        <v>262</v>
      </c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62"/>
      <c r="BC60" s="162"/>
      <c r="BD60" s="162"/>
      <c r="BE60" s="134">
        <v>283</v>
      </c>
      <c r="BF60" s="105">
        <v>210</v>
      </c>
      <c r="BG60" s="139">
        <v>24</v>
      </c>
      <c r="BH60" s="163"/>
      <c r="BI60" s="112"/>
      <c r="BJ60" s="112"/>
      <c r="BK60" s="112"/>
      <c r="BL60" s="24"/>
      <c r="BM60" s="80"/>
      <c r="BN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</row>
    <row r="61" spans="2:84" s="12" customFormat="1" ht="60" customHeight="1">
      <c r="B61" s="79"/>
      <c r="C61" s="115">
        <v>47</v>
      </c>
      <c r="D61" s="116">
        <v>2182</v>
      </c>
      <c r="E61" s="117">
        <v>2306</v>
      </c>
      <c r="F61" s="118" t="s">
        <v>9</v>
      </c>
      <c r="G61" s="119" t="s">
        <v>189</v>
      </c>
      <c r="H61" s="120" t="s">
        <v>21</v>
      </c>
      <c r="I61" s="129" t="s">
        <v>150</v>
      </c>
      <c r="J61" s="121" t="s">
        <v>481</v>
      </c>
      <c r="K61" s="122" t="s">
        <v>482</v>
      </c>
      <c r="L61" s="123">
        <v>73</v>
      </c>
      <c r="M61" s="124" t="s">
        <v>483</v>
      </c>
      <c r="N61" s="125"/>
      <c r="O61" s="126"/>
      <c r="P61" s="125">
        <v>0</v>
      </c>
      <c r="Q61" s="127">
        <v>0</v>
      </c>
      <c r="R61" s="128">
        <v>0</v>
      </c>
      <c r="S61" s="154"/>
      <c r="T61" s="130">
        <v>45844</v>
      </c>
      <c r="U61" s="131">
        <v>21</v>
      </c>
      <c r="V61" s="131">
        <v>2</v>
      </c>
      <c r="W61" s="132">
        <v>19</v>
      </c>
      <c r="X61" s="130">
        <v>45804</v>
      </c>
      <c r="Y61" s="98">
        <v>50</v>
      </c>
      <c r="Z61" s="98"/>
      <c r="AA61" s="130">
        <v>45844</v>
      </c>
      <c r="AB61" s="19">
        <v>90</v>
      </c>
      <c r="AC61" s="164">
        <v>0.04</v>
      </c>
      <c r="AD61" s="27" t="s">
        <v>467</v>
      </c>
      <c r="AE61" s="23" t="s">
        <v>467</v>
      </c>
      <c r="AF61" s="23" t="s">
        <v>467</v>
      </c>
      <c r="AG61" s="23" t="s">
        <v>275</v>
      </c>
      <c r="AH61" s="23" t="s">
        <v>275</v>
      </c>
      <c r="AI61" s="103" t="s">
        <v>275</v>
      </c>
      <c r="AJ61" s="104" t="s">
        <v>376</v>
      </c>
      <c r="AK61" s="153"/>
      <c r="AL61" s="27"/>
      <c r="AM61" s="133" t="s">
        <v>484</v>
      </c>
      <c r="AN61" s="133" t="s">
        <v>255</v>
      </c>
      <c r="AO61" s="133" t="s">
        <v>389</v>
      </c>
      <c r="AP61" s="133" t="s">
        <v>454</v>
      </c>
      <c r="AQ61" s="133" t="s">
        <v>389</v>
      </c>
      <c r="AR61" s="133" t="s">
        <v>360</v>
      </c>
      <c r="AS61" s="133" t="s">
        <v>485</v>
      </c>
      <c r="AT61" s="133" t="s">
        <v>249</v>
      </c>
      <c r="AU61" s="133"/>
      <c r="AV61" s="133"/>
      <c r="AW61" s="133"/>
      <c r="AX61" s="133"/>
      <c r="AY61" s="133"/>
      <c r="AZ61" s="133"/>
      <c r="BA61" s="133"/>
      <c r="BB61" s="162"/>
      <c r="BC61" s="162"/>
      <c r="BD61" s="162"/>
      <c r="BE61" s="134"/>
      <c r="BF61" s="105">
        <v>130</v>
      </c>
      <c r="BG61" s="139">
        <v>24</v>
      </c>
      <c r="BH61" s="163"/>
      <c r="BI61" s="112"/>
      <c r="BJ61" s="112"/>
      <c r="BK61" s="112"/>
      <c r="BL61" s="24"/>
      <c r="BM61" s="80"/>
      <c r="BN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</row>
    <row r="62" spans="2:84" s="12" customFormat="1" ht="60" customHeight="1">
      <c r="B62" s="79"/>
      <c r="C62" s="115">
        <v>48</v>
      </c>
      <c r="D62" s="116">
        <v>2182</v>
      </c>
      <c r="E62" s="117">
        <v>2387</v>
      </c>
      <c r="F62" s="118" t="s">
        <v>9</v>
      </c>
      <c r="G62" s="119" t="s">
        <v>189</v>
      </c>
      <c r="H62" s="120" t="s">
        <v>30</v>
      </c>
      <c r="I62" s="129" t="s">
        <v>150</v>
      </c>
      <c r="J62" s="121" t="s">
        <v>486</v>
      </c>
      <c r="K62" s="122" t="s">
        <v>487</v>
      </c>
      <c r="L62" s="123">
        <v>73</v>
      </c>
      <c r="M62" s="124">
        <v>773</v>
      </c>
      <c r="N62" s="125">
        <v>48</v>
      </c>
      <c r="O62" s="126">
        <v>598</v>
      </c>
      <c r="P62" s="125">
        <v>0</v>
      </c>
      <c r="Q62" s="127">
        <v>0</v>
      </c>
      <c r="R62" s="128">
        <v>0</v>
      </c>
      <c r="S62" s="154"/>
      <c r="T62" s="130">
        <v>45834</v>
      </c>
      <c r="U62" s="131">
        <v>2</v>
      </c>
      <c r="V62" s="131">
        <v>2</v>
      </c>
      <c r="W62" s="132">
        <v>0</v>
      </c>
      <c r="X62" s="130">
        <v>45820</v>
      </c>
      <c r="Y62" s="98">
        <v>1700</v>
      </c>
      <c r="Z62" s="98">
        <v>1500</v>
      </c>
      <c r="AA62" s="130">
        <v>45834</v>
      </c>
      <c r="AB62" s="19">
        <v>0</v>
      </c>
      <c r="AC62" s="164">
        <v>7.0000000000000007E-2</v>
      </c>
      <c r="AD62" s="27" t="s">
        <v>264</v>
      </c>
      <c r="AE62" s="23" t="s">
        <v>275</v>
      </c>
      <c r="AF62" s="23" t="s">
        <v>270</v>
      </c>
      <c r="AG62" s="23" t="s">
        <v>275</v>
      </c>
      <c r="AH62" s="23" t="s">
        <v>275</v>
      </c>
      <c r="AI62" s="103" t="s">
        <v>275</v>
      </c>
      <c r="AJ62" s="104" t="s">
        <v>261</v>
      </c>
      <c r="AK62" s="153"/>
      <c r="AL62" s="27" t="s">
        <v>262</v>
      </c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62"/>
      <c r="BC62" s="162"/>
      <c r="BD62" s="162"/>
      <c r="BE62" s="134"/>
      <c r="BF62" s="105">
        <v>186</v>
      </c>
      <c r="BG62" s="139">
        <v>24</v>
      </c>
      <c r="BH62" s="163"/>
      <c r="BI62" s="112"/>
      <c r="BJ62" s="112"/>
      <c r="BK62" s="112"/>
      <c r="BL62" s="24"/>
      <c r="BM62" s="80"/>
      <c r="BN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</row>
    <row r="63" spans="2:84" s="12" customFormat="1" ht="60" customHeight="1">
      <c r="B63" s="79"/>
      <c r="C63" s="115">
        <v>49</v>
      </c>
      <c r="D63" s="116">
        <v>2214</v>
      </c>
      <c r="E63" s="117">
        <v>2214</v>
      </c>
      <c r="F63" s="118" t="s">
        <v>9</v>
      </c>
      <c r="G63" s="119" t="s">
        <v>189</v>
      </c>
      <c r="H63" s="120" t="s">
        <v>21</v>
      </c>
      <c r="I63" s="129" t="s">
        <v>157</v>
      </c>
      <c r="J63" s="121" t="s">
        <v>488</v>
      </c>
      <c r="K63" s="122" t="s">
        <v>489</v>
      </c>
      <c r="L63" s="123">
        <v>73</v>
      </c>
      <c r="M63" s="124" t="s">
        <v>490</v>
      </c>
      <c r="N63" s="125">
        <v>0</v>
      </c>
      <c r="O63" s="126">
        <v>0</v>
      </c>
      <c r="P63" s="125">
        <v>0</v>
      </c>
      <c r="Q63" s="127">
        <v>0</v>
      </c>
      <c r="R63" s="128">
        <v>0</v>
      </c>
      <c r="S63" s="154"/>
      <c r="T63" s="130">
        <v>45839</v>
      </c>
      <c r="U63" s="131">
        <v>16.8</v>
      </c>
      <c r="V63" s="131">
        <v>6.8</v>
      </c>
      <c r="W63" s="132">
        <v>10</v>
      </c>
      <c r="X63" s="130">
        <v>45769</v>
      </c>
      <c r="Y63" s="98">
        <v>50</v>
      </c>
      <c r="Z63" s="98"/>
      <c r="AA63" s="130">
        <v>45839</v>
      </c>
      <c r="AB63" s="19">
        <v>50</v>
      </c>
      <c r="AC63" s="164">
        <v>0.03</v>
      </c>
      <c r="AD63" s="27" t="s">
        <v>414</v>
      </c>
      <c r="AE63" s="23" t="s">
        <v>275</v>
      </c>
      <c r="AF63" s="23" t="s">
        <v>275</v>
      </c>
      <c r="AG63" s="23" t="s">
        <v>275</v>
      </c>
      <c r="AH63" s="23" t="s">
        <v>275</v>
      </c>
      <c r="AI63" s="103" t="s">
        <v>275</v>
      </c>
      <c r="AJ63" s="104" t="s">
        <v>289</v>
      </c>
      <c r="AK63" s="153"/>
      <c r="AL63" s="27"/>
      <c r="AM63" s="133" t="s">
        <v>491</v>
      </c>
      <c r="AN63" s="133" t="s">
        <v>255</v>
      </c>
      <c r="AO63" s="133" t="s">
        <v>389</v>
      </c>
      <c r="AP63" s="133" t="s">
        <v>454</v>
      </c>
      <c r="AQ63" s="133" t="s">
        <v>389</v>
      </c>
      <c r="AR63" s="133" t="s">
        <v>360</v>
      </c>
      <c r="AS63" s="133" t="s">
        <v>485</v>
      </c>
      <c r="AT63" s="133" t="s">
        <v>249</v>
      </c>
      <c r="AU63" s="133"/>
      <c r="AV63" s="133"/>
      <c r="AW63" s="133"/>
      <c r="AX63" s="133"/>
      <c r="AY63" s="133"/>
      <c r="AZ63" s="133"/>
      <c r="BA63" s="133"/>
      <c r="BB63" s="162"/>
      <c r="BC63" s="162"/>
      <c r="BD63" s="162"/>
      <c r="BE63" s="134"/>
      <c r="BF63" s="105">
        <v>146</v>
      </c>
      <c r="BG63" s="139">
        <v>24</v>
      </c>
      <c r="BH63" s="163"/>
      <c r="BI63" s="112"/>
      <c r="BJ63" s="112"/>
      <c r="BK63" s="112"/>
      <c r="BL63" s="24"/>
      <c r="BM63" s="80"/>
      <c r="BN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</row>
    <row r="64" spans="2:84" s="12" customFormat="1" ht="60" customHeight="1">
      <c r="B64" s="79"/>
      <c r="C64" s="115">
        <v>50</v>
      </c>
      <c r="D64" s="116">
        <v>2214</v>
      </c>
      <c r="E64" s="117">
        <v>2215</v>
      </c>
      <c r="F64" s="118" t="s">
        <v>9</v>
      </c>
      <c r="G64" s="119" t="s">
        <v>189</v>
      </c>
      <c r="H64" s="120" t="s">
        <v>21</v>
      </c>
      <c r="I64" s="129" t="s">
        <v>150</v>
      </c>
      <c r="J64" s="121" t="s">
        <v>492</v>
      </c>
      <c r="K64" s="122" t="s">
        <v>493</v>
      </c>
      <c r="L64" s="123">
        <v>73</v>
      </c>
      <c r="M64" s="124" t="s">
        <v>624</v>
      </c>
      <c r="N64" s="125">
        <v>0</v>
      </c>
      <c r="O64" s="126">
        <v>0</v>
      </c>
      <c r="P64" s="125">
        <v>0</v>
      </c>
      <c r="Q64" s="127">
        <v>0</v>
      </c>
      <c r="R64" s="128">
        <v>0</v>
      </c>
      <c r="S64" s="154"/>
      <c r="T64" s="130">
        <v>45842</v>
      </c>
      <c r="U64" s="131">
        <v>13</v>
      </c>
      <c r="V64" s="131">
        <v>7</v>
      </c>
      <c r="W64" s="132">
        <v>6</v>
      </c>
      <c r="X64" s="130">
        <v>45801</v>
      </c>
      <c r="Y64" s="98">
        <v>50</v>
      </c>
      <c r="Z64" s="98"/>
      <c r="AA64" s="130">
        <v>45842</v>
      </c>
      <c r="AB64" s="19">
        <v>47</v>
      </c>
      <c r="AC64" s="164">
        <v>0.02</v>
      </c>
      <c r="AD64" s="27" t="s">
        <v>288</v>
      </c>
      <c r="AE64" s="23" t="s">
        <v>275</v>
      </c>
      <c r="AF64" s="23" t="s">
        <v>275</v>
      </c>
      <c r="AG64" s="23" t="s">
        <v>275</v>
      </c>
      <c r="AH64" s="23" t="s">
        <v>275</v>
      </c>
      <c r="AI64" s="103" t="s">
        <v>275</v>
      </c>
      <c r="AJ64" s="104" t="s">
        <v>289</v>
      </c>
      <c r="AK64" s="153"/>
      <c r="AL64" s="27"/>
      <c r="AM64" s="133" t="s">
        <v>626</v>
      </c>
      <c r="AN64" s="133" t="s">
        <v>255</v>
      </c>
      <c r="AO64" s="133" t="s">
        <v>389</v>
      </c>
      <c r="AP64" s="133" t="s">
        <v>454</v>
      </c>
      <c r="AQ64" s="133" t="s">
        <v>389</v>
      </c>
      <c r="AR64" s="133" t="s">
        <v>360</v>
      </c>
      <c r="AS64" s="133" t="s">
        <v>494</v>
      </c>
      <c r="AT64" s="133" t="s">
        <v>249</v>
      </c>
      <c r="AU64" s="133"/>
      <c r="AV64" s="133"/>
      <c r="AW64" s="133"/>
      <c r="AX64" s="133"/>
      <c r="AY64" s="133"/>
      <c r="AZ64" s="133"/>
      <c r="BA64" s="133"/>
      <c r="BB64" s="162"/>
      <c r="BC64" s="162"/>
      <c r="BD64" s="162"/>
      <c r="BE64" s="134"/>
      <c r="BF64" s="105">
        <v>183</v>
      </c>
      <c r="BG64" s="139">
        <v>24</v>
      </c>
      <c r="BH64" s="163"/>
      <c r="BI64" s="112"/>
      <c r="BJ64" s="112"/>
      <c r="BK64" s="112"/>
      <c r="BL64" s="24"/>
      <c r="BM64" s="80"/>
      <c r="BN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</row>
    <row r="65" spans="2:84" s="12" customFormat="1" ht="60" customHeight="1">
      <c r="B65" s="79"/>
      <c r="C65" s="115">
        <v>51</v>
      </c>
      <c r="D65" s="116">
        <v>2214</v>
      </c>
      <c r="E65" s="117">
        <v>2216</v>
      </c>
      <c r="F65" s="118" t="s">
        <v>9</v>
      </c>
      <c r="G65" s="119" t="s">
        <v>189</v>
      </c>
      <c r="H65" s="120" t="s">
        <v>21</v>
      </c>
      <c r="I65" s="129" t="s">
        <v>154</v>
      </c>
      <c r="J65" s="121" t="s">
        <v>495</v>
      </c>
      <c r="K65" s="122" t="s">
        <v>496</v>
      </c>
      <c r="L65" s="123">
        <v>73</v>
      </c>
      <c r="M65" s="124" t="s">
        <v>497</v>
      </c>
      <c r="N65" s="125">
        <v>0</v>
      </c>
      <c r="O65" s="126">
        <v>0</v>
      </c>
      <c r="P65" s="125">
        <v>0</v>
      </c>
      <c r="Q65" s="127">
        <v>0</v>
      </c>
      <c r="R65" s="128">
        <v>0</v>
      </c>
      <c r="S65" s="154"/>
      <c r="T65" s="130">
        <v>45842</v>
      </c>
      <c r="U65" s="131">
        <v>23</v>
      </c>
      <c r="V65" s="131">
        <v>9</v>
      </c>
      <c r="W65" s="132">
        <v>14</v>
      </c>
      <c r="X65" s="130">
        <v>45802</v>
      </c>
      <c r="Y65" s="98">
        <v>50</v>
      </c>
      <c r="Z65" s="98"/>
      <c r="AA65" s="130">
        <v>45833</v>
      </c>
      <c r="AB65" s="19">
        <v>63</v>
      </c>
      <c r="AC65" s="164">
        <v>0.08</v>
      </c>
      <c r="AD65" s="27" t="s">
        <v>618</v>
      </c>
      <c r="AE65" s="23" t="s">
        <v>275</v>
      </c>
      <c r="AF65" s="23" t="s">
        <v>275</v>
      </c>
      <c r="AG65" s="23" t="s">
        <v>275</v>
      </c>
      <c r="AH65" s="23" t="s">
        <v>275</v>
      </c>
      <c r="AI65" s="103" t="s">
        <v>275</v>
      </c>
      <c r="AJ65" s="104" t="s">
        <v>445</v>
      </c>
      <c r="AK65" s="153"/>
      <c r="AL65" s="27"/>
      <c r="AM65" s="133" t="s">
        <v>498</v>
      </c>
      <c r="AN65" s="133" t="s">
        <v>255</v>
      </c>
      <c r="AO65" s="133" t="s">
        <v>389</v>
      </c>
      <c r="AP65" s="133" t="s">
        <v>454</v>
      </c>
      <c r="AQ65" s="133" t="s">
        <v>389</v>
      </c>
      <c r="AR65" s="133" t="s">
        <v>360</v>
      </c>
      <c r="AS65" s="133" t="s">
        <v>494</v>
      </c>
      <c r="AT65" s="133" t="s">
        <v>249</v>
      </c>
      <c r="AU65" s="133"/>
      <c r="AV65" s="133"/>
      <c r="AW65" s="133"/>
      <c r="AX65" s="133"/>
      <c r="AY65" s="133"/>
      <c r="AZ65" s="133"/>
      <c r="BA65" s="133"/>
      <c r="BB65" s="162"/>
      <c r="BC65" s="162"/>
      <c r="BD65" s="162"/>
      <c r="BE65" s="134"/>
      <c r="BF65" s="105">
        <v>134</v>
      </c>
      <c r="BG65" s="139">
        <v>24</v>
      </c>
      <c r="BH65" s="163"/>
      <c r="BI65" s="112"/>
      <c r="BJ65" s="112"/>
      <c r="BK65" s="112"/>
      <c r="BL65" s="24"/>
      <c r="BM65" s="80"/>
      <c r="BN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</row>
    <row r="66" spans="2:84" s="12" customFormat="1" ht="60" customHeight="1">
      <c r="B66" s="79"/>
      <c r="C66" s="115">
        <v>52</v>
      </c>
      <c r="D66" s="116">
        <v>2214</v>
      </c>
      <c r="E66" s="117">
        <v>2218</v>
      </c>
      <c r="F66" s="118" t="s">
        <v>9</v>
      </c>
      <c r="G66" s="119" t="s">
        <v>189</v>
      </c>
      <c r="H66" s="120" t="s">
        <v>21</v>
      </c>
      <c r="I66" s="129" t="s">
        <v>154</v>
      </c>
      <c r="J66" s="121" t="s">
        <v>499</v>
      </c>
      <c r="K66" s="122" t="s">
        <v>500</v>
      </c>
      <c r="L66" s="123">
        <v>73</v>
      </c>
      <c r="M66" s="124" t="s">
        <v>623</v>
      </c>
      <c r="N66" s="125">
        <v>0</v>
      </c>
      <c r="O66" s="126">
        <v>0</v>
      </c>
      <c r="P66" s="125">
        <v>0</v>
      </c>
      <c r="Q66" s="127">
        <v>0</v>
      </c>
      <c r="R66" s="128">
        <v>0</v>
      </c>
      <c r="S66" s="154"/>
      <c r="T66" s="130">
        <v>45843</v>
      </c>
      <c r="U66" s="131">
        <v>10</v>
      </c>
      <c r="V66" s="131">
        <v>3</v>
      </c>
      <c r="W66" s="132">
        <v>7</v>
      </c>
      <c r="X66" s="130">
        <v>45803</v>
      </c>
      <c r="Y66" s="98">
        <v>50</v>
      </c>
      <c r="Z66" s="98"/>
      <c r="AA66" s="130">
        <v>45843</v>
      </c>
      <c r="AB66" s="19">
        <v>68</v>
      </c>
      <c r="AC66" s="164">
        <v>0.06</v>
      </c>
      <c r="AD66" s="27" t="s">
        <v>414</v>
      </c>
      <c r="AE66" s="23" t="s">
        <v>275</v>
      </c>
      <c r="AF66" s="23" t="s">
        <v>275</v>
      </c>
      <c r="AG66" s="23" t="s">
        <v>275</v>
      </c>
      <c r="AH66" s="23" t="s">
        <v>275</v>
      </c>
      <c r="AI66" s="103" t="s">
        <v>275</v>
      </c>
      <c r="AJ66" s="104" t="s">
        <v>376</v>
      </c>
      <c r="AK66" s="153"/>
      <c r="AL66" s="27"/>
      <c r="AM66" s="133" t="s">
        <v>621</v>
      </c>
      <c r="AN66" s="133" t="s">
        <v>628</v>
      </c>
      <c r="AO66" s="133" t="s">
        <v>389</v>
      </c>
      <c r="AP66" s="133" t="s">
        <v>454</v>
      </c>
      <c r="AQ66" s="133" t="s">
        <v>389</v>
      </c>
      <c r="AR66" s="133" t="s">
        <v>360</v>
      </c>
      <c r="AS66" s="133" t="s">
        <v>494</v>
      </c>
      <c r="AT66" s="133" t="s">
        <v>249</v>
      </c>
      <c r="AU66" s="133"/>
      <c r="AV66" s="133"/>
      <c r="AW66" s="133"/>
      <c r="AX66" s="133"/>
      <c r="AY66" s="133"/>
      <c r="AZ66" s="133"/>
      <c r="BA66" s="133"/>
      <c r="BB66" s="162"/>
      <c r="BC66" s="162"/>
      <c r="BD66" s="162"/>
      <c r="BE66" s="134"/>
      <c r="BF66" s="105">
        <v>60</v>
      </c>
      <c r="BG66" s="139">
        <v>24</v>
      </c>
      <c r="BH66" s="163"/>
      <c r="BI66" s="112"/>
      <c r="BJ66" s="112"/>
      <c r="BK66" s="112"/>
      <c r="BL66" s="24"/>
      <c r="BM66" s="80"/>
      <c r="BN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</row>
    <row r="67" spans="2:84" s="12" customFormat="1" ht="60" customHeight="1">
      <c r="B67" s="79"/>
      <c r="C67" s="115">
        <v>53</v>
      </c>
      <c r="D67" s="116">
        <v>2214</v>
      </c>
      <c r="E67" s="117">
        <v>2222</v>
      </c>
      <c r="F67" s="118" t="s">
        <v>9</v>
      </c>
      <c r="G67" s="119" t="s">
        <v>189</v>
      </c>
      <c r="H67" s="120" t="s">
        <v>21</v>
      </c>
      <c r="I67" s="129" t="s">
        <v>148</v>
      </c>
      <c r="J67" s="121" t="s">
        <v>501</v>
      </c>
      <c r="K67" s="122" t="s">
        <v>502</v>
      </c>
      <c r="L67" s="123">
        <v>73</v>
      </c>
      <c r="M67" s="124" t="s">
        <v>622</v>
      </c>
      <c r="N67" s="125">
        <v>0</v>
      </c>
      <c r="O67" s="126">
        <v>0</v>
      </c>
      <c r="P67" s="125">
        <v>0</v>
      </c>
      <c r="Q67" s="127">
        <v>0</v>
      </c>
      <c r="R67" s="128">
        <v>0</v>
      </c>
      <c r="S67" s="154"/>
      <c r="T67" s="130">
        <v>45840</v>
      </c>
      <c r="U67" s="131">
        <v>13</v>
      </c>
      <c r="V67" s="131">
        <v>7</v>
      </c>
      <c r="W67" s="132">
        <v>6</v>
      </c>
      <c r="X67" s="130">
        <v>45805</v>
      </c>
      <c r="Y67" s="98">
        <v>50</v>
      </c>
      <c r="Z67" s="98"/>
      <c r="AA67" s="130">
        <v>45840</v>
      </c>
      <c r="AB67" s="19">
        <v>57</v>
      </c>
      <c r="AC67" s="164">
        <v>7.0000000000000007E-2</v>
      </c>
      <c r="AD67" s="27" t="s">
        <v>274</v>
      </c>
      <c r="AE67" s="23" t="s">
        <v>275</v>
      </c>
      <c r="AF67" s="23" t="s">
        <v>275</v>
      </c>
      <c r="AG67" s="23" t="s">
        <v>275</v>
      </c>
      <c r="AH67" s="23" t="s">
        <v>275</v>
      </c>
      <c r="AI67" s="103" t="s">
        <v>275</v>
      </c>
      <c r="AJ67" s="104" t="s">
        <v>528</v>
      </c>
      <c r="AK67" s="153"/>
      <c r="AL67" s="27"/>
      <c r="AM67" s="133" t="s">
        <v>620</v>
      </c>
      <c r="AN67" s="133" t="s">
        <v>628</v>
      </c>
      <c r="AO67" s="133" t="s">
        <v>389</v>
      </c>
      <c r="AP67" s="133" t="s">
        <v>454</v>
      </c>
      <c r="AQ67" s="133" t="s">
        <v>389</v>
      </c>
      <c r="AR67" s="133" t="s">
        <v>360</v>
      </c>
      <c r="AS67" s="133" t="s">
        <v>494</v>
      </c>
      <c r="AT67" s="133" t="s">
        <v>249</v>
      </c>
      <c r="AU67" s="133"/>
      <c r="AV67" s="133"/>
      <c r="AW67" s="133"/>
      <c r="AX67" s="133"/>
      <c r="AY67" s="133"/>
      <c r="AZ67" s="133"/>
      <c r="BA67" s="133"/>
      <c r="BB67" s="162"/>
      <c r="BC67" s="162"/>
      <c r="BD67" s="162"/>
      <c r="BE67" s="134"/>
      <c r="BF67" s="105">
        <v>235</v>
      </c>
      <c r="BG67" s="139">
        <v>24</v>
      </c>
      <c r="BH67" s="163"/>
      <c r="BI67" s="112"/>
      <c r="BJ67" s="112"/>
      <c r="BK67" s="112"/>
      <c r="BL67" s="24"/>
      <c r="BM67" s="80"/>
      <c r="BN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</row>
    <row r="68" spans="2:84" s="12" customFormat="1" ht="60" customHeight="1">
      <c r="B68" s="79"/>
      <c r="C68" s="115">
        <v>54</v>
      </c>
      <c r="D68" s="116">
        <v>1620</v>
      </c>
      <c r="E68" s="117">
        <v>1620</v>
      </c>
      <c r="F68" s="118" t="s">
        <v>9</v>
      </c>
      <c r="G68" s="119" t="s">
        <v>189</v>
      </c>
      <c r="H68" s="120" t="s">
        <v>30</v>
      </c>
      <c r="I68" s="129" t="s">
        <v>223</v>
      </c>
      <c r="J68" s="121" t="s">
        <v>503</v>
      </c>
      <c r="K68" s="122" t="s">
        <v>504</v>
      </c>
      <c r="L68" s="123">
        <v>73</v>
      </c>
      <c r="M68" s="124">
        <v>364</v>
      </c>
      <c r="N68" s="125">
        <v>48</v>
      </c>
      <c r="O68" s="126">
        <v>348</v>
      </c>
      <c r="P68" s="125">
        <v>0</v>
      </c>
      <c r="Q68" s="127">
        <v>0</v>
      </c>
      <c r="R68" s="128">
        <v>0</v>
      </c>
      <c r="S68" s="154"/>
      <c r="T68" s="130">
        <v>45839</v>
      </c>
      <c r="U68" s="131">
        <v>5</v>
      </c>
      <c r="V68" s="131">
        <v>4</v>
      </c>
      <c r="W68" s="132">
        <v>1</v>
      </c>
      <c r="X68" s="130">
        <v>45817</v>
      </c>
      <c r="Y68" s="98">
        <v>4350</v>
      </c>
      <c r="Z68" s="98">
        <v>2000</v>
      </c>
      <c r="AA68" s="130">
        <v>45839</v>
      </c>
      <c r="AB68" s="19">
        <v>20</v>
      </c>
      <c r="AC68" s="164">
        <v>0.05</v>
      </c>
      <c r="AD68" s="27" t="s">
        <v>264</v>
      </c>
      <c r="AE68" s="23" t="s">
        <v>505</v>
      </c>
      <c r="AF68" s="23" t="s">
        <v>275</v>
      </c>
      <c r="AG68" s="23" t="s">
        <v>275</v>
      </c>
      <c r="AH68" s="23" t="s">
        <v>275</v>
      </c>
      <c r="AI68" s="103" t="s">
        <v>275</v>
      </c>
      <c r="AJ68" s="104">
        <v>7.5</v>
      </c>
      <c r="AK68" s="153"/>
      <c r="AL68" s="27" t="s">
        <v>262</v>
      </c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62"/>
      <c r="BC68" s="162"/>
      <c r="BD68" s="162"/>
      <c r="BE68" s="134"/>
      <c r="BF68" s="105">
        <v>195</v>
      </c>
      <c r="BG68" s="139">
        <v>24</v>
      </c>
      <c r="BH68" s="163"/>
      <c r="BI68" s="112"/>
      <c r="BJ68" s="112"/>
      <c r="BK68" s="112"/>
      <c r="BL68" s="24"/>
      <c r="BM68" s="80"/>
      <c r="BN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</row>
    <row r="69" spans="2:84" s="12" customFormat="1" ht="60" customHeight="1">
      <c r="B69" s="79"/>
      <c r="C69" s="115">
        <v>55</v>
      </c>
      <c r="D69" s="116">
        <v>1620</v>
      </c>
      <c r="E69" s="117">
        <v>1625</v>
      </c>
      <c r="F69" s="118" t="s">
        <v>9</v>
      </c>
      <c r="G69" s="119" t="s">
        <v>189</v>
      </c>
      <c r="H69" s="120" t="s">
        <v>29</v>
      </c>
      <c r="I69" s="129" t="s">
        <v>148</v>
      </c>
      <c r="J69" s="121" t="s">
        <v>506</v>
      </c>
      <c r="K69" s="122" t="s">
        <v>507</v>
      </c>
      <c r="L69" s="123">
        <v>73</v>
      </c>
      <c r="M69" s="124">
        <v>410</v>
      </c>
      <c r="N69" s="125">
        <v>0</v>
      </c>
      <c r="O69" s="126">
        <v>0</v>
      </c>
      <c r="P69" s="125">
        <v>0</v>
      </c>
      <c r="Q69" s="127">
        <v>0</v>
      </c>
      <c r="R69" s="128">
        <v>0</v>
      </c>
      <c r="S69" s="154"/>
      <c r="T69" s="130">
        <v>45840</v>
      </c>
      <c r="U69" s="131">
        <v>10</v>
      </c>
      <c r="V69" s="131">
        <v>3</v>
      </c>
      <c r="W69" s="132">
        <v>7</v>
      </c>
      <c r="X69" s="130">
        <v>45817</v>
      </c>
      <c r="Y69" s="98">
        <v>3000</v>
      </c>
      <c r="Z69" s="98">
        <v>2400</v>
      </c>
      <c r="AA69" s="130">
        <v>45840</v>
      </c>
      <c r="AB69" s="19">
        <v>70</v>
      </c>
      <c r="AC69" s="164">
        <v>0.05</v>
      </c>
      <c r="AD69" s="27" t="s">
        <v>253</v>
      </c>
      <c r="AE69" s="23" t="s">
        <v>275</v>
      </c>
      <c r="AF69" s="23" t="s">
        <v>317</v>
      </c>
      <c r="AG69" s="23" t="s">
        <v>275</v>
      </c>
      <c r="AH69" s="23" t="s">
        <v>275</v>
      </c>
      <c r="AI69" s="103" t="s">
        <v>275</v>
      </c>
      <c r="AJ69" s="104">
        <v>10</v>
      </c>
      <c r="AK69" s="153"/>
      <c r="AL69" s="27" t="s">
        <v>262</v>
      </c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62"/>
      <c r="BC69" s="162"/>
      <c r="BD69" s="162"/>
      <c r="BE69" s="134"/>
      <c r="BF69" s="105">
        <v>189</v>
      </c>
      <c r="BG69" s="139">
        <v>24</v>
      </c>
      <c r="BH69" s="163"/>
      <c r="BI69" s="112"/>
      <c r="BJ69" s="112"/>
      <c r="BK69" s="112"/>
      <c r="BL69" s="24"/>
      <c r="BM69" s="80"/>
      <c r="BN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</row>
    <row r="70" spans="2:84" s="12" customFormat="1" ht="60" customHeight="1">
      <c r="B70" s="79"/>
      <c r="C70" s="115">
        <v>56</v>
      </c>
      <c r="D70" s="116">
        <v>1620</v>
      </c>
      <c r="E70" s="117">
        <v>1650</v>
      </c>
      <c r="F70" s="118" t="s">
        <v>9</v>
      </c>
      <c r="G70" s="119" t="s">
        <v>189</v>
      </c>
      <c r="H70" s="120" t="s">
        <v>30</v>
      </c>
      <c r="I70" s="129" t="s">
        <v>157</v>
      </c>
      <c r="J70" s="121" t="s">
        <v>508</v>
      </c>
      <c r="K70" s="122" t="s">
        <v>509</v>
      </c>
      <c r="L70" s="123">
        <v>73</v>
      </c>
      <c r="M70" s="124">
        <v>794</v>
      </c>
      <c r="N70" s="125">
        <v>48</v>
      </c>
      <c r="O70" s="126">
        <v>533</v>
      </c>
      <c r="P70" s="125">
        <v>0</v>
      </c>
      <c r="Q70" s="127">
        <v>0</v>
      </c>
      <c r="R70" s="128">
        <v>0</v>
      </c>
      <c r="S70" s="154"/>
      <c r="T70" s="130">
        <v>45841</v>
      </c>
      <c r="U70" s="131">
        <v>63</v>
      </c>
      <c r="V70" s="131">
        <v>11</v>
      </c>
      <c r="W70" s="132">
        <v>52</v>
      </c>
      <c r="X70" s="130">
        <v>45817</v>
      </c>
      <c r="Y70" s="98">
        <v>4000</v>
      </c>
      <c r="Z70" s="98">
        <v>2700</v>
      </c>
      <c r="AA70" s="130">
        <v>45832</v>
      </c>
      <c r="AB70" s="19">
        <v>82</v>
      </c>
      <c r="AC70" s="164">
        <v>0.1</v>
      </c>
      <c r="AD70" s="27" t="s">
        <v>510</v>
      </c>
      <c r="AE70" s="23" t="s">
        <v>375</v>
      </c>
      <c r="AF70" s="23">
        <v>34</v>
      </c>
      <c r="AG70" s="23" t="s">
        <v>275</v>
      </c>
      <c r="AH70" s="23" t="s">
        <v>275</v>
      </c>
      <c r="AI70" s="103" t="s">
        <v>275</v>
      </c>
      <c r="AJ70" s="104">
        <v>10</v>
      </c>
      <c r="AK70" s="153"/>
      <c r="AL70" s="27" t="s">
        <v>262</v>
      </c>
      <c r="AM70" s="133"/>
      <c r="AN70" s="133"/>
      <c r="AO70" s="133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  <c r="AZ70" s="133"/>
      <c r="BA70" s="133"/>
      <c r="BB70" s="162"/>
      <c r="BC70" s="162"/>
      <c r="BD70" s="162"/>
      <c r="BE70" s="134"/>
      <c r="BF70" s="105">
        <v>195</v>
      </c>
      <c r="BG70" s="139">
        <v>24</v>
      </c>
      <c r="BH70" s="163"/>
      <c r="BI70" s="112"/>
      <c r="BJ70" s="112"/>
      <c r="BK70" s="112"/>
      <c r="BL70" s="24"/>
      <c r="BM70" s="80"/>
      <c r="BN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</row>
    <row r="71" spans="2:84" s="12" customFormat="1" ht="60" customHeight="1">
      <c r="B71" s="79"/>
      <c r="C71" s="115">
        <v>57</v>
      </c>
      <c r="D71" s="116">
        <v>1620</v>
      </c>
      <c r="E71" s="117">
        <v>1659</v>
      </c>
      <c r="F71" s="118" t="s">
        <v>9</v>
      </c>
      <c r="G71" s="119" t="s">
        <v>189</v>
      </c>
      <c r="H71" s="120" t="s">
        <v>30</v>
      </c>
      <c r="I71" s="129" t="s">
        <v>226</v>
      </c>
      <c r="J71" s="121" t="s">
        <v>511</v>
      </c>
      <c r="K71" s="165" t="s">
        <v>613</v>
      </c>
      <c r="L71" s="123">
        <v>73</v>
      </c>
      <c r="M71" s="124">
        <v>1006</v>
      </c>
      <c r="N71" s="125">
        <v>48</v>
      </c>
      <c r="O71" s="126">
        <v>587</v>
      </c>
      <c r="P71" s="125">
        <v>0</v>
      </c>
      <c r="Q71" s="127">
        <v>0</v>
      </c>
      <c r="R71" s="128">
        <v>0</v>
      </c>
      <c r="S71" s="154"/>
      <c r="T71" s="130">
        <v>45842</v>
      </c>
      <c r="U71" s="131">
        <v>22.5</v>
      </c>
      <c r="V71" s="131">
        <v>6</v>
      </c>
      <c r="W71" s="132">
        <v>16.5</v>
      </c>
      <c r="X71" s="130">
        <v>45817</v>
      </c>
      <c r="Y71" s="98">
        <v>3000</v>
      </c>
      <c r="Z71" s="98">
        <v>2500</v>
      </c>
      <c r="AA71" s="130">
        <v>45833</v>
      </c>
      <c r="AB71" s="19">
        <v>78</v>
      </c>
      <c r="AC71" s="164">
        <v>0.02</v>
      </c>
      <c r="AD71" s="27" t="s">
        <v>414</v>
      </c>
      <c r="AE71" s="23" t="s">
        <v>382</v>
      </c>
      <c r="AF71" s="23" t="s">
        <v>325</v>
      </c>
      <c r="AG71" s="23" t="s">
        <v>275</v>
      </c>
      <c r="AH71" s="23" t="s">
        <v>275</v>
      </c>
      <c r="AI71" s="103" t="s">
        <v>275</v>
      </c>
      <c r="AJ71" s="104" t="s">
        <v>261</v>
      </c>
      <c r="AK71" s="153"/>
      <c r="AL71" s="27" t="s">
        <v>262</v>
      </c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62"/>
      <c r="BC71" s="162"/>
      <c r="BD71" s="162"/>
      <c r="BE71" s="134"/>
      <c r="BF71" s="105">
        <v>176</v>
      </c>
      <c r="BG71" s="139">
        <v>24</v>
      </c>
      <c r="BH71" s="163"/>
      <c r="BI71" s="112"/>
      <c r="BJ71" s="112"/>
      <c r="BK71" s="112"/>
      <c r="BL71" s="24"/>
      <c r="BM71" s="80"/>
      <c r="BN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</row>
    <row r="72" spans="2:84" s="12" customFormat="1" ht="60" customHeight="1">
      <c r="B72" s="79"/>
      <c r="C72" s="115">
        <v>58</v>
      </c>
      <c r="D72" s="116">
        <v>1620</v>
      </c>
      <c r="E72" s="117">
        <v>1673</v>
      </c>
      <c r="F72" s="118" t="s">
        <v>9</v>
      </c>
      <c r="G72" s="119" t="s">
        <v>189</v>
      </c>
      <c r="H72" s="120" t="s">
        <v>30</v>
      </c>
      <c r="I72" s="129" t="s">
        <v>223</v>
      </c>
      <c r="J72" s="121" t="s">
        <v>512</v>
      </c>
      <c r="K72" s="122" t="s">
        <v>513</v>
      </c>
      <c r="L72" s="123">
        <v>73</v>
      </c>
      <c r="M72" s="124">
        <v>394</v>
      </c>
      <c r="N72" s="125">
        <v>48</v>
      </c>
      <c r="O72" s="126">
        <v>372</v>
      </c>
      <c r="P72" s="125">
        <v>0</v>
      </c>
      <c r="Q72" s="127">
        <v>0</v>
      </c>
      <c r="R72" s="128">
        <v>0</v>
      </c>
      <c r="S72" s="154"/>
      <c r="T72" s="130">
        <v>45843</v>
      </c>
      <c r="U72" s="131">
        <v>5</v>
      </c>
      <c r="V72" s="131">
        <v>4</v>
      </c>
      <c r="W72" s="132">
        <v>1</v>
      </c>
      <c r="X72" s="130">
        <v>45817</v>
      </c>
      <c r="Y72" s="98">
        <v>4500</v>
      </c>
      <c r="Z72" s="98">
        <v>2200</v>
      </c>
      <c r="AA72" s="130">
        <v>45843</v>
      </c>
      <c r="AB72" s="19">
        <v>20</v>
      </c>
      <c r="AC72" s="164">
        <v>0.04</v>
      </c>
      <c r="AD72" s="27" t="s">
        <v>264</v>
      </c>
      <c r="AE72" s="23" t="s">
        <v>514</v>
      </c>
      <c r="AF72" s="23">
        <v>16</v>
      </c>
      <c r="AG72" s="23" t="s">
        <v>275</v>
      </c>
      <c r="AH72" s="23" t="s">
        <v>275</v>
      </c>
      <c r="AI72" s="103" t="s">
        <v>275</v>
      </c>
      <c r="AJ72" s="104">
        <v>11</v>
      </c>
      <c r="AK72" s="153"/>
      <c r="AL72" s="27" t="s">
        <v>262</v>
      </c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62"/>
      <c r="BC72" s="162"/>
      <c r="BD72" s="162"/>
      <c r="BE72" s="134"/>
      <c r="BF72" s="105">
        <v>210</v>
      </c>
      <c r="BG72" s="139">
        <v>24</v>
      </c>
      <c r="BH72" s="163"/>
      <c r="BI72" s="112"/>
      <c r="BJ72" s="112"/>
      <c r="BK72" s="112"/>
      <c r="BL72" s="24"/>
      <c r="BM72" s="80"/>
      <c r="BN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</row>
    <row r="73" spans="2:84" s="12" customFormat="1" ht="60" customHeight="1">
      <c r="B73" s="79"/>
      <c r="C73" s="115">
        <v>59</v>
      </c>
      <c r="D73" s="116">
        <v>1620</v>
      </c>
      <c r="E73" s="117">
        <v>1798</v>
      </c>
      <c r="F73" s="118" t="s">
        <v>9</v>
      </c>
      <c r="G73" s="119" t="s">
        <v>189</v>
      </c>
      <c r="H73" s="120" t="s">
        <v>30</v>
      </c>
      <c r="I73" s="129" t="s">
        <v>226</v>
      </c>
      <c r="J73" s="121" t="s">
        <v>515</v>
      </c>
      <c r="K73" s="122" t="s">
        <v>516</v>
      </c>
      <c r="L73" s="123">
        <v>73</v>
      </c>
      <c r="M73" s="124">
        <v>1030</v>
      </c>
      <c r="N73" s="125">
        <v>48</v>
      </c>
      <c r="O73" s="126">
        <v>982</v>
      </c>
      <c r="P73" s="125">
        <v>0</v>
      </c>
      <c r="Q73" s="127">
        <v>0</v>
      </c>
      <c r="R73" s="128">
        <v>0</v>
      </c>
      <c r="S73" s="154"/>
      <c r="T73" s="130">
        <v>45844</v>
      </c>
      <c r="U73" s="131">
        <v>13</v>
      </c>
      <c r="V73" s="131">
        <v>5</v>
      </c>
      <c r="W73" s="132">
        <v>8</v>
      </c>
      <c r="X73" s="130">
        <v>45817</v>
      </c>
      <c r="Y73" s="98">
        <v>4400</v>
      </c>
      <c r="Z73" s="98">
        <v>2000</v>
      </c>
      <c r="AA73" s="130">
        <v>45844</v>
      </c>
      <c r="AB73" s="19">
        <v>61</v>
      </c>
      <c r="AC73" s="164">
        <v>0.08</v>
      </c>
      <c r="AD73" s="27" t="s">
        <v>268</v>
      </c>
      <c r="AE73" s="23" t="s">
        <v>270</v>
      </c>
      <c r="AF73" s="23" t="s">
        <v>271</v>
      </c>
      <c r="AG73" s="23" t="s">
        <v>275</v>
      </c>
      <c r="AH73" s="23" t="s">
        <v>275</v>
      </c>
      <c r="AI73" s="103" t="s">
        <v>275</v>
      </c>
      <c r="AJ73" s="104">
        <v>11</v>
      </c>
      <c r="AK73" s="153"/>
      <c r="AL73" s="27" t="s">
        <v>262</v>
      </c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62"/>
      <c r="BC73" s="162"/>
      <c r="BD73" s="162"/>
      <c r="BE73" s="134"/>
      <c r="BF73" s="105">
        <v>350</v>
      </c>
      <c r="BG73" s="139">
        <v>24</v>
      </c>
      <c r="BH73" s="163"/>
      <c r="BI73" s="112"/>
      <c r="BJ73" s="112"/>
      <c r="BK73" s="112"/>
      <c r="BL73" s="24"/>
      <c r="BM73" s="80"/>
      <c r="BN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</row>
    <row r="74" spans="2:84" s="12" customFormat="1" ht="60" customHeight="1">
      <c r="B74" s="79"/>
      <c r="C74" s="115">
        <v>60</v>
      </c>
      <c r="D74" s="116">
        <v>1620</v>
      </c>
      <c r="E74" s="117">
        <v>1860</v>
      </c>
      <c r="F74" s="118" t="s">
        <v>9</v>
      </c>
      <c r="G74" s="119" t="s">
        <v>189</v>
      </c>
      <c r="H74" s="120" t="s">
        <v>29</v>
      </c>
      <c r="I74" s="129" t="s">
        <v>156</v>
      </c>
      <c r="J74" s="121" t="s">
        <v>517</v>
      </c>
      <c r="K74" s="122" t="s">
        <v>518</v>
      </c>
      <c r="L74" s="123">
        <v>73</v>
      </c>
      <c r="M74" s="124">
        <v>737.5</v>
      </c>
      <c r="N74" s="125">
        <v>48</v>
      </c>
      <c r="O74" s="126">
        <v>700</v>
      </c>
      <c r="P74" s="125">
        <v>0</v>
      </c>
      <c r="Q74" s="127">
        <v>0</v>
      </c>
      <c r="R74" s="128">
        <v>0</v>
      </c>
      <c r="S74" s="154"/>
      <c r="T74" s="130">
        <v>45835</v>
      </c>
      <c r="U74" s="131">
        <v>4</v>
      </c>
      <c r="V74" s="131">
        <v>4</v>
      </c>
      <c r="W74" s="132">
        <v>0</v>
      </c>
      <c r="X74" s="130">
        <v>45817</v>
      </c>
      <c r="Y74" s="98">
        <v>4300</v>
      </c>
      <c r="Z74" s="98">
        <v>2200</v>
      </c>
      <c r="AA74" s="130">
        <v>45835</v>
      </c>
      <c r="AB74" s="19">
        <v>0</v>
      </c>
      <c r="AC74" s="164">
        <v>0.01</v>
      </c>
      <c r="AD74" s="27" t="s">
        <v>266</v>
      </c>
      <c r="AE74" s="23" t="s">
        <v>275</v>
      </c>
      <c r="AF74" s="23" t="s">
        <v>319</v>
      </c>
      <c r="AG74" s="23" t="s">
        <v>275</v>
      </c>
      <c r="AH74" s="23" t="s">
        <v>275</v>
      </c>
      <c r="AI74" s="103" t="s">
        <v>275</v>
      </c>
      <c r="AJ74" s="104">
        <v>11</v>
      </c>
      <c r="AK74" s="153"/>
      <c r="AL74" s="27" t="s">
        <v>262</v>
      </c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62"/>
      <c r="BC74" s="162"/>
      <c r="BD74" s="162"/>
      <c r="BE74" s="134"/>
      <c r="BF74" s="105">
        <v>210</v>
      </c>
      <c r="BG74" s="139">
        <v>24</v>
      </c>
      <c r="BH74" s="163"/>
      <c r="BI74" s="112"/>
      <c r="BJ74" s="112"/>
      <c r="BK74" s="112"/>
      <c r="BL74" s="24"/>
      <c r="BM74" s="80"/>
      <c r="BN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</row>
    <row r="75" spans="2:84" s="12" customFormat="1" ht="60" customHeight="1">
      <c r="B75" s="79"/>
      <c r="C75" s="115">
        <v>61</v>
      </c>
      <c r="D75" s="116">
        <v>2192</v>
      </c>
      <c r="E75" s="117">
        <v>2192</v>
      </c>
      <c r="F75" s="118" t="s">
        <v>9</v>
      </c>
      <c r="G75" s="119" t="s">
        <v>189</v>
      </c>
      <c r="H75" s="120" t="s">
        <v>30</v>
      </c>
      <c r="I75" s="129" t="s">
        <v>150</v>
      </c>
      <c r="J75" s="121" t="s">
        <v>519</v>
      </c>
      <c r="K75" s="122" t="s">
        <v>520</v>
      </c>
      <c r="L75" s="123">
        <v>73</v>
      </c>
      <c r="M75" s="124">
        <v>666</v>
      </c>
      <c r="N75" s="125">
        <v>48</v>
      </c>
      <c r="O75" s="126">
        <v>399</v>
      </c>
      <c r="P75" s="125">
        <v>0</v>
      </c>
      <c r="Q75" s="127">
        <v>0</v>
      </c>
      <c r="R75" s="128">
        <v>0</v>
      </c>
      <c r="S75" s="154"/>
      <c r="T75" s="130">
        <v>45839</v>
      </c>
      <c r="U75" s="131">
        <v>35</v>
      </c>
      <c r="V75" s="131">
        <v>6</v>
      </c>
      <c r="W75" s="132">
        <v>29</v>
      </c>
      <c r="X75" s="130">
        <v>45830</v>
      </c>
      <c r="Y75" s="98">
        <v>2000</v>
      </c>
      <c r="Z75" s="98">
        <v>500</v>
      </c>
      <c r="AA75" s="130">
        <v>45839</v>
      </c>
      <c r="AB75" s="19">
        <v>82</v>
      </c>
      <c r="AC75" s="164">
        <v>7.0000000000000007E-2</v>
      </c>
      <c r="AD75" s="27" t="s">
        <v>414</v>
      </c>
      <c r="AE75" s="23" t="s">
        <v>321</v>
      </c>
      <c r="AF75" s="23" t="s">
        <v>260</v>
      </c>
      <c r="AG75" s="23" t="s">
        <v>275</v>
      </c>
      <c r="AH75" s="23" t="s">
        <v>275</v>
      </c>
      <c r="AI75" s="103" t="s">
        <v>275</v>
      </c>
      <c r="AJ75" s="104" t="s">
        <v>263</v>
      </c>
      <c r="AK75" s="153"/>
      <c r="AL75" s="27" t="s">
        <v>262</v>
      </c>
      <c r="AM75" s="133"/>
      <c r="AN75" s="133"/>
      <c r="AO75" s="133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  <c r="AZ75" s="133"/>
      <c r="BA75" s="133"/>
      <c r="BB75" s="162"/>
      <c r="BC75" s="162"/>
      <c r="BD75" s="162"/>
      <c r="BE75" s="134"/>
      <c r="BF75" s="105">
        <v>150</v>
      </c>
      <c r="BG75" s="139">
        <v>24</v>
      </c>
      <c r="BH75" s="163"/>
      <c r="BI75" s="112"/>
      <c r="BJ75" s="112"/>
      <c r="BK75" s="112"/>
      <c r="BL75" s="24"/>
      <c r="BM75" s="80"/>
      <c r="BN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</row>
    <row r="76" spans="2:84" s="12" customFormat="1" ht="60" customHeight="1">
      <c r="B76" s="79"/>
      <c r="C76" s="115">
        <v>62</v>
      </c>
      <c r="D76" s="116">
        <v>2192</v>
      </c>
      <c r="E76" s="117">
        <v>2193</v>
      </c>
      <c r="F76" s="118" t="s">
        <v>9</v>
      </c>
      <c r="G76" s="119" t="s">
        <v>189</v>
      </c>
      <c r="H76" s="120" t="s">
        <v>21</v>
      </c>
      <c r="I76" s="129" t="s">
        <v>223</v>
      </c>
      <c r="J76" s="121" t="s">
        <v>521</v>
      </c>
      <c r="K76" s="122" t="s">
        <v>522</v>
      </c>
      <c r="L76" s="123">
        <v>73</v>
      </c>
      <c r="M76" s="124">
        <v>514</v>
      </c>
      <c r="N76" s="125">
        <v>48</v>
      </c>
      <c r="O76" s="126">
        <v>386</v>
      </c>
      <c r="P76" s="125">
        <v>0</v>
      </c>
      <c r="Q76" s="127">
        <v>0</v>
      </c>
      <c r="R76" s="128">
        <v>0</v>
      </c>
      <c r="S76" s="154"/>
      <c r="T76" s="130">
        <v>45840</v>
      </c>
      <c r="U76" s="131">
        <v>30.5</v>
      </c>
      <c r="V76" s="131">
        <v>3.5</v>
      </c>
      <c r="W76" s="132">
        <v>27</v>
      </c>
      <c r="X76" s="130">
        <v>45831</v>
      </c>
      <c r="Y76" s="98">
        <v>50</v>
      </c>
      <c r="Z76" s="98"/>
      <c r="AA76" s="130">
        <v>45840</v>
      </c>
      <c r="AB76" s="19">
        <v>88</v>
      </c>
      <c r="AC76" s="164">
        <v>0.1</v>
      </c>
      <c r="AD76" s="27" t="s">
        <v>523</v>
      </c>
      <c r="AE76" s="23" t="s">
        <v>275</v>
      </c>
      <c r="AF76" s="23" t="s">
        <v>275</v>
      </c>
      <c r="AG76" s="23" t="s">
        <v>275</v>
      </c>
      <c r="AH76" s="23" t="s">
        <v>275</v>
      </c>
      <c r="AI76" s="103" t="s">
        <v>275</v>
      </c>
      <c r="AJ76" s="104" t="s">
        <v>445</v>
      </c>
      <c r="AK76" s="153"/>
      <c r="AL76" s="27"/>
      <c r="AM76" s="133" t="s">
        <v>524</v>
      </c>
      <c r="AN76" s="133" t="s">
        <v>255</v>
      </c>
      <c r="AO76" s="133" t="s">
        <v>389</v>
      </c>
      <c r="AP76" s="133" t="s">
        <v>454</v>
      </c>
      <c r="AQ76" s="133" t="s">
        <v>389</v>
      </c>
      <c r="AR76" s="133" t="s">
        <v>286</v>
      </c>
      <c r="AS76" s="133" t="s">
        <v>494</v>
      </c>
      <c r="AT76" s="133" t="s">
        <v>250</v>
      </c>
      <c r="AU76" s="133"/>
      <c r="AV76" s="133"/>
      <c r="AW76" s="133"/>
      <c r="AX76" s="133"/>
      <c r="AY76" s="133"/>
      <c r="AZ76" s="133"/>
      <c r="BA76" s="133"/>
      <c r="BB76" s="162"/>
      <c r="BC76" s="162"/>
      <c r="BD76" s="162"/>
      <c r="BE76" s="134"/>
      <c r="BF76" s="105">
        <v>135</v>
      </c>
      <c r="BG76" s="139">
        <v>0</v>
      </c>
      <c r="BH76" s="163" t="s">
        <v>25</v>
      </c>
      <c r="BI76" s="112" t="s">
        <v>104</v>
      </c>
      <c r="BJ76" s="112" t="s">
        <v>96</v>
      </c>
      <c r="BK76" s="112" t="s">
        <v>48</v>
      </c>
      <c r="BL76" s="24" t="s">
        <v>625</v>
      </c>
      <c r="BM76" s="80"/>
      <c r="BN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</row>
    <row r="77" spans="2:84" s="12" customFormat="1" ht="60" customHeight="1">
      <c r="B77" s="79"/>
      <c r="C77" s="115">
        <v>63</v>
      </c>
      <c r="D77" s="116">
        <v>2192</v>
      </c>
      <c r="E77" s="117">
        <v>2194</v>
      </c>
      <c r="F77" s="118" t="s">
        <v>9</v>
      </c>
      <c r="G77" s="119" t="s">
        <v>189</v>
      </c>
      <c r="H77" s="120" t="s">
        <v>30</v>
      </c>
      <c r="I77" s="129" t="s">
        <v>225</v>
      </c>
      <c r="J77" s="121" t="s">
        <v>525</v>
      </c>
      <c r="K77" s="122" t="s">
        <v>526</v>
      </c>
      <c r="L77" s="123">
        <v>73</v>
      </c>
      <c r="M77" s="124">
        <v>1241</v>
      </c>
      <c r="N77" s="125">
        <v>48</v>
      </c>
      <c r="O77" s="126">
        <v>668</v>
      </c>
      <c r="P77" s="125">
        <v>0</v>
      </c>
      <c r="Q77" s="127">
        <v>0</v>
      </c>
      <c r="R77" s="128">
        <v>0</v>
      </c>
      <c r="S77" s="154"/>
      <c r="T77" s="130">
        <v>45841</v>
      </c>
      <c r="U77" s="131">
        <v>14</v>
      </c>
      <c r="V77" s="131">
        <v>4</v>
      </c>
      <c r="W77" s="132">
        <v>10</v>
      </c>
      <c r="X77" s="130">
        <v>45832</v>
      </c>
      <c r="Y77" s="98">
        <v>2500</v>
      </c>
      <c r="Z77" s="98">
        <v>1500</v>
      </c>
      <c r="AA77" s="130">
        <v>45840</v>
      </c>
      <c r="AB77" s="19">
        <v>71</v>
      </c>
      <c r="AC77" s="164">
        <v>0.2</v>
      </c>
      <c r="AD77" s="27" t="s">
        <v>345</v>
      </c>
      <c r="AE77" s="23" t="s">
        <v>527</v>
      </c>
      <c r="AF77" s="23" t="s">
        <v>527</v>
      </c>
      <c r="AG77" s="23" t="s">
        <v>275</v>
      </c>
      <c r="AH77" s="23" t="s">
        <v>275</v>
      </c>
      <c r="AI77" s="103" t="s">
        <v>275</v>
      </c>
      <c r="AJ77" s="104" t="s">
        <v>528</v>
      </c>
      <c r="AK77" s="153"/>
      <c r="AL77" s="27" t="s">
        <v>262</v>
      </c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62"/>
      <c r="BC77" s="162"/>
      <c r="BD77" s="162"/>
      <c r="BE77" s="134">
        <v>268</v>
      </c>
      <c r="BF77" s="105">
        <v>210</v>
      </c>
      <c r="BG77" s="139">
        <v>24</v>
      </c>
      <c r="BH77" s="163"/>
      <c r="BI77" s="112"/>
      <c r="BJ77" s="112"/>
      <c r="BK77" s="112"/>
      <c r="BL77" s="24"/>
      <c r="BM77" s="80"/>
      <c r="BN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</row>
    <row r="78" spans="2:84" s="12" customFormat="1" ht="60" customHeight="1">
      <c r="B78" s="79"/>
      <c r="C78" s="115">
        <v>64</v>
      </c>
      <c r="D78" s="116">
        <v>2192</v>
      </c>
      <c r="E78" s="117">
        <v>2195</v>
      </c>
      <c r="F78" s="118" t="s">
        <v>9</v>
      </c>
      <c r="G78" s="119" t="s">
        <v>189</v>
      </c>
      <c r="H78" s="120" t="s">
        <v>21</v>
      </c>
      <c r="I78" s="129" t="s">
        <v>149</v>
      </c>
      <c r="J78" s="121" t="s">
        <v>529</v>
      </c>
      <c r="K78" s="165" t="s">
        <v>614</v>
      </c>
      <c r="L78" s="123">
        <v>73</v>
      </c>
      <c r="M78" s="124" t="s">
        <v>530</v>
      </c>
      <c r="N78" s="125">
        <v>0</v>
      </c>
      <c r="O78" s="126">
        <v>0</v>
      </c>
      <c r="P78" s="125">
        <v>0</v>
      </c>
      <c r="Q78" s="127">
        <v>0</v>
      </c>
      <c r="R78" s="128">
        <v>0</v>
      </c>
      <c r="S78" s="154"/>
      <c r="T78" s="130">
        <v>45842</v>
      </c>
      <c r="U78" s="131">
        <v>21.5</v>
      </c>
      <c r="V78" s="131">
        <v>2.5</v>
      </c>
      <c r="W78" s="132">
        <v>19</v>
      </c>
      <c r="X78" s="130">
        <v>45833</v>
      </c>
      <c r="Y78" s="98">
        <v>50</v>
      </c>
      <c r="Z78" s="98"/>
      <c r="AA78" s="130">
        <v>45840</v>
      </c>
      <c r="AB78" s="19">
        <v>91</v>
      </c>
      <c r="AC78" s="164">
        <v>0.04</v>
      </c>
      <c r="AD78" s="27" t="s">
        <v>615</v>
      </c>
      <c r="AE78" s="23" t="s">
        <v>275</v>
      </c>
      <c r="AF78" s="23" t="s">
        <v>275</v>
      </c>
      <c r="AG78" s="23" t="s">
        <v>275</v>
      </c>
      <c r="AH78" s="23" t="s">
        <v>275</v>
      </c>
      <c r="AI78" s="103" t="s">
        <v>275</v>
      </c>
      <c r="AJ78" s="104" t="s">
        <v>434</v>
      </c>
      <c r="AK78" s="153"/>
      <c r="AL78" s="27"/>
      <c r="AM78" s="133" t="s">
        <v>531</v>
      </c>
      <c r="AN78" s="133" t="s">
        <v>616</v>
      </c>
      <c r="AO78" s="133" t="s">
        <v>389</v>
      </c>
      <c r="AP78" s="133" t="s">
        <v>454</v>
      </c>
      <c r="AQ78" s="133" t="s">
        <v>389</v>
      </c>
      <c r="AR78" s="133" t="s">
        <v>360</v>
      </c>
      <c r="AS78" s="133" t="s">
        <v>532</v>
      </c>
      <c r="AT78" s="133" t="s">
        <v>250</v>
      </c>
      <c r="AU78" s="133"/>
      <c r="AV78" s="133"/>
      <c r="AW78" s="133"/>
      <c r="AX78" s="133"/>
      <c r="AY78" s="133"/>
      <c r="AZ78" s="133"/>
      <c r="BA78" s="133"/>
      <c r="BB78" s="162"/>
      <c r="BC78" s="162"/>
      <c r="BD78" s="162"/>
      <c r="BE78" s="134"/>
      <c r="BF78" s="105">
        <v>243</v>
      </c>
      <c r="BG78" s="139">
        <v>24</v>
      </c>
      <c r="BH78" s="163"/>
      <c r="BI78" s="112"/>
      <c r="BJ78" s="112"/>
      <c r="BK78" s="112"/>
      <c r="BL78" s="24"/>
      <c r="BM78" s="80"/>
      <c r="BN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</row>
    <row r="79" spans="2:84" s="12" customFormat="1" ht="60" customHeight="1">
      <c r="B79" s="79"/>
      <c r="C79" s="115">
        <v>65</v>
      </c>
      <c r="D79" s="116">
        <v>2192</v>
      </c>
      <c r="E79" s="117">
        <v>2197</v>
      </c>
      <c r="F79" s="118" t="s">
        <v>9</v>
      </c>
      <c r="G79" s="119" t="s">
        <v>189</v>
      </c>
      <c r="H79" s="120" t="s">
        <v>30</v>
      </c>
      <c r="I79" s="129" t="s">
        <v>246</v>
      </c>
      <c r="J79" s="121" t="s">
        <v>533</v>
      </c>
      <c r="K79" s="122" t="s">
        <v>534</v>
      </c>
      <c r="L79" s="123">
        <v>73</v>
      </c>
      <c r="M79" s="124">
        <v>1346</v>
      </c>
      <c r="N79" s="125">
        <v>48</v>
      </c>
      <c r="O79" s="126">
        <v>1051</v>
      </c>
      <c r="P79" s="125">
        <v>0</v>
      </c>
      <c r="Q79" s="127">
        <v>0</v>
      </c>
      <c r="R79" s="128">
        <v>0</v>
      </c>
      <c r="S79" s="154"/>
      <c r="T79" s="130">
        <v>45843</v>
      </c>
      <c r="U79" s="131">
        <v>20</v>
      </c>
      <c r="V79" s="131">
        <v>5</v>
      </c>
      <c r="W79" s="132">
        <v>15</v>
      </c>
      <c r="X79" s="130">
        <v>45834</v>
      </c>
      <c r="Y79" s="98">
        <v>3600</v>
      </c>
      <c r="Z79" s="98">
        <v>2000</v>
      </c>
      <c r="AA79" s="130">
        <v>45843</v>
      </c>
      <c r="AB79" s="19">
        <v>75</v>
      </c>
      <c r="AC79" s="164">
        <v>0.05</v>
      </c>
      <c r="AD79" s="27" t="s">
        <v>480</v>
      </c>
      <c r="AE79" s="23" t="s">
        <v>535</v>
      </c>
      <c r="AF79" s="23" t="s">
        <v>284</v>
      </c>
      <c r="AG79" s="23" t="s">
        <v>275</v>
      </c>
      <c r="AH79" s="23" t="s">
        <v>275</v>
      </c>
      <c r="AI79" s="103" t="s">
        <v>275</v>
      </c>
      <c r="AJ79" s="104" t="s">
        <v>536</v>
      </c>
      <c r="AK79" s="153"/>
      <c r="AL79" s="27" t="s">
        <v>262</v>
      </c>
      <c r="AM79" s="133"/>
      <c r="AN79" s="133"/>
      <c r="AO79" s="133"/>
      <c r="AP79" s="133"/>
      <c r="AQ79" s="133"/>
      <c r="AR79" s="133"/>
      <c r="AS79" s="133"/>
      <c r="AT79" s="133"/>
      <c r="AU79" s="133"/>
      <c r="AV79" s="133"/>
      <c r="AW79" s="133"/>
      <c r="AX79" s="133"/>
      <c r="AY79" s="133"/>
      <c r="AZ79" s="133"/>
      <c r="BA79" s="133"/>
      <c r="BB79" s="162"/>
      <c r="BC79" s="162"/>
      <c r="BD79" s="162"/>
      <c r="BE79" s="134">
        <v>310</v>
      </c>
      <c r="BF79" s="105">
        <v>310</v>
      </c>
      <c r="BG79" s="139">
        <v>24</v>
      </c>
      <c r="BH79" s="163"/>
      <c r="BI79" s="112"/>
      <c r="BJ79" s="112"/>
      <c r="BK79" s="112"/>
      <c r="BL79" s="24"/>
      <c r="BM79" s="80"/>
      <c r="BN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</row>
    <row r="80" spans="2:84" s="12" customFormat="1" ht="60" customHeight="1">
      <c r="B80" s="79"/>
      <c r="C80" s="115">
        <v>66</v>
      </c>
      <c r="D80" s="116">
        <v>2192</v>
      </c>
      <c r="E80" s="117">
        <v>2199</v>
      </c>
      <c r="F80" s="118" t="s">
        <v>9</v>
      </c>
      <c r="G80" s="119" t="s">
        <v>189</v>
      </c>
      <c r="H80" s="120" t="s">
        <v>20</v>
      </c>
      <c r="I80" s="129" t="s">
        <v>156</v>
      </c>
      <c r="J80" s="121" t="s">
        <v>537</v>
      </c>
      <c r="K80" s="122" t="s">
        <v>538</v>
      </c>
      <c r="L80" s="123">
        <v>73</v>
      </c>
      <c r="M80" s="124">
        <v>718</v>
      </c>
      <c r="N80" s="125" t="s">
        <v>539</v>
      </c>
      <c r="O80" s="126">
        <v>715</v>
      </c>
      <c r="P80" s="125">
        <v>0</v>
      </c>
      <c r="Q80" s="127">
        <v>0</v>
      </c>
      <c r="R80" s="128">
        <v>0</v>
      </c>
      <c r="S80" s="154"/>
      <c r="T80" s="130">
        <v>45840</v>
      </c>
      <c r="U80" s="131">
        <v>3.5</v>
      </c>
      <c r="V80" s="131">
        <v>3.5</v>
      </c>
      <c r="W80" s="132">
        <v>0</v>
      </c>
      <c r="X80" s="130">
        <v>45835</v>
      </c>
      <c r="Y80" s="98">
        <v>50</v>
      </c>
      <c r="Z80" s="98"/>
      <c r="AA80" s="130">
        <v>45840</v>
      </c>
      <c r="AB80" s="19">
        <v>0</v>
      </c>
      <c r="AC80" s="164">
        <v>0.09</v>
      </c>
      <c r="AD80" s="27" t="s">
        <v>389</v>
      </c>
      <c r="AE80" s="23" t="s">
        <v>389</v>
      </c>
      <c r="AF80" s="23" t="s">
        <v>389</v>
      </c>
      <c r="AG80" s="23" t="s">
        <v>275</v>
      </c>
      <c r="AH80" s="23" t="s">
        <v>275</v>
      </c>
      <c r="AI80" s="103" t="s">
        <v>275</v>
      </c>
      <c r="AJ80" s="104" t="s">
        <v>389</v>
      </c>
      <c r="AK80" s="153"/>
      <c r="AL80" s="27"/>
      <c r="AM80" s="133" t="s">
        <v>540</v>
      </c>
      <c r="AN80" s="133" t="s">
        <v>255</v>
      </c>
      <c r="AO80" s="133" t="s">
        <v>389</v>
      </c>
      <c r="AP80" s="133"/>
      <c r="AQ80" s="133"/>
      <c r="AR80" s="133"/>
      <c r="AS80" s="133"/>
      <c r="AT80" s="133"/>
      <c r="AU80" s="133" t="s">
        <v>391</v>
      </c>
      <c r="AV80" s="133" t="s">
        <v>256</v>
      </c>
      <c r="AW80" s="133" t="s">
        <v>541</v>
      </c>
      <c r="AX80" s="133" t="s">
        <v>259</v>
      </c>
      <c r="AY80" s="133" t="s">
        <v>316</v>
      </c>
      <c r="AZ80" s="133" t="s">
        <v>259</v>
      </c>
      <c r="BA80" s="133" t="s">
        <v>542</v>
      </c>
      <c r="BB80" s="162"/>
      <c r="BC80" s="162"/>
      <c r="BD80" s="162"/>
      <c r="BE80" s="134"/>
      <c r="BF80" s="105">
        <v>145</v>
      </c>
      <c r="BG80" s="139">
        <v>0</v>
      </c>
      <c r="BH80" s="163" t="s">
        <v>25</v>
      </c>
      <c r="BI80" s="112" t="s">
        <v>104</v>
      </c>
      <c r="BJ80" s="112" t="s">
        <v>96</v>
      </c>
      <c r="BK80" s="112" t="s">
        <v>47</v>
      </c>
      <c r="BL80" s="24" t="s">
        <v>625</v>
      </c>
      <c r="BM80" s="80"/>
      <c r="BN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</row>
    <row r="81" spans="2:84" s="12" customFormat="1" ht="60" customHeight="1">
      <c r="B81" s="79"/>
      <c r="C81" s="115">
        <v>67</v>
      </c>
      <c r="D81" s="116">
        <v>2192</v>
      </c>
      <c r="E81" s="117">
        <v>2202</v>
      </c>
      <c r="F81" s="118" t="s">
        <v>9</v>
      </c>
      <c r="G81" s="119" t="s">
        <v>189</v>
      </c>
      <c r="H81" s="120" t="s">
        <v>20</v>
      </c>
      <c r="I81" s="129" t="s">
        <v>148</v>
      </c>
      <c r="J81" s="121" t="s">
        <v>543</v>
      </c>
      <c r="K81" s="122" t="s">
        <v>544</v>
      </c>
      <c r="L81" s="123">
        <v>73</v>
      </c>
      <c r="M81" s="124">
        <v>406</v>
      </c>
      <c r="N81" s="125" t="s">
        <v>545</v>
      </c>
      <c r="O81" s="126">
        <v>401</v>
      </c>
      <c r="P81" s="125">
        <v>0</v>
      </c>
      <c r="Q81" s="127">
        <v>0</v>
      </c>
      <c r="R81" s="128">
        <v>0</v>
      </c>
      <c r="S81" s="154"/>
      <c r="T81" s="130">
        <v>45840</v>
      </c>
      <c r="U81" s="131">
        <v>6</v>
      </c>
      <c r="V81" s="131">
        <v>2.5</v>
      </c>
      <c r="W81" s="132">
        <v>3.5</v>
      </c>
      <c r="X81" s="130">
        <v>45805</v>
      </c>
      <c r="Y81" s="98">
        <v>50</v>
      </c>
      <c r="Z81" s="98"/>
      <c r="AA81" s="130">
        <v>45840</v>
      </c>
      <c r="AB81" s="19">
        <v>58.333333333333336</v>
      </c>
      <c r="AC81" s="164">
        <v>0.05</v>
      </c>
      <c r="AD81" s="27" t="s">
        <v>389</v>
      </c>
      <c r="AE81" s="23" t="s">
        <v>389</v>
      </c>
      <c r="AF81" s="23" t="s">
        <v>389</v>
      </c>
      <c r="AG81" s="23" t="s">
        <v>275</v>
      </c>
      <c r="AH81" s="23" t="s">
        <v>275</v>
      </c>
      <c r="AI81" s="103" t="s">
        <v>275</v>
      </c>
      <c r="AJ81" s="104" t="s">
        <v>389</v>
      </c>
      <c r="AK81" s="153"/>
      <c r="AL81" s="27"/>
      <c r="AM81" s="133" t="s">
        <v>546</v>
      </c>
      <c r="AN81" s="133" t="s">
        <v>255</v>
      </c>
      <c r="AO81" s="133" t="s">
        <v>389</v>
      </c>
      <c r="AP81" s="133"/>
      <c r="AQ81" s="133"/>
      <c r="AR81" s="133"/>
      <c r="AS81" s="133"/>
      <c r="AT81" s="133"/>
      <c r="AU81" s="133" t="s">
        <v>391</v>
      </c>
      <c r="AV81" s="133" t="s">
        <v>258</v>
      </c>
      <c r="AW81" s="133" t="s">
        <v>541</v>
      </c>
      <c r="AX81" s="133" t="s">
        <v>283</v>
      </c>
      <c r="AY81" s="133" t="s">
        <v>547</v>
      </c>
      <c r="AZ81" s="133" t="s">
        <v>283</v>
      </c>
      <c r="BA81" s="133" t="s">
        <v>446</v>
      </c>
      <c r="BB81" s="162"/>
      <c r="BC81" s="162"/>
      <c r="BD81" s="162"/>
      <c r="BE81" s="134"/>
      <c r="BF81" s="105">
        <v>87</v>
      </c>
      <c r="BG81" s="139">
        <v>24</v>
      </c>
      <c r="BH81" s="163"/>
      <c r="BI81" s="112"/>
      <c r="BJ81" s="112"/>
      <c r="BK81" s="112"/>
      <c r="BL81" s="24"/>
      <c r="BM81" s="80"/>
      <c r="BN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</row>
    <row r="82" spans="2:84" s="12" customFormat="1" ht="60" customHeight="1">
      <c r="B82" s="79"/>
      <c r="C82" s="115">
        <v>68</v>
      </c>
      <c r="D82" s="116">
        <v>2192</v>
      </c>
      <c r="E82" s="117">
        <v>2392</v>
      </c>
      <c r="F82" s="118" t="s">
        <v>9</v>
      </c>
      <c r="G82" s="119" t="s">
        <v>189</v>
      </c>
      <c r="H82" s="120" t="s">
        <v>29</v>
      </c>
      <c r="I82" s="129" t="s">
        <v>156</v>
      </c>
      <c r="J82" s="121" t="s">
        <v>548</v>
      </c>
      <c r="K82" s="165" t="s">
        <v>634</v>
      </c>
      <c r="L82" s="123">
        <v>73</v>
      </c>
      <c r="M82" s="124">
        <v>819</v>
      </c>
      <c r="N82" s="125" t="s">
        <v>539</v>
      </c>
      <c r="O82" s="126">
        <v>814</v>
      </c>
      <c r="P82" s="125">
        <v>0</v>
      </c>
      <c r="Q82" s="127">
        <v>0</v>
      </c>
      <c r="R82" s="128">
        <v>0</v>
      </c>
      <c r="S82" s="154"/>
      <c r="T82" s="130">
        <v>45840</v>
      </c>
      <c r="U82" s="131">
        <v>17.5</v>
      </c>
      <c r="V82" s="131">
        <v>2.5</v>
      </c>
      <c r="W82" s="132">
        <v>15</v>
      </c>
      <c r="X82" s="130">
        <v>45814</v>
      </c>
      <c r="Y82" s="98">
        <v>1000</v>
      </c>
      <c r="Z82" s="98">
        <v>500</v>
      </c>
      <c r="AA82" s="130">
        <v>45840</v>
      </c>
      <c r="AB82" s="19">
        <v>71.428571428571431</v>
      </c>
      <c r="AC82" s="164">
        <v>0.06</v>
      </c>
      <c r="AD82" s="27" t="s">
        <v>266</v>
      </c>
      <c r="AE82" s="23" t="s">
        <v>627</v>
      </c>
      <c r="AF82" s="23" t="s">
        <v>617</v>
      </c>
      <c r="AG82" s="23" t="s">
        <v>275</v>
      </c>
      <c r="AH82" s="23" t="s">
        <v>275</v>
      </c>
      <c r="AI82" s="103" t="s">
        <v>275</v>
      </c>
      <c r="AJ82" s="104" t="s">
        <v>254</v>
      </c>
      <c r="AK82" s="153"/>
      <c r="AL82" s="27" t="s">
        <v>262</v>
      </c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62"/>
      <c r="BC82" s="162"/>
      <c r="BD82" s="162"/>
      <c r="BE82" s="134"/>
      <c r="BF82" s="105">
        <v>231</v>
      </c>
      <c r="BG82" s="139">
        <v>24</v>
      </c>
      <c r="BH82" s="163"/>
      <c r="BI82" s="112"/>
      <c r="BJ82" s="112"/>
      <c r="BK82" s="112"/>
      <c r="BL82" s="24"/>
      <c r="BM82" s="80"/>
      <c r="BN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</row>
    <row r="83" spans="2:84" s="12" customFormat="1" ht="60" customHeight="1">
      <c r="B83" s="79"/>
      <c r="C83" s="115">
        <v>69</v>
      </c>
      <c r="D83" s="116">
        <v>2223</v>
      </c>
      <c r="E83" s="117">
        <v>2200</v>
      </c>
      <c r="F83" s="118" t="s">
        <v>9</v>
      </c>
      <c r="G83" s="119" t="s">
        <v>189</v>
      </c>
      <c r="H83" s="120" t="s">
        <v>21</v>
      </c>
      <c r="I83" s="129" t="s">
        <v>148</v>
      </c>
      <c r="J83" s="121" t="s">
        <v>549</v>
      </c>
      <c r="K83" s="122" t="s">
        <v>550</v>
      </c>
      <c r="L83" s="123">
        <v>73</v>
      </c>
      <c r="M83" s="124" t="s">
        <v>551</v>
      </c>
      <c r="N83" s="125">
        <v>0</v>
      </c>
      <c r="O83" s="126">
        <v>0</v>
      </c>
      <c r="P83" s="125">
        <v>0</v>
      </c>
      <c r="Q83" s="127">
        <v>0</v>
      </c>
      <c r="R83" s="128">
        <v>0</v>
      </c>
      <c r="S83" s="154"/>
      <c r="T83" s="130">
        <v>45841</v>
      </c>
      <c r="U83" s="131">
        <v>22</v>
      </c>
      <c r="V83" s="131">
        <v>6</v>
      </c>
      <c r="W83" s="132">
        <v>16</v>
      </c>
      <c r="X83" s="130">
        <v>45801</v>
      </c>
      <c r="Y83" s="98">
        <v>50</v>
      </c>
      <c r="Z83" s="98"/>
      <c r="AA83" s="130">
        <v>45841</v>
      </c>
      <c r="AB83" s="19">
        <v>72.727272727272734</v>
      </c>
      <c r="AC83" s="164">
        <v>0.04</v>
      </c>
      <c r="AD83" s="27" t="s">
        <v>552</v>
      </c>
      <c r="AE83" s="23" t="s">
        <v>275</v>
      </c>
      <c r="AF83" s="23" t="s">
        <v>275</v>
      </c>
      <c r="AG83" s="23" t="s">
        <v>275</v>
      </c>
      <c r="AH83" s="23" t="s">
        <v>275</v>
      </c>
      <c r="AI83" s="103" t="s">
        <v>275</v>
      </c>
      <c r="AJ83" s="104" t="s">
        <v>278</v>
      </c>
      <c r="AK83" s="153"/>
      <c r="AL83" s="27"/>
      <c r="AM83" s="133" t="s">
        <v>553</v>
      </c>
      <c r="AN83" s="133" t="s">
        <v>255</v>
      </c>
      <c r="AO83" s="133" t="s">
        <v>389</v>
      </c>
      <c r="AP83" s="133" t="s">
        <v>454</v>
      </c>
      <c r="AQ83" s="133" t="s">
        <v>389</v>
      </c>
      <c r="AR83" s="133" t="s">
        <v>360</v>
      </c>
      <c r="AS83" s="133" t="s">
        <v>532</v>
      </c>
      <c r="AT83" s="133" t="s">
        <v>250</v>
      </c>
      <c r="AU83" s="133"/>
      <c r="AV83" s="133"/>
      <c r="AW83" s="133"/>
      <c r="AX83" s="133"/>
      <c r="AY83" s="133"/>
      <c r="AZ83" s="133"/>
      <c r="BA83" s="133"/>
      <c r="BB83" s="162"/>
      <c r="BC83" s="162"/>
      <c r="BD83" s="162"/>
      <c r="BE83" s="134"/>
      <c r="BF83" s="105">
        <v>135</v>
      </c>
      <c r="BG83" s="139">
        <v>24</v>
      </c>
      <c r="BH83" s="163"/>
      <c r="BI83" s="112"/>
      <c r="BJ83" s="112"/>
      <c r="BK83" s="112"/>
      <c r="BL83" s="24"/>
      <c r="BM83" s="80"/>
      <c r="BN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</row>
    <row r="84" spans="2:84" s="12" customFormat="1" ht="60" customHeight="1">
      <c r="B84" s="79"/>
      <c r="C84" s="115">
        <v>70</v>
      </c>
      <c r="D84" s="116">
        <v>2223</v>
      </c>
      <c r="E84" s="117">
        <v>2223</v>
      </c>
      <c r="F84" s="118" t="s">
        <v>9</v>
      </c>
      <c r="G84" s="119" t="s">
        <v>189</v>
      </c>
      <c r="H84" s="120" t="s">
        <v>20</v>
      </c>
      <c r="I84" s="129" t="s">
        <v>148</v>
      </c>
      <c r="J84" s="121" t="s">
        <v>554</v>
      </c>
      <c r="K84" s="122" t="s">
        <v>555</v>
      </c>
      <c r="L84" s="123">
        <v>73</v>
      </c>
      <c r="M84" s="124">
        <v>327</v>
      </c>
      <c r="N84" s="125" t="s">
        <v>556</v>
      </c>
      <c r="O84" s="126">
        <v>322</v>
      </c>
      <c r="P84" s="125">
        <v>0</v>
      </c>
      <c r="Q84" s="127">
        <v>0</v>
      </c>
      <c r="R84" s="128">
        <v>0</v>
      </c>
      <c r="S84" s="154"/>
      <c r="T84" s="130">
        <v>45842</v>
      </c>
      <c r="U84" s="131">
        <v>6</v>
      </c>
      <c r="V84" s="131">
        <v>2.5</v>
      </c>
      <c r="W84" s="132">
        <v>3.5</v>
      </c>
      <c r="X84" s="130">
        <v>45802</v>
      </c>
      <c r="Y84" s="98">
        <v>50</v>
      </c>
      <c r="Z84" s="98"/>
      <c r="AA84" s="130">
        <v>45841</v>
      </c>
      <c r="AB84" s="19">
        <v>93.333333333333329</v>
      </c>
      <c r="AC84" s="164">
        <v>0.01</v>
      </c>
      <c r="AD84" s="27" t="s">
        <v>389</v>
      </c>
      <c r="AE84" s="23" t="s">
        <v>389</v>
      </c>
      <c r="AF84" s="23" t="s">
        <v>389</v>
      </c>
      <c r="AG84" s="23" t="s">
        <v>275</v>
      </c>
      <c r="AH84" s="23" t="s">
        <v>275</v>
      </c>
      <c r="AI84" s="103" t="s">
        <v>275</v>
      </c>
      <c r="AJ84" s="104" t="s">
        <v>389</v>
      </c>
      <c r="AK84" s="153"/>
      <c r="AL84" s="27"/>
      <c r="AM84" s="133" t="s">
        <v>557</v>
      </c>
      <c r="AN84" s="133" t="s">
        <v>255</v>
      </c>
      <c r="AO84" s="133" t="s">
        <v>389</v>
      </c>
      <c r="AP84" s="133"/>
      <c r="AQ84" s="133"/>
      <c r="AR84" s="133"/>
      <c r="AS84" s="133"/>
      <c r="AT84" s="133"/>
      <c r="AU84" s="133" t="s">
        <v>391</v>
      </c>
      <c r="AV84" s="133" t="s">
        <v>312</v>
      </c>
      <c r="AW84" s="133" t="s">
        <v>279</v>
      </c>
      <c r="AX84" s="133" t="s">
        <v>283</v>
      </c>
      <c r="AY84" s="133" t="s">
        <v>558</v>
      </c>
      <c r="AZ84" s="133" t="s">
        <v>283</v>
      </c>
      <c r="BA84" s="133" t="s">
        <v>559</v>
      </c>
      <c r="BB84" s="162"/>
      <c r="BC84" s="162"/>
      <c r="BD84" s="162"/>
      <c r="BE84" s="134"/>
      <c r="BF84" s="105">
        <v>154</v>
      </c>
      <c r="BG84" s="139">
        <v>24</v>
      </c>
      <c r="BH84" s="163"/>
      <c r="BI84" s="112"/>
      <c r="BJ84" s="112"/>
      <c r="BK84" s="112"/>
      <c r="BL84" s="24"/>
      <c r="BM84" s="80"/>
      <c r="BN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</row>
    <row r="85" spans="2:84" s="12" customFormat="1" ht="60" customHeight="1">
      <c r="B85" s="79"/>
      <c r="C85" s="115">
        <v>71</v>
      </c>
      <c r="D85" s="116">
        <v>2223</v>
      </c>
      <c r="E85" s="117">
        <v>2224</v>
      </c>
      <c r="F85" s="118" t="s">
        <v>9</v>
      </c>
      <c r="G85" s="119" t="s">
        <v>189</v>
      </c>
      <c r="H85" s="120" t="s">
        <v>22</v>
      </c>
      <c r="I85" s="129" t="s">
        <v>149</v>
      </c>
      <c r="J85" s="121" t="s">
        <v>560</v>
      </c>
      <c r="K85" s="122" t="s">
        <v>561</v>
      </c>
      <c r="L85" s="123">
        <v>73</v>
      </c>
      <c r="M85" s="124">
        <v>433.5</v>
      </c>
      <c r="N85" s="125" t="s">
        <v>475</v>
      </c>
      <c r="O85" s="126">
        <v>418</v>
      </c>
      <c r="P85" s="125">
        <v>0</v>
      </c>
      <c r="Q85" s="127">
        <v>0</v>
      </c>
      <c r="R85" s="128">
        <v>0</v>
      </c>
      <c r="S85" s="154"/>
      <c r="T85" s="130">
        <v>45843</v>
      </c>
      <c r="U85" s="131">
        <v>7.5</v>
      </c>
      <c r="V85" s="131">
        <v>3.5</v>
      </c>
      <c r="W85" s="132">
        <v>4</v>
      </c>
      <c r="X85" s="130">
        <v>45803</v>
      </c>
      <c r="Y85" s="98">
        <v>50</v>
      </c>
      <c r="Z85" s="98"/>
      <c r="AA85" s="130">
        <v>45843</v>
      </c>
      <c r="AB85" s="19">
        <v>53.333333333333336</v>
      </c>
      <c r="AC85" s="164">
        <v>0.03</v>
      </c>
      <c r="AD85" s="27" t="s">
        <v>389</v>
      </c>
      <c r="AE85" s="23" t="s">
        <v>389</v>
      </c>
      <c r="AF85" s="23" t="s">
        <v>389</v>
      </c>
      <c r="AG85" s="23" t="s">
        <v>275</v>
      </c>
      <c r="AH85" s="23" t="s">
        <v>275</v>
      </c>
      <c r="AI85" s="103" t="s">
        <v>275</v>
      </c>
      <c r="AJ85" s="104" t="s">
        <v>389</v>
      </c>
      <c r="AK85" s="153"/>
      <c r="AL85" s="27"/>
      <c r="AM85" s="133" t="s">
        <v>562</v>
      </c>
      <c r="AN85" s="133" t="s">
        <v>255</v>
      </c>
      <c r="AO85" s="133" t="s">
        <v>389</v>
      </c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62" t="s">
        <v>389</v>
      </c>
      <c r="BC85" s="162" t="s">
        <v>431</v>
      </c>
      <c r="BD85" s="162" t="s">
        <v>389</v>
      </c>
      <c r="BE85" s="134"/>
      <c r="BF85" s="105">
        <v>179</v>
      </c>
      <c r="BG85" s="139">
        <v>24</v>
      </c>
      <c r="BH85" s="163"/>
      <c r="BI85" s="112"/>
      <c r="BJ85" s="112"/>
      <c r="BK85" s="112"/>
      <c r="BL85" s="24"/>
      <c r="BM85" s="80"/>
      <c r="BN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</row>
    <row r="86" spans="2:84" s="12" customFormat="1" ht="60" customHeight="1">
      <c r="B86" s="79"/>
      <c r="C86" s="115">
        <v>72</v>
      </c>
      <c r="D86" s="116">
        <v>2223</v>
      </c>
      <c r="E86" s="117">
        <v>2225</v>
      </c>
      <c r="F86" s="118" t="s">
        <v>9</v>
      </c>
      <c r="G86" s="119" t="s">
        <v>189</v>
      </c>
      <c r="H86" s="120" t="s">
        <v>21</v>
      </c>
      <c r="I86" s="129" t="s">
        <v>149</v>
      </c>
      <c r="J86" s="121" t="s">
        <v>563</v>
      </c>
      <c r="K86" s="122" t="s">
        <v>564</v>
      </c>
      <c r="L86" s="123">
        <v>73</v>
      </c>
      <c r="M86" s="124" t="s">
        <v>565</v>
      </c>
      <c r="N86" s="125">
        <v>0</v>
      </c>
      <c r="O86" s="126">
        <v>0</v>
      </c>
      <c r="P86" s="125">
        <v>0</v>
      </c>
      <c r="Q86" s="127">
        <v>0</v>
      </c>
      <c r="R86" s="128">
        <v>0</v>
      </c>
      <c r="S86" s="154"/>
      <c r="T86" s="130">
        <v>45844</v>
      </c>
      <c r="U86" s="131">
        <v>22</v>
      </c>
      <c r="V86" s="131">
        <v>9</v>
      </c>
      <c r="W86" s="132">
        <v>13</v>
      </c>
      <c r="X86" s="130">
        <v>45804</v>
      </c>
      <c r="Y86" s="98">
        <v>50</v>
      </c>
      <c r="Z86" s="98"/>
      <c r="AA86" s="130">
        <v>45844</v>
      </c>
      <c r="AB86" s="19">
        <v>59.090909090909093</v>
      </c>
      <c r="AC86" s="164">
        <v>7.0000000000000007E-2</v>
      </c>
      <c r="AD86" s="27" t="s">
        <v>288</v>
      </c>
      <c r="AE86" s="23" t="s">
        <v>389</v>
      </c>
      <c r="AF86" s="23" t="s">
        <v>389</v>
      </c>
      <c r="AG86" s="23" t="s">
        <v>275</v>
      </c>
      <c r="AH86" s="23" t="s">
        <v>275</v>
      </c>
      <c r="AI86" s="103" t="s">
        <v>275</v>
      </c>
      <c r="AJ86" s="104" t="s">
        <v>445</v>
      </c>
      <c r="AK86" s="153"/>
      <c r="AL86" s="27"/>
      <c r="AM86" s="133" t="s">
        <v>566</v>
      </c>
      <c r="AN86" s="133" t="s">
        <v>255</v>
      </c>
      <c r="AO86" s="133" t="s">
        <v>389</v>
      </c>
      <c r="AP86" s="133" t="s">
        <v>454</v>
      </c>
      <c r="AQ86" s="133" t="s">
        <v>389</v>
      </c>
      <c r="AR86" s="133" t="s">
        <v>360</v>
      </c>
      <c r="AS86" s="133" t="s">
        <v>567</v>
      </c>
      <c r="AT86" s="133" t="s">
        <v>249</v>
      </c>
      <c r="AU86" s="133"/>
      <c r="AV86" s="133"/>
      <c r="AW86" s="133"/>
      <c r="AX86" s="133"/>
      <c r="AY86" s="133"/>
      <c r="AZ86" s="133"/>
      <c r="BA86" s="133"/>
      <c r="BB86" s="162"/>
      <c r="BC86" s="162"/>
      <c r="BD86" s="162"/>
      <c r="BE86" s="134">
        <v>118</v>
      </c>
      <c r="BF86" s="105">
        <v>127</v>
      </c>
      <c r="BG86" s="139">
        <v>24</v>
      </c>
      <c r="BH86" s="163"/>
      <c r="BI86" s="112"/>
      <c r="BJ86" s="112"/>
      <c r="BK86" s="112"/>
      <c r="BL86" s="24"/>
      <c r="BM86" s="80"/>
      <c r="BN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</row>
    <row r="87" spans="2:84" s="12" customFormat="1" ht="60" customHeight="1">
      <c r="B87" s="79"/>
      <c r="C87" s="115">
        <v>73</v>
      </c>
      <c r="D87" s="116">
        <v>2223</v>
      </c>
      <c r="E87" s="117">
        <v>2227</v>
      </c>
      <c r="F87" s="118" t="s">
        <v>9</v>
      </c>
      <c r="G87" s="119" t="s">
        <v>189</v>
      </c>
      <c r="H87" s="120" t="s">
        <v>22</v>
      </c>
      <c r="I87" s="129" t="s">
        <v>149</v>
      </c>
      <c r="J87" s="121" t="s">
        <v>568</v>
      </c>
      <c r="K87" s="122" t="s">
        <v>569</v>
      </c>
      <c r="L87" s="123">
        <v>73</v>
      </c>
      <c r="M87" s="124">
        <v>430</v>
      </c>
      <c r="N87" s="125" t="s">
        <v>475</v>
      </c>
      <c r="O87" s="126">
        <v>410</v>
      </c>
      <c r="P87" s="125">
        <v>0</v>
      </c>
      <c r="Q87" s="127">
        <v>0</v>
      </c>
      <c r="R87" s="128">
        <v>0</v>
      </c>
      <c r="S87" s="154"/>
      <c r="T87" s="130">
        <v>45829</v>
      </c>
      <c r="U87" s="131">
        <v>12</v>
      </c>
      <c r="V87" s="131">
        <v>4</v>
      </c>
      <c r="W87" s="132">
        <v>8</v>
      </c>
      <c r="X87" s="130">
        <v>45805</v>
      </c>
      <c r="Y87" s="98">
        <v>50</v>
      </c>
      <c r="Z87" s="98"/>
      <c r="AA87" s="130">
        <v>45829</v>
      </c>
      <c r="AB87" s="19">
        <v>66.666666666666657</v>
      </c>
      <c r="AC87" s="164">
        <v>0.02</v>
      </c>
      <c r="AD87" s="27" t="s">
        <v>389</v>
      </c>
      <c r="AE87" s="23" t="s">
        <v>389</v>
      </c>
      <c r="AF87" s="23" t="s">
        <v>389</v>
      </c>
      <c r="AG87" s="23" t="s">
        <v>275</v>
      </c>
      <c r="AH87" s="23" t="s">
        <v>275</v>
      </c>
      <c r="AI87" s="103" t="s">
        <v>275</v>
      </c>
      <c r="AJ87" s="104" t="s">
        <v>389</v>
      </c>
      <c r="AK87" s="153"/>
      <c r="AL87" s="27"/>
      <c r="AM87" s="133" t="s">
        <v>570</v>
      </c>
      <c r="AN87" s="133" t="s">
        <v>255</v>
      </c>
      <c r="AO87" s="133" t="s">
        <v>389</v>
      </c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62" t="s">
        <v>389</v>
      </c>
      <c r="BC87" s="162" t="s">
        <v>281</v>
      </c>
      <c r="BD87" s="162" t="s">
        <v>389</v>
      </c>
      <c r="BE87" s="134"/>
      <c r="BF87" s="105">
        <v>182</v>
      </c>
      <c r="BG87" s="139">
        <v>24</v>
      </c>
      <c r="BH87" s="163"/>
      <c r="BI87" s="112"/>
      <c r="BJ87" s="112"/>
      <c r="BK87" s="112"/>
      <c r="BL87" s="24"/>
      <c r="BM87" s="80"/>
      <c r="BN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</row>
    <row r="88" spans="2:84" s="12" customFormat="1" ht="60" customHeight="1">
      <c r="B88" s="79"/>
      <c r="C88" s="115">
        <v>74</v>
      </c>
      <c r="D88" s="116">
        <v>2521</v>
      </c>
      <c r="E88" s="117">
        <v>2239</v>
      </c>
      <c r="F88" s="118" t="s">
        <v>9</v>
      </c>
      <c r="G88" s="119" t="s">
        <v>189</v>
      </c>
      <c r="H88" s="120" t="s">
        <v>30</v>
      </c>
      <c r="I88" s="129" t="s">
        <v>226</v>
      </c>
      <c r="J88" s="121" t="s">
        <v>571</v>
      </c>
      <c r="K88" s="122" t="s">
        <v>572</v>
      </c>
      <c r="L88" s="123">
        <v>73</v>
      </c>
      <c r="M88" s="124">
        <v>1086</v>
      </c>
      <c r="N88" s="125">
        <v>48</v>
      </c>
      <c r="O88" s="126">
        <v>962</v>
      </c>
      <c r="P88" s="125">
        <v>0</v>
      </c>
      <c r="Q88" s="127">
        <v>0</v>
      </c>
      <c r="R88" s="128">
        <v>0</v>
      </c>
      <c r="S88" s="154"/>
      <c r="T88" s="130">
        <v>45839</v>
      </c>
      <c r="U88" s="131">
        <v>4</v>
      </c>
      <c r="V88" s="131">
        <v>4</v>
      </c>
      <c r="W88" s="132">
        <v>0</v>
      </c>
      <c r="X88" s="130">
        <v>45839</v>
      </c>
      <c r="Y88" s="98">
        <v>1880</v>
      </c>
      <c r="Z88" s="98">
        <v>800</v>
      </c>
      <c r="AA88" s="130">
        <v>45830</v>
      </c>
      <c r="AB88" s="19">
        <v>0</v>
      </c>
      <c r="AC88" s="164">
        <v>0.04</v>
      </c>
      <c r="AD88" s="27" t="s">
        <v>573</v>
      </c>
      <c r="AE88" s="23" t="s">
        <v>574</v>
      </c>
      <c r="AF88" s="23" t="s">
        <v>407</v>
      </c>
      <c r="AG88" s="23" t="s">
        <v>275</v>
      </c>
      <c r="AH88" s="23" t="s">
        <v>275</v>
      </c>
      <c r="AI88" s="103" t="s">
        <v>275</v>
      </c>
      <c r="AJ88" s="104">
        <v>6</v>
      </c>
      <c r="AK88" s="153"/>
      <c r="AL88" s="27" t="s">
        <v>262</v>
      </c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62"/>
      <c r="BC88" s="162"/>
      <c r="BD88" s="162"/>
      <c r="BE88" s="134"/>
      <c r="BF88" s="105">
        <v>210</v>
      </c>
      <c r="BG88" s="139">
        <v>24</v>
      </c>
      <c r="BH88" s="163"/>
      <c r="BI88" s="112"/>
      <c r="BJ88" s="112"/>
      <c r="BK88" s="112"/>
      <c r="BL88" s="24"/>
      <c r="BM88" s="80"/>
      <c r="BN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</row>
    <row r="89" spans="2:84" s="12" customFormat="1" ht="60" customHeight="1">
      <c r="B89" s="79"/>
      <c r="C89" s="115">
        <v>75</v>
      </c>
      <c r="D89" s="116">
        <v>2521</v>
      </c>
      <c r="E89" s="117">
        <v>2256</v>
      </c>
      <c r="F89" s="118" t="s">
        <v>9</v>
      </c>
      <c r="G89" s="119" t="s">
        <v>189</v>
      </c>
      <c r="H89" s="120" t="s">
        <v>30</v>
      </c>
      <c r="I89" s="129" t="s">
        <v>226</v>
      </c>
      <c r="J89" s="121" t="s">
        <v>575</v>
      </c>
      <c r="K89" s="122" t="s">
        <v>576</v>
      </c>
      <c r="L89" s="123">
        <v>73</v>
      </c>
      <c r="M89" s="124">
        <v>1123</v>
      </c>
      <c r="N89" s="125">
        <v>48</v>
      </c>
      <c r="O89" s="126">
        <v>962</v>
      </c>
      <c r="P89" s="125">
        <v>0</v>
      </c>
      <c r="Q89" s="127">
        <v>0</v>
      </c>
      <c r="R89" s="128">
        <v>0</v>
      </c>
      <c r="S89" s="154"/>
      <c r="T89" s="130">
        <v>45839</v>
      </c>
      <c r="U89" s="131">
        <v>9</v>
      </c>
      <c r="V89" s="131">
        <v>9</v>
      </c>
      <c r="W89" s="132">
        <v>0</v>
      </c>
      <c r="X89" s="130">
        <v>45839</v>
      </c>
      <c r="Y89" s="98">
        <v>3470</v>
      </c>
      <c r="Z89" s="98">
        <v>800</v>
      </c>
      <c r="AA89" s="130">
        <v>45830</v>
      </c>
      <c r="AB89" s="19">
        <v>0</v>
      </c>
      <c r="AC89" s="164">
        <v>0.06</v>
      </c>
      <c r="AD89" s="27" t="s">
        <v>266</v>
      </c>
      <c r="AE89" s="23" t="s">
        <v>303</v>
      </c>
      <c r="AF89" s="23">
        <v>22</v>
      </c>
      <c r="AG89" s="23" t="s">
        <v>275</v>
      </c>
      <c r="AH89" s="23" t="s">
        <v>275</v>
      </c>
      <c r="AI89" s="103" t="s">
        <v>275</v>
      </c>
      <c r="AJ89" s="104">
        <v>10</v>
      </c>
      <c r="AK89" s="153"/>
      <c r="AL89" s="27" t="s">
        <v>262</v>
      </c>
      <c r="AM89" s="133"/>
      <c r="AN89" s="133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  <c r="AZ89" s="133"/>
      <c r="BA89" s="133"/>
      <c r="BB89" s="162"/>
      <c r="BC89" s="162"/>
      <c r="BD89" s="162"/>
      <c r="BE89" s="134"/>
      <c r="BF89" s="105">
        <v>200</v>
      </c>
      <c r="BG89" s="139">
        <v>24</v>
      </c>
      <c r="BH89" s="163"/>
      <c r="BI89" s="112"/>
      <c r="BJ89" s="112"/>
      <c r="BK89" s="112"/>
      <c r="BL89" s="24"/>
      <c r="BM89" s="80"/>
      <c r="BN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</row>
    <row r="90" spans="2:84" s="12" customFormat="1" ht="60" customHeight="1">
      <c r="B90" s="79"/>
      <c r="C90" s="115">
        <v>76</v>
      </c>
      <c r="D90" s="116">
        <v>2521</v>
      </c>
      <c r="E90" s="117">
        <v>2521</v>
      </c>
      <c r="F90" s="118" t="s">
        <v>9</v>
      </c>
      <c r="G90" s="119" t="s">
        <v>189</v>
      </c>
      <c r="H90" s="120" t="s">
        <v>30</v>
      </c>
      <c r="I90" s="129" t="s">
        <v>228</v>
      </c>
      <c r="J90" s="121" t="s">
        <v>577</v>
      </c>
      <c r="K90" s="122" t="s">
        <v>578</v>
      </c>
      <c r="L90" s="123">
        <v>73</v>
      </c>
      <c r="M90" s="124">
        <v>1174</v>
      </c>
      <c r="N90" s="125">
        <v>48</v>
      </c>
      <c r="O90" s="126">
        <v>988</v>
      </c>
      <c r="P90" s="125">
        <v>0</v>
      </c>
      <c r="Q90" s="127">
        <v>0</v>
      </c>
      <c r="R90" s="128">
        <v>0</v>
      </c>
      <c r="S90" s="154"/>
      <c r="T90" s="130">
        <v>45840</v>
      </c>
      <c r="U90" s="131">
        <v>11</v>
      </c>
      <c r="V90" s="131">
        <v>9</v>
      </c>
      <c r="W90" s="132">
        <v>2</v>
      </c>
      <c r="X90" s="130">
        <v>45840</v>
      </c>
      <c r="Y90" s="98">
        <v>2800</v>
      </c>
      <c r="Z90" s="98">
        <v>2300</v>
      </c>
      <c r="AA90" s="130">
        <v>45831</v>
      </c>
      <c r="AB90" s="19">
        <v>18.181818181818183</v>
      </c>
      <c r="AC90" s="164">
        <v>0.03</v>
      </c>
      <c r="AD90" s="27" t="s">
        <v>579</v>
      </c>
      <c r="AE90" s="23" t="s">
        <v>310</v>
      </c>
      <c r="AF90" s="23">
        <v>38</v>
      </c>
      <c r="AG90" s="23" t="s">
        <v>275</v>
      </c>
      <c r="AH90" s="23" t="s">
        <v>275</v>
      </c>
      <c r="AI90" s="103" t="s">
        <v>275</v>
      </c>
      <c r="AJ90" s="104">
        <v>6</v>
      </c>
      <c r="AK90" s="153"/>
      <c r="AL90" s="27" t="s">
        <v>262</v>
      </c>
      <c r="AM90" s="133"/>
      <c r="AN90" s="133"/>
      <c r="AO90" s="133"/>
      <c r="AP90" s="133"/>
      <c r="AQ90" s="133"/>
      <c r="AR90" s="133"/>
      <c r="AS90" s="133"/>
      <c r="AT90" s="133"/>
      <c r="AU90" s="133"/>
      <c r="AV90" s="133"/>
      <c r="AW90" s="133"/>
      <c r="AX90" s="133"/>
      <c r="AY90" s="133"/>
      <c r="AZ90" s="133"/>
      <c r="BA90" s="133"/>
      <c r="BB90" s="162"/>
      <c r="BC90" s="162"/>
      <c r="BD90" s="162"/>
      <c r="BE90" s="134"/>
      <c r="BF90" s="105">
        <v>250</v>
      </c>
      <c r="BG90" s="139">
        <v>24</v>
      </c>
      <c r="BH90" s="163"/>
      <c r="BI90" s="112"/>
      <c r="BJ90" s="112"/>
      <c r="BK90" s="112"/>
      <c r="BL90" s="24"/>
      <c r="BM90" s="80"/>
      <c r="BN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</row>
    <row r="91" spans="2:84" s="12" customFormat="1" ht="60" customHeight="1">
      <c r="B91" s="79"/>
      <c r="C91" s="115">
        <v>77</v>
      </c>
      <c r="D91" s="116">
        <v>2521</v>
      </c>
      <c r="E91" s="117">
        <v>2522</v>
      </c>
      <c r="F91" s="118" t="s">
        <v>9</v>
      </c>
      <c r="G91" s="119" t="s">
        <v>189</v>
      </c>
      <c r="H91" s="120" t="s">
        <v>30</v>
      </c>
      <c r="I91" s="129" t="s">
        <v>226</v>
      </c>
      <c r="J91" s="121" t="s">
        <v>580</v>
      </c>
      <c r="K91" s="122" t="s">
        <v>581</v>
      </c>
      <c r="L91" s="123">
        <v>73</v>
      </c>
      <c r="M91" s="124">
        <v>1163</v>
      </c>
      <c r="N91" s="125">
        <v>48</v>
      </c>
      <c r="O91" s="126">
        <v>1099</v>
      </c>
      <c r="P91" s="125">
        <v>0</v>
      </c>
      <c r="Q91" s="127">
        <v>0</v>
      </c>
      <c r="R91" s="128">
        <v>0</v>
      </c>
      <c r="S91" s="154"/>
      <c r="T91" s="130">
        <v>45840</v>
      </c>
      <c r="U91" s="131">
        <v>6</v>
      </c>
      <c r="V91" s="131">
        <v>5</v>
      </c>
      <c r="W91" s="132">
        <v>1</v>
      </c>
      <c r="X91" s="130">
        <v>45840</v>
      </c>
      <c r="Y91" s="98">
        <v>4500</v>
      </c>
      <c r="Z91" s="98">
        <v>2000</v>
      </c>
      <c r="AA91" s="130">
        <v>45831</v>
      </c>
      <c r="AB91" s="19">
        <v>16.666666666666664</v>
      </c>
      <c r="AC91" s="164">
        <v>0.02</v>
      </c>
      <c r="AD91" s="27" t="s">
        <v>305</v>
      </c>
      <c r="AE91" s="23" t="s">
        <v>251</v>
      </c>
      <c r="AF91" s="23">
        <v>25</v>
      </c>
      <c r="AG91" s="23" t="s">
        <v>275</v>
      </c>
      <c r="AH91" s="23" t="s">
        <v>275</v>
      </c>
      <c r="AI91" s="103" t="s">
        <v>275</v>
      </c>
      <c r="AJ91" s="104">
        <v>11</v>
      </c>
      <c r="AK91" s="153"/>
      <c r="AL91" s="27" t="s">
        <v>262</v>
      </c>
      <c r="AM91" s="133"/>
      <c r="AN91" s="133"/>
      <c r="AO91" s="133"/>
      <c r="AP91" s="133"/>
      <c r="AQ91" s="133"/>
      <c r="AR91" s="133"/>
      <c r="AS91" s="133"/>
      <c r="AT91" s="133"/>
      <c r="AU91" s="133"/>
      <c r="AV91" s="133"/>
      <c r="AW91" s="133"/>
      <c r="AX91" s="133"/>
      <c r="AY91" s="133"/>
      <c r="AZ91" s="133"/>
      <c r="BA91" s="133"/>
      <c r="BB91" s="162"/>
      <c r="BC91" s="162"/>
      <c r="BD91" s="162"/>
      <c r="BE91" s="134"/>
      <c r="BF91" s="105">
        <v>280</v>
      </c>
      <c r="BG91" s="139">
        <v>24</v>
      </c>
      <c r="BH91" s="163"/>
      <c r="BI91" s="112"/>
      <c r="BJ91" s="112"/>
      <c r="BK91" s="112"/>
      <c r="BL91" s="24"/>
      <c r="BM91" s="80"/>
      <c r="BN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</row>
    <row r="92" spans="2:84" s="12" customFormat="1" ht="60" customHeight="1">
      <c r="B92" s="79"/>
      <c r="C92" s="115">
        <v>78</v>
      </c>
      <c r="D92" s="116">
        <v>2521</v>
      </c>
      <c r="E92" s="117">
        <v>2523</v>
      </c>
      <c r="F92" s="118" t="s">
        <v>9</v>
      </c>
      <c r="G92" s="119" t="s">
        <v>189</v>
      </c>
      <c r="H92" s="120" t="s">
        <v>19</v>
      </c>
      <c r="I92" s="129" t="s">
        <v>157</v>
      </c>
      <c r="J92" s="121" t="s">
        <v>582</v>
      </c>
      <c r="K92" s="122" t="s">
        <v>583</v>
      </c>
      <c r="L92" s="123">
        <v>73</v>
      </c>
      <c r="M92" s="124">
        <v>843</v>
      </c>
      <c r="N92" s="125">
        <v>48</v>
      </c>
      <c r="O92" s="126">
        <v>496</v>
      </c>
      <c r="P92" s="125">
        <v>0</v>
      </c>
      <c r="Q92" s="127">
        <v>0</v>
      </c>
      <c r="R92" s="128">
        <v>0</v>
      </c>
      <c r="S92" s="154"/>
      <c r="T92" s="130">
        <v>45840</v>
      </c>
      <c r="U92" s="131">
        <v>11</v>
      </c>
      <c r="V92" s="131">
        <v>8</v>
      </c>
      <c r="W92" s="132">
        <v>3</v>
      </c>
      <c r="X92" s="130">
        <v>45840</v>
      </c>
      <c r="Y92" s="98">
        <v>1380</v>
      </c>
      <c r="Z92" s="98">
        <v>0</v>
      </c>
      <c r="AA92" s="130">
        <v>45825</v>
      </c>
      <c r="AB92" s="19">
        <v>27.27272727272727</v>
      </c>
      <c r="AC92" s="164">
        <v>0.04</v>
      </c>
      <c r="AD92" s="27" t="s">
        <v>584</v>
      </c>
      <c r="AE92" s="23" t="s">
        <v>310</v>
      </c>
      <c r="AF92" s="23">
        <v>50</v>
      </c>
      <c r="AG92" s="23" t="s">
        <v>275</v>
      </c>
      <c r="AH92" s="23" t="s">
        <v>275</v>
      </c>
      <c r="AI92" s="103" t="s">
        <v>275</v>
      </c>
      <c r="AJ92" s="104">
        <v>4</v>
      </c>
      <c r="AK92" s="153"/>
      <c r="AL92" s="27" t="s">
        <v>262</v>
      </c>
      <c r="AM92" s="133"/>
      <c r="AN92" s="133"/>
      <c r="AO92" s="133"/>
      <c r="AP92" s="133"/>
      <c r="AQ92" s="133"/>
      <c r="AR92" s="133"/>
      <c r="AS92" s="133"/>
      <c r="AT92" s="133"/>
      <c r="AU92" s="133"/>
      <c r="AV92" s="133"/>
      <c r="AW92" s="133"/>
      <c r="AX92" s="133"/>
      <c r="AY92" s="133"/>
      <c r="AZ92" s="133"/>
      <c r="BA92" s="133"/>
      <c r="BB92" s="162"/>
      <c r="BC92" s="162"/>
      <c r="BD92" s="162"/>
      <c r="BE92" s="134">
        <v>0</v>
      </c>
      <c r="BF92" s="105">
        <v>180</v>
      </c>
      <c r="BG92" s="139">
        <v>24</v>
      </c>
      <c r="BH92" s="163"/>
      <c r="BI92" s="112"/>
      <c r="BJ92" s="112"/>
      <c r="BK92" s="112"/>
      <c r="BL92" s="24"/>
      <c r="BM92" s="80"/>
      <c r="BN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</row>
    <row r="93" spans="2:84" s="12" customFormat="1" ht="60" customHeight="1">
      <c r="B93" s="79"/>
      <c r="C93" s="115">
        <v>79</v>
      </c>
      <c r="D93" s="116">
        <v>2521</v>
      </c>
      <c r="E93" s="117">
        <v>2524</v>
      </c>
      <c r="F93" s="118" t="s">
        <v>9</v>
      </c>
      <c r="G93" s="119" t="s">
        <v>189</v>
      </c>
      <c r="H93" s="120" t="s">
        <v>30</v>
      </c>
      <c r="I93" s="129" t="s">
        <v>225</v>
      </c>
      <c r="J93" s="121" t="s">
        <v>585</v>
      </c>
      <c r="K93" s="122" t="s">
        <v>586</v>
      </c>
      <c r="L93" s="123">
        <v>73</v>
      </c>
      <c r="M93" s="124">
        <v>1189</v>
      </c>
      <c r="N93" s="125">
        <v>48</v>
      </c>
      <c r="O93" s="126">
        <v>483</v>
      </c>
      <c r="P93" s="125">
        <v>0</v>
      </c>
      <c r="Q93" s="127">
        <v>0</v>
      </c>
      <c r="R93" s="128">
        <v>0</v>
      </c>
      <c r="S93" s="154"/>
      <c r="T93" s="130">
        <v>45841</v>
      </c>
      <c r="U93" s="131">
        <v>14</v>
      </c>
      <c r="V93" s="131">
        <v>6</v>
      </c>
      <c r="W93" s="132">
        <v>8</v>
      </c>
      <c r="X93" s="130">
        <v>45841</v>
      </c>
      <c r="Y93" s="98">
        <v>1500</v>
      </c>
      <c r="Z93" s="98">
        <v>250</v>
      </c>
      <c r="AA93" s="130">
        <v>45832</v>
      </c>
      <c r="AB93" s="19">
        <v>57.142857142857139</v>
      </c>
      <c r="AC93" s="164">
        <v>0.08</v>
      </c>
      <c r="AD93" s="27" t="s">
        <v>587</v>
      </c>
      <c r="AE93" s="23" t="s">
        <v>294</v>
      </c>
      <c r="AF93" s="23">
        <v>81</v>
      </c>
      <c r="AG93" s="23" t="s">
        <v>275</v>
      </c>
      <c r="AH93" s="23" t="s">
        <v>275</v>
      </c>
      <c r="AI93" s="103" t="s">
        <v>275</v>
      </c>
      <c r="AJ93" s="104">
        <v>4</v>
      </c>
      <c r="AK93" s="153"/>
      <c r="AL93" s="27" t="s">
        <v>262</v>
      </c>
      <c r="AM93" s="133"/>
      <c r="AN93" s="133"/>
      <c r="AO93" s="133"/>
      <c r="AP93" s="133"/>
      <c r="AQ93" s="133"/>
      <c r="AR93" s="133"/>
      <c r="AS93" s="133"/>
      <c r="AT93" s="133"/>
      <c r="AU93" s="133"/>
      <c r="AV93" s="133"/>
      <c r="AW93" s="133"/>
      <c r="AX93" s="133"/>
      <c r="AY93" s="133"/>
      <c r="AZ93" s="133"/>
      <c r="BA93" s="133"/>
      <c r="BB93" s="162"/>
      <c r="BC93" s="162"/>
      <c r="BD93" s="162"/>
      <c r="BE93" s="134"/>
      <c r="BF93" s="105">
        <v>120</v>
      </c>
      <c r="BG93" s="139">
        <v>24</v>
      </c>
      <c r="BH93" s="163"/>
      <c r="BI93" s="112"/>
      <c r="BJ93" s="112"/>
      <c r="BK93" s="112"/>
      <c r="BL93" s="24"/>
      <c r="BM93" s="80"/>
      <c r="BN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</row>
    <row r="94" spans="2:84" s="12" customFormat="1" ht="60" customHeight="1">
      <c r="B94" s="79"/>
      <c r="C94" s="115">
        <v>80</v>
      </c>
      <c r="D94" s="116">
        <v>2521</v>
      </c>
      <c r="E94" s="117">
        <v>2525</v>
      </c>
      <c r="F94" s="118" t="s">
        <v>9</v>
      </c>
      <c r="G94" s="119" t="s">
        <v>189</v>
      </c>
      <c r="H94" s="120" t="s">
        <v>30</v>
      </c>
      <c r="I94" s="129" t="s">
        <v>228</v>
      </c>
      <c r="J94" s="121" t="s">
        <v>588</v>
      </c>
      <c r="K94" s="122" t="s">
        <v>589</v>
      </c>
      <c r="L94" s="123">
        <v>73</v>
      </c>
      <c r="M94" s="124">
        <v>1191</v>
      </c>
      <c r="N94" s="125">
        <v>48</v>
      </c>
      <c r="O94" s="126">
        <v>687</v>
      </c>
      <c r="P94" s="125">
        <v>0</v>
      </c>
      <c r="Q94" s="127">
        <v>0</v>
      </c>
      <c r="R94" s="128">
        <v>0</v>
      </c>
      <c r="S94" s="154"/>
      <c r="T94" s="130">
        <v>45841</v>
      </c>
      <c r="U94" s="131">
        <v>8</v>
      </c>
      <c r="V94" s="131">
        <v>7</v>
      </c>
      <c r="W94" s="132">
        <v>1</v>
      </c>
      <c r="X94" s="130">
        <v>45841</v>
      </c>
      <c r="Y94" s="98">
        <v>2240</v>
      </c>
      <c r="Z94" s="98">
        <v>300</v>
      </c>
      <c r="AA94" s="130">
        <v>45832</v>
      </c>
      <c r="AB94" s="19">
        <v>12.5</v>
      </c>
      <c r="AC94" s="164">
        <v>0.02</v>
      </c>
      <c r="AD94" s="27" t="s">
        <v>573</v>
      </c>
      <c r="AE94" s="23" t="s">
        <v>320</v>
      </c>
      <c r="AF94" s="23">
        <v>60</v>
      </c>
      <c r="AG94" s="23" t="s">
        <v>275</v>
      </c>
      <c r="AH94" s="23" t="s">
        <v>275</v>
      </c>
      <c r="AI94" s="103" t="s">
        <v>275</v>
      </c>
      <c r="AJ94" s="104">
        <v>6</v>
      </c>
      <c r="AK94" s="153"/>
      <c r="AL94" s="27" t="s">
        <v>262</v>
      </c>
      <c r="AM94" s="133"/>
      <c r="AN94" s="133"/>
      <c r="AO94" s="133"/>
      <c r="AP94" s="133"/>
      <c r="AQ94" s="133"/>
      <c r="AR94" s="133"/>
      <c r="AS94" s="133"/>
      <c r="AT94" s="133"/>
      <c r="AU94" s="133"/>
      <c r="AV94" s="133"/>
      <c r="AW94" s="133"/>
      <c r="AX94" s="133"/>
      <c r="AY94" s="133"/>
      <c r="AZ94" s="133"/>
      <c r="BA94" s="133"/>
      <c r="BB94" s="162"/>
      <c r="BC94" s="162"/>
      <c r="BD94" s="162"/>
      <c r="BE94" s="134"/>
      <c r="BF94" s="105">
        <v>180</v>
      </c>
      <c r="BG94" s="139">
        <v>24</v>
      </c>
      <c r="BH94" s="163"/>
      <c r="BI94" s="112"/>
      <c r="BJ94" s="112"/>
      <c r="BK94" s="112"/>
      <c r="BL94" s="24"/>
      <c r="BM94" s="80"/>
      <c r="BN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</row>
    <row r="95" spans="2:84" s="12" customFormat="1" ht="60" customHeight="1">
      <c r="B95" s="79"/>
      <c r="C95" s="115">
        <v>81</v>
      </c>
      <c r="D95" s="116">
        <v>2521</v>
      </c>
      <c r="E95" s="117">
        <v>2526</v>
      </c>
      <c r="F95" s="118" t="s">
        <v>9</v>
      </c>
      <c r="G95" s="119" t="s">
        <v>189</v>
      </c>
      <c r="H95" s="120" t="s">
        <v>30</v>
      </c>
      <c r="I95" s="129" t="s">
        <v>228</v>
      </c>
      <c r="J95" s="121" t="s">
        <v>590</v>
      </c>
      <c r="K95" s="122" t="s">
        <v>591</v>
      </c>
      <c r="L95" s="123">
        <v>73</v>
      </c>
      <c r="M95" s="124">
        <v>1167</v>
      </c>
      <c r="N95" s="125">
        <v>48</v>
      </c>
      <c r="O95" s="126">
        <v>584</v>
      </c>
      <c r="P95" s="125">
        <v>0</v>
      </c>
      <c r="Q95" s="127">
        <v>0</v>
      </c>
      <c r="R95" s="128">
        <v>0</v>
      </c>
      <c r="S95" s="154"/>
      <c r="T95" s="130">
        <v>45842</v>
      </c>
      <c r="U95" s="131">
        <v>11</v>
      </c>
      <c r="V95" s="131">
        <v>4</v>
      </c>
      <c r="W95" s="132">
        <v>7</v>
      </c>
      <c r="X95" s="130">
        <v>45842</v>
      </c>
      <c r="Y95" s="98">
        <v>1760</v>
      </c>
      <c r="Z95" s="98">
        <v>500</v>
      </c>
      <c r="AA95" s="130">
        <v>45833</v>
      </c>
      <c r="AB95" s="19">
        <v>63.636363636363633</v>
      </c>
      <c r="AC95" s="164">
        <v>0.1</v>
      </c>
      <c r="AD95" s="27" t="s">
        <v>292</v>
      </c>
      <c r="AE95" s="23" t="s">
        <v>325</v>
      </c>
      <c r="AF95" s="23">
        <v>31</v>
      </c>
      <c r="AG95" s="23" t="s">
        <v>275</v>
      </c>
      <c r="AH95" s="23" t="s">
        <v>275</v>
      </c>
      <c r="AI95" s="103" t="s">
        <v>275</v>
      </c>
      <c r="AJ95" s="104">
        <v>5</v>
      </c>
      <c r="AK95" s="153"/>
      <c r="AL95" s="27" t="s">
        <v>262</v>
      </c>
      <c r="AM95" s="133"/>
      <c r="AN95" s="133"/>
      <c r="AO95" s="133"/>
      <c r="AP95" s="133"/>
      <c r="AQ95" s="133"/>
      <c r="AR95" s="133"/>
      <c r="AS95" s="133"/>
      <c r="AT95" s="133"/>
      <c r="AU95" s="133"/>
      <c r="AV95" s="133"/>
      <c r="AW95" s="133"/>
      <c r="AX95" s="133"/>
      <c r="AY95" s="133"/>
      <c r="AZ95" s="133"/>
      <c r="BA95" s="133"/>
      <c r="BB95" s="162"/>
      <c r="BC95" s="162"/>
      <c r="BD95" s="162"/>
      <c r="BE95" s="134"/>
      <c r="BF95" s="105">
        <v>120</v>
      </c>
      <c r="BG95" s="139">
        <v>24</v>
      </c>
      <c r="BH95" s="163"/>
      <c r="BI95" s="112"/>
      <c r="BJ95" s="112"/>
      <c r="BK95" s="112"/>
      <c r="BL95" s="24"/>
      <c r="BM95" s="80"/>
      <c r="BN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</row>
    <row r="96" spans="2:84" s="12" customFormat="1" ht="60" customHeight="1">
      <c r="B96" s="79"/>
      <c r="C96" s="115">
        <v>82</v>
      </c>
      <c r="D96" s="116">
        <v>2521</v>
      </c>
      <c r="E96" s="117">
        <v>2527</v>
      </c>
      <c r="F96" s="118" t="s">
        <v>9</v>
      </c>
      <c r="G96" s="119" t="s">
        <v>189</v>
      </c>
      <c r="H96" s="120" t="s">
        <v>30</v>
      </c>
      <c r="I96" s="129" t="s">
        <v>228</v>
      </c>
      <c r="J96" s="121" t="s">
        <v>592</v>
      </c>
      <c r="K96" s="122" t="s">
        <v>593</v>
      </c>
      <c r="L96" s="123">
        <v>73</v>
      </c>
      <c r="M96" s="124">
        <v>1134</v>
      </c>
      <c r="N96" s="125">
        <v>48</v>
      </c>
      <c r="O96" s="126">
        <v>931</v>
      </c>
      <c r="P96" s="125">
        <v>0</v>
      </c>
      <c r="Q96" s="127">
        <v>0</v>
      </c>
      <c r="R96" s="128">
        <v>0</v>
      </c>
      <c r="S96" s="154"/>
      <c r="T96" s="130">
        <v>45842</v>
      </c>
      <c r="U96" s="131">
        <v>7</v>
      </c>
      <c r="V96" s="131">
        <v>5</v>
      </c>
      <c r="W96" s="132">
        <v>2</v>
      </c>
      <c r="X96" s="130">
        <v>45842</v>
      </c>
      <c r="Y96" s="98">
        <v>3200</v>
      </c>
      <c r="Z96" s="98">
        <v>300</v>
      </c>
      <c r="AA96" s="130">
        <v>45833</v>
      </c>
      <c r="AB96" s="19">
        <v>28.571428571428569</v>
      </c>
      <c r="AC96" s="164">
        <v>0.01</v>
      </c>
      <c r="AD96" s="27" t="s">
        <v>584</v>
      </c>
      <c r="AE96" s="23" t="s">
        <v>310</v>
      </c>
      <c r="AF96" s="23">
        <v>35</v>
      </c>
      <c r="AG96" s="23" t="s">
        <v>275</v>
      </c>
      <c r="AH96" s="23" t="s">
        <v>275</v>
      </c>
      <c r="AI96" s="103" t="s">
        <v>275</v>
      </c>
      <c r="AJ96" s="104">
        <v>5</v>
      </c>
      <c r="AK96" s="153"/>
      <c r="AL96" s="27" t="s">
        <v>262</v>
      </c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62"/>
      <c r="BC96" s="162"/>
      <c r="BD96" s="162"/>
      <c r="BE96" s="134"/>
      <c r="BF96" s="105">
        <v>250</v>
      </c>
      <c r="BG96" s="139">
        <v>24</v>
      </c>
      <c r="BH96" s="163"/>
      <c r="BI96" s="112"/>
      <c r="BJ96" s="112"/>
      <c r="BK96" s="112"/>
      <c r="BL96" s="24"/>
      <c r="BM96" s="80"/>
      <c r="BN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</row>
    <row r="97" spans="2:84" s="12" customFormat="1" ht="60" customHeight="1">
      <c r="B97" s="79"/>
      <c r="C97" s="115">
        <v>83</v>
      </c>
      <c r="D97" s="116">
        <v>2521</v>
      </c>
      <c r="E97" s="117">
        <v>2528</v>
      </c>
      <c r="F97" s="118" t="s">
        <v>9</v>
      </c>
      <c r="G97" s="119" t="s">
        <v>189</v>
      </c>
      <c r="H97" s="120" t="s">
        <v>19</v>
      </c>
      <c r="I97" s="129" t="s">
        <v>232</v>
      </c>
      <c r="J97" s="121" t="s">
        <v>594</v>
      </c>
      <c r="K97" s="122" t="s">
        <v>595</v>
      </c>
      <c r="L97" s="123">
        <v>73</v>
      </c>
      <c r="M97" s="124">
        <v>1285</v>
      </c>
      <c r="N97" s="125">
        <v>48</v>
      </c>
      <c r="O97" s="126">
        <v>625</v>
      </c>
      <c r="P97" s="125">
        <v>0</v>
      </c>
      <c r="Q97" s="127">
        <v>0</v>
      </c>
      <c r="R97" s="128">
        <v>0</v>
      </c>
      <c r="S97" s="154"/>
      <c r="T97" s="130">
        <v>45843</v>
      </c>
      <c r="U97" s="131">
        <v>11</v>
      </c>
      <c r="V97" s="131">
        <v>8</v>
      </c>
      <c r="W97" s="132">
        <v>3</v>
      </c>
      <c r="X97" s="130">
        <v>45834</v>
      </c>
      <c r="Y97" s="98">
        <v>1720</v>
      </c>
      <c r="Z97" s="98">
        <v>0</v>
      </c>
      <c r="AA97" s="130">
        <v>45834</v>
      </c>
      <c r="AB97" s="19">
        <v>27.27272727272727</v>
      </c>
      <c r="AC97" s="164">
        <v>7.0000000000000007E-2</v>
      </c>
      <c r="AD97" s="27" t="s">
        <v>596</v>
      </c>
      <c r="AE97" s="23" t="s">
        <v>597</v>
      </c>
      <c r="AF97" s="23">
        <v>45</v>
      </c>
      <c r="AG97" s="23" t="s">
        <v>275</v>
      </c>
      <c r="AH97" s="23" t="s">
        <v>275</v>
      </c>
      <c r="AI97" s="103" t="s">
        <v>275</v>
      </c>
      <c r="AJ97" s="104">
        <v>4</v>
      </c>
      <c r="AK97" s="153"/>
      <c r="AL97" s="27" t="s">
        <v>262</v>
      </c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62"/>
      <c r="BC97" s="162"/>
      <c r="BD97" s="162"/>
      <c r="BE97" s="134">
        <v>0</v>
      </c>
      <c r="BF97" s="105">
        <v>0</v>
      </c>
      <c r="BG97" s="139">
        <v>24</v>
      </c>
      <c r="BH97" s="163"/>
      <c r="BI97" s="112"/>
      <c r="BJ97" s="112"/>
      <c r="BK97" s="112"/>
      <c r="BL97" s="24"/>
      <c r="BM97" s="80"/>
      <c r="BN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</row>
    <row r="98" spans="2:84" s="12" customFormat="1" ht="60" customHeight="1">
      <c r="B98" s="79"/>
      <c r="C98" s="115">
        <v>84</v>
      </c>
      <c r="D98" s="116">
        <v>2521</v>
      </c>
      <c r="E98" s="117">
        <v>2529</v>
      </c>
      <c r="F98" s="118" t="s">
        <v>9</v>
      </c>
      <c r="G98" s="119" t="s">
        <v>189</v>
      </c>
      <c r="H98" s="120" t="s">
        <v>19</v>
      </c>
      <c r="I98" s="129" t="s">
        <v>225</v>
      </c>
      <c r="J98" s="121" t="s">
        <v>598</v>
      </c>
      <c r="K98" s="122" t="s">
        <v>599</v>
      </c>
      <c r="L98" s="123">
        <v>73</v>
      </c>
      <c r="M98" s="124">
        <v>1287</v>
      </c>
      <c r="N98" s="125">
        <v>48</v>
      </c>
      <c r="O98" s="126">
        <v>576</v>
      </c>
      <c r="P98" s="125">
        <v>0</v>
      </c>
      <c r="Q98" s="127">
        <v>0</v>
      </c>
      <c r="R98" s="128">
        <v>0</v>
      </c>
      <c r="S98" s="154"/>
      <c r="T98" s="130">
        <v>45843</v>
      </c>
      <c r="U98" s="131">
        <v>15</v>
      </c>
      <c r="V98" s="131">
        <v>13</v>
      </c>
      <c r="W98" s="132">
        <v>2</v>
      </c>
      <c r="X98" s="130">
        <v>45834</v>
      </c>
      <c r="Y98" s="98">
        <v>1480</v>
      </c>
      <c r="Z98" s="98">
        <v>0</v>
      </c>
      <c r="AA98" s="130">
        <v>45834</v>
      </c>
      <c r="AB98" s="19">
        <v>13.333333333333334</v>
      </c>
      <c r="AC98" s="164">
        <v>0.04</v>
      </c>
      <c r="AD98" s="27" t="s">
        <v>600</v>
      </c>
      <c r="AE98" s="23" t="s">
        <v>382</v>
      </c>
      <c r="AF98" s="23">
        <v>36</v>
      </c>
      <c r="AG98" s="23" t="s">
        <v>275</v>
      </c>
      <c r="AH98" s="23" t="s">
        <v>275</v>
      </c>
      <c r="AI98" s="103" t="s">
        <v>275</v>
      </c>
      <c r="AJ98" s="104">
        <v>4.5</v>
      </c>
      <c r="AK98" s="153"/>
      <c r="AL98" s="27" t="s">
        <v>262</v>
      </c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62"/>
      <c r="BC98" s="162"/>
      <c r="BD98" s="162"/>
      <c r="BE98" s="134">
        <v>0</v>
      </c>
      <c r="BF98" s="105">
        <v>0</v>
      </c>
      <c r="BG98" s="139">
        <v>24</v>
      </c>
      <c r="BH98" s="163"/>
      <c r="BI98" s="112"/>
      <c r="BJ98" s="112"/>
      <c r="BK98" s="112"/>
      <c r="BL98" s="24"/>
      <c r="BM98" s="80"/>
      <c r="BN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</row>
    <row r="99" spans="2:84" s="12" customFormat="1" ht="60" customHeight="1">
      <c r="B99" s="79"/>
      <c r="C99" s="115">
        <v>85</v>
      </c>
      <c r="D99" s="116">
        <v>2521</v>
      </c>
      <c r="E99" s="117">
        <v>2530</v>
      </c>
      <c r="F99" s="118" t="s">
        <v>9</v>
      </c>
      <c r="G99" s="119" t="s">
        <v>189</v>
      </c>
      <c r="H99" s="120" t="s">
        <v>19</v>
      </c>
      <c r="I99" s="129" t="s">
        <v>232</v>
      </c>
      <c r="J99" s="121" t="s">
        <v>601</v>
      </c>
      <c r="K99" s="122" t="s">
        <v>602</v>
      </c>
      <c r="L99" s="123">
        <v>73</v>
      </c>
      <c r="M99" s="124">
        <v>1403</v>
      </c>
      <c r="N99" s="125">
        <v>48</v>
      </c>
      <c r="O99" s="126">
        <v>624</v>
      </c>
      <c r="P99" s="125">
        <v>0</v>
      </c>
      <c r="Q99" s="127">
        <v>0</v>
      </c>
      <c r="R99" s="128">
        <v>0</v>
      </c>
      <c r="S99" s="154"/>
      <c r="T99" s="130">
        <v>45844</v>
      </c>
      <c r="U99" s="131">
        <v>14</v>
      </c>
      <c r="V99" s="131">
        <v>10</v>
      </c>
      <c r="W99" s="132">
        <v>4</v>
      </c>
      <c r="X99" s="130">
        <v>45844</v>
      </c>
      <c r="Y99" s="98">
        <v>1600</v>
      </c>
      <c r="Z99" s="98">
        <v>0</v>
      </c>
      <c r="AA99" s="130">
        <v>45844</v>
      </c>
      <c r="AB99" s="19">
        <v>28.571428571428569</v>
      </c>
      <c r="AC99" s="164">
        <v>0.06</v>
      </c>
      <c r="AD99" s="27" t="s">
        <v>603</v>
      </c>
      <c r="AE99" s="23" t="s">
        <v>527</v>
      </c>
      <c r="AF99" s="23">
        <v>39</v>
      </c>
      <c r="AG99" s="23" t="s">
        <v>275</v>
      </c>
      <c r="AH99" s="23" t="s">
        <v>275</v>
      </c>
      <c r="AI99" s="103" t="s">
        <v>275</v>
      </c>
      <c r="AJ99" s="104">
        <v>4</v>
      </c>
      <c r="AK99" s="153"/>
      <c r="AL99" s="27" t="s">
        <v>262</v>
      </c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62"/>
      <c r="BC99" s="162"/>
      <c r="BD99" s="162"/>
      <c r="BE99" s="134">
        <v>0</v>
      </c>
      <c r="BF99" s="105">
        <v>0</v>
      </c>
      <c r="BG99" s="139">
        <v>24</v>
      </c>
      <c r="BH99" s="163"/>
      <c r="BI99" s="112"/>
      <c r="BJ99" s="112"/>
      <c r="BK99" s="112"/>
      <c r="BL99" s="24"/>
      <c r="BM99" s="80"/>
      <c r="BN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</row>
    <row r="100" spans="2:84" s="12" customFormat="1" ht="60" customHeight="1">
      <c r="B100" s="79"/>
      <c r="C100" s="115">
        <v>86</v>
      </c>
      <c r="D100" s="116">
        <v>2521</v>
      </c>
      <c r="E100" s="117">
        <v>2532</v>
      </c>
      <c r="F100" s="118" t="s">
        <v>9</v>
      </c>
      <c r="G100" s="119" t="s">
        <v>189</v>
      </c>
      <c r="H100" s="120" t="s">
        <v>19</v>
      </c>
      <c r="I100" s="129" t="s">
        <v>232</v>
      </c>
      <c r="J100" s="121" t="s">
        <v>604</v>
      </c>
      <c r="K100" s="122" t="s">
        <v>605</v>
      </c>
      <c r="L100" s="123">
        <v>73</v>
      </c>
      <c r="M100" s="124">
        <v>1410</v>
      </c>
      <c r="N100" s="125">
        <v>48</v>
      </c>
      <c r="O100" s="126">
        <v>652</v>
      </c>
      <c r="P100" s="125">
        <v>0</v>
      </c>
      <c r="Q100" s="127">
        <v>0</v>
      </c>
      <c r="R100" s="128">
        <v>0</v>
      </c>
      <c r="S100" s="154"/>
      <c r="T100" s="130">
        <v>45844</v>
      </c>
      <c r="U100" s="131">
        <v>8</v>
      </c>
      <c r="V100" s="131">
        <v>7</v>
      </c>
      <c r="W100" s="132">
        <v>1</v>
      </c>
      <c r="X100" s="130">
        <v>45844</v>
      </c>
      <c r="Y100" s="98">
        <v>1000</v>
      </c>
      <c r="Z100" s="98">
        <v>0</v>
      </c>
      <c r="AA100" s="130">
        <v>45844</v>
      </c>
      <c r="AB100" s="19">
        <v>12.5</v>
      </c>
      <c r="AC100" s="164">
        <v>0.04</v>
      </c>
      <c r="AD100" s="27" t="s">
        <v>267</v>
      </c>
      <c r="AE100" s="23" t="s">
        <v>606</v>
      </c>
      <c r="AF100" s="23">
        <v>37</v>
      </c>
      <c r="AG100" s="23" t="s">
        <v>275</v>
      </c>
      <c r="AH100" s="23" t="s">
        <v>275</v>
      </c>
      <c r="AI100" s="103" t="s">
        <v>275</v>
      </c>
      <c r="AJ100" s="104">
        <v>4</v>
      </c>
      <c r="AK100" s="153"/>
      <c r="AL100" s="27" t="s">
        <v>262</v>
      </c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62"/>
      <c r="BC100" s="162"/>
      <c r="BD100" s="162"/>
      <c r="BE100" s="134">
        <v>0</v>
      </c>
      <c r="BF100" s="105">
        <v>0</v>
      </c>
      <c r="BG100" s="139">
        <v>24</v>
      </c>
      <c r="BH100" s="163"/>
      <c r="BI100" s="112"/>
      <c r="BJ100" s="112"/>
      <c r="BK100" s="112"/>
      <c r="BL100" s="24"/>
      <c r="BM100" s="80"/>
      <c r="BN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</row>
    <row r="101" spans="2:84" s="12" customFormat="1" ht="60" customHeight="1">
      <c r="B101" s="79"/>
      <c r="C101" s="115">
        <v>87</v>
      </c>
      <c r="D101" s="116">
        <v>2521</v>
      </c>
      <c r="E101" s="117">
        <v>2533</v>
      </c>
      <c r="F101" s="118" t="s">
        <v>9</v>
      </c>
      <c r="G101" s="119" t="s">
        <v>189</v>
      </c>
      <c r="H101" s="120" t="s">
        <v>30</v>
      </c>
      <c r="I101" s="129" t="s">
        <v>156</v>
      </c>
      <c r="J101" s="121" t="s">
        <v>607</v>
      </c>
      <c r="K101" s="122" t="s">
        <v>608</v>
      </c>
      <c r="L101" s="123">
        <v>73</v>
      </c>
      <c r="M101" s="124">
        <v>939</v>
      </c>
      <c r="N101" s="125">
        <v>48</v>
      </c>
      <c r="O101" s="126">
        <v>893</v>
      </c>
      <c r="P101" s="125">
        <v>0</v>
      </c>
      <c r="Q101" s="127">
        <v>0</v>
      </c>
      <c r="R101" s="128">
        <v>0</v>
      </c>
      <c r="S101" s="154"/>
      <c r="T101" s="130">
        <v>45835</v>
      </c>
      <c r="U101" s="131">
        <v>2</v>
      </c>
      <c r="V101" s="131">
        <v>2</v>
      </c>
      <c r="W101" s="132">
        <v>0</v>
      </c>
      <c r="X101" s="130">
        <v>45829</v>
      </c>
      <c r="Y101" s="98">
        <v>1840</v>
      </c>
      <c r="Z101" s="98">
        <v>1700</v>
      </c>
      <c r="AA101" s="130">
        <v>45829</v>
      </c>
      <c r="AB101" s="19">
        <v>0</v>
      </c>
      <c r="AC101" s="164">
        <v>0.01</v>
      </c>
      <c r="AD101" s="27" t="s">
        <v>274</v>
      </c>
      <c r="AE101" s="23" t="s">
        <v>288</v>
      </c>
      <c r="AF101" s="23">
        <v>16</v>
      </c>
      <c r="AG101" s="23" t="s">
        <v>275</v>
      </c>
      <c r="AH101" s="23" t="s">
        <v>275</v>
      </c>
      <c r="AI101" s="103" t="s">
        <v>275</v>
      </c>
      <c r="AJ101" s="104">
        <v>13</v>
      </c>
      <c r="AK101" s="153"/>
      <c r="AL101" s="27" t="s">
        <v>262</v>
      </c>
      <c r="AM101" s="133"/>
      <c r="AN101" s="133"/>
      <c r="AO101" s="133"/>
      <c r="AP101" s="133"/>
      <c r="AQ101" s="133"/>
      <c r="AR101" s="133"/>
      <c r="AS101" s="133"/>
      <c r="AT101" s="133"/>
      <c r="AU101" s="133"/>
      <c r="AV101" s="133"/>
      <c r="AW101" s="133"/>
      <c r="AX101" s="133"/>
      <c r="AY101" s="133"/>
      <c r="AZ101" s="133"/>
      <c r="BA101" s="133"/>
      <c r="BB101" s="162"/>
      <c r="BC101" s="162"/>
      <c r="BD101" s="162"/>
      <c r="BE101" s="134"/>
      <c r="BF101" s="105">
        <v>310</v>
      </c>
      <c r="BG101" s="139">
        <v>24</v>
      </c>
      <c r="BH101" s="163"/>
      <c r="BI101" s="112"/>
      <c r="BJ101" s="112"/>
      <c r="BK101" s="112"/>
      <c r="BL101" s="24"/>
      <c r="BM101" s="80"/>
      <c r="BN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</row>
    <row r="102" spans="2:84" s="12" customFormat="1" ht="60" customHeight="1" thickBot="1">
      <c r="B102" s="79"/>
      <c r="C102" s="115">
        <v>88</v>
      </c>
      <c r="D102" s="116">
        <v>2521</v>
      </c>
      <c r="E102" s="117">
        <v>2534</v>
      </c>
      <c r="F102" s="118" t="s">
        <v>9</v>
      </c>
      <c r="G102" s="119" t="s">
        <v>189</v>
      </c>
      <c r="H102" s="120" t="s">
        <v>30</v>
      </c>
      <c r="I102" s="129" t="s">
        <v>232</v>
      </c>
      <c r="J102" s="121" t="s">
        <v>609</v>
      </c>
      <c r="K102" s="122" t="s">
        <v>610</v>
      </c>
      <c r="L102" s="123">
        <v>73</v>
      </c>
      <c r="M102" s="124">
        <v>1453</v>
      </c>
      <c r="N102" s="125">
        <v>48</v>
      </c>
      <c r="O102" s="126">
        <v>658</v>
      </c>
      <c r="P102" s="125">
        <v>0</v>
      </c>
      <c r="Q102" s="127">
        <v>0</v>
      </c>
      <c r="R102" s="128">
        <v>0</v>
      </c>
      <c r="S102" s="154"/>
      <c r="T102" s="130">
        <v>45829</v>
      </c>
      <c r="U102" s="131">
        <v>9</v>
      </c>
      <c r="V102" s="131">
        <v>5</v>
      </c>
      <c r="W102" s="132">
        <v>4</v>
      </c>
      <c r="X102" s="130">
        <v>45829</v>
      </c>
      <c r="Y102" s="98">
        <v>3010</v>
      </c>
      <c r="Z102" s="98">
        <v>400</v>
      </c>
      <c r="AA102" s="130">
        <v>45829</v>
      </c>
      <c r="AB102" s="19">
        <v>44.444444444444443</v>
      </c>
      <c r="AC102" s="164">
        <v>0.4</v>
      </c>
      <c r="AD102" s="27" t="s">
        <v>573</v>
      </c>
      <c r="AE102" s="23" t="s">
        <v>611</v>
      </c>
      <c r="AF102" s="23">
        <v>36</v>
      </c>
      <c r="AG102" s="23" t="s">
        <v>275</v>
      </c>
      <c r="AH102" s="23" t="s">
        <v>275</v>
      </c>
      <c r="AI102" s="103" t="s">
        <v>275</v>
      </c>
      <c r="AJ102" s="104">
        <v>5.5</v>
      </c>
      <c r="AK102" s="153"/>
      <c r="AL102" s="27" t="s">
        <v>262</v>
      </c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  <c r="AZ102" s="133"/>
      <c r="BA102" s="133"/>
      <c r="BB102" s="162"/>
      <c r="BC102" s="162"/>
      <c r="BD102" s="162"/>
      <c r="BE102" s="134"/>
      <c r="BF102" s="105">
        <v>230</v>
      </c>
      <c r="BG102" s="139">
        <v>24</v>
      </c>
      <c r="BH102" s="163"/>
      <c r="BI102" s="112"/>
      <c r="BJ102" s="112"/>
      <c r="BK102" s="112"/>
      <c r="BL102" s="24"/>
      <c r="BM102" s="80"/>
      <c r="BN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</row>
    <row r="103" spans="2:84" ht="21" customHeight="1" thickTop="1">
      <c r="B103" s="81"/>
      <c r="C103" s="82"/>
      <c r="D103" s="82"/>
      <c r="E103" s="83"/>
      <c r="F103" s="83"/>
      <c r="G103" s="83"/>
      <c r="H103" s="83"/>
      <c r="I103" s="82"/>
      <c r="J103" s="138"/>
      <c r="K103" s="82"/>
      <c r="L103" s="82"/>
      <c r="M103" s="138"/>
      <c r="N103" s="82"/>
      <c r="O103" s="82"/>
      <c r="P103" s="82"/>
      <c r="Q103" s="82"/>
      <c r="R103" s="82"/>
      <c r="S103" s="82"/>
      <c r="T103" s="84"/>
      <c r="U103" s="84"/>
      <c r="V103" s="84"/>
      <c r="W103" s="84"/>
      <c r="X103" s="84"/>
      <c r="Y103" s="82"/>
      <c r="Z103" s="82"/>
      <c r="AA103" s="82"/>
      <c r="AB103" s="82"/>
      <c r="AC103" s="84"/>
      <c r="AD103" s="82"/>
      <c r="AE103" s="82"/>
      <c r="AF103" s="82"/>
      <c r="AG103" s="82"/>
      <c r="AH103" s="82" t="s">
        <v>131</v>
      </c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5"/>
      <c r="BI103" s="85"/>
      <c r="BJ103" s="85"/>
      <c r="BK103" s="85"/>
      <c r="BL103" s="85"/>
      <c r="BM103" s="86"/>
      <c r="BN103"/>
      <c r="BO103"/>
      <c r="BP103"/>
      <c r="BQ103"/>
      <c r="BR103"/>
      <c r="BS103"/>
      <c r="BT103"/>
      <c r="BU103"/>
      <c r="BV103"/>
      <c r="BW103"/>
    </row>
    <row r="104" spans="2:84">
      <c r="B104" s="62"/>
      <c r="C104" s="63"/>
      <c r="D104" s="63"/>
      <c r="E104" s="64"/>
      <c r="F104" s="64"/>
      <c r="G104" s="64"/>
      <c r="H104" s="64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5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6"/>
      <c r="BM104" s="67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</row>
    <row r="105" spans="2:84" ht="15.6" customHeight="1">
      <c r="B105" s="263" t="s">
        <v>139</v>
      </c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  <c r="BJ105" s="264"/>
      <c r="BK105" s="265"/>
      <c r="BL105" s="13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</row>
    <row r="106" spans="2:84" ht="15.6" customHeight="1">
      <c r="B106" s="263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  <c r="BJ106" s="264"/>
      <c r="BK106" s="265"/>
      <c r="BL106" s="13"/>
      <c r="BM106"/>
    </row>
    <row r="107" spans="2:84" ht="44.45" customHeight="1">
      <c r="B107" s="266"/>
      <c r="C107" s="267"/>
      <c r="D107" s="267"/>
      <c r="E107" s="267"/>
      <c r="F107" s="267"/>
      <c r="G107" s="267"/>
      <c r="H107" s="267"/>
      <c r="I107" s="267"/>
      <c r="J107" s="267"/>
      <c r="K107" s="267"/>
      <c r="L107" s="267"/>
      <c r="M107" s="267"/>
      <c r="N107" s="267"/>
      <c r="O107" s="267"/>
      <c r="P107" s="267"/>
      <c r="Q107" s="267"/>
      <c r="R107" s="267"/>
      <c r="S107" s="267"/>
      <c r="T107" s="267"/>
      <c r="U107" s="267"/>
      <c r="V107" s="267"/>
      <c r="W107" s="267"/>
      <c r="X107" s="267"/>
      <c r="Y107" s="267"/>
      <c r="Z107" s="267"/>
      <c r="AA107" s="267"/>
      <c r="AB107" s="267"/>
      <c r="AC107" s="267"/>
      <c r="AD107" s="267"/>
      <c r="AE107" s="267"/>
      <c r="AF107" s="267"/>
      <c r="AG107" s="267"/>
      <c r="AH107" s="267"/>
      <c r="AI107" s="267"/>
      <c r="AJ107" s="267"/>
      <c r="AK107" s="267"/>
      <c r="AL107" s="267"/>
      <c r="AM107" s="267"/>
      <c r="AN107" s="267"/>
      <c r="AO107" s="267"/>
      <c r="AP107" s="267"/>
      <c r="AQ107" s="267"/>
      <c r="AR107" s="267"/>
      <c r="AS107" s="267"/>
      <c r="AT107" s="267"/>
      <c r="AU107" s="267"/>
      <c r="AV107" s="267"/>
      <c r="AW107" s="267"/>
      <c r="AX107" s="267"/>
      <c r="AY107" s="267"/>
      <c r="AZ107" s="267"/>
      <c r="BA107" s="267"/>
      <c r="BB107" s="267"/>
      <c r="BC107" s="267"/>
      <c r="BD107" s="267"/>
      <c r="BE107" s="267"/>
      <c r="BF107" s="267"/>
      <c r="BG107" s="267"/>
      <c r="BH107" s="267"/>
      <c r="BI107" s="267"/>
      <c r="BJ107" s="267"/>
      <c r="BK107" s="268"/>
      <c r="BL107" s="14"/>
      <c r="BM107"/>
    </row>
    <row r="108" spans="2:84" ht="28.9" customHeight="1" thickBot="1">
      <c r="E108" s="7"/>
      <c r="F108"/>
      <c r="G108" s="7"/>
      <c r="H108" s="7"/>
      <c r="T108" s="7"/>
      <c r="Y108" s="7"/>
      <c r="Z108" s="7"/>
    </row>
    <row r="109" spans="2:84" s="10" customFormat="1" ht="27" thickBot="1">
      <c r="B109" s="15"/>
      <c r="C109" s="7"/>
      <c r="D109" s="7"/>
      <c r="F109"/>
      <c r="G109" s="182" t="s">
        <v>219</v>
      </c>
      <c r="H109" s="183"/>
      <c r="I109" s="183"/>
      <c r="J109" s="183"/>
      <c r="K109" s="183"/>
      <c r="L109" s="184"/>
      <c r="R109" s="152"/>
      <c r="AA109" s="269" t="s">
        <v>205</v>
      </c>
      <c r="AB109" s="270"/>
      <c r="AC109" s="270"/>
      <c r="AD109" s="270"/>
      <c r="AE109" s="270"/>
      <c r="AF109" s="270"/>
      <c r="AG109" s="270"/>
      <c r="AH109" s="270"/>
      <c r="AI109" s="270"/>
      <c r="AJ109" s="270"/>
      <c r="AK109" s="270"/>
      <c r="AL109" s="270"/>
      <c r="AM109" s="270"/>
      <c r="AN109" s="270"/>
      <c r="AO109" s="270"/>
      <c r="AP109" s="270"/>
      <c r="AQ109" s="270"/>
      <c r="AR109" s="270"/>
      <c r="AS109" s="270"/>
      <c r="AT109" s="270"/>
      <c r="AU109" s="270"/>
      <c r="AV109" s="270"/>
      <c r="AW109" s="270"/>
      <c r="AX109" s="270"/>
      <c r="AY109" s="270"/>
      <c r="AZ109" s="270"/>
      <c r="BA109" s="270"/>
      <c r="BB109" s="270"/>
      <c r="BC109" s="270"/>
      <c r="BD109" s="270"/>
      <c r="BE109" s="270"/>
      <c r="BF109" s="270"/>
      <c r="BG109" s="270"/>
      <c r="BH109" s="270"/>
      <c r="BI109" s="271"/>
    </row>
    <row r="110" spans="2:84" s="10" customFormat="1" ht="49.9" customHeight="1">
      <c r="B110" s="15"/>
      <c r="C110" s="7"/>
      <c r="D110" s="7"/>
      <c r="F110" s="148">
        <v>1</v>
      </c>
      <c r="G110" s="260" t="str">
        <f>IF(COUNTBLANK(S4:S5)&gt;0,"Əlaqə vasitələri tam doldurulmayıb","")</f>
        <v/>
      </c>
      <c r="H110" s="261"/>
      <c r="I110" s="261"/>
      <c r="J110" s="261"/>
      <c r="K110" s="261"/>
      <c r="L110" s="262"/>
      <c r="R110"/>
      <c r="S110"/>
      <c r="T110" s="284"/>
      <c r="U110" s="284"/>
      <c r="V110" s="92"/>
      <c r="W110" s="92"/>
      <c r="X110" s="92"/>
      <c r="Y110" s="152"/>
      <c r="AA110" s="272"/>
      <c r="AB110" s="273"/>
      <c r="AC110" s="273"/>
      <c r="AD110" s="273"/>
      <c r="AE110" s="273"/>
      <c r="AF110" s="273"/>
      <c r="AG110" s="273"/>
      <c r="AH110" s="273"/>
      <c r="AI110" s="273"/>
      <c r="AJ110" s="273"/>
      <c r="AK110" s="273"/>
      <c r="AL110" s="273"/>
      <c r="AM110" s="273"/>
      <c r="AN110" s="273"/>
      <c r="AO110" s="273"/>
      <c r="AP110" s="273"/>
      <c r="AQ110" s="273"/>
      <c r="AR110" s="273"/>
      <c r="AS110" s="273"/>
      <c r="AT110" s="273"/>
      <c r="AU110" s="273"/>
      <c r="AV110" s="273"/>
      <c r="AW110" s="273"/>
      <c r="AX110" s="273"/>
      <c r="AY110" s="273"/>
      <c r="AZ110" s="273"/>
      <c r="BA110" s="273"/>
      <c r="BB110" s="273"/>
      <c r="BC110" s="273"/>
      <c r="BD110" s="273"/>
      <c r="BE110" s="273"/>
      <c r="BF110" s="273"/>
      <c r="BG110" s="273"/>
      <c r="BH110" s="273"/>
      <c r="BI110" s="274"/>
    </row>
    <row r="111" spans="2:84" s="10" customFormat="1" ht="49.9" customHeight="1">
      <c r="B111" s="15"/>
      <c r="C111" s="7"/>
      <c r="D111" s="7"/>
      <c r="F111" s="148">
        <v>2</v>
      </c>
      <c r="G111" s="281" t="str" cm="1">
        <f t="array" ref="G111">IF( OR(      COUNTBLANK(T15:Y102)&gt;0,     COUNTBLANK(AA15:AJ102)&gt;0,     COUNTBLANK(BF15:BG102)&gt;0,     OR(          SUMPRODUCT(--(ISBLANK(Z15:Z102)), --ISNA(MATCH(H15:H102, Siyahılar!E8:E10, 0)), --(H15:H102&lt;&gt;"")) &gt; 0,        SUMPRODUCT(--(ISBLANK(AL15:AL102)), --ISNA(MATCH(H15:H102, Siyahılar!E8:E10, 0)), --(H15:H102&lt;&gt;"")) &gt; 0,  SUMPRODUCT(--(ISBLANK(AM15:AM102)), --ISNUMBER(MATCH(H15:H102, Siyahılar!E8:E10, 0))) &gt; 0,         SUMPRODUCT(--(ISBLANK(AN15:AN102)), --ISNUMBER(MATCH(H15:H102, Siyahılar!E8:E10, 0))) &gt; 0,         SUMPRODUCT(--(ISBLANK(AO15:AO102)), --ISNUMBER(MATCH(H15:H102, Siyahılar!E8:E10, 0))) &gt; 0,         SUMPRODUCT(--(ISBLANK(AP15:AP102)), --(H15:H102 = Siyahılar!E9)) &gt; 0,  SUMPRODUCT(--(ISBLANK(AQ15:AQ102)), --(H15:H102 = Siyahılar!E9)) &gt; 0,  SUMPRODUCT(--(ISBLANK(AR15:AR102)), --(H15:H102 = Siyahılar!E9)) &gt; 0,  SUMPRODUCT(--(ISBLANK(AS15:AS102)), --(H15:H102 = Siyahılar!E9)) &gt; 0,  SUMPRODUCT(--(ISBLANK(AT15:AT102)), --(H15:H102 = Siyahılar!E9)) &gt; 0,         SUMPRODUCT(--(ISBLANK(AU15:AU102)), --(H15:H102 = Siyahılar!E8)) &gt; 0,  SUMPRODUCT(--(ISBLANK(AV15:AV102)), --(H15:H102 = Siyahılar!E8)) &gt; 0,  SUMPRODUCT(--(ISBLANK(AW15:AW102)), --(H15:H102 = Siyahılar!E8)) &gt; 0,  SUMPRODUCT(--(ISBLANK(AX15:AX102)), --(H15:H102 = Siyahılar!E8)) &gt; 0,  SUMPRODUCT(--(ISBLANK(AY15:AY102)), --(H15:H102 = Siyahılar!E8)) &gt; 0,  SUMPRODUCT(--(ISBLANK(AZ15:AZ102)), --(H15:H102 = Siyahılar!E8)) &gt; 0,  SUMPRODUCT(--(ISBLANK(BA15:BA102)), --(H15:H102 = Siyahılar!E8)) &gt; 0,  SUMPRODUCT(--(ISBLANK(BB15:BB102)), --(H15:H102 = Siyahılar!E10)) &gt; 0,  SUMPRODUCT(--(ISBLANK(BC15:BC102)), --(H15:H102 = Siyahılar!E10)) &gt; 0,  SUMPRODUCT(--(ISBLANK(BD15:BD102)), --(H15:H102 = Siyahılar!E10)) &gt; 0     ) ),"Doldurulmayan xana var","")</f>
        <v/>
      </c>
      <c r="H111" s="282"/>
      <c r="I111" s="282"/>
      <c r="J111" s="282"/>
      <c r="K111" s="282"/>
      <c r="L111" s="283"/>
      <c r="W111" s="152"/>
      <c r="AA111" s="275"/>
      <c r="AB111" s="276"/>
      <c r="AC111" s="276"/>
      <c r="AD111" s="276"/>
      <c r="AE111" s="276"/>
      <c r="AF111" s="276"/>
      <c r="AG111" s="276"/>
      <c r="AH111" s="276"/>
      <c r="AI111" s="276"/>
      <c r="AJ111" s="276"/>
      <c r="AK111" s="276"/>
      <c r="AL111" s="276"/>
      <c r="AM111" s="276"/>
      <c r="AN111" s="276"/>
      <c r="AO111" s="276"/>
      <c r="AP111" s="276"/>
      <c r="AQ111" s="276"/>
      <c r="AR111" s="276"/>
      <c r="AS111" s="276"/>
      <c r="AT111" s="276"/>
      <c r="AU111" s="276"/>
      <c r="AV111" s="276"/>
      <c r="AW111" s="276"/>
      <c r="AX111" s="276"/>
      <c r="AY111" s="276"/>
      <c r="AZ111" s="276"/>
      <c r="BA111" s="276"/>
      <c r="BB111" s="276"/>
      <c r="BC111" s="276"/>
      <c r="BD111" s="276"/>
      <c r="BE111" s="276"/>
      <c r="BF111" s="276"/>
      <c r="BG111" s="276"/>
      <c r="BH111" s="276"/>
      <c r="BI111" s="277"/>
    </row>
    <row r="112" spans="2:84" s="10" customFormat="1" ht="49.9" customHeight="1" thickBot="1">
      <c r="B112" s="15"/>
      <c r="C112" s="7"/>
      <c r="D112" s="7"/>
      <c r="F112" s="148">
        <v>3</v>
      </c>
      <c r="G112" s="166" t="str" cm="1">
        <f t="array" ref="G112">IF(SUMPRODUCT((BG15:BG102&lt;&gt;24)*((BH15:BH102="")+(BI15:BI102="")+(BJ15:BJ102="")+(BK15:BK102="")+(BL15:BL102="")))&gt;0,"Quyunun işləmə müddəti 24 saat olmadığı halda, dayanma səbəbləri son 5 boz xananın hər birində tam doldurulmayıb","")</f>
        <v/>
      </c>
      <c r="H112" s="167"/>
      <c r="I112" s="167"/>
      <c r="J112" s="167"/>
      <c r="K112" s="167"/>
      <c r="L112" s="168"/>
      <c r="AA112" s="278"/>
      <c r="AB112" s="279"/>
      <c r="AC112" s="279"/>
      <c r="AD112" s="279"/>
      <c r="AE112" s="279"/>
      <c r="AF112" s="279"/>
      <c r="AG112" s="279"/>
      <c r="AH112" s="279"/>
      <c r="AI112" s="279"/>
      <c r="AJ112" s="279"/>
      <c r="AK112" s="279"/>
      <c r="AL112" s="279"/>
      <c r="AM112" s="279"/>
      <c r="AN112" s="279"/>
      <c r="AO112" s="279"/>
      <c r="AP112" s="279"/>
      <c r="AQ112" s="279"/>
      <c r="AR112" s="279"/>
      <c r="AS112" s="279"/>
      <c r="AT112" s="279"/>
      <c r="AU112" s="279"/>
      <c r="AV112" s="279"/>
      <c r="AW112" s="279"/>
      <c r="AX112" s="279"/>
      <c r="AY112" s="279"/>
      <c r="AZ112" s="279"/>
      <c r="BA112" s="279"/>
      <c r="BB112" s="279"/>
      <c r="BC112" s="279"/>
      <c r="BD112" s="279"/>
      <c r="BE112" s="279"/>
      <c r="BF112" s="279"/>
      <c r="BG112" s="279"/>
      <c r="BH112" s="279"/>
      <c r="BI112" s="280"/>
    </row>
    <row r="113" spans="2:12" s="10" customFormat="1" ht="49.9" customHeight="1">
      <c r="B113" s="15"/>
      <c r="C113" s="7"/>
      <c r="D113" s="7"/>
      <c r="F113" s="148">
        <v>4</v>
      </c>
      <c r="G113" s="166" t="str" cm="1">
        <f t="array" ref="G113">IF(
  OR(
    SUMPRODUCT(
      --( (NOT(ISNA(MATCH(H15:H102,Siyahılar!E8:E10,0))) + (LEN(H15:H102)=0))&gt;0 ),
      --( LEN(Z15:Z102)&gt;0 )
    )&gt;0,
    SUMPRODUCT(
      --( (NOT(ISNA(MATCH(H15:H102,Siyahılar!E8:E10,0))) + (LEN(H15:H102)=0))&gt;0 ),
      --( LEN(AK15:AK102)&gt;0 )
    )&gt;0,
    SUMPRODUCT(
      --( (NOT(ISNA(MATCH(H15:H102,Siyahılar!E8:E10,0))) + (LEN(H15:H102)=0))&gt;0 ),
      --( LEN(AL15:AL102)&gt;0 )
    )&gt;0,
    SUMPRODUCT(
      --( ( ISNA(MATCH(H15:H102,Siyahılar!E8:E10,0)) + (LEN(H15:H102)=0))&gt;0 ),
      --( LEN(AM15:AM102)&gt;0 )
    )&gt;0,
    SUMPRODUCT(
      --( ( ISNA(MATCH(H15:H102,Siyahılar!E9,0))  + (LEN(H15:H102)=0))&gt;0 ),
      --( LEN(AP15:AP102)&gt;0 )
    )&gt;0,
    SUMPRODUCT(
      --( ( ISNA(MATCH(H15:H102,Siyahılar!E9,0))  + (LEN(H15:H102)=0))&gt;0 ),
      --( LEN(AQ15:AQ102)&gt;0 )
    )&gt;0,
    SUMPRODUCT(
      --( ( ISNA(MATCH(H15:H102,Siyahılar!E9,0))  + (LEN(H15:H102)=0))&gt;0 ),
      --( LEN(AR15:AR102)&gt;0 )
    )&gt;0,
    SUMPRODUCT(
      --( ( ISNA(MATCH(H15:H102,Siyahılar!E9,0))  + (LEN(H15:H102)=0))&gt;0 ),
      --( LEN(AS15:AS102)&gt;0 )
    )&gt;0,
    SUMPRODUCT(
      --( ( ISNA(MATCH(H15:H102,Siyahılar!E9,0))  + (LEN(H15:H102)=0))&gt;0 ),
      --( LEN(AT15:AT102)&gt;0 )
    )&gt;0,
    SUMPRODUCT(
      --( ( ISNA(MATCH(H15:H102,Siyahılar!E8,0))  + (LEN(H15:H102)=0))&gt;0 ),
      --( LEN(AU15:AU102)&gt;0 )
    )&gt;0,
    SUMPRODUCT(
      --( ( ISNA(MATCH(H15:H102,Siyahılar!E8,0))  + (LEN(H15:H102)=0))&gt;0 ),
      --( LEN(AV15:AV102)&gt;0 )
    )&gt;0,
    SUMPRODUCT(
      --( ( ISNA(MATCH(H15:H102,Siyahılar!E8,0))  + (LEN(H15:H102)=0))&gt;0 ),
      --( LEN(AW15:AW102)&gt;0 )
    )&gt;0,
    SUMPRODUCT(
      --( ( ISNA(MATCH(H15:H102,Siyahılar!E8,0))  + (LEN(H15:H102)=0))&gt;0 ),
      --( LEN(AX15:AX102)&gt;0 )
    )&gt;0,
    SUMPRODUCT(
      --( ( ISNA(MATCH(H15:H102,Siyahılar!E8,0))  + (LEN(H15:H102)=0))&gt;0 ),
      --( LEN(AY15:AY102)&gt;0 )
    )&gt;0,
    SUMPRODUCT(
      --( ( ISNA(MATCH(H15:H102,Siyahılar!E8,0))  + (LEN(H15:H102)=0))&gt;0 ),
      --( LEN(AZ15:AZ102)&gt;0 )
    )&gt;0,
    SUMPRODUCT(
      --( ( ISNA(MATCH(H15:H102,Siyahılar!E8,0))  + (LEN(H15:H102)=0))&gt;0 ),
      --( LEN(BA15:BA102)&gt;0 )
    )&gt;0,
    SUMPRODUCT(
      --( ( ISNA(MATCH(H15:H102,Siyahılar!E10,0)) + (LEN(H15:H102)=0))&gt;0 ),
      --( LEN(BB15:BB102)&gt;0 )
    )&gt;0,
    SUMPRODUCT(
      --( ( ISNA(MATCH(H15:H102,Siyahılar!E10,0)) + (LEN(H15:H102)=0))&gt;0 ),
      --( LEN(BC15:BC102)&gt;0 )
    )&gt;0,
    SUMPRODUCT(
      --( ( ISNA(MATCH(H15:H102,Siyahılar!E10,0)) + (LEN(H15:H102)=0))&gt;0 ),
      --( LEN(BD15:BD102)&gt;0 )
    )&gt;0
  ),
  "İstismar üsuluna əsasən boş qalmalı olan xanada və ya xanalarda dəyər var",
  ""
)</f>
        <v/>
      </c>
      <c r="H113" s="167"/>
      <c r="I113" s="167"/>
      <c r="J113" s="167"/>
      <c r="K113" s="167"/>
      <c r="L113" s="168"/>
    </row>
    <row r="114" spans="2:12" s="10" customFormat="1" ht="49.9" customHeight="1">
      <c r="B114" s="15"/>
      <c r="C114" s="7"/>
      <c r="D114" s="7"/>
      <c r="F114" s="148">
        <v>5</v>
      </c>
      <c r="G114" s="166" t="str" cm="1">
        <f t="array" ref="G114">IF(SUMPRODUCT(--(U15:U102 &lt;&gt; V15:V102+W15:W102)) &gt; 0,"Maye, Neft və Suyun cəminə bərabər deyil","")</f>
        <v/>
      </c>
      <c r="H114" s="167"/>
      <c r="I114" s="167"/>
      <c r="J114" s="167"/>
      <c r="K114" s="167"/>
      <c r="L114" s="168"/>
    </row>
    <row r="115" spans="2:12" s="10" customFormat="1" ht="49.9" customHeight="1">
      <c r="B115" s="15"/>
      <c r="C115" s="7"/>
      <c r="D115" s="7"/>
      <c r="F115" s="148">
        <v>6</v>
      </c>
      <c r="G115" s="166" t="str" cm="1">
        <f t="array" ref="G115">IF(SUMPRODUCT(--(T15:T102&gt;$F$7)) + SUMPRODUCT(--(X15:X102&gt;$F$7)) &gt; 0,"Neft ölçü tarixi və qaz ölçü tarixi cədvəllərin doldurulma vaxtından sonra ola bilməz","")</f>
        <v/>
      </c>
      <c r="H115" s="167"/>
      <c r="I115" s="167"/>
      <c r="J115" s="167"/>
      <c r="K115" s="167"/>
      <c r="L115" s="168"/>
    </row>
    <row r="116" spans="2:12" s="10" customFormat="1" ht="49.9" customHeight="1">
      <c r="B116" s="15"/>
      <c r="C116" s="7"/>
      <c r="D116" s="7"/>
      <c r="F116" s="148">
        <v>7</v>
      </c>
      <c r="G116" s="166" t="str" cm="1">
        <f t="array" ref="G116">IF(SUMPRODUCT(--(AA15:AA102&gt;T15:T102)) &gt; 0,"Laboratoriya nəticəsinin tarixi Neft ölçü tarxindən sonra ola bilməz","")</f>
        <v/>
      </c>
      <c r="H116" s="167"/>
      <c r="I116" s="167"/>
      <c r="J116" s="167"/>
      <c r="K116" s="167"/>
      <c r="L116" s="168"/>
    </row>
    <row r="117" spans="2:12" s="10" customFormat="1" ht="49.9" customHeight="1">
      <c r="B117" s="15"/>
      <c r="C117" s="7"/>
      <c r="D117" s="7"/>
      <c r="F117" s="148">
        <v>8</v>
      </c>
      <c r="G117" s="166" t="str" cm="1">
        <f t="array" ref="G117">IF(SUMPRODUCT(--((U15:U102&lt;&gt;"") * (NOT(ISNUMBER(U15:U102)))))
 + SUMPRODUCT(--((U15:U102&lt;&gt;"") * ((U15:U102=0)+(U15:U102&gt;3000)))) &gt; 0,"Maye,Neft,Su sütunlarında formata uyğun olmayan dəyər var və ya qeyd olunmuş dəyər çox böyükdür","")</f>
        <v/>
      </c>
      <c r="H117" s="167"/>
      <c r="I117" s="167"/>
      <c r="J117" s="167"/>
      <c r="K117" s="167"/>
      <c r="L117" s="168"/>
    </row>
    <row r="118" spans="2:12" s="10" customFormat="1" ht="49.9" customHeight="1">
      <c r="B118" s="15"/>
      <c r="C118" s="7"/>
      <c r="D118" s="7"/>
      <c r="F118" s="148">
        <v>9</v>
      </c>
      <c r="G118" s="166" t="str" cm="1">
        <f t="array" ref="G118">IF(SUMPRODUCT(--((Y15:Y102&lt;&gt;"") * (MOD(Y15:Y102,1)&lt;&gt;0)))
 + SUMPRODUCT(--((Y15:Y102&lt;&gt;"") * (Y15:Y102&lt;Z15:Z102)))
 + SUMPRODUCT(--((Z15:Z102&lt;&gt;"") * (MOD(Z15:Z102,1)&lt;&gt;0))) &gt; 0,"Quyu sınağındakı qaz sərfi Ümumi qazdan kiçik olmalıdır, və ya qeyd olunmuş dəyərlərin formatında səhv var","")</f>
        <v/>
      </c>
      <c r="H118" s="167"/>
      <c r="I118" s="167"/>
      <c r="J118" s="167"/>
      <c r="K118" s="167"/>
      <c r="L118" s="168"/>
    </row>
    <row r="119" spans="2:12" s="10" customFormat="1" ht="49.9" customHeight="1">
      <c r="B119" s="15"/>
      <c r="C119" s="7"/>
      <c r="D119" s="7"/>
      <c r="F119" s="148">
        <v>10</v>
      </c>
      <c r="G119" s="166" t="str" cm="1">
        <f t="array" ref="G119">IF(OR(
OR(
    COUNTIF(AD15:AD102, "*.*")&gt;0,
    COUNTIF(AD15:AD102, "*-*")&gt;0,
    SUMPRODUCT(--(IFERROR(MOD(VALUE(AD15:AD102),1)&lt;&gt;0,FALSE)))&gt;0,
    SUMPRODUCT(--(ISNUMBER(SEARCH("/",AD15:AD102))*IFERROR(MOD(VALUE(SUBSTITUTE(AD15:AD102,"/","")),1)&lt;&gt;0,FALSE)))&gt;0,
    SUMPRODUCT(--(AD15:AD102&lt;&gt;"y")*--ISERROR(VALUE(AD15:AD102))*--NOT(ISNUMBER(SEARCH("/",AD15:AD102))))&gt;0
),
OR(
    COUNTIF(AE15:AE102, "*.*")&gt;0,
    COUNTIF(AE15:AE102, "*-*")&gt;0,
    SUMPRODUCT(--(IFERROR(MOD(VALUE(AE15:AE102),1)&lt;&gt;0,FALSE)))&gt;0,
    SUMPRODUCT(--(ISNUMBER(SEARCH("/",AE15:AE102))*IFERROR(MOD(VALUE(SUBSTITUTE(AE15:AE102,"/","")),1)&lt;&gt;0,FALSE)))&gt;0,
    SUMPRODUCT(--(AE15:AE102&lt;&gt;"y")*--ISERROR(VALUE(AE15:AE102))*--NOT(ISNUMBER(SEARCH("/",AE15:AE102))))&gt;0
),
OR(
    COUNTIF(AF15:AF102, "*.*")&gt;0,
    COUNTIF(AF15:AF102, "*-*")&gt;0,
    SUMPRODUCT(--(IFERROR(MOD(VALUE(AF15:AF102),1)&lt;&gt;0,FALSE)))&gt;0,
    SUMPRODUCT(--(ISNUMBER(SEARCH("/",AF15:AF102))*IFERROR(MOD(VALUE(SUBSTITUTE(AF15:AF102,"/","")),1)&lt;&gt;0,FALSE)))&gt;0,
    SUMPRODUCT(--(AF15:AF102&lt;&gt;"y")*--ISERROR(VALUE(AF15:AF102))*--NOT(ISNUMBER(SEARCH("/",AF15:AF102))))&gt;0
),
OR(
    COUNTIF(AG15:AG102, "*.*")&gt;0,
    COUNTIF(AG15:AG102, "*-*")&gt;0,
    SUMPRODUCT(--(IFERROR(MOD(VALUE(AG15:AG102),1)&lt;&gt;0,FALSE)))&gt;0,
    SUMPRODUCT(--(ISNUMBER(SEARCH("/",AG15:AG102))*IFERROR(MOD(VALUE(SUBSTITUTE(AG15:AG102,"/","")),1)&lt;&gt;0,FALSE)))&gt;0,
    SUMPRODUCT(--(AG15:AG102&lt;&gt;"y")*--ISERROR(VALUE(AG15:AG102))*--NOT(ISNUMBER(SEARCH("/",AG15:AG102))))&gt;0
),
OR(
    COUNTIF(AH15:AH102, "*.*")&gt;0,
    COUNTIF(AH15:AH102, "*-*")&gt;0,
    SUMPRODUCT(--(IFERROR(MOD(VALUE(AH15:AH102),1)&lt;&gt;0,FALSE)))&gt;0,
    SUMPRODUCT(--(ISNUMBER(SEARCH("/",AH15:AH102))*IFERROR(MOD(VALUE(SUBSTITUTE(AH15:AH102,"/","")),1)&lt;&gt;0,FALSE)))&gt;0,
    SUMPRODUCT(--(AH15:AH102&lt;&gt;"y")*--ISERROR(VALUE(AH15:AH102))*--NOT(ISNUMBER(SEARCH("/",AH15:AH102))))&gt;0
),
OR(
    COUNTIF(AI15:AI102, "*.*")&gt;0,
    COUNTIF(AI15:AI102, "*-*")&gt;0,
    SUMPRODUCT(--(IFERROR(MOD(VALUE(AI15:AI102),1)&lt;&gt;0,FALSE)))&gt;0,
    SUMPRODUCT(--(ISNUMBER(SEARCH("/",AI15:AI102))*IFERROR(MOD(VALUE(SUBSTITUTE(AI15:AI102,"/","")),1)&lt;&gt;0,FALSE)))&gt;0,
    SUMPRODUCT(--(AI15:AI102&lt;&gt;"y")*--ISERROR(VALUE(AI15:AI102))*--NOT(ISNUMBER(SEARCH("/",AI15:AI102))))&gt;0
)
),"Təzyiqlər sütunlarında formatdan kənara çıxma var","")</f>
        <v/>
      </c>
      <c r="H119" s="167"/>
      <c r="I119" s="167"/>
      <c r="J119" s="167"/>
      <c r="K119" s="167"/>
      <c r="L119" s="168"/>
    </row>
    <row r="120" spans="2:12" s="10" customFormat="1" ht="49.9" customHeight="1">
      <c r="B120" s="15"/>
      <c r="C120" s="7"/>
      <c r="D120" s="7"/>
      <c r="F120" s="148">
        <v>11</v>
      </c>
      <c r="G120" s="166" t="str" cm="1">
        <f t="array" ref="G120">IF(SUMPRODUCT( (BG15:BG102&lt;&gt;"") * ( (NOT(ISNUMBER(BG15:BG102))) + (ISNUMBER(BG15:BG102)) * ( (BG15:BG102&lt;0) + (BG15:BG102&gt;24) ) ) ) &gt; 0,"Quyunun işləmə müddəti düzgün qeyd olunmayıb","")</f>
        <v/>
      </c>
      <c r="H120" s="167"/>
      <c r="I120" s="167"/>
      <c r="J120" s="167"/>
      <c r="K120" s="167"/>
      <c r="L120" s="168"/>
    </row>
    <row r="121" spans="2:12" ht="49.9" customHeight="1">
      <c r="F121" s="149">
        <v>12</v>
      </c>
      <c r="G121" s="166" t="str" cm="1">
        <f t="array" aca="1" ref="G121" ca="1">IF((OR(
MAX(IFERROR(VALUE(TRIM(MID(SUBSTITUTE(_xlfn.TEXTJOIN("/", TRUE, AD15:AD102), "/", REPT(" ", 99)), (ROW(INDIRECT("1:1000"))-1)*99+1, 99))), 0)) &gt; 400,
MAX(IFERROR(VALUE(TRIM(MID(SUBSTITUTE(_xlfn.TEXTJOIN("/", TRUE, AE15:AE102), "/", REPT(" ", 99)), (ROW(INDIRECT("1:1000"))-1)*99+1, 99))), 0)) &gt; 400,
MAX(IFERROR(VALUE(TRIM(MID(SUBSTITUTE(_xlfn.TEXTJOIN("/", TRUE, AF15:AF102), "/", REPT(" ", 99)), (ROW(INDIRECT("1:1000"))-1)*99+1, 99))), 0)) &gt; 400,
MAX(IFERROR(VALUE(TRIM(MID(SUBSTITUTE(_xlfn.TEXTJOIN("/", TRUE, AG15:AG102), "/", REPT(" ", 99)), (ROW(INDIRECT("1:1000"))-1)*99+1, 99))), 0)) &gt; 400,
MAX(IFERROR(VALUE(TRIM(MID(SUBSTITUTE(_xlfn.TEXTJOIN("/", TRUE, AH15:AH102), "/", REPT(" ", 99)), (ROW(INDIRECT("1:1000"))-1)*99+1, 99))), 0)) &gt; 400,
MAX(IFERROR(VALUE(TRIM(MID(SUBSTITUTE(_xlfn.TEXTJOIN("/", TRUE, AI15:AI102), "/", REPT(" ", 99)), (ROW(INDIRECT("1:1000"))-1)*99+1, 99))), 0)) &gt; 400,
)),"Təzyiqlər xanasında 400 atmosferdən böyük dəyər var","")</f>
        <v/>
      </c>
      <c r="H121" s="167"/>
      <c r="I121" s="167"/>
      <c r="J121" s="167"/>
      <c r="K121" s="167"/>
      <c r="L121" s="168"/>
    </row>
    <row r="122" spans="2:12" ht="49.9" customHeight="1">
      <c r="F122" s="149">
        <v>13</v>
      </c>
      <c r="G122" s="166" t="str" cm="1">
        <f t="array" aca="1" ref="G122" ca="1">IF(
  MAX(
    IFERROR(
      _xlfn.LET(
        _xlpm.values,TRIM(MID(SUBSTITUTE(_xlfn.TEXTJOIN("/",TRUE,SUBSTITUTE(AJ15:AJ102,".",",")),"/",REPT(" ",99)),(ROW(INDIRECT("1:1000"))-1)*99+1,99)),
        VALUE(IF(ISNUMBER(FIND("/",_xlpm.values)),LEFT(_xlpm.values,FIND("/",_xlpm.values)-1),_xlpm.values))
      ),
      0
    )
  ) &gt; 45,
  "Ştuser sütununda 45-dən böyük dəyər var",
  ""
)</f>
        <v/>
      </c>
      <c r="H122" s="167"/>
      <c r="I122" s="167"/>
      <c r="J122" s="167"/>
      <c r="K122" s="167"/>
      <c r="L122" s="168"/>
    </row>
    <row r="123" spans="2:12" ht="49.9" customHeight="1">
      <c r="F123" s="149">
        <v>14</v>
      </c>
      <c r="G123" s="166" t="str" cm="1">
        <f t="array" ref="G123">IF(SUMPRODUCT( (AC15:AC102&lt;&gt;"") * ( (NOT(ISNUMBER(AC15:AC102))) + (ISNUMBER(AC15:AC102)) * ( (AC15:AC102&lt;0) + (AC15:AC102&gt;100) ) ) ) &gt; 0,"Mexaniki qarışığın qiymətində səhv var","")</f>
        <v/>
      </c>
      <c r="H123" s="167"/>
      <c r="I123" s="167"/>
      <c r="J123" s="167"/>
      <c r="K123" s="167"/>
      <c r="L123" s="168"/>
    </row>
    <row r="124" spans="2:12" ht="49.9" customHeight="1">
      <c r="F124" s="149">
        <v>15</v>
      </c>
      <c r="G124" s="166" t="str">
        <f>IF((OR(
(COUNTIF(AD15:AD102, "/*") + COUNTIF(AD15:AD102, "*/")) &gt; 0,
(COUNTIF(AE15:AE102, "/*") + COUNTIF(AE15:AE102, "*/")) &gt; 0,
(COUNTIF(AF15:AF102, "/*") + COUNTIF(AF15:AF102, "*/")) &gt; 0,
(COUNTIF(AG15:AG102, "/*") + COUNTIF(AG15:AG102, "*/")) &gt; 0,
(COUNTIF(AH15:AH102, "/*") + COUNTIF(AH15:AH102, "*/")) &gt; 0,
(COUNTIF(AI15:AI102, "/*") + COUNTIF(AI15:AI102, "*/")) &gt; 0,
)),"Təzyiqlər sütununda / ilə başlayan və ya bitən xana var","")</f>
        <v/>
      </c>
      <c r="H124" s="167"/>
      <c r="I124" s="167"/>
      <c r="J124" s="167"/>
      <c r="K124" s="167"/>
      <c r="L124" s="168"/>
    </row>
    <row r="125" spans="2:12" ht="49.9" customHeight="1" thickBot="1">
      <c r="F125" s="149">
        <v>16</v>
      </c>
      <c r="G125" s="341" t="str">
        <f>IF(
((COUNTIF(AJ15:AJ102, "/*") + COUNTIF(AJ15:AJ102, "*/")) &gt; 0),"Ştuser sütununda / ilə başlayan və ya bitən xana var","")</f>
        <v/>
      </c>
      <c r="H125" s="342"/>
      <c r="I125" s="342"/>
      <c r="J125" s="342"/>
      <c r="K125" s="342"/>
      <c r="L125" s="343"/>
    </row>
    <row r="126" spans="2:12" ht="120.6" customHeight="1"/>
  </sheetData>
  <sheetProtection algorithmName="SHA-512" hashValue="2QdhaBNLjA4WPFR1BHSyzq1gx/DXAb8GiyEhNTlszDMopeB7pHN6hcNwPLF7o4mkR4DU68Obgm3Nnc7bHZt4+w==" saltValue="SGc/EXG82ggU3/kXBzpwuQ==" spinCount="100000" sheet="1" objects="1" scenarios="1" formatColumns="0" formatRows="0"/>
  <dataConsolidate/>
  <mergeCells count="91">
    <mergeCell ref="G124:L124"/>
    <mergeCell ref="G125:L125"/>
    <mergeCell ref="F9:F13"/>
    <mergeCell ref="BI4:BI5"/>
    <mergeCell ref="AD11:AI11"/>
    <mergeCell ref="AG12:AI12"/>
    <mergeCell ref="AF12:AF13"/>
    <mergeCell ref="AE12:AE13"/>
    <mergeCell ref="AD12:AD13"/>
    <mergeCell ref="AM11:AM12"/>
    <mergeCell ref="AN11:AN12"/>
    <mergeCell ref="AO11:AO12"/>
    <mergeCell ref="AD9:BG9"/>
    <mergeCell ref="AK10:AL10"/>
    <mergeCell ref="AP11:AT11"/>
    <mergeCell ref="AU12:AU13"/>
    <mergeCell ref="C2:E2"/>
    <mergeCell ref="G114:L114"/>
    <mergeCell ref="I9:I13"/>
    <mergeCell ref="J9:J13"/>
    <mergeCell ref="K9:K13"/>
    <mergeCell ref="L9:R10"/>
    <mergeCell ref="P12:P13"/>
    <mergeCell ref="Q12:Q13"/>
    <mergeCell ref="C9:C13"/>
    <mergeCell ref="E9:E13"/>
    <mergeCell ref="P4:R4"/>
    <mergeCell ref="P5:R5"/>
    <mergeCell ref="D9:D13"/>
    <mergeCell ref="C5:E6"/>
    <mergeCell ref="C3:E3"/>
    <mergeCell ref="C4:E4"/>
    <mergeCell ref="F5:F6"/>
    <mergeCell ref="G110:L110"/>
    <mergeCell ref="B105:BK107"/>
    <mergeCell ref="AA109:BI109"/>
    <mergeCell ref="AA110:BI112"/>
    <mergeCell ref="G111:L111"/>
    <mergeCell ref="T110:U110"/>
    <mergeCell ref="G112:L112"/>
    <mergeCell ref="BJ9:BJ13"/>
    <mergeCell ref="C7:E7"/>
    <mergeCell ref="U11:W12"/>
    <mergeCell ref="Y11:Z12"/>
    <mergeCell ref="S4:U4"/>
    <mergeCell ref="S5:U5"/>
    <mergeCell ref="H4:M6"/>
    <mergeCell ref="H9:H13"/>
    <mergeCell ref="L11:M11"/>
    <mergeCell ref="N12:N13"/>
    <mergeCell ref="O12:O13"/>
    <mergeCell ref="N11:O11"/>
    <mergeCell ref="P11:Q11"/>
    <mergeCell ref="R11:R13"/>
    <mergeCell ref="S9:S13"/>
    <mergeCell ref="T9:Z9"/>
    <mergeCell ref="X10:Z10"/>
    <mergeCell ref="T10:W10"/>
    <mergeCell ref="X11:X13"/>
    <mergeCell ref="T11:T13"/>
    <mergeCell ref="BL9:BL13"/>
    <mergeCell ref="AC10:AC13"/>
    <mergeCell ref="BH9:BH13"/>
    <mergeCell ref="BK9:BK13"/>
    <mergeCell ref="BI9:BI13"/>
    <mergeCell ref="AD10:AI10"/>
    <mergeCell ref="AK11:AK12"/>
    <mergeCell ref="AL11:AL12"/>
    <mergeCell ref="BB11:BD11"/>
    <mergeCell ref="BE10:BF12"/>
    <mergeCell ref="BG10:BG12"/>
    <mergeCell ref="AA9:AC9"/>
    <mergeCell ref="AU11:BA11"/>
    <mergeCell ref="AM10:BD10"/>
    <mergeCell ref="AJ11:AJ12"/>
    <mergeCell ref="G115:L115"/>
    <mergeCell ref="G116:L116"/>
    <mergeCell ref="AA10:AA13"/>
    <mergeCell ref="AB10:AB13"/>
    <mergeCell ref="L12:L13"/>
    <mergeCell ref="M12:M13"/>
    <mergeCell ref="G113:L113"/>
    <mergeCell ref="G9:G13"/>
    <mergeCell ref="G109:L109"/>
    <mergeCell ref="G123:L123"/>
    <mergeCell ref="G120:L120"/>
    <mergeCell ref="G117:L117"/>
    <mergeCell ref="G118:L118"/>
    <mergeCell ref="G119:L119"/>
    <mergeCell ref="G121:L121"/>
    <mergeCell ref="G122:L122"/>
  </mergeCells>
  <phoneticPr fontId="45" type="noConversion"/>
  <conditionalFormatting sqref="H4:M6">
    <cfRule type="expression" dxfId="6" priority="1">
      <formula>SUMPRODUCT((LEN(TRIM($G$110:$L$125))&gt;0)*1)&gt;0</formula>
    </cfRule>
    <cfRule type="expression" dxfId="5" priority="2">
      <formula>SUMPRODUCT((LEN(TRIM($G$110:$L$125))&gt;0)*1)=0</formula>
    </cfRule>
  </conditionalFormatting>
  <conditionalFormatting sqref="AM15:AO102">
    <cfRule type="expression" dxfId="4" priority="164">
      <formula>NOT(OR($H15="MEDN",$H15="ŞDN",$H15="Vintli"))</formula>
    </cfRule>
  </conditionalFormatting>
  <conditionalFormatting sqref="AP15:AT102">
    <cfRule type="expression" dxfId="3" priority="82">
      <formula>NOT($H15="MEDN")</formula>
    </cfRule>
  </conditionalFormatting>
  <conditionalFormatting sqref="AU15:BA102">
    <cfRule type="expression" dxfId="2" priority="81">
      <formula>NOT($H15="ŞDN")</formula>
    </cfRule>
  </conditionalFormatting>
  <conditionalFormatting sqref="BB15:BD102">
    <cfRule type="expression" dxfId="1" priority="79">
      <formula>NOT($H15="Vintli")</formula>
    </cfRule>
  </conditionalFormatting>
  <dataValidations count="22">
    <dataValidation type="decimal" allowBlank="1" showInputMessage="1" showErrorMessage="1" error="Zəhmət olmasa mənfi olmayan ədəd daxil edin_x000a_" sqref="BK4:BL5">
      <formula1>0</formula1>
      <formula2>1E+27</formula2>
    </dataValidation>
    <dataValidation type="date" allowBlank="1" showInputMessage="1" showErrorMessage="1" sqref="BL7">
      <formula1>1</formula1>
      <formula2>$F$4</formula2>
    </dataValidation>
    <dataValidation type="date" operator="lessThan" allowBlank="1" showInputMessage="1" showErrorMessage="1" error="Zəhmət olmasa məlumatların aid olduğu kalendar gününü daxil edin (Bu günün tarixi yox, bu gün doldurulursa çox güman ki, ötən kalendar gününə aiddir)" sqref="F7">
      <formula1>TODAY()</formula1>
    </dataValidation>
    <dataValidation type="decimal" allowBlank="1" showInputMessage="1" showErrorMessage="1" error="Zəhmət olmasa 0 - 100 aralığında dəyər daxil edin" sqref="AC15:AC102">
      <formula1>0</formula1>
      <formula2>100</formula2>
    </dataValidation>
    <dataValidation type="decimal" allowBlank="1" showInputMessage="1" showErrorMessage="1" error="Zəhmət olmasa 0 - 100 aralığında ədəd daxil edin" sqref="AB15:AB102">
      <formula1>0</formula1>
      <formula2>100</formula2>
    </dataValidation>
    <dataValidation showInputMessage="1" showErrorMessage="1" error="Quyunun işləmə saatı 24 saat olduğu üçün boş dayanma səbəbi yazmağa ehtiyac yoxdur." sqref="BL15:BL102"/>
    <dataValidation type="date" allowBlank="1" showInputMessage="1" showErrorMessage="1" sqref="T15:T102 X15:X102">
      <formula1>1</formula1>
      <formula2>$F$7</formula2>
    </dataValidation>
    <dataValidation type="decimal" allowBlank="1" showInputMessage="1" showErrorMessage="1" error="Zəhmət olmasa mənfi olmayan dəyər daxil edin" sqref="V15:W102">
      <formula1>0</formula1>
      <formula2>2000</formula2>
    </dataValidation>
    <dataValidation type="custom" allowBlank="1" showInputMessage="1" showErrorMessage="1" sqref="AD15:AI102">
      <formula1>OR(AD15="y",AND(NOT(OR(ISNUMBER(FIND(".",AD15)),ISNUMBER(FIND("-",AD15)))),OR(IFERROR(VALUE(AD15)=INT(VALUE(AD15)),FALSE),IFERROR(VALUE(SUBSTITUTE(AD15,"/",""))=INT(VALUE(SUBSTITUTE(AD15,"/",""))),FALSE))))</formula1>
    </dataValidation>
    <dataValidation type="decimal" allowBlank="1" showInputMessage="1" showErrorMessage="1" error="Zəhmət olmasa mənfi olmayan dəyər daxil edin" sqref="BF15:BF102">
      <formula1>0</formula1>
      <formula2>1000000000000000</formula2>
    </dataValidation>
    <dataValidation type="decimal" allowBlank="1" showInputMessage="1" showErrorMessage="1" error="Zəhmət olmasa mənfi olmayan dəyər daxil edin" sqref="BE15:BE102">
      <formula1>0</formula1>
      <formula2>10000</formula2>
    </dataValidation>
    <dataValidation type="decimal" allowBlank="1" showInputMessage="1" showErrorMessage="1" error="Zəhmət olmasa 0-24 arası dəyər daxil edin" sqref="BG15:BG102">
      <formula1>0</formula1>
      <formula2>24</formula2>
    </dataValidation>
    <dataValidation type="decimal" showInputMessage="1" showErrorMessage="1" error="Zəhmət olmasa sıfırdan böyük müsbət ədəd daxil edin." sqref="U15:U102">
      <formula1>0</formula1>
      <formula2>3000</formula2>
    </dataValidation>
    <dataValidation type="custom" allowBlank="1" showInputMessage="1" showErrorMessage="1" sqref="AJ15:AJ102">
      <formula1>OR(AJ15="y",AND(ISNUMBER(VALUE(SUBSTITUTE(SUBSTITUTE(AJ15,MID(TEXT(1.5,"@"),2,1),""),"/",""))),NOT(ISNUMBER(FIND("-",AJ15))),IF("."=MID(TEXT(1.5,"@"),2,1),NOT(ISNUMBER(FIND(",",AJ15))),NOT(ISNUMBER(FIND(".",AJ15))))))</formula1>
    </dataValidation>
    <dataValidation showInputMessage="1" showErrorMessage="1" sqref="AK15:AK102"/>
    <dataValidation type="list" showInputMessage="1" showErrorMessage="1" error="Zəhmət olmasa xananın üzərinə vuraraq listdən seçin." sqref="BJ15:BK102">
      <formula1>INDIRECT(BI15)</formula1>
    </dataValidation>
    <dataValidation type="date" allowBlank="1" showInputMessage="1" showErrorMessage="1" error="Laboratoriya nəticəsi tarixi quyu sınağı tarixindən böyük (sonrakı vaxt) ola bilməz" sqref="AA15:AA102">
      <formula1>1</formula1>
      <formula2>T15</formula2>
    </dataValidation>
    <dataValidation type="custom" showInputMessage="1" showErrorMessage="1" error="Zəhmət olmasa İstismar Üsulu nasos olmayan quyular üçün boş saxlayın. Digər quyular üçün müsbət ədəd daxil edin" sqref="AM15:AO102">
      <formula1>AND(OR($H15="MEDN",$H15="ŞDN",$H15="Vintli"),OR(AM15="y",AND(ISNUMBER(VALUE(SUBSTITUTE(AM15,MID(TEXT(1.5,"@"),2,1),""))),NOT(ISNUMBER(FIND("-",AM15))),IF("."=MID(TEXT(1.5,"@"),2,1),NOT(ISNUMBER(FIND(",",AM15))),NOT(ISNUMBER(FIND(".",AM15)))))))</formula1>
    </dataValidation>
    <dataValidation type="custom" showInputMessage="1" showErrorMessage="1" error="Zəhmət olmasa İstismar Üsulu MDN olmayan quyular üçün boş saxlayın. Digər quyular üçün müsbət ədəd daxil edin" sqref="AP15:AS102">
      <formula1>AND(OR($H15="MEDN"),OR(AP15="y",AND(ISNUMBER(VALUE(SUBSTITUTE(AP15,MID(TEXT(1.5,"@"),2,1),""))),NOT(ISNUMBER(FIND("-",AP15))),IF("."=MID(TEXT(1.5,"@"),2,1),NOT(ISNUMBER(FIND(",",AP15))),NOT(ISNUMBER(FIND(".",AP15)))))))</formula1>
    </dataValidation>
    <dataValidation type="custom" showInputMessage="1" showErrorMessage="1" error="Zəhmət olmasa İstismar Üsulu ŞDN olmayan quyular üçün boş saxlayın. ŞDN quyular üçün müsbət ədəd daxil edin" sqref="AV15:BA102">
      <formula1>AND($H15="ŞDN",OR(AV15="y",AND(ISNUMBER(VALUE(SUBSTITUTE(AV15,MID(TEXT(1.5,"@"),2,1),""))),NOT(ISNUMBER(FIND("-",AV15))),IF("."=MID(TEXT(1.5,"@"),2,1),NOT(ISNUMBER(FIND(",",AV15))),NOT(ISNUMBER(FIND(".",AV15)))))))</formula1>
    </dataValidation>
    <dataValidation type="custom" showInputMessage="1" showErrorMessage="1" error="Zəhmət olmasa İstismar Üsulu Vintli olmayan quyular üçün boş saxlayın. Vintli üsul quyular üçün müsbət ədəd daxil edin" sqref="BB15:BD102">
      <formula1>AND($H15="Vintli",OR(BB15="y",AND(ISNUMBER(VALUE(SUBSTITUTE(BB15,MID(TEXT(1.5,"@"),2,1),""))),NOT(ISNUMBER(FIND("-",BB15))),IF("."=MID(TEXT(1.5,"@"),2,1),NOT(ISNUMBER(FIND(",",BB15))),NOT(ISNUMBER(FIND(".",BB15)))))))</formula1>
    </dataValidation>
    <dataValidation type="custom" showInputMessage="1" showErrorMessage="1" error="Zəhmət olmasa İstismar Üsulu ŞDN olmayan quyular üçün boş saxlayın. ŞDN quyular üçün müsbət ədəd daxil edin" sqref="AU15:AU102">
      <formula1>$H15="ŞDN"</formula1>
    </dataValidation>
  </dataValidations>
  <printOptions horizontalCentered="1"/>
  <pageMargins left="0.39370078740157483" right="0.39370078740157483" top="0.59055118110236227" bottom="0.19685039370078741" header="0" footer="0"/>
  <pageSetup paperSize="8" scale="32" pageOrder="overThenDown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9" id="{75208D57-BFCF-452A-8AAC-72E5B827B3C9}">
            <xm:f>COUNTIF(Siyahılar!$E$3:$E$7,$H15) = 0</xm:f>
            <x14:dxf>
              <fill>
                <patternFill>
                  <bgColor theme="1" tint="0.499984740745262"/>
                </patternFill>
              </fill>
            </x14:dxf>
          </x14:cfRule>
          <xm:sqref>Z15:Z102 AK15:AL102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Siyahılar!$B$3:$B$8</xm:f>
          </x14:formula1>
          <xm:sqref>F15:F102</xm:sqref>
        </x14:dataValidation>
        <x14:dataValidation type="list" allowBlank="1" showInputMessage="1" showErrorMessage="1">
          <x14:formula1>
            <xm:f>Siyahılar!$L$3:$L$8</xm:f>
          </x14:formula1>
          <xm:sqref>S15:S102</xm:sqref>
        </x14:dataValidation>
        <x14:dataValidation type="list" allowBlank="1" showInputMessage="1" showErrorMessage="1">
          <x14:formula1>
            <xm:f>Siyahılar!$D$3:$D$5</xm:f>
          </x14:formula1>
          <xm:sqref>G15:G102</xm:sqref>
        </x14:dataValidation>
        <x14:dataValidation type="list" showInputMessage="1" showErrorMessage="1" error="Zəhmət olmasa xananın üzərinə vuraraq listdən seçin, əgər seçmək mümkün deyilsə quyunun işləmə saatı 24 saatdır.">
          <x14:formula1>
            <xm:f>Siyahılar!$G$3:$G$4</xm:f>
          </x14:formula1>
          <xm:sqref>BH15:BH102</xm:sqref>
        </x14:dataValidation>
        <x14:dataValidation type="list" showInputMessage="1" showErrorMessage="1" error="Zəhmət olmasa xananın üzərinə vuraraq listdən seçin, əgər seçmək mümkün deyilsə quyunun işləmə saatı 24 saatdır.">
          <x14:formula1>
            <xm:f>Siyahılar!$H$3:$H$9</xm:f>
          </x14:formula1>
          <xm:sqref>BI15:BI102</xm:sqref>
        </x14:dataValidation>
        <x14:dataValidation type="list" allowBlank="1" showInputMessage="1" showErrorMessage="1">
          <x14:formula1>
            <xm:f>Siyahılar!$M$3:$M$46</xm:f>
          </x14:formula1>
          <xm:sqref>I15:I102</xm:sqref>
        </x14:dataValidation>
        <x14:dataValidation type="custom" showInputMessage="1" showErrorMessage="1" error="Zəhmət olmasa istismar üsulu qazlift olan quyular üçün tam ədəd daxil edin, qazlift olmayan quyular üçün boş saxlayın. ">
          <x14:formula1>
            <xm:f>AND(Z15&lt;=Y15,COUNTIF(Siyahılar!$E$3:$E$7, $H15)&gt;0,Z15&gt;=0,OR(AND(NOT(OR(ISNUMBER(FIND(".", Z15)), ISNUMBER(FIND("-", Z15)))), IFERROR(VALUE(Z15)=INT(VALUE(Z15)), FALSE))))</xm:f>
          </x14:formula1>
          <xm:sqref>Z15:Z102</xm:sqref>
        </x14:dataValidation>
        <x14:dataValidation type="list" allowBlank="1" showInputMessage="1" showErrorMessage="1">
          <x14:formula1>
            <xm:f>IF(OR(F15=Siyahılar!$B$3, F15=Siyahılar!$B$4), Siyahılar!$E$3:$E$10, INDIRECT(""))</xm:f>
          </x14:formula1>
          <xm:sqref>H15:H102</xm:sqref>
        </x14:dataValidation>
        <x14:dataValidation type="custom" allowBlank="1" showInputMessage="1" showErrorMessage="1" error="Ümumi qaz dəyari işçi agent sərfindən böyük olmalıdır_x000a__x000a_">
          <x14:formula1>
            <xm:f>AND(Z15&lt;Y15, Z15&gt;=0, Y15&gt;=0, COUNTIF(Siyahılar!$E$3:$E$6, $H15) &gt;= 0)</xm:f>
          </x14:formula1>
          <xm:sqref>Y15:Y102</xm:sqref>
        </x14:dataValidation>
        <x14:dataValidation type="custom" allowBlank="1" showInputMessage="1" showErrorMessage="1" error="Zəhmət olmasa istismar üsulu qazlift olan quyular üçün tam ədəd daxil edin, qazlift olmayan quyular üçün boş saxlayın. Qazlift olan, məlumat əldə olunmayan quyular üçün &quot;y&quot; istifadə edin.">
          <x14:formula1>
            <xm:f>AND(COUNTIF(Siyahılar!$E$3:$E$7, $H15)&gt;0,OR(AL15="y", AND(NOT(OR(ISNUMBER(FIND(".", AL15)), ISNUMBER(FIND("-", AL15)))), IFERROR(VALUE(AL15)=INT(VALUE(AL15)), FALSE))))</xm:f>
          </x14:formula1>
          <xm:sqref>AL15:AL102</xm:sqref>
        </x14:dataValidation>
        <x14:dataValidation type="list" showInputMessage="1" showErrorMessage="1" error="Zəhmət olmasa İstismar Üsulu nasos olmayan quyular üçün boş saxlayın. Digər quyular üçün müsbət ədəd daxil edin">
          <x14:formula1>
            <xm:f>IF($H15="MEDN",Siyahılar!$N$2:$N$3, INDIRECT(""))</xm:f>
          </x14:formula1>
          <xm:sqref>AT15:AT102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N55"/>
  <sheetViews>
    <sheetView topLeftCell="B6" zoomScale="85" zoomScaleNormal="85" workbookViewId="0">
      <selection activeCell="I8" sqref="I8"/>
    </sheetView>
  </sheetViews>
  <sheetFormatPr defaultColWidth="8.7109375" defaultRowHeight="12.75"/>
  <cols>
    <col min="1" max="1" width="2.28515625" style="3" customWidth="1"/>
    <col min="2" max="4" width="14.7109375" style="3" customWidth="1"/>
    <col min="5" max="5" width="18.7109375" style="3" customWidth="1"/>
    <col min="7" max="7" width="18.28515625" style="3" customWidth="1"/>
    <col min="8" max="8" width="39.28515625" style="3" customWidth="1"/>
    <col min="9" max="9" width="30.140625" style="3" bestFit="1" customWidth="1"/>
    <col min="10" max="10" width="66.42578125" style="3" customWidth="1"/>
    <col min="11" max="11" width="6.7109375" style="3" customWidth="1"/>
    <col min="12" max="12" width="13.140625" style="3" customWidth="1"/>
    <col min="13" max="13" width="21.5703125" style="3" customWidth="1"/>
    <col min="14" max="16384" width="8.7109375" style="3"/>
  </cols>
  <sheetData>
    <row r="2" spans="2:14" ht="57" customHeight="1">
      <c r="B2" s="4" t="s">
        <v>126</v>
      </c>
      <c r="C2" s="4" t="s">
        <v>28</v>
      </c>
      <c r="D2" s="4" t="s">
        <v>125</v>
      </c>
      <c r="E2" s="4" t="s">
        <v>123</v>
      </c>
      <c r="G2" s="4" t="s">
        <v>27</v>
      </c>
      <c r="H2" s="4" t="s">
        <v>132</v>
      </c>
      <c r="I2" s="4" t="s">
        <v>35</v>
      </c>
      <c r="J2" s="4" t="s">
        <v>26</v>
      </c>
      <c r="L2" s="4" t="s">
        <v>141</v>
      </c>
      <c r="M2" s="4" t="s">
        <v>142</v>
      </c>
      <c r="N2" s="147" t="s">
        <v>249</v>
      </c>
    </row>
    <row r="3" spans="2:14" ht="40.15" customHeight="1">
      <c r="B3" s="1" t="s">
        <v>9</v>
      </c>
      <c r="C3" s="1" t="s">
        <v>6</v>
      </c>
      <c r="D3" s="1" t="s">
        <v>189</v>
      </c>
      <c r="E3" s="1" t="s">
        <v>19</v>
      </c>
      <c r="G3" s="1" t="s">
        <v>24</v>
      </c>
      <c r="H3" s="5" t="s">
        <v>160</v>
      </c>
      <c r="I3" s="5" t="s">
        <v>41</v>
      </c>
      <c r="J3" s="5" t="s">
        <v>42</v>
      </c>
      <c r="K3" s="6"/>
      <c r="L3" s="17">
        <v>2</v>
      </c>
      <c r="M3" s="16" t="s">
        <v>143</v>
      </c>
      <c r="N3" s="147" t="s">
        <v>250</v>
      </c>
    </row>
    <row r="4" spans="2:14" ht="40.15" customHeight="1">
      <c r="B4" s="1" t="s">
        <v>10</v>
      </c>
      <c r="C4" s="1" t="s">
        <v>15</v>
      </c>
      <c r="D4" s="1" t="s">
        <v>7</v>
      </c>
      <c r="E4" s="1" t="s">
        <v>29</v>
      </c>
      <c r="G4" s="1" t="s">
        <v>25</v>
      </c>
      <c r="H4" s="5" t="s">
        <v>103</v>
      </c>
      <c r="I4" s="5" t="s">
        <v>36</v>
      </c>
      <c r="J4" s="5" t="s">
        <v>43</v>
      </c>
      <c r="K4" s="6"/>
      <c r="L4" s="17">
        <v>3</v>
      </c>
      <c r="M4" s="16" t="s">
        <v>144</v>
      </c>
    </row>
    <row r="5" spans="2:14" ht="40.15" customHeight="1">
      <c r="B5" s="1" t="s">
        <v>11</v>
      </c>
      <c r="C5" s="1" t="s">
        <v>16</v>
      </c>
      <c r="D5" s="1" t="s">
        <v>18</v>
      </c>
      <c r="E5" s="1" t="s">
        <v>30</v>
      </c>
      <c r="H5" s="5" t="s">
        <v>104</v>
      </c>
      <c r="I5" s="5" t="s">
        <v>96</v>
      </c>
      <c r="J5" s="5" t="s">
        <v>44</v>
      </c>
      <c r="K5" s="6"/>
      <c r="L5" s="17">
        <v>4</v>
      </c>
      <c r="M5" s="16" t="s">
        <v>248</v>
      </c>
    </row>
    <row r="6" spans="2:14" ht="40.15" customHeight="1">
      <c r="B6" s="1" t="s">
        <v>12</v>
      </c>
      <c r="C6" s="1" t="s">
        <v>17</v>
      </c>
      <c r="E6" s="1" t="s">
        <v>31</v>
      </c>
      <c r="H6" s="5" t="s">
        <v>105</v>
      </c>
      <c r="I6" s="5" t="s">
        <v>97</v>
      </c>
      <c r="J6" s="5" t="s">
        <v>45</v>
      </c>
      <c r="K6" s="6"/>
      <c r="L6" s="17">
        <v>7</v>
      </c>
      <c r="M6" s="16" t="s">
        <v>145</v>
      </c>
    </row>
    <row r="7" spans="2:14" ht="40.15" customHeight="1">
      <c r="B7" s="1" t="s">
        <v>13</v>
      </c>
      <c r="E7" s="1" t="s">
        <v>23</v>
      </c>
      <c r="H7" s="5" t="s">
        <v>106</v>
      </c>
      <c r="I7" s="5" t="s">
        <v>37</v>
      </c>
      <c r="J7" s="5" t="s">
        <v>46</v>
      </c>
      <c r="K7" s="6"/>
      <c r="L7" s="17">
        <v>8</v>
      </c>
      <c r="M7" s="18" t="s">
        <v>146</v>
      </c>
    </row>
    <row r="8" spans="2:14" ht="40.15" customHeight="1">
      <c r="B8" s="1" t="s">
        <v>14</v>
      </c>
      <c r="E8" s="1" t="s">
        <v>20</v>
      </c>
      <c r="H8" s="5" t="s">
        <v>107</v>
      </c>
      <c r="I8" s="5" t="s">
        <v>38</v>
      </c>
      <c r="J8" s="5" t="s">
        <v>47</v>
      </c>
      <c r="K8" s="6"/>
      <c r="L8" s="17">
        <v>13</v>
      </c>
      <c r="M8" s="16" t="s">
        <v>153</v>
      </c>
    </row>
    <row r="9" spans="2:14" ht="40.15" customHeight="1">
      <c r="E9" s="1" t="s">
        <v>21</v>
      </c>
      <c r="H9" s="5" t="s">
        <v>108</v>
      </c>
      <c r="I9" s="5" t="s">
        <v>98</v>
      </c>
      <c r="J9" s="5" t="s">
        <v>48</v>
      </c>
      <c r="K9" s="6"/>
      <c r="M9" s="16" t="s">
        <v>147</v>
      </c>
    </row>
    <row r="10" spans="2:14" ht="40.15" customHeight="1">
      <c r="E10" s="1" t="s">
        <v>22</v>
      </c>
      <c r="I10" s="5" t="s">
        <v>99</v>
      </c>
      <c r="J10" s="5" t="s">
        <v>49</v>
      </c>
      <c r="K10" s="6"/>
      <c r="M10" s="16" t="s">
        <v>152</v>
      </c>
    </row>
    <row r="11" spans="2:14" ht="40.15" customHeight="1">
      <c r="I11" s="5" t="s">
        <v>95</v>
      </c>
      <c r="J11" s="5" t="s">
        <v>50</v>
      </c>
      <c r="K11" s="6"/>
      <c r="M11" s="16" t="s">
        <v>223</v>
      </c>
    </row>
    <row r="12" spans="2:14" ht="40.15" customHeight="1">
      <c r="I12" s="5" t="s">
        <v>100</v>
      </c>
      <c r="J12" s="5" t="s">
        <v>51</v>
      </c>
      <c r="K12" s="6"/>
      <c r="M12" s="16" t="s">
        <v>247</v>
      </c>
    </row>
    <row r="13" spans="2:14" ht="40.15" customHeight="1">
      <c r="I13" s="5" t="s">
        <v>101</v>
      </c>
      <c r="J13" s="5" t="s">
        <v>52</v>
      </c>
      <c r="K13" s="6"/>
      <c r="M13" s="16" t="s">
        <v>148</v>
      </c>
    </row>
    <row r="14" spans="2:14" ht="40.15" customHeight="1">
      <c r="I14" s="5" t="s">
        <v>39</v>
      </c>
      <c r="J14" s="5" t="s">
        <v>53</v>
      </c>
      <c r="K14" s="6"/>
      <c r="M14" s="16" t="s">
        <v>149</v>
      </c>
    </row>
    <row r="15" spans="2:14" ht="40.15" customHeight="1">
      <c r="I15" s="5" t="s">
        <v>102</v>
      </c>
      <c r="J15" s="5" t="s">
        <v>54</v>
      </c>
      <c r="K15" s="6"/>
      <c r="M15" s="16" t="s">
        <v>150</v>
      </c>
    </row>
    <row r="16" spans="2:14" ht="40.15" customHeight="1">
      <c r="I16" s="5" t="s">
        <v>40</v>
      </c>
      <c r="J16" s="5" t="s">
        <v>55</v>
      </c>
      <c r="K16" s="6"/>
      <c r="M16" s="16" t="s">
        <v>151</v>
      </c>
    </row>
    <row r="17" spans="10:13" ht="40.15" customHeight="1">
      <c r="J17" s="5" t="s">
        <v>56</v>
      </c>
      <c r="K17" s="6"/>
      <c r="M17" s="16" t="s">
        <v>158</v>
      </c>
    </row>
    <row r="18" spans="10:13" ht="40.15" customHeight="1">
      <c r="J18" s="5" t="s">
        <v>57</v>
      </c>
      <c r="K18" s="6"/>
      <c r="M18" s="16" t="s">
        <v>154</v>
      </c>
    </row>
    <row r="19" spans="10:13" ht="40.15" customHeight="1">
      <c r="J19" s="5" t="s">
        <v>58</v>
      </c>
      <c r="K19" s="6"/>
      <c r="M19" s="16" t="s">
        <v>155</v>
      </c>
    </row>
    <row r="20" spans="10:13" ht="40.15" customHeight="1">
      <c r="J20" s="5" t="s">
        <v>59</v>
      </c>
      <c r="K20" s="6"/>
      <c r="M20" s="16" t="s">
        <v>159</v>
      </c>
    </row>
    <row r="21" spans="10:13" ht="40.15" customHeight="1">
      <c r="J21" s="5" t="s">
        <v>60</v>
      </c>
      <c r="K21" s="6"/>
      <c r="M21" s="16" t="s">
        <v>228</v>
      </c>
    </row>
    <row r="22" spans="10:13" ht="40.15" customHeight="1">
      <c r="J22" s="5" t="s">
        <v>61</v>
      </c>
      <c r="K22" s="6"/>
      <c r="M22" s="18" t="s">
        <v>236</v>
      </c>
    </row>
    <row r="23" spans="10:13" ht="40.15" customHeight="1">
      <c r="J23" s="5" t="s">
        <v>62</v>
      </c>
      <c r="K23" s="6"/>
      <c r="M23" s="16" t="s">
        <v>243</v>
      </c>
    </row>
    <row r="24" spans="10:13" ht="40.15" customHeight="1">
      <c r="J24" s="5" t="s">
        <v>63</v>
      </c>
      <c r="K24" s="6"/>
      <c r="M24" s="16" t="s">
        <v>233</v>
      </c>
    </row>
    <row r="25" spans="10:13" ht="40.15" customHeight="1">
      <c r="J25" s="5" t="s">
        <v>64</v>
      </c>
      <c r="K25" s="6"/>
      <c r="M25" s="16" t="s">
        <v>235</v>
      </c>
    </row>
    <row r="26" spans="10:13" ht="40.15" customHeight="1">
      <c r="J26" s="5" t="s">
        <v>65</v>
      </c>
      <c r="K26" s="6"/>
      <c r="M26" s="16" t="s">
        <v>237</v>
      </c>
    </row>
    <row r="27" spans="10:13" ht="40.15" customHeight="1">
      <c r="J27" s="5" t="s">
        <v>66</v>
      </c>
      <c r="K27" s="6"/>
      <c r="M27" s="16" t="s">
        <v>232</v>
      </c>
    </row>
    <row r="28" spans="10:13" ht="40.15" customHeight="1">
      <c r="J28" s="5" t="s">
        <v>67</v>
      </c>
      <c r="K28" s="6"/>
      <c r="M28" s="16" t="s">
        <v>244</v>
      </c>
    </row>
    <row r="29" spans="10:13" ht="40.15" customHeight="1">
      <c r="J29" s="5" t="s">
        <v>68</v>
      </c>
      <c r="K29" s="6"/>
      <c r="M29" s="16" t="s">
        <v>234</v>
      </c>
    </row>
    <row r="30" spans="10:13" ht="40.15" customHeight="1">
      <c r="J30" s="5" t="s">
        <v>69</v>
      </c>
      <c r="K30" s="6"/>
      <c r="M30" s="16" t="s">
        <v>225</v>
      </c>
    </row>
    <row r="31" spans="10:13" ht="40.15" customHeight="1">
      <c r="J31" s="5" t="s">
        <v>70</v>
      </c>
      <c r="K31" s="6"/>
      <c r="M31" s="18" t="s">
        <v>230</v>
      </c>
    </row>
    <row r="32" spans="10:13" ht="40.15" customHeight="1">
      <c r="J32" s="5" t="s">
        <v>71</v>
      </c>
      <c r="K32" s="6"/>
      <c r="M32" s="16" t="s">
        <v>242</v>
      </c>
    </row>
    <row r="33" spans="10:13" ht="40.15" customHeight="1">
      <c r="J33" s="5" t="s">
        <v>72</v>
      </c>
      <c r="K33" s="6"/>
      <c r="M33" s="16" t="s">
        <v>224</v>
      </c>
    </row>
    <row r="34" spans="10:13" ht="40.15" customHeight="1">
      <c r="J34" s="5" t="s">
        <v>73</v>
      </c>
      <c r="K34" s="6"/>
      <c r="M34" s="16" t="s">
        <v>229</v>
      </c>
    </row>
    <row r="35" spans="10:13" ht="42.75">
      <c r="J35" s="5" t="s">
        <v>74</v>
      </c>
      <c r="K35" s="6"/>
      <c r="M35" s="3" t="s">
        <v>227</v>
      </c>
    </row>
    <row r="36" spans="10:13" ht="42.75">
      <c r="J36" s="5" t="s">
        <v>75</v>
      </c>
      <c r="K36" s="6"/>
      <c r="M36" s="3" t="s">
        <v>238</v>
      </c>
    </row>
    <row r="37" spans="10:13" ht="42.75">
      <c r="J37" s="5" t="s">
        <v>76</v>
      </c>
      <c r="K37" s="6"/>
      <c r="M37" s="3" t="s">
        <v>231</v>
      </c>
    </row>
    <row r="38" spans="10:13" ht="28.5">
      <c r="J38" s="5" t="s">
        <v>77</v>
      </c>
      <c r="K38" s="6"/>
      <c r="M38" s="3" t="s">
        <v>245</v>
      </c>
    </row>
    <row r="39" spans="10:13" ht="28.5">
      <c r="J39" s="5" t="s">
        <v>78</v>
      </c>
      <c r="K39" s="6"/>
      <c r="M39" s="3" t="s">
        <v>226</v>
      </c>
    </row>
    <row r="40" spans="10:13" ht="14.25">
      <c r="J40" s="5" t="s">
        <v>79</v>
      </c>
      <c r="K40" s="6"/>
      <c r="M40" s="3" t="s">
        <v>246</v>
      </c>
    </row>
    <row r="41" spans="10:13" ht="14.25">
      <c r="J41" s="5" t="s">
        <v>80</v>
      </c>
      <c r="K41" s="6"/>
      <c r="M41" s="147" t="s">
        <v>240</v>
      </c>
    </row>
    <row r="42" spans="10:13" ht="14.25">
      <c r="J42" s="5" t="s">
        <v>81</v>
      </c>
      <c r="K42" s="6"/>
      <c r="M42" s="3" t="s">
        <v>241</v>
      </c>
    </row>
    <row r="43" spans="10:13" ht="14.25">
      <c r="J43" s="5" t="s">
        <v>82</v>
      </c>
      <c r="K43" s="6"/>
      <c r="M43" s="3" t="s">
        <v>239</v>
      </c>
    </row>
    <row r="44" spans="10:13" ht="57">
      <c r="J44" s="5" t="s">
        <v>83</v>
      </c>
      <c r="K44" s="6"/>
      <c r="M44" s="146" t="s">
        <v>156</v>
      </c>
    </row>
    <row r="45" spans="10:13" ht="14.25">
      <c r="J45" s="5" t="s">
        <v>84</v>
      </c>
      <c r="K45" s="6"/>
      <c r="M45" s="3" t="s">
        <v>157</v>
      </c>
    </row>
    <row r="46" spans="10:13" ht="28.5">
      <c r="J46" s="5" t="s">
        <v>85</v>
      </c>
      <c r="K46" s="6"/>
    </row>
    <row r="47" spans="10:13" ht="28.5">
      <c r="J47" s="5" t="s">
        <v>86</v>
      </c>
      <c r="K47" s="6"/>
    </row>
    <row r="48" spans="10:13" ht="14.25">
      <c r="J48" s="5" t="s">
        <v>87</v>
      </c>
      <c r="K48" s="6"/>
    </row>
    <row r="49" spans="10:11" ht="28.5">
      <c r="J49" s="5" t="s">
        <v>88</v>
      </c>
      <c r="K49" s="6"/>
    </row>
    <row r="50" spans="10:11" ht="14.25">
      <c r="J50" s="5" t="s">
        <v>89</v>
      </c>
      <c r="K50" s="6"/>
    </row>
    <row r="51" spans="10:11" ht="28.5">
      <c r="J51" s="5" t="s">
        <v>90</v>
      </c>
      <c r="K51" s="6"/>
    </row>
    <row r="52" spans="10:11" ht="28.5">
      <c r="J52" s="5" t="s">
        <v>91</v>
      </c>
      <c r="K52" s="6"/>
    </row>
    <row r="53" spans="10:11" ht="14.25">
      <c r="J53" s="5" t="s">
        <v>92</v>
      </c>
      <c r="K53" s="6"/>
    </row>
    <row r="54" spans="10:11" ht="14.25">
      <c r="J54" s="5" t="s">
        <v>93</v>
      </c>
      <c r="K54" s="6"/>
    </row>
    <row r="55" spans="10:11" ht="28.5">
      <c r="J55" s="5" t="s">
        <v>94</v>
      </c>
      <c r="K55" s="6"/>
    </row>
  </sheetData>
  <sheetProtection algorithmName="SHA-512" hashValue="1AOizlkvlzzFKMQAiBVYv8N/3S/NpedzE0b/MZ2ucGQEm5tte9c7c+W8Fxnz6XBcWKGDExG9jqEkP7MAqgZVoQ==" saltValue="sxfmrh9C2GdLexESF4rjZw==" spinCount="100000" sheet="1" objects="1" scenarios="1" selectLockedCells="1" selectUnlockedCells="1"/>
  <sortState ref="M3:M46">
    <sortCondition ref="M3:M4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23415CBCF8AB44BB72CAE4F7755761" ma:contentTypeVersion="6" ma:contentTypeDescription="Create a new document." ma:contentTypeScope="" ma:versionID="e82712318855ed28dc3ad1517e9c8186">
  <xsd:schema xmlns:xsd="http://www.w3.org/2001/XMLSchema" xmlns:xs="http://www.w3.org/2001/XMLSchema" xmlns:p="http://schemas.microsoft.com/office/2006/metadata/properties" xmlns:ns2="abc53e17-5231-497c-bea9-d8f4f75b8c0a" xmlns:ns3="08ceada6-753b-4881-9f07-c25dbf2a93b1" targetNamespace="http://schemas.microsoft.com/office/2006/metadata/properties" ma:root="true" ma:fieldsID="5ea6043ab9ff6e288a8d64169c961000" ns2:_="" ns3:_="">
    <xsd:import namespace="abc53e17-5231-497c-bea9-d8f4f75b8c0a"/>
    <xsd:import namespace="08ceada6-753b-4881-9f07-c25dbf2a93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c53e17-5231-497c-bea9-d8f4f75b8c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eada6-753b-4881-9f07-c25dbf2a93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7AA866-1C03-43AA-B1EC-22A3875862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980423-BF9B-4612-B551-3935DA282773}">
  <ds:schemaRefs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abc53e17-5231-497c-bea9-d8f4f75b8c0a"/>
    <ds:schemaRef ds:uri="08ceada6-753b-4881-9f07-c25dbf2a93b1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9B436C2-6C77-45A7-800A-03CA23C640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c53e17-5231-497c-bea9-d8f4f75b8c0a"/>
    <ds:schemaRef ds:uri="08ceada6-753b-4881-9f07-c25dbf2a93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efa4170-0d19-0005-0004-bc88714345d2}" enabled="1" method="Standard" siteId="{c508da80-915c-45ba-87d3-e7c2dfe80d9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1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22</vt:i4>
      </vt:variant>
    </vt:vector>
  </HeadingPairs>
  <TitlesOfParts>
    <vt:vector size="25" baseType="lpstr">
      <vt:lpstr>SA Questions</vt:lpstr>
      <vt:lpstr>Hesabat forması</vt:lpstr>
      <vt:lpstr>Siyahılar</vt:lpstr>
      <vt:lpstr>Dəniz_Özülüdə_və_ya_Quruda_Hasilat_Sistemi_ilə_Bağlı_Əməliyyatlar</vt:lpstr>
      <vt:lpstr>Dəniz_Özülüdə_və_ya_Quruda_Yığım_Nəql_Sistemi</vt:lpstr>
      <vt:lpstr>Hasilatın_Azaldılması</vt:lpstr>
      <vt:lpstr>Hasilatın_Bərpası_Məqsədilə_Aparılan_Təmirlər</vt:lpstr>
      <vt:lpstr>İdarə_Olunan_Keçici_Fond</vt:lpstr>
      <vt:lpstr>İxrac_Boru_Kəmərinin_İşlək_Vəziyyətdə_Saxlanılması</vt:lpstr>
      <vt:lpstr>İxrac_Sistemi</vt:lpstr>
      <vt:lpstr>Keçici_Fond_Guyuları</vt:lpstr>
      <vt:lpstr>Layalara_və_Quyulara_Tədqiqatlarla_Aparılan_Nəzarət</vt:lpstr>
      <vt:lpstr>Neft_İxrac_Nasosu</vt:lpstr>
      <vt:lpstr>OPEC_Tələblərinin_Yerinə_Yetirilməsi</vt:lpstr>
      <vt:lpstr>Qazın_Sıxılması_Sistem_ilə_Bağlı_Əməliyyatlar</vt:lpstr>
      <vt:lpstr>Quyu_Ağzında_Aparılan_Əməliyyatlar</vt:lpstr>
      <vt:lpstr>Quyu_Təyinatının_Dəyişdirilməsi</vt:lpstr>
      <vt:lpstr>Quyuağzı_Bütövlülüyü</vt:lpstr>
      <vt:lpstr>Quyudaxili_Avadanlıqların_Optimallaşdırılması</vt:lpstr>
      <vt:lpstr>Suvurma_Sistemi_ilə_Bağlı_Əməliyyatlar</vt:lpstr>
      <vt:lpstr>Tədqiqat_Cari_və_Əsaslı_Təmir_Məqsədilə_Quyulara_Müdaxilə</vt:lpstr>
      <vt:lpstr>Yan_Lülə_Quyular_İstismar_və_Vurucu</vt:lpstr>
      <vt:lpstr>Yatağın_İşlənməsinın_İdarə_Edilməsi_ilə_Bağlı_Fəaliyyətlər</vt:lpstr>
      <vt:lpstr>Yeni_Quyular</vt:lpstr>
      <vt:lpstr>'Hesabat forması'!Область_печати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 Sadyrbakiyev</dc:creator>
  <cp:keywords/>
  <dc:description/>
  <cp:lastModifiedBy>Ilqar Sherifov</cp:lastModifiedBy>
  <cp:revision/>
  <cp:lastPrinted>2024-09-23T11:27:09Z</cp:lastPrinted>
  <dcterms:created xsi:type="dcterms:W3CDTF">2024-04-12T16:51:01Z</dcterms:created>
  <dcterms:modified xsi:type="dcterms:W3CDTF">2025-07-07T02:59:09Z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2024-04-24T09:59:03Z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c508da80-915c-45ba-87d3-e7c2dfe80d95</vt:lpwstr>
  </property>
  <property fmtid="{D5CDD505-2E9C-101B-9397-08002B2CF9AE}" pid="7" name="MSIP_Label_defa4170-0d19-0005-0004-bc88714345d2_ActionId">
    <vt:lpwstr>7ee9cc8e-9a23-41f0-8998-06a03a88b643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0x010100CC23415CBCF8AB44BB72CAE4F7755761</vt:lpwstr>
  </property>
</Properties>
</file>