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13_ncr:1_{22291FFA-EBCC-437A-91F1-E9FDC228F1FD}" xr6:coauthVersionLast="47" xr6:coauthVersionMax="47" xr10:uidLastSave="{00000000-0000-0000-0000-000000000000}"/>
  <bookViews>
    <workbookView xWindow="1920" yWindow="1920" windowWidth="17280" windowHeight="8880" xr2:uid="{C6E7C5E2-6643-4373-B0A5-61D4D4F525F6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1" l="1"/>
  <c r="C2" i="1"/>
  <c r="B3" i="1"/>
  <c r="C3" i="1"/>
  <c r="B4" i="1"/>
  <c r="C4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A31" i="1"/>
  <c r="B31" i="1"/>
  <c r="C31" i="1"/>
  <c r="A32" i="1"/>
  <c r="A33" i="1" s="1"/>
  <c r="B32" i="1"/>
  <c r="B33" i="1" s="1"/>
  <c r="C32" i="1"/>
  <c r="C33" i="1" s="1"/>
  <c r="B34" i="1"/>
  <c r="C34" i="1"/>
  <c r="G12" i="1"/>
  <c r="G1" i="1"/>
  <c r="G6" i="1"/>
  <c r="G11" i="1"/>
  <c r="N18" i="1"/>
  <c r="F8" i="1"/>
  <c r="E8" i="1"/>
  <c r="F7" i="1"/>
  <c r="E7" i="1"/>
  <c r="F6" i="1"/>
  <c r="E6" i="1"/>
  <c r="H6" i="1" l="1"/>
  <c r="G7" i="1"/>
  <c r="H7" i="1" s="1"/>
  <c r="G8" i="1"/>
  <c r="H8" i="1" s="1"/>
  <c r="H1" i="1" l="1"/>
</calcChain>
</file>

<file path=xl/sharedStrings.xml><?xml version="1.0" encoding="utf-8"?>
<sst xmlns="http://schemas.openxmlformats.org/spreadsheetml/2006/main" count="48" uniqueCount="42">
  <si>
    <t>Oranges</t>
  </si>
  <si>
    <t>Apples</t>
  </si>
  <si>
    <t>Bananas</t>
  </si>
  <si>
    <t>Nmes</t>
  </si>
  <si>
    <t>Prices</t>
  </si>
  <si>
    <t>Independent</t>
  </si>
  <si>
    <t>Dependent</t>
  </si>
  <si>
    <t>Numberes</t>
  </si>
  <si>
    <t>Anova: Single Factor</t>
  </si>
  <si>
    <t>SUMMARY</t>
  </si>
  <si>
    <t>Groups</t>
  </si>
  <si>
    <t>Count</t>
  </si>
  <si>
    <t>Sum</t>
  </si>
  <si>
    <t>Average</t>
  </si>
  <si>
    <t>Variance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</si>
  <si>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</si>
  <si>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</si>
  <si>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</si>
  <si>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</si>
  <si>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</si>
  <si>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</si>
  <si>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</si>
  <si>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</si>
  <si>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Between Groups</t>
  </si>
  <si>
    <t>Within Groups</t>
  </si>
  <si>
    <t>Total</t>
  </si>
  <si>
    <t>Significant</t>
  </si>
  <si>
    <t>Combinatio</t>
  </si>
  <si>
    <t>Post-hoc-Test</t>
  </si>
  <si>
    <t>t-Test(p-values)</t>
  </si>
  <si>
    <t>alpha</t>
  </si>
  <si>
    <t>α</t>
  </si>
  <si>
    <t>Tukey Correction</t>
  </si>
  <si>
    <t>Mean</t>
  </si>
  <si>
    <t>STD</t>
  </si>
  <si>
    <t>SE</t>
  </si>
  <si>
    <t>a</t>
  </si>
  <si>
    <t>b</t>
  </si>
  <si>
    <t>c</t>
  </si>
  <si>
    <r>
      <t xml:space="preserve">Bonferroni </t>
    </r>
    <r>
      <rPr>
        <sz val="12"/>
        <rFont val="Calibri"/>
        <family val="2"/>
        <scheme val="minor"/>
      </rPr>
      <t>(critical p-value</t>
    </r>
    <r>
      <rPr>
        <sz val="12"/>
        <rFont val="Calibri"/>
        <family val="2"/>
      </rPr>
      <t>)</t>
    </r>
  </si>
  <si>
    <r>
      <t xml:space="preserve">Tukey HSD </t>
    </r>
    <r>
      <rPr>
        <sz val="12"/>
        <rFont val="Calibri"/>
        <family val="2"/>
        <scheme val="minor"/>
      </rPr>
      <t>(critical p-value)</t>
    </r>
  </si>
  <si>
    <t>y=129.54x-145.87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</si>
</sst>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i/>
      <sz val="12"/>
      <name val="Calibri"/>
      <family val="2"/>
      <scheme val="minor"/>
    </font>
    <font>
      <sz val="12"/>
      <name val="Calibri"/>
      <family val="2"/>
    </font>
    <font>
      <b/>
      <sz val="12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3" borderId="6" xfId="0" applyFont="1" applyFill="1" applyBorder="1"/>
    <xf numFmtId="0" fontId="1" fillId="3" borderId="8" xfId="0" applyFont="1" applyFill="1" applyBorder="1"/>
    <xf numFmtId="0" fontId="2" fillId="11" borderId="1" xfId="0" applyFont="1" applyFill="1" applyBorder="1" applyAlignment="1">
      <alignment horizontal="center" vertical="center"/>
    </xf>
    <xf numFmtId="0" fontId="3" fillId="3" borderId="7" xfId="0" applyFont="1" applyFill="1" applyBorder="1"/>
    <xf numFmtId="0" fontId="3" fillId="0" borderId="0" xfId="0" applyFont="1"/>
    <xf numFmtId="0" fontId="4" fillId="0" borderId="1" xfId="0" applyFont="1" applyBorder="1"/>
    <xf numFmtId="0" fontId="3" fillId="0" borderId="1" xfId="0" applyFont="1" applyFill="1" applyBorder="1"/>
    <xf numFmtId="0" fontId="3" fillId="5" borderId="1" xfId="0" applyFont="1" applyFill="1" applyBorder="1"/>
    <xf numFmtId="0" fontId="3" fillId="5" borderId="3" xfId="0" applyFont="1" applyFill="1" applyBorder="1"/>
    <xf numFmtId="0" fontId="3" fillId="0" borderId="1" xfId="0" applyFont="1" applyBorder="1"/>
    <xf numFmtId="0" fontId="3" fillId="0" borderId="4" xfId="0" applyFont="1" applyBorder="1"/>
    <xf numFmtId="0" fontId="3" fillId="0" borderId="3" xfId="0" applyFont="1" applyBorder="1"/>
    <xf numFmtId="0" fontId="3" fillId="6" borderId="1" xfId="0" applyFont="1" applyFill="1" applyBorder="1"/>
    <xf numFmtId="0" fontId="4" fillId="9" borderId="3" xfId="0" applyFont="1" applyFill="1" applyBorder="1" applyAlignment="1">
      <alignment horizontal="center"/>
    </xf>
    <xf numFmtId="0" fontId="4" fillId="9" borderId="2" xfId="0" applyFont="1" applyFill="1" applyBorder="1" applyAlignment="1">
      <alignment horizontal="center"/>
    </xf>
    <xf numFmtId="0" fontId="3" fillId="0" borderId="0" xfId="0" applyFont="1" applyBorder="1"/>
    <xf numFmtId="0" fontId="5" fillId="0" borderId="1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0" fontId="4" fillId="10" borderId="6" xfId="0" applyFont="1" applyFill="1" applyBorder="1"/>
    <xf numFmtId="0" fontId="4" fillId="7" borderId="1" xfId="0" applyFont="1" applyFill="1" applyBorder="1"/>
    <xf numFmtId="0" fontId="4" fillId="12" borderId="1" xfId="0" applyFont="1" applyFill="1" applyBorder="1"/>
    <xf numFmtId="0" fontId="3" fillId="0" borderId="1" xfId="0" applyFont="1" applyFill="1" applyBorder="1" applyAlignment="1"/>
    <xf numFmtId="0" fontId="3" fillId="0" borderId="9" xfId="0" applyFont="1" applyBorder="1"/>
    <xf numFmtId="0" fontId="3" fillId="0" borderId="5" xfId="0" applyFont="1" applyBorder="1"/>
    <xf numFmtId="0" fontId="3" fillId="0" borderId="10" xfId="0" applyFont="1" applyBorder="1"/>
    <xf numFmtId="0" fontId="4" fillId="0" borderId="0" xfId="0" applyFont="1" applyBorder="1"/>
    <xf numFmtId="0" fontId="7" fillId="15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0" xfId="0" applyFont="1"/>
    <xf numFmtId="0" fontId="4" fillId="13" borderId="0" xfId="0" applyFont="1" applyFill="1"/>
    <xf numFmtId="0" fontId="4" fillId="2" borderId="0" xfId="0" applyFont="1" applyFill="1"/>
    <xf numFmtId="0" fontId="4" fillId="8" borderId="0" xfId="0" applyFont="1" applyFill="1"/>
    <xf numFmtId="0" fontId="4" fillId="2" borderId="1" xfId="0" applyFont="1" applyFill="1" applyBorder="1"/>
    <xf numFmtId="0" fontId="4" fillId="14" borderId="1" xfId="0" applyFont="1" applyFill="1" applyBorder="1"/>
    <xf numFmtId="0" fontId="3" fillId="0" borderId="1" xfId="0" applyNumberFormat="1" applyFont="1" applyFill="1" applyBorder="1" applyAlignment="1"/>
  </cellXfs>
  <cellStyles count="1">
    <cellStyle name="Normal" xfId="0" builtinId="0"/>
  </cellStyles>
  <dxfs count="12">
    <dxf>
      <font>
        <strike val="0"/>
        <outline val="0"/>
        <shadow val="0"/>
        <u val="none"/>
        <vertAlign val="baseline"/>
        <sz val="12"/>
        <color auto="1"/>
        <name val="Calibri"/>
        <family val="2"/>
      </font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rgb="FF00206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 b="1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Average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243796390421622"/>
          <c:y val="0.11616236048697416"/>
          <c:w val="0.88005426581647828"/>
          <c:h val="0.79880861432440387"/>
        </c:manualLayout>
      </c:layout>
      <c:barChart>
        <c:barDir val="col"/>
        <c:grouping val="clustered"/>
        <c:varyColors val="1"/>
        <c:ser>
          <c:idx val="0"/>
          <c:order val="0"/>
          <c:tx>
            <c:v>Average</c:v>
          </c:tx>
          <c:spPr>
            <a:solidFill>
              <a:schemeClr val="bg1">
                <a:lumMod val="85000"/>
              </a:schemeClr>
            </a:solidFill>
            <a:ln w="12700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pattFill prst="horzBrick">
                <a:fgClr>
                  <a:schemeClr val="bg1">
                    <a:lumMod val="95000"/>
                  </a:schemeClr>
                </a:fgClr>
                <a:bgClr>
                  <a:schemeClr val="bg1"/>
                </a:bgClr>
              </a:patt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23F0-47A4-A218-500FACB4C3F0}"/>
              </c:ext>
            </c:extLst>
          </c:dPt>
          <c:dPt>
            <c:idx val="1"/>
            <c:invertIfNegative val="0"/>
            <c:bubble3D val="0"/>
            <c:spPr>
              <a:pattFill prst="lgConfetti">
                <a:fgClr>
                  <a:schemeClr val="bg1">
                    <a:lumMod val="75000"/>
                  </a:schemeClr>
                </a:fgClr>
                <a:bgClr>
                  <a:schemeClr val="bg1"/>
                </a:bgClr>
              </a:patt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3F0-47A4-A218-500FACB4C3F0}"/>
              </c:ext>
            </c:extLst>
          </c:dPt>
          <c:dPt>
            <c:idx val="2"/>
            <c:invertIfNegative val="0"/>
            <c:bubble3D val="0"/>
            <c:spPr>
              <a:pattFill prst="lgCheck">
                <a:fgClr>
                  <a:schemeClr val="bg2"/>
                </a:fgClr>
                <a:bgClr>
                  <a:schemeClr val="bg1"/>
                </a:bgClr>
              </a:patt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3F0-47A4-A218-500FACB4C3F0}"/>
              </c:ext>
            </c:extLst>
          </c:dPt>
          <c:dLbls>
            <c:dLbl>
              <c:idx val="0"/>
              <c:layout>
                <c:manualLayout>
                  <c:x val="1.7507770279305457E-3"/>
                  <c:y val="-4.0468768546525938E-2"/>
                </c:manualLayout>
              </c:layout>
              <c:tx>
                <c:rich>
                  <a:bodyPr/>
                  <a:lstStyle/>
                  <a:p>
                    <a:fld id="{7671BF9D-322E-4757-AC98-030E1B44097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23F0-47A4-A218-500FACB4C3F0}"/>
                </c:ext>
              </c:extLst>
            </c:dLbl>
            <c:dLbl>
              <c:idx val="1"/>
              <c:layout>
                <c:manualLayout>
                  <c:x val="-6.4194416111413836E-17"/>
                  <c:y val="-3.3723973788771615E-2"/>
                </c:manualLayout>
              </c:layout>
              <c:tx>
                <c:rich>
                  <a:bodyPr/>
                  <a:lstStyle/>
                  <a:p>
                    <a:fld id="{6471C9F2-C7AC-4152-BB76-774756E217E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23F0-47A4-A218-500FACB4C3F0}"/>
                </c:ext>
              </c:extLst>
            </c:dLbl>
            <c:dLbl>
              <c:idx val="2"/>
              <c:layout>
                <c:manualLayout>
                  <c:x val="0"/>
                  <c:y val="-6.0703152819788941E-2"/>
                </c:manualLayout>
              </c:layout>
              <c:tx>
                <c:rich>
                  <a:bodyPr/>
                  <a:lstStyle/>
                  <a:p>
                    <a:fld id="{6E6FC81C-2815-4CC2-83CB-E7B5336D3B5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23F0-47A4-A218-500FACB4C3F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errBars>
            <c:errBarType val="both"/>
            <c:errValType val="cust"/>
            <c:noEndCap val="0"/>
            <c:plus>
              <c:numRef>
                <c:f>Sheet1!$A$33:$C$33</c:f>
                <c:numCache>
                  <c:formatCode>General</c:formatCode>
                  <c:ptCount val="3"/>
                  <c:pt idx="0">
                    <c:v>3.9426443466846517</c:v>
                  </c:pt>
                  <c:pt idx="1">
                    <c:v>5.9139665200269791</c:v>
                  </c:pt>
                  <c:pt idx="2">
                    <c:v>9.8566108667116303</c:v>
                  </c:pt>
                </c:numCache>
              </c:numRef>
            </c:plus>
            <c:minus>
              <c:numRef>
                <c:f>Sheet1!$A$33:$C$33</c:f>
                <c:numCache>
                  <c:formatCode>General</c:formatCode>
                  <c:ptCount val="3"/>
                  <c:pt idx="0">
                    <c:v>3.9426443466846517</c:v>
                  </c:pt>
                  <c:pt idx="1">
                    <c:v>5.9139665200269791</c:v>
                  </c:pt>
                  <c:pt idx="2">
                    <c:v>9.8566108667116303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Sheet1!$A$19:$C$19</c:f>
              <c:strCache>
                <c:ptCount val="3"/>
                <c:pt idx="0">
                  <c:v>Apples</c:v>
                </c:pt>
                <c:pt idx="1">
                  <c:v>Oranges</c:v>
                </c:pt>
                <c:pt idx="2">
                  <c:v>Bananas</c:v>
                </c:pt>
              </c:strCache>
            </c:strRef>
          </c:cat>
          <c:val>
            <c:numRef>
              <c:f>Sheet1!$A$31:$C$31</c:f>
              <c:numCache>
                <c:formatCode>General</c:formatCode>
                <c:ptCount val="3"/>
                <c:pt idx="0">
                  <c:v>35.18181818181818</c:v>
                </c:pt>
                <c:pt idx="1">
                  <c:v>52.772727272727273</c:v>
                </c:pt>
                <c:pt idx="2">
                  <c:v>87.954545454545453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Sheet1!$I$6:$I$8</c15:f>
                <c15:dlblRangeCache>
                  <c:ptCount val="3"/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23F0-47A4-A218-500FACB4C3F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64445184"/>
        <c:axId val="1064452256"/>
      </c:barChart>
      <c:catAx>
        <c:axId val="106444518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12700" cap="rnd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64452256"/>
        <c:crosses val="autoZero"/>
        <c:auto val="1"/>
        <c:lblAlgn val="ctr"/>
        <c:lblOffset val="100"/>
        <c:noMultiLvlLbl val="0"/>
      </c:catAx>
      <c:valAx>
        <c:axId val="1064452256"/>
        <c:scaling>
          <c:orientation val="minMax"/>
          <c:max val="11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Prices (PKR)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64445184"/>
        <c:crosses val="autoZero"/>
        <c:crossBetween val="between"/>
        <c:majorUnit val="20"/>
      </c:valAx>
      <c:spPr>
        <a:noFill/>
        <a:ln cap="rnd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595631</xdr:colOff>
      <xdr:row>14</xdr:row>
      <xdr:rowOff>176530</xdr:rowOff>
    </xdr:from>
    <xdr:to>
      <xdr:col>11</xdr:col>
      <xdr:colOff>420053</xdr:colOff>
      <xdr:row>35</xdr:row>
      <xdr:rowOff>92709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B2DC0AF-CFE0-0264-43BD-CAAF8232CA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190500</xdr:colOff>
      <xdr:row>16</xdr:row>
      <xdr:rowOff>31750</xdr:rowOff>
    </xdr:from>
    <xdr:to>
      <xdr:col>23</xdr:col>
      <xdr:colOff>97473</xdr:colOff>
      <xdr:row>54</xdr:row>
      <xdr:rowOff>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87237CD8-F0F6-A85D-98E2-B9AE5A319F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44375" y="3206750"/>
          <a:ext cx="5955348" cy="7508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5B53165-BAB4-44EE-97AA-6714ACFABD45}" name="Table1" displayName="Table1" ref="A1:C13" totalsRowCount="1" headerRowDxfId="2" dataDxfId="0" totalsRowDxfId="1" headerRowBorderDxfId="10" tableBorderDxfId="11" totalsRowBorderDxfId="9">
  <autoFilter ref="A1:C12" xr:uid="{F5B53165-BAB4-44EE-97AA-6714ACFABD45}"/>
  <tableColumns count="3">
    <tableColumn id="1" xr3:uid="{9C75E5BD-6FF0-46AA-A394-F418819F207A}" name="Apples" dataDxfId="8" totalsRowDxfId="7"/>
    <tableColumn id="2" xr3:uid="{3ECCE70C-FC43-42BF-AED4-FC7287CAECA8}" name="Oranges" dataDxfId="6" totalsRowDxfId="5">
      <calculatedColumnFormula>A2*1.5</calculatedColumnFormula>
    </tableColumn>
    <tableColumn id="3" xr3:uid="{C372EFC1-D7A4-44AF-B0A8-F019681BBF98}" name="Bananas" dataDxfId="4" totalsRowDxfId="3">
      <calculatedColumnFormula>A2*2.5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5F0462-AB86-4441-B3F3-71E3310845D4}">
  <dimension ref="A1:P34"/>
  <sheetViews>
    <sheetView tabSelected="1" topLeftCell="A13" zoomScale="96" zoomScaleNormal="96" workbookViewId="0">
      <selection activeCell="E39" sqref="E39"/>
    </sheetView>
  </sheetViews>
  <sheetFormatPr defaultRowHeight="15.6" x14ac:dyDescent="0.3"/>
  <cols>
    <col min="1" max="1" width="9.21875" style="5" customWidth="1"/>
    <col min="2" max="2" width="10.5546875" style="5" customWidth="1"/>
    <col min="3" max="3" width="10.77734375" style="5" customWidth="1"/>
    <col min="4" max="5" width="8.88671875" style="5"/>
    <col min="6" max="6" width="26.88671875" style="5" bestFit="1" customWidth="1"/>
    <col min="7" max="7" width="15.6640625" style="5" bestFit="1" customWidth="1"/>
    <col min="8" max="8" width="17" style="5" bestFit="1" customWidth="1"/>
    <col min="9" max="9" width="7.88671875" style="5" bestFit="1" customWidth="1"/>
    <col min="10" max="10" width="17.6640625" style="5" bestFit="1" customWidth="1"/>
    <col min="11" max="11" width="9" style="5" bestFit="1" customWidth="1"/>
    <col min="12" max="12" width="8.88671875" style="5" customWidth="1"/>
    <col min="13" max="13" width="13.88671875" style="5" bestFit="1" customWidth="1"/>
    <col min="14" max="14" width="9" style="5" bestFit="1" customWidth="1"/>
    <col min="15" max="15" width="16.77734375" style="5" bestFit="1" customWidth="1"/>
    <col min="16" max="16" width="9" style="5" bestFit="1" customWidth="1"/>
    <col min="17" max="16384" width="8.88671875" style="5"/>
  </cols>
  <sheetData>
    <row r="1" spans="1:16" x14ac:dyDescent="0.3">
      <c r="A1" s="4" t="s">
        <v>1</v>
      </c>
      <c r="B1" s="1" t="s">
        <v>0</v>
      </c>
      <c r="C1" s="2" t="s">
        <v>2</v>
      </c>
      <c r="E1" s="6" t="s">
        <v>3</v>
      </c>
      <c r="F1" s="7" t="s">
        <v>5</v>
      </c>
      <c r="G1" s="8" t="str">
        <f>A1</f>
        <v>Apples</v>
      </c>
      <c r="H1" s="9" t="str">
        <f>C1</f>
        <v>Bananas</v>
      </c>
      <c r="J1" s="10" t="s">
        <v>8</v>
      </c>
      <c r="K1" s="10"/>
      <c r="L1" s="10"/>
      <c r="M1" s="10"/>
      <c r="N1" s="10"/>
      <c r="O1" s="10"/>
      <c r="P1" s="10"/>
    </row>
    <row r="2" spans="1:16" x14ac:dyDescent="0.3">
      <c r="A2" s="11">
        <v>50</v>
      </c>
      <c r="B2" s="10">
        <f>A2*1.5</f>
        <v>75</v>
      </c>
      <c r="C2" s="12">
        <f>A2*2.5</f>
        <v>125</v>
      </c>
      <c r="E2" s="6" t="s">
        <v>4</v>
      </c>
      <c r="F2" s="7" t="s">
        <v>6</v>
      </c>
      <c r="G2" s="13" t="s">
        <v>7</v>
      </c>
      <c r="H2" s="12"/>
      <c r="J2" s="10"/>
      <c r="K2" s="10"/>
      <c r="L2" s="10"/>
      <c r="M2" s="10"/>
      <c r="N2" s="10"/>
      <c r="O2" s="10"/>
      <c r="P2" s="10"/>
    </row>
    <row r="3" spans="1:16" x14ac:dyDescent="0.3">
      <c r="A3" s="11">
        <v>20</v>
      </c>
      <c r="B3" s="10">
        <f t="shared" ref="B3:B12" si="0">A3*1.5</f>
        <v>30</v>
      </c>
      <c r="C3" s="12">
        <f t="shared" ref="C3:C12" si="1">A3*2.5</f>
        <v>50</v>
      </c>
      <c r="J3" s="10" t="s">
        <v>9</v>
      </c>
      <c r="K3" s="10"/>
      <c r="L3" s="10"/>
      <c r="M3" s="10"/>
      <c r="N3" s="10"/>
      <c r="O3" s="10"/>
      <c r="P3" s="10"/>
    </row>
    <row r="4" spans="1:16" x14ac:dyDescent="0.3">
      <c r="A4" s="11">
        <v>60</v>
      </c>
      <c r="B4" s="10">
        <f t="shared" si="0"/>
        <v>90</v>
      </c>
      <c r="C4" s="12">
        <f t="shared" si="1"/>
        <v>150</v>
      </c>
      <c r="E4" s="14" t="s">
        <v>28</v>
      </c>
      <c r="F4" s="15"/>
      <c r="G4" s="16"/>
      <c r="J4" s="17" t="s">
        <v>10</v>
      </c>
      <c r="K4" s="17" t="s">
        <v>11</v>
      </c>
      <c r="L4" s="17" t="s">
        <v>12</v>
      </c>
      <c r="M4" s="17" t="s">
        <v>13</v>
      </c>
      <c r="N4" s="17" t="s">
        <v>14</v>
      </c>
      <c r="O4" s="10"/>
      <c r="P4" s="10"/>
    </row>
    <row r="5" spans="1:16" x14ac:dyDescent="0.3">
      <c r="A5" s="11">
        <v>40</v>
      </c>
      <c r="B5" s="10">
        <f t="shared" si="0"/>
        <v>60</v>
      </c>
      <c r="C5" s="12">
        <f t="shared" si="1"/>
        <v>100</v>
      </c>
      <c r="E5" s="18" t="s">
        <v>27</v>
      </c>
      <c r="F5" s="19"/>
      <c r="G5" s="20" t="s">
        <v>29</v>
      </c>
      <c r="H5" s="22" t="s">
        <v>32</v>
      </c>
      <c r="J5" s="23" t="s">
        <v>1</v>
      </c>
      <c r="K5" s="23">
        <v>11</v>
      </c>
      <c r="L5" s="23">
        <v>387</v>
      </c>
      <c r="M5" s="23">
        <v>35.18181818181818</v>
      </c>
      <c r="N5" s="23">
        <v>163.16363636363639</v>
      </c>
      <c r="O5" s="10"/>
      <c r="P5" s="10"/>
    </row>
    <row r="6" spans="1:16" x14ac:dyDescent="0.3">
      <c r="A6" s="11">
        <v>30</v>
      </c>
      <c r="B6" s="10">
        <f t="shared" si="0"/>
        <v>45</v>
      </c>
      <c r="C6" s="12">
        <f t="shared" si="1"/>
        <v>75</v>
      </c>
      <c r="E6" s="10" t="str">
        <f>A1</f>
        <v>Apples</v>
      </c>
      <c r="F6" s="10" t="str">
        <f>B1</f>
        <v>Oranges</v>
      </c>
      <c r="G6" s="10">
        <f>_xlfn.T.TEST(A2:A12,B2:B12,2,2)</f>
        <v>1.9762009924668866E-2</v>
      </c>
      <c r="H6" s="10" t="str">
        <f>IF(G6&lt;$G12,"Significant","NS")</f>
        <v>Significant</v>
      </c>
      <c r="I6" s="5" t="s">
        <v>36</v>
      </c>
      <c r="J6" s="23" t="s">
        <v>0</v>
      </c>
      <c r="K6" s="23">
        <v>11</v>
      </c>
      <c r="L6" s="23">
        <v>580.5</v>
      </c>
      <c r="M6" s="23">
        <v>52.772727272727273</v>
      </c>
      <c r="N6" s="23">
        <v>367.11818181818199</v>
      </c>
      <c r="O6" s="10"/>
      <c r="P6" s="10"/>
    </row>
    <row r="7" spans="1:16" x14ac:dyDescent="0.3">
      <c r="A7" s="11">
        <v>35</v>
      </c>
      <c r="B7" s="10">
        <f t="shared" si="0"/>
        <v>52.5</v>
      </c>
      <c r="C7" s="12">
        <f t="shared" si="1"/>
        <v>87.5</v>
      </c>
      <c r="E7" s="10" t="str">
        <f>A1</f>
        <v>Apples</v>
      </c>
      <c r="F7" s="10" t="str">
        <f>C1</f>
        <v>Bananas</v>
      </c>
      <c r="G7" s="10">
        <f>_xlfn.T.TEST(A2:A12,C2:C12,2,2)</f>
        <v>5.6044177291170826E-5</v>
      </c>
      <c r="H7" s="10" t="str">
        <f>IF(G7&lt;G12,"Significant","NS")</f>
        <v>Significant</v>
      </c>
      <c r="I7" s="5" t="s">
        <v>37</v>
      </c>
      <c r="J7" s="23" t="s">
        <v>2</v>
      </c>
      <c r="K7" s="23">
        <v>11</v>
      </c>
      <c r="L7" s="23">
        <v>967.5</v>
      </c>
      <c r="M7" s="23">
        <v>87.954545454545453</v>
      </c>
      <c r="N7" s="23">
        <v>1019.7727272727279</v>
      </c>
      <c r="O7" s="10"/>
      <c r="P7" s="10"/>
    </row>
    <row r="8" spans="1:16" x14ac:dyDescent="0.3">
      <c r="A8" s="11">
        <v>40</v>
      </c>
      <c r="B8" s="10">
        <f t="shared" si="0"/>
        <v>60</v>
      </c>
      <c r="C8" s="12">
        <f t="shared" si="1"/>
        <v>100</v>
      </c>
      <c r="E8" s="10" t="str">
        <f>B1</f>
        <v>Oranges</v>
      </c>
      <c r="F8" s="10" t="str">
        <f>C1</f>
        <v>Bananas</v>
      </c>
      <c r="G8" s="10">
        <f>_xlfn.T.TEST(B2:B12,C2:C12,2,2)</f>
        <v>5.2346001217682871E-3</v>
      </c>
      <c r="H8" s="10" t="str">
        <f>IF(G8&lt;$G12,"Significant","NS")</f>
        <v>Significant</v>
      </c>
      <c r="I8" s="5" t="s">
        <v>38</v>
      </c>
      <c r="J8" s="10"/>
      <c r="K8" s="10"/>
      <c r="L8" s="10"/>
      <c r="M8" s="10"/>
      <c r="N8" s="10"/>
      <c r="O8" s="10"/>
      <c r="P8" s="10"/>
    </row>
    <row r="9" spans="1:16" x14ac:dyDescent="0.3">
      <c r="A9" s="11">
        <v>35</v>
      </c>
      <c r="B9" s="10">
        <f t="shared" si="0"/>
        <v>52.5</v>
      </c>
      <c r="C9" s="12">
        <f t="shared" si="1"/>
        <v>87.5</v>
      </c>
      <c r="J9" s="10"/>
      <c r="K9" s="10"/>
      <c r="L9" s="10"/>
      <c r="M9" s="10"/>
      <c r="N9" s="10"/>
      <c r="O9" s="10"/>
      <c r="P9" s="10"/>
    </row>
    <row r="10" spans="1:16" x14ac:dyDescent="0.3">
      <c r="A10" s="11">
        <v>36</v>
      </c>
      <c r="B10" s="10">
        <f>A10*1.5</f>
        <v>54</v>
      </c>
      <c r="C10" s="12">
        <f t="shared" si="1"/>
        <v>90</v>
      </c>
      <c r="F10" s="34" t="s">
        <v>30</v>
      </c>
      <c r="G10" s="10">
        <v>0.05</v>
      </c>
      <c r="J10" s="10" t="s">
        <v>15</v>
      </c>
      <c r="K10" s="10"/>
      <c r="L10" s="10"/>
      <c r="M10" s="10"/>
      <c r="N10" s="10"/>
      <c r="O10" s="10"/>
      <c r="P10" s="10"/>
    </row>
    <row r="11" spans="1:16" x14ac:dyDescent="0.3">
      <c r="A11" s="11">
        <v>15</v>
      </c>
      <c r="B11" s="10">
        <f t="shared" si="0"/>
        <v>22.5</v>
      </c>
      <c r="C11" s="12">
        <f t="shared" si="1"/>
        <v>37.5</v>
      </c>
      <c r="F11" s="21" t="s">
        <v>39</v>
      </c>
      <c r="G11" s="10">
        <f>G10/3</f>
        <v>1.6666666666666666E-2</v>
      </c>
      <c r="J11" s="17" t="s">
        <v>16</v>
      </c>
      <c r="K11" s="17" t="s">
        <v>17</v>
      </c>
      <c r="L11" s="17" t="s">
        <v>18</v>
      </c>
      <c r="M11" s="17" t="s">
        <v>19</v>
      </c>
      <c r="N11" s="17" t="s">
        <v>20</v>
      </c>
      <c r="O11" s="17" t="s">
        <v>21</v>
      </c>
      <c r="P11" s="17" t="s">
        <v>22</v>
      </c>
    </row>
    <row r="12" spans="1:16" x14ac:dyDescent="0.3">
      <c r="A12" s="24">
        <v>26</v>
      </c>
      <c r="B12" s="25">
        <f t="shared" si="0"/>
        <v>39</v>
      </c>
      <c r="C12" s="26">
        <f t="shared" si="1"/>
        <v>65</v>
      </c>
      <c r="F12" s="35" t="s">
        <v>40</v>
      </c>
      <c r="G12" s="10">
        <f>3.386*SQRT(M13/11)</f>
        <v>23.206170263216624</v>
      </c>
      <c r="J12" s="23" t="s">
        <v>23</v>
      </c>
      <c r="K12" s="23">
        <v>15884.590909090914</v>
      </c>
      <c r="L12" s="23">
        <v>2</v>
      </c>
      <c r="M12" s="23">
        <v>7942.2954545454568</v>
      </c>
      <c r="N12" s="23">
        <v>15.371643813120953</v>
      </c>
      <c r="O12" s="36">
        <v>2.5371399036324499E-5</v>
      </c>
      <c r="P12" s="23">
        <v>3.3158295010135221</v>
      </c>
    </row>
    <row r="13" spans="1:16" x14ac:dyDescent="0.3">
      <c r="J13" s="23" t="s">
        <v>24</v>
      </c>
      <c r="K13" s="23">
        <v>15500.545454545454</v>
      </c>
      <c r="L13" s="23">
        <v>30</v>
      </c>
      <c r="M13" s="23">
        <v>516.68484848484843</v>
      </c>
      <c r="N13" s="23"/>
      <c r="O13" s="23"/>
      <c r="P13" s="23"/>
    </row>
    <row r="14" spans="1:16" x14ac:dyDescent="0.3">
      <c r="J14" s="23"/>
      <c r="K14" s="23"/>
      <c r="L14" s="23"/>
      <c r="M14" s="23"/>
      <c r="N14" s="23"/>
      <c r="O14" s="23"/>
      <c r="P14" s="23"/>
    </row>
    <row r="15" spans="1:16" x14ac:dyDescent="0.3">
      <c r="D15" s="16"/>
      <c r="E15" s="16"/>
      <c r="F15" s="16"/>
      <c r="G15" s="16"/>
      <c r="J15" s="23" t="s">
        <v>25</v>
      </c>
      <c r="K15" s="23">
        <v>31385.136363636368</v>
      </c>
      <c r="L15" s="23">
        <v>32</v>
      </c>
      <c r="M15" s="23"/>
      <c r="N15" s="23"/>
      <c r="O15" s="23"/>
      <c r="P15" s="23"/>
    </row>
    <row r="16" spans="1:16" x14ac:dyDescent="0.3">
      <c r="D16" s="16"/>
      <c r="E16" s="27"/>
      <c r="F16" s="27"/>
      <c r="G16" s="27"/>
    </row>
    <row r="17" spans="1:14" x14ac:dyDescent="0.3">
      <c r="D17" s="16"/>
      <c r="E17" s="27"/>
      <c r="F17" s="27"/>
      <c r="G17" s="27"/>
      <c r="M17" s="28" t="s">
        <v>31</v>
      </c>
      <c r="N17" s="29">
        <v>0.05</v>
      </c>
    </row>
    <row r="18" spans="1:14" x14ac:dyDescent="0.3">
      <c r="E18" s="30"/>
      <c r="F18" s="30"/>
      <c r="G18" s="30"/>
      <c r="M18" s="3" t="s">
        <v>26</v>
      </c>
      <c r="N18" s="29" t="str">
        <f>IF(O12&lt;N17,"Yes","No")</f>
        <v>Yes</v>
      </c>
    </row>
    <row r="19" spans="1:14" x14ac:dyDescent="0.3">
      <c r="A19" s="5" t="s">
        <v>1</v>
      </c>
      <c r="B19" s="5" t="s">
        <v>0</v>
      </c>
      <c r="C19" s="5" t="s">
        <v>2</v>
      </c>
    </row>
    <row r="20" spans="1:14" x14ac:dyDescent="0.3">
      <c r="A20" s="5">
        <v>50</v>
      </c>
      <c r="B20" s="5">
        <v>75</v>
      </c>
      <c r="C20" s="5">
        <v>125</v>
      </c>
    </row>
    <row r="21" spans="1:14" x14ac:dyDescent="0.3">
      <c r="A21" s="5">
        <v>20</v>
      </c>
      <c r="B21" s="5">
        <v>30</v>
      </c>
      <c r="C21" s="5">
        <v>50</v>
      </c>
    </row>
    <row r="22" spans="1:14" x14ac:dyDescent="0.3">
      <c r="A22" s="5">
        <v>60</v>
      </c>
      <c r="B22" s="5">
        <v>90</v>
      </c>
      <c r="C22" s="5">
        <v>150</v>
      </c>
    </row>
    <row r="23" spans="1:14" x14ac:dyDescent="0.3">
      <c r="A23" s="5">
        <v>40</v>
      </c>
      <c r="B23" s="5">
        <v>60</v>
      </c>
      <c r="C23" s="5">
        <v>100</v>
      </c>
    </row>
    <row r="24" spans="1:14" x14ac:dyDescent="0.3">
      <c r="A24" s="5">
        <v>30</v>
      </c>
      <c r="B24" s="5">
        <v>45</v>
      </c>
      <c r="C24" s="5">
        <v>75</v>
      </c>
    </row>
    <row r="25" spans="1:14" x14ac:dyDescent="0.3">
      <c r="A25" s="5">
        <v>35</v>
      </c>
      <c r="B25" s="5">
        <v>52.5</v>
      </c>
      <c r="C25" s="5">
        <v>87.5</v>
      </c>
    </row>
    <row r="26" spans="1:14" x14ac:dyDescent="0.3">
      <c r="A26" s="5">
        <v>40</v>
      </c>
      <c r="B26" s="5">
        <v>60</v>
      </c>
      <c r="C26" s="5">
        <v>100</v>
      </c>
    </row>
    <row r="27" spans="1:14" x14ac:dyDescent="0.3">
      <c r="A27" s="5">
        <v>35</v>
      </c>
      <c r="B27" s="5">
        <v>52.5</v>
      </c>
      <c r="C27" s="5">
        <v>87.5</v>
      </c>
    </row>
    <row r="28" spans="1:14" x14ac:dyDescent="0.3">
      <c r="A28" s="5">
        <v>36</v>
      </c>
      <c r="B28" s="5">
        <v>54</v>
      </c>
      <c r="C28" s="5">
        <v>90</v>
      </c>
    </row>
    <row r="29" spans="1:14" x14ac:dyDescent="0.3">
      <c r="A29" s="5">
        <v>15</v>
      </c>
      <c r="B29" s="5">
        <v>22.5</v>
      </c>
      <c r="C29" s="5">
        <v>37.5</v>
      </c>
    </row>
    <row r="30" spans="1:14" x14ac:dyDescent="0.3">
      <c r="A30" s="5">
        <v>26</v>
      </c>
      <c r="B30" s="5">
        <v>39</v>
      </c>
      <c r="C30" s="5">
        <v>65</v>
      </c>
    </row>
    <row r="31" spans="1:14" x14ac:dyDescent="0.3">
      <c r="A31" s="5">
        <f>AVERAGE(A20:A30)</f>
        <v>35.18181818181818</v>
      </c>
      <c r="B31" s="5">
        <f t="shared" ref="B31:C31" si="2">AVERAGE(B20:B30)</f>
        <v>52.772727272727273</v>
      </c>
      <c r="C31" s="5">
        <f t="shared" si="2"/>
        <v>87.954545454545453</v>
      </c>
      <c r="D31" s="31" t="s">
        <v>33</v>
      </c>
    </row>
    <row r="32" spans="1:14" x14ac:dyDescent="0.3">
      <c r="A32" s="5">
        <f>STDEV(A20:A29)</f>
        <v>13.076271979768885</v>
      </c>
      <c r="B32" s="5">
        <f t="shared" ref="B32:C32" si="3">STDEV(B20:B29)</f>
        <v>19.614407969653332</v>
      </c>
      <c r="C32" s="5">
        <f t="shared" si="3"/>
        <v>32.690679949422218</v>
      </c>
      <c r="D32" s="32" t="s">
        <v>34</v>
      </c>
    </row>
    <row r="33" spans="1:4" x14ac:dyDescent="0.3">
      <c r="A33" s="5">
        <f>A32/SQRT(11)</f>
        <v>3.9426443466846517</v>
      </c>
      <c r="B33" s="5">
        <f t="shared" ref="B33:C33" si="4">B32/SQRT(11)</f>
        <v>5.9139665200269791</v>
      </c>
      <c r="C33" s="5">
        <f t="shared" si="4"/>
        <v>9.8566108667116303</v>
      </c>
      <c r="D33" s="33" t="s">
        <v>35</v>
      </c>
    </row>
    <row r="34" spans="1:4" x14ac:dyDescent="0.3">
      <c r="B34" s="5">
        <f>B31/A31*100</f>
        <v>150</v>
      </c>
      <c r="C34" s="5">
        <f>(C31/A31)*100</f>
        <v>250</v>
      </c>
    </row>
  </sheetData>
  <mergeCells count="2">
    <mergeCell ref="E5:F5"/>
    <mergeCell ref="E4:F4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D217C-2A7B-4A0B-80A7-98746E9E85F0}">
  <dimension ref="B4"/>
  <sheetViews>
    <sheetView topLeftCell="A19" workbookViewId="0">
      <selection activeCell="A6" sqref="A6"/>
    </sheetView>
  </sheetViews>
  <sheetFormatPr defaultRowHeight="14.4" x14ac:dyDescent="0.3"/>
  <sheetData>
    <row r="4" spans="2:2" x14ac:dyDescent="0.3">
      <c r="B4" t="s">
        <v>41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EEF6DEE03061846922C3159931708EF" ma:contentTypeVersion="2" ma:contentTypeDescription="Create a new document." ma:contentTypeScope="" ma:versionID="c1e6e4fb3451ef7cbd581245ae29502f">
  <xsd:schema xmlns:xsd="http://www.w3.org/2001/XMLSchema" xmlns:xs="http://www.w3.org/2001/XMLSchema" xmlns:p="http://schemas.microsoft.com/office/2006/metadata/properties" xmlns:ns3="ca1c9542-4947-4548-b1f7-be43ac7edc29" targetNamespace="http://schemas.microsoft.com/office/2006/metadata/properties" ma:root="true" ma:fieldsID="daf4729291814a84d197b9e75d28b7b7" ns3:_="">
    <xsd:import namespace="ca1c9542-4947-4548-b1f7-be43ac7edc2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1c9542-4947-4548-b1f7-be43ac7edc2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808125A-BBCA-4A1B-9ACB-C25BEB18145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a1c9542-4947-4548-b1f7-be43ac7edc2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F848A10-4676-4FE7-8F11-C1DE49E1379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36FC27F-0D39-432D-B22A-2BCCD32C7C79}">
  <ds:schemaRefs>
    <ds:schemaRef ds:uri="http://purl.org/dc/terms/"/>
    <ds:schemaRef ds:uri="http://www.w3.org/XML/1998/namespace"/>
    <ds:schemaRef ds:uri="http://purl.org/dc/elements/1.1/"/>
    <ds:schemaRef ds:uri="ca1c9542-4947-4548-b1f7-be43ac7edc29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musharaf ahsan</dc:creator>
  <cp:lastModifiedBy>musharaf ahsan</cp:lastModifiedBy>
  <dcterms:created xsi:type="dcterms:W3CDTF">2022-08-17T08:45:48Z</dcterms:created>
  <dcterms:modified xsi:type="dcterms:W3CDTF">2022-08-17T19:09:34Z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0x0101002EEF6DEE03061846922C3159931708EF</vt:lpwstr>
  </property>
</Properties>
</file>