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e3b67968a0785a/Desktop Files/Textbooks and Syllabi/CSUN Semester 7/BANA630/Project Files/"/>
    </mc:Choice>
  </mc:AlternateContent>
  <xr:revisionPtr revIDLastSave="316" documentId="13_ncr:1_{07B8EF4E-45CB-F742-BA26-5495C2CB34CA}" xr6:coauthVersionLast="47" xr6:coauthVersionMax="47" xr10:uidLastSave="{0100764A-3E68-4144-8FF7-C47052654EE5}"/>
  <bookViews>
    <workbookView xWindow="0" yWindow="760" windowWidth="15420" windowHeight="18880" firstSheet="1" activeTab="3" xr2:uid="{075D1FD5-BF1F-2F45-81E3-46FB0940286A}"/>
  </bookViews>
  <sheets>
    <sheet name="Answer Report 1" sheetId="11" r:id="rId1"/>
    <sheet name="Sensitivity Report 1" sheetId="12" r:id="rId2"/>
    <sheet name="Limits Report 1" sheetId="13" r:id="rId3"/>
    <sheet name="LP Problem" sheetId="2" r:id="rId4"/>
  </sheets>
  <definedNames>
    <definedName name="solver_adj" localSheetId="3" hidden="1">'LP Problem'!$E$23:$E$57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itr" localSheetId="3" hidden="1">2147483647</definedName>
    <definedName name="solver_lhs1" localSheetId="3" hidden="1">'LP Problem'!$C$11:$C$19</definedName>
    <definedName name="solver_lhs2" localSheetId="3" hidden="1">'LP Problem'!$C$3:$C$7</definedName>
    <definedName name="solver_lhs3" localSheetId="3" hidden="1">'LP Problem'!$C$8</definedName>
    <definedName name="solver_lhs4" localSheetId="3" hidden="1">'LP Problem'!$E$23:$E$57</definedName>
    <definedName name="solver_lhs5" localSheetId="3" hidden="1">'LP Problem'!$E$23:$E$57</definedName>
    <definedName name="solver_lin" localSheetId="3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5</definedName>
    <definedName name="solver_opt" localSheetId="3" hidden="1">'LP Problem'!$F$58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3</definedName>
    <definedName name="solver_rel3" localSheetId="3" hidden="1">2</definedName>
    <definedName name="solver_rel4" localSheetId="3" hidden="1">4</definedName>
    <definedName name="solver_rel5" localSheetId="3" hidden="1">3</definedName>
    <definedName name="solver_rhs1" localSheetId="3" hidden="1">'LP Problem'!$E$11:$E$19</definedName>
    <definedName name="solver_rhs2" localSheetId="3" hidden="1">'LP Problem'!$E$3:$E$7</definedName>
    <definedName name="solver_rhs3" localSheetId="3" hidden="1">'LP Problem'!$E$8</definedName>
    <definedName name="solver_rhs4" localSheetId="3" hidden="1">"integer"</definedName>
    <definedName name="solver_rhs5" localSheetId="3" hidden="1">'LP Problem'!$G$23:$G$57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6" i="11" l="1"/>
  <c r="I75" i="11"/>
  <c r="N10" i="12" l="1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9" i="12"/>
  <c r="G54" i="2"/>
  <c r="G55" i="2"/>
  <c r="G56" i="2"/>
  <c r="G57" i="2"/>
  <c r="G53" i="2"/>
  <c r="G47" i="2"/>
  <c r="G48" i="2"/>
  <c r="G49" i="2"/>
  <c r="G50" i="2"/>
  <c r="G51" i="2"/>
  <c r="G52" i="2"/>
  <c r="G46" i="2"/>
  <c r="G39" i="2"/>
  <c r="G40" i="2"/>
  <c r="G41" i="2"/>
  <c r="G42" i="2"/>
  <c r="G43" i="2"/>
  <c r="G44" i="2"/>
  <c r="G45" i="2"/>
  <c r="G38" i="2"/>
  <c r="G31" i="2"/>
  <c r="G32" i="2"/>
  <c r="G33" i="2"/>
  <c r="G34" i="2"/>
  <c r="G35" i="2"/>
  <c r="G36" i="2"/>
  <c r="G37" i="2"/>
  <c r="G30" i="2"/>
  <c r="G24" i="2"/>
  <c r="G25" i="2"/>
  <c r="G26" i="2"/>
  <c r="G27" i="2"/>
  <c r="G28" i="2"/>
  <c r="G29" i="2"/>
  <c r="G23" i="2"/>
  <c r="C8" i="2"/>
  <c r="C20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23" i="2"/>
  <c r="E12" i="2"/>
  <c r="E13" i="2"/>
  <c r="E14" i="2"/>
  <c r="E15" i="2"/>
  <c r="E16" i="2"/>
  <c r="E17" i="2"/>
  <c r="E18" i="2"/>
  <c r="E19" i="2"/>
  <c r="E11" i="2"/>
  <c r="E4" i="2"/>
  <c r="E5" i="2"/>
  <c r="E6" i="2"/>
  <c r="E7" i="2"/>
  <c r="E3" i="2"/>
  <c r="H38" i="2"/>
  <c r="H23" i="2"/>
  <c r="H53" i="2"/>
  <c r="H46" i="2"/>
  <c r="H30" i="2"/>
  <c r="E20" i="2" l="1"/>
  <c r="E8" i="2"/>
  <c r="F58" i="2"/>
</calcChain>
</file>

<file path=xl/sharedStrings.xml><?xml version="1.0" encoding="utf-8"?>
<sst xmlns="http://schemas.openxmlformats.org/spreadsheetml/2006/main" count="811" uniqueCount="237">
  <si>
    <t>IATA Code</t>
  </si>
  <si>
    <t>BWI</t>
  </si>
  <si>
    <t>MDW</t>
  </si>
  <si>
    <t>DAL</t>
  </si>
  <si>
    <t>DEN</t>
  </si>
  <si>
    <t>LAS</t>
  </si>
  <si>
    <t>LAX</t>
  </si>
  <si>
    <t>OKC</t>
  </si>
  <si>
    <t>SAN</t>
  </si>
  <si>
    <t>SEA</t>
  </si>
  <si>
    <t>LGA</t>
  </si>
  <si>
    <t>CHS</t>
  </si>
  <si>
    <t>DCA</t>
  </si>
  <si>
    <t>HNL</t>
  </si>
  <si>
    <t>MIA</t>
  </si>
  <si>
    <t>Origin Airport</t>
  </si>
  <si>
    <t>Destination Airport</t>
  </si>
  <si>
    <t>2025 Predicted Avg Departure Delay (Minutes)</t>
  </si>
  <si>
    <t>Predicted Supply</t>
  </si>
  <si>
    <t>Predicted Demand</t>
  </si>
  <si>
    <t>Decision Variable</t>
  </si>
  <si>
    <t>Sign</t>
  </si>
  <si>
    <t>Assigned Amount</t>
  </si>
  <si>
    <t>&gt;=</t>
  </si>
  <si>
    <t>Total Delay from Route</t>
  </si>
  <si>
    <t>Grand Total Delay (obj is to minimize)</t>
  </si>
  <si>
    <t>Flight Assignment Mix Minimum</t>
  </si>
  <si>
    <t>=</t>
  </si>
  <si>
    <t>Worksheet: [LP Problem Formulation.xlsx]LP Problem</t>
  </si>
  <si>
    <t>Cell</t>
  </si>
  <si>
    <t>Name</t>
  </si>
  <si>
    <t>Cell Value</t>
  </si>
  <si>
    <t>Formula</t>
  </si>
  <si>
    <t>Status</t>
  </si>
  <si>
    <t>Slack</t>
  </si>
  <si>
    <t>$C$19</t>
  </si>
  <si>
    <t>MIA Predicted Demand</t>
  </si>
  <si>
    <t>$C$19&gt;=$E$19</t>
  </si>
  <si>
    <t>$E$26</t>
  </si>
  <si>
    <t>MIA Decision Variable</t>
  </si>
  <si>
    <t>$E$26&gt;=$G$26</t>
  </si>
  <si>
    <t>Binding</t>
  </si>
  <si>
    <t>$E$34</t>
  </si>
  <si>
    <t>$E$34&gt;=$G$34</t>
  </si>
  <si>
    <t>$E$42</t>
  </si>
  <si>
    <t>$E$42&gt;=$G$42</t>
  </si>
  <si>
    <t>$E$49</t>
  </si>
  <si>
    <t>$E$49&gt;=$G$49</t>
  </si>
  <si>
    <t>$E$23</t>
  </si>
  <si>
    <t>CHS Decision Variable</t>
  </si>
  <si>
    <t>$E$23&gt;=$G$23</t>
  </si>
  <si>
    <t>$E$24</t>
  </si>
  <si>
    <t>LAX Decision Variable</t>
  </si>
  <si>
    <t>$E$24&gt;=$G$24</t>
  </si>
  <si>
    <t>$E$25</t>
  </si>
  <si>
    <t>LGA Decision Variable</t>
  </si>
  <si>
    <t>$E$25&gt;=$G$25</t>
  </si>
  <si>
    <t>$E$27</t>
  </si>
  <si>
    <t>OKC Decision Variable</t>
  </si>
  <si>
    <t>$E$27&gt;=$G$27</t>
  </si>
  <si>
    <t>$E$28</t>
  </si>
  <si>
    <t>SAN Decision Variable</t>
  </si>
  <si>
    <t>$E$28&gt;=$G$28</t>
  </si>
  <si>
    <t>Not Binding</t>
  </si>
  <si>
    <t>$E$29</t>
  </si>
  <si>
    <t>SEA Decision Variable</t>
  </si>
  <si>
    <t>$E$29&gt;=$G$29</t>
  </si>
  <si>
    <t>$E$30</t>
  </si>
  <si>
    <t>$E$30&gt;=$G$30</t>
  </si>
  <si>
    <t>$E$31</t>
  </si>
  <si>
    <t>DCA Decision Variable</t>
  </si>
  <si>
    <t>$E$31&gt;=$G$31</t>
  </si>
  <si>
    <t>$E$32</t>
  </si>
  <si>
    <t>$E$32&gt;=$G$32</t>
  </si>
  <si>
    <t>$E$33</t>
  </si>
  <si>
    <t>$E$33&gt;=$G$33</t>
  </si>
  <si>
    <t>$E$35</t>
  </si>
  <si>
    <t>$E$35&gt;=$G$35</t>
  </si>
  <si>
    <t>$E$36</t>
  </si>
  <si>
    <t>$E$36&gt;=$G$36</t>
  </si>
  <si>
    <t>$E$37</t>
  </si>
  <si>
    <t>$E$37&gt;=$G$37</t>
  </si>
  <si>
    <t>$E$38</t>
  </si>
  <si>
    <t>$E$38&gt;=$G$38</t>
  </si>
  <si>
    <t>$E$39</t>
  </si>
  <si>
    <t>$E$39&gt;=$G$39</t>
  </si>
  <si>
    <t>$E$40</t>
  </si>
  <si>
    <t>$E$40&gt;=$G$40</t>
  </si>
  <si>
    <t>$E$41</t>
  </si>
  <si>
    <t>$E$41&gt;=$G$41</t>
  </si>
  <si>
    <t>$E$43</t>
  </si>
  <si>
    <t>$E$43&gt;=$G$43</t>
  </si>
  <si>
    <t>$E$44</t>
  </si>
  <si>
    <t>$E$44&gt;=$G$44</t>
  </si>
  <si>
    <t>$E$45</t>
  </si>
  <si>
    <t>$E$45&gt;=$G$45</t>
  </si>
  <si>
    <t>$E$46</t>
  </si>
  <si>
    <t>$E$46&gt;=$G$46</t>
  </si>
  <si>
    <t>$E$47</t>
  </si>
  <si>
    <t>$E$47&gt;=$G$47</t>
  </si>
  <si>
    <t>$E$48</t>
  </si>
  <si>
    <t>$E$48&gt;=$G$48</t>
  </si>
  <si>
    <t>$E$50</t>
  </si>
  <si>
    <t>$E$50&gt;=$G$50</t>
  </si>
  <si>
    <t>$E$51</t>
  </si>
  <si>
    <t>$E$51&gt;=$G$51</t>
  </si>
  <si>
    <t>$E$52</t>
  </si>
  <si>
    <t>$E$52&gt;=$G$52</t>
  </si>
  <si>
    <t>$E$53</t>
  </si>
  <si>
    <t>HNL Decision Variable</t>
  </si>
  <si>
    <t>$E$53&gt;=$G$53</t>
  </si>
  <si>
    <t>$E$54</t>
  </si>
  <si>
    <t>$E$54&gt;=$G$54</t>
  </si>
  <si>
    <t>$E$55</t>
  </si>
  <si>
    <t>$E$55&gt;=$G$55</t>
  </si>
  <si>
    <t>$E$56</t>
  </si>
  <si>
    <t>$E$56&gt;=$G$56</t>
  </si>
  <si>
    <t>$E$57</t>
  </si>
  <si>
    <t>$E$57&gt;=$G$57</t>
  </si>
  <si>
    <t>Microsoft Excel 16.91 Answer Report</t>
  </si>
  <si>
    <t>Result: Solver found a solution.  All constraints and optimality conditions are satisfied.</t>
  </si>
  <si>
    <t>Solver Engine</t>
  </si>
  <si>
    <t>Engine: Simplex LP</t>
  </si>
  <si>
    <t>Iterations: 43 Subproblems: 0</t>
  </si>
  <si>
    <t>Solver Options</t>
  </si>
  <si>
    <t>Max Time Unlimited, Iterations Unlimited, Precision 0.000001</t>
  </si>
  <si>
    <t>Max Subproblems Unlimited, Max Integer Sols Unlimited, Integer Tolerance 1%, Solve Without Integer Constraints, Assume NonNegative</t>
  </si>
  <si>
    <t>Objective Cell (Min)</t>
  </si>
  <si>
    <t>Original Value</t>
  </si>
  <si>
    <t>Final Value</t>
  </si>
  <si>
    <t>Variable Cells</t>
  </si>
  <si>
    <t>Integer</t>
  </si>
  <si>
    <t>Constraints</t>
  </si>
  <si>
    <t>$F$58</t>
  </si>
  <si>
    <t>Grand Total Delay (obj is to minimize) Total Delay from Route</t>
  </si>
  <si>
    <t>$C$11</t>
  </si>
  <si>
    <t>LAX Predicted Demand</t>
  </si>
  <si>
    <t>$C$11&gt;=$E$11</t>
  </si>
  <si>
    <t>$C$12</t>
  </si>
  <si>
    <t>OKC Predicted Demand</t>
  </si>
  <si>
    <t>$C$12&gt;=$E$12</t>
  </si>
  <si>
    <t>$C$13</t>
  </si>
  <si>
    <t>SAN Predicted Demand</t>
  </si>
  <si>
    <t>$C$13&gt;=$E$13</t>
  </si>
  <si>
    <t>$C$14</t>
  </si>
  <si>
    <t>SEA Predicted Demand</t>
  </si>
  <si>
    <t>$C$14&gt;=$E$14</t>
  </si>
  <si>
    <t>$C$15</t>
  </si>
  <si>
    <t>LGA Predicted Demand</t>
  </si>
  <si>
    <t>$C$15&gt;=$E$15</t>
  </si>
  <si>
    <t>$C$16</t>
  </si>
  <si>
    <t>CHS Predicted Demand</t>
  </si>
  <si>
    <t>$C$16&gt;=$E$16</t>
  </si>
  <si>
    <t>$C$17</t>
  </si>
  <si>
    <t>DCA Predicted Demand</t>
  </si>
  <si>
    <t>$C$17&gt;=$E$17</t>
  </si>
  <si>
    <t>$C$18</t>
  </si>
  <si>
    <t>HNL Predicted Demand</t>
  </si>
  <si>
    <t>$C$18&gt;=$E$18</t>
  </si>
  <si>
    <t>$C$3</t>
  </si>
  <si>
    <t>BWI Predicted Supply</t>
  </si>
  <si>
    <t>$C$3&gt;=$E$3</t>
  </si>
  <si>
    <t>$C$4</t>
  </si>
  <si>
    <t>MDW Predicted Supply</t>
  </si>
  <si>
    <t>$C$4&gt;=$E$4</t>
  </si>
  <si>
    <t>$C$5</t>
  </si>
  <si>
    <t>DAL Predicted Supply</t>
  </si>
  <si>
    <t>$C$5&gt;=$E$5</t>
  </si>
  <si>
    <t>$C$6</t>
  </si>
  <si>
    <t>DEN Predicted Supply</t>
  </si>
  <si>
    <t>$C$6&gt;=$E$6</t>
  </si>
  <si>
    <t>$C$7</t>
  </si>
  <si>
    <t>LAS Predicted Supply</t>
  </si>
  <si>
    <t>$C$7&gt;=$E$7</t>
  </si>
  <si>
    <t>$C$8</t>
  </si>
  <si>
    <t>$C$8=$E$8</t>
  </si>
  <si>
    <t>$E$23:$E$57=Integer</t>
  </si>
  <si>
    <t>Microsoft Excel 16.91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</si>
  <si>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</si>
  <si>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</si>
  <si>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</si>
  <si>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</si>
  <si>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</si>
  <si>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</si>
  <si>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</si>
  <si>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</si>
  <si>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</si>
  <si>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</si>
  <si>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</si>
  <si>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</si>
  <si>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</si>
  <si>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16.91 Limits Report</t>
  </si>
  <si>
    <t>Variable</t>
  </si>
  <si>
    <t>Lower</t>
  </si>
  <si>
    <t>Limit</t>
  </si>
  <si>
    <t>Result</t>
  </si>
  <si>
    <t>Upper</t>
  </si>
  <si>
    <t>Report Created: 12/5/24 14:35:58</t>
  </si>
  <si>
    <t>Solution Time: 485.634 Seconds.</t>
  </si>
  <si>
    <t>Report Created: 12/5/24 14:35:59</t>
  </si>
  <si>
    <t>to</t>
  </si>
  <si>
    <t>BWI to CHS Decision Variable</t>
  </si>
  <si>
    <t>BWI to LAX Decision Variable</t>
  </si>
  <si>
    <t>BWI to LGA Decision Variable</t>
  </si>
  <si>
    <t>BWI to MIA Decision Variable</t>
  </si>
  <si>
    <t>BWI to OKC Decision Variable</t>
  </si>
  <si>
    <t>BWI to SAN Decision Variable</t>
  </si>
  <si>
    <t>BWI to SEA Decision Variable</t>
  </si>
  <si>
    <t>MDW to CHS Decision Variable</t>
  </si>
  <si>
    <t>MDW to DCA Decision Variable</t>
  </si>
  <si>
    <t>MDW to LAX Decision Variable</t>
  </si>
  <si>
    <t>MDW to LGA Decision Variable</t>
  </si>
  <si>
    <t>MDW to MIA Decision Variable</t>
  </si>
  <si>
    <t>MDW to OKC Decision Variable</t>
  </si>
  <si>
    <t>MDW to SAN Decision Variable</t>
  </si>
  <si>
    <t>MDW to SEA Decision Variable</t>
  </si>
  <si>
    <t>DAL to CHS Decision Variable</t>
  </si>
  <si>
    <t>DAL to DCA Decision Variable</t>
  </si>
  <si>
    <t>DAL to LAX Decision Variable</t>
  </si>
  <si>
    <t>DAL to LGA Decision Variable</t>
  </si>
  <si>
    <t>DAL to MIA Decision Variable</t>
  </si>
  <si>
    <t>DAL to OKC Decision Variable</t>
  </si>
  <si>
    <t>DAL to SAN Decision Variable</t>
  </si>
  <si>
    <t>DAL to SEA Decision Variable</t>
  </si>
  <si>
    <t>DEN to CHS Decision Variable</t>
  </si>
  <si>
    <t>DEN to LAX Decision Variable</t>
  </si>
  <si>
    <t>DEN to LGA Decision Variable</t>
  </si>
  <si>
    <t>DEN to MIA Decision Variable</t>
  </si>
  <si>
    <t>DEN to OKC Decision Variable</t>
  </si>
  <si>
    <t>DEN to SAN Decision Variable</t>
  </si>
  <si>
    <t>DEN to SEA Decision Variable</t>
  </si>
  <si>
    <t>LAS to HNL Decision Variable</t>
  </si>
  <si>
    <t>LAS to LAX Decision Variable</t>
  </si>
  <si>
    <t>LAS to OKC Decision Variable</t>
  </si>
  <si>
    <t>LAS to SAN Decision Variable</t>
  </si>
  <si>
    <t>LAS to SEA Decision Variable</t>
  </si>
  <si>
    <t>Total Predicted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</si>
</sst>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Display"/>
    </font>
    <font>
      <b/>
      <sz val="12"/>
      <color theme="1"/>
      <name val="Aptos Display"/>
    </font>
    <font>
      <b/>
      <sz val="12"/>
      <color theme="1"/>
      <name val="Aptos Narrow"/>
      <scheme val="minor"/>
    </font>
    <font>
      <b/>
      <sz val="12"/>
      <color indexed="1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5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1" fillId="3" borderId="0" xfId="0" applyFont="1" applyFill="1"/>
    <xf numFmtId="0" fontId="2" fillId="5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2" fillId="6" borderId="0" xfId="0" applyFont="1" applyFill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3" borderId="1" xfId="0" applyFont="1" applyFill="1" applyBorder="1"/>
    <xf numFmtId="0" fontId="2" fillId="2" borderId="0" xfId="0" applyFont="1" applyFill="1"/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/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1" fillId="3" borderId="2" xfId="0" applyFont="1" applyFill="1" applyBorder="1"/>
    <xf numFmtId="0" fontId="1" fillId="4" borderId="2" xfId="0" applyFont="1" applyFill="1" applyBorder="1"/>
    <xf numFmtId="0" fontId="2" fillId="2" borderId="0" xfId="0" applyFont="1" applyFill="1" applyAlignment="1">
      <alignment wrapText="1"/>
    </xf>
    <xf numFmtId="0" fontId="3" fillId="0" borderId="0" xfId="0" applyFont="1"/>
    <xf numFmtId="0" fontId="4" fillId="0" borderId="3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6" xfId="0" applyNumberFormat="1" applyFill="1" applyBorder="1" applyAlignment="1"/>
    <xf numFmtId="0" fontId="0" fillId="0" borderId="7" xfId="0" applyNumberFormat="1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wrapText="1"/>
    </xf>
    <xf numFmtId="0" fontId="1" fillId="0" borderId="0" xfId="0" applyFont="1" applyBorder="1"/>
    <xf numFmtId="0" fontId="0" fillId="0" borderId="8" xfId="0" applyFill="1" applyBorder="1" applyAlignme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7013EAB-77AF-7C41-BCB8-4B8FB2D27263}">
  <we:reference id="wa104381701" version="1.0.0.4" store="en-US" storeType="OMEX"/>
  <we:alternateReferences>
    <we:reference id="wa104381701" version="1.0.0.4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F1CBF-09F4-C54B-AB31-70F78C6F3FD1}">
  <dimension ref="A1:I110"/>
  <sheetViews>
    <sheetView showGridLines="0" topLeftCell="A62" zoomScale="84" zoomScaleNormal="84" workbookViewId="0">
      <selection activeCell="B59" sqref="B59"/>
    </sheetView>
  </sheetViews>
  <sheetFormatPr baseColWidth="10" defaultRowHeight="16" x14ac:dyDescent="0.2"/>
  <cols>
    <col min="1" max="1" width="2.33203125" customWidth="1"/>
    <col min="2" max="2" width="18.5" bestFit="1" customWidth="1"/>
    <col min="3" max="3" width="29" customWidth="1"/>
    <col min="4" max="4" width="12.6640625" bestFit="1" customWidth="1"/>
    <col min="5" max="5" width="15" customWidth="1"/>
    <col min="6" max="6" width="10.5" bestFit="1" customWidth="1"/>
    <col min="7" max="7" width="5.6640625" bestFit="1" customWidth="1"/>
  </cols>
  <sheetData>
    <row r="1" spans="1:5" x14ac:dyDescent="0.2">
      <c r="A1" s="22" t="s">
        <v>119</v>
      </c>
    </row>
    <row r="2" spans="1:5" x14ac:dyDescent="0.2">
      <c r="A2" s="22" t="s">
        <v>28</v>
      </c>
    </row>
    <row r="3" spans="1:5" x14ac:dyDescent="0.2">
      <c r="A3" s="22" t="s">
        <v>197</v>
      </c>
    </row>
    <row r="4" spans="1:5" x14ac:dyDescent="0.2">
      <c r="A4" s="22" t="s">
        <v>120</v>
      </c>
    </row>
    <row r="5" spans="1:5" x14ac:dyDescent="0.2">
      <c r="A5" s="22" t="s">
        <v>121</v>
      </c>
    </row>
    <row r="6" spans="1:5" x14ac:dyDescent="0.2">
      <c r="A6" s="22"/>
      <c r="B6" t="s">
        <v>122</v>
      </c>
    </row>
    <row r="7" spans="1:5" x14ac:dyDescent="0.2">
      <c r="A7" s="22"/>
      <c r="B7" t="s">
        <v>198</v>
      </c>
    </row>
    <row r="8" spans="1:5" x14ac:dyDescent="0.2">
      <c r="A8" s="22"/>
      <c r="B8" t="s">
        <v>123</v>
      </c>
    </row>
    <row r="9" spans="1:5" x14ac:dyDescent="0.2">
      <c r="A9" s="22" t="s">
        <v>124</v>
      </c>
    </row>
    <row r="10" spans="1:5" x14ac:dyDescent="0.2">
      <c r="B10" t="s">
        <v>125</v>
      </c>
    </row>
    <row r="11" spans="1:5" x14ac:dyDescent="0.2">
      <c r="B11" t="s">
        <v>126</v>
      </c>
    </row>
    <row r="14" spans="1:5" ht="17" thickBot="1" x14ac:dyDescent="0.25">
      <c r="A14" t="s">
        <v>127</v>
      </c>
    </row>
    <row r="15" spans="1:5" ht="17" thickBot="1" x14ac:dyDescent="0.25">
      <c r="B15" s="23" t="s">
        <v>29</v>
      </c>
      <c r="C15" s="23" t="s">
        <v>30</v>
      </c>
      <c r="D15" s="23" t="s">
        <v>128</v>
      </c>
      <c r="E15" s="23" t="s">
        <v>129</v>
      </c>
    </row>
    <row r="16" spans="1:5" ht="17" thickBot="1" x14ac:dyDescent="0.25">
      <c r="B16" s="24" t="s">
        <v>133</v>
      </c>
      <c r="C16" s="24" t="s">
        <v>134</v>
      </c>
      <c r="D16" s="27">
        <v>64018.419999999991</v>
      </c>
      <c r="E16" s="27">
        <v>64018.419999999991</v>
      </c>
    </row>
    <row r="19" spans="1:6" ht="17" thickBot="1" x14ac:dyDescent="0.25">
      <c r="A19" t="s">
        <v>130</v>
      </c>
    </row>
    <row r="20" spans="1:6" ht="17" thickBot="1" x14ac:dyDescent="0.25">
      <c r="B20" s="23" t="s">
        <v>29</v>
      </c>
      <c r="C20" s="23" t="s">
        <v>30</v>
      </c>
      <c r="D20" s="23" t="s">
        <v>128</v>
      </c>
      <c r="E20" s="23" t="s">
        <v>129</v>
      </c>
      <c r="F20" s="23" t="s">
        <v>131</v>
      </c>
    </row>
    <row r="21" spans="1:6" x14ac:dyDescent="0.2">
      <c r="B21" s="26" t="s">
        <v>48</v>
      </c>
      <c r="C21" s="26" t="s">
        <v>49</v>
      </c>
      <c r="D21" s="28">
        <v>19</v>
      </c>
      <c r="E21" s="28">
        <v>19</v>
      </c>
      <c r="F21" s="26" t="s">
        <v>131</v>
      </c>
    </row>
    <row r="22" spans="1:6" x14ac:dyDescent="0.2">
      <c r="B22" s="26" t="s">
        <v>51</v>
      </c>
      <c r="C22" s="26" t="s">
        <v>52</v>
      </c>
      <c r="D22" s="28">
        <v>19</v>
      </c>
      <c r="E22" s="28">
        <v>19</v>
      </c>
      <c r="F22" s="26" t="s">
        <v>131</v>
      </c>
    </row>
    <row r="23" spans="1:6" x14ac:dyDescent="0.2">
      <c r="B23" s="26" t="s">
        <v>54</v>
      </c>
      <c r="C23" s="26" t="s">
        <v>55</v>
      </c>
      <c r="D23" s="28">
        <v>19</v>
      </c>
      <c r="E23" s="28">
        <v>19</v>
      </c>
      <c r="F23" s="26" t="s">
        <v>131</v>
      </c>
    </row>
    <row r="24" spans="1:6" x14ac:dyDescent="0.2">
      <c r="B24" s="26" t="s">
        <v>38</v>
      </c>
      <c r="C24" s="26" t="s">
        <v>39</v>
      </c>
      <c r="D24" s="28">
        <v>19</v>
      </c>
      <c r="E24" s="28">
        <v>19</v>
      </c>
      <c r="F24" s="26" t="s">
        <v>131</v>
      </c>
    </row>
    <row r="25" spans="1:6" x14ac:dyDescent="0.2">
      <c r="B25" s="26" t="s">
        <v>57</v>
      </c>
      <c r="C25" s="26" t="s">
        <v>58</v>
      </c>
      <c r="D25" s="28">
        <v>19</v>
      </c>
      <c r="E25" s="28">
        <v>19</v>
      </c>
      <c r="F25" s="26" t="s">
        <v>131</v>
      </c>
    </row>
    <row r="26" spans="1:6" x14ac:dyDescent="0.2">
      <c r="B26" s="26" t="s">
        <v>60</v>
      </c>
      <c r="C26" s="26" t="s">
        <v>61</v>
      </c>
      <c r="D26" s="28">
        <v>261</v>
      </c>
      <c r="E26" s="28">
        <v>261</v>
      </c>
      <c r="F26" s="26" t="s">
        <v>131</v>
      </c>
    </row>
    <row r="27" spans="1:6" x14ac:dyDescent="0.2">
      <c r="B27" s="26" t="s">
        <v>64</v>
      </c>
      <c r="C27" s="26" t="s">
        <v>65</v>
      </c>
      <c r="D27" s="28">
        <v>19</v>
      </c>
      <c r="E27" s="28">
        <v>19</v>
      </c>
      <c r="F27" s="26" t="s">
        <v>131</v>
      </c>
    </row>
    <row r="28" spans="1:6" x14ac:dyDescent="0.2">
      <c r="B28" s="26" t="s">
        <v>67</v>
      </c>
      <c r="C28" s="26" t="s">
        <v>49</v>
      </c>
      <c r="D28" s="28">
        <v>40</v>
      </c>
      <c r="E28" s="28">
        <v>40</v>
      </c>
      <c r="F28" s="26" t="s">
        <v>131</v>
      </c>
    </row>
    <row r="29" spans="1:6" x14ac:dyDescent="0.2">
      <c r="B29" s="26" t="s">
        <v>69</v>
      </c>
      <c r="C29" s="26" t="s">
        <v>70</v>
      </c>
      <c r="D29" s="28">
        <v>173</v>
      </c>
      <c r="E29" s="28">
        <v>173</v>
      </c>
      <c r="F29" s="26" t="s">
        <v>131</v>
      </c>
    </row>
    <row r="30" spans="1:6" x14ac:dyDescent="0.2">
      <c r="B30" s="26" t="s">
        <v>72</v>
      </c>
      <c r="C30" s="26" t="s">
        <v>52</v>
      </c>
      <c r="D30" s="28">
        <v>40</v>
      </c>
      <c r="E30" s="28">
        <v>40</v>
      </c>
      <c r="F30" s="26" t="s">
        <v>131</v>
      </c>
    </row>
    <row r="31" spans="1:6" x14ac:dyDescent="0.2">
      <c r="B31" s="26" t="s">
        <v>74</v>
      </c>
      <c r="C31" s="26" t="s">
        <v>55</v>
      </c>
      <c r="D31" s="28">
        <v>312</v>
      </c>
      <c r="E31" s="28">
        <v>312</v>
      </c>
      <c r="F31" s="26" t="s">
        <v>131</v>
      </c>
    </row>
    <row r="32" spans="1:6" x14ac:dyDescent="0.2">
      <c r="B32" s="26" t="s">
        <v>42</v>
      </c>
      <c r="C32" s="26" t="s">
        <v>39</v>
      </c>
      <c r="D32" s="28">
        <v>115</v>
      </c>
      <c r="E32" s="28">
        <v>115</v>
      </c>
      <c r="F32" s="26" t="s">
        <v>131</v>
      </c>
    </row>
    <row r="33" spans="2:6" x14ac:dyDescent="0.2">
      <c r="B33" s="26" t="s">
        <v>76</v>
      </c>
      <c r="C33" s="26" t="s">
        <v>58</v>
      </c>
      <c r="D33" s="28">
        <v>40</v>
      </c>
      <c r="E33" s="28">
        <v>40</v>
      </c>
      <c r="F33" s="26" t="s">
        <v>131</v>
      </c>
    </row>
    <row r="34" spans="2:6" x14ac:dyDescent="0.2">
      <c r="B34" s="26" t="s">
        <v>78</v>
      </c>
      <c r="C34" s="26" t="s">
        <v>61</v>
      </c>
      <c r="D34" s="28">
        <v>40</v>
      </c>
      <c r="E34" s="28">
        <v>40</v>
      </c>
      <c r="F34" s="26" t="s">
        <v>131</v>
      </c>
    </row>
    <row r="35" spans="2:6" x14ac:dyDescent="0.2">
      <c r="B35" s="26" t="s">
        <v>80</v>
      </c>
      <c r="C35" s="26" t="s">
        <v>65</v>
      </c>
      <c r="D35" s="28">
        <v>40</v>
      </c>
      <c r="E35" s="28">
        <v>40</v>
      </c>
      <c r="F35" s="26" t="s">
        <v>131</v>
      </c>
    </row>
    <row r="36" spans="2:6" x14ac:dyDescent="0.2">
      <c r="B36" s="26" t="s">
        <v>82</v>
      </c>
      <c r="C36" s="26" t="s">
        <v>49</v>
      </c>
      <c r="D36" s="28">
        <v>29</v>
      </c>
      <c r="E36" s="28">
        <v>29</v>
      </c>
      <c r="F36" s="26" t="s">
        <v>131</v>
      </c>
    </row>
    <row r="37" spans="2:6" x14ac:dyDescent="0.2">
      <c r="B37" s="26" t="s">
        <v>84</v>
      </c>
      <c r="C37" s="26" t="s">
        <v>70</v>
      </c>
      <c r="D37" s="28">
        <v>136</v>
      </c>
      <c r="E37" s="28">
        <v>136</v>
      </c>
      <c r="F37" s="26" t="s">
        <v>131</v>
      </c>
    </row>
    <row r="38" spans="2:6" x14ac:dyDescent="0.2">
      <c r="B38" s="26" t="s">
        <v>86</v>
      </c>
      <c r="C38" s="26" t="s">
        <v>52</v>
      </c>
      <c r="D38" s="28">
        <v>96</v>
      </c>
      <c r="E38" s="28">
        <v>96</v>
      </c>
      <c r="F38" s="26" t="s">
        <v>131</v>
      </c>
    </row>
    <row r="39" spans="2:6" x14ac:dyDescent="0.2">
      <c r="B39" s="26" t="s">
        <v>88</v>
      </c>
      <c r="C39" s="26" t="s">
        <v>55</v>
      </c>
      <c r="D39" s="28">
        <v>29</v>
      </c>
      <c r="E39" s="28">
        <v>29</v>
      </c>
      <c r="F39" s="26" t="s">
        <v>131</v>
      </c>
    </row>
    <row r="40" spans="2:6" x14ac:dyDescent="0.2">
      <c r="B40" s="26" t="s">
        <v>44</v>
      </c>
      <c r="C40" s="26" t="s">
        <v>39</v>
      </c>
      <c r="D40" s="28">
        <v>29</v>
      </c>
      <c r="E40" s="28">
        <v>29</v>
      </c>
      <c r="F40" s="26" t="s">
        <v>131</v>
      </c>
    </row>
    <row r="41" spans="2:6" x14ac:dyDescent="0.2">
      <c r="B41" s="26" t="s">
        <v>90</v>
      </c>
      <c r="C41" s="26" t="s">
        <v>58</v>
      </c>
      <c r="D41" s="28">
        <v>29</v>
      </c>
      <c r="E41" s="28">
        <v>29</v>
      </c>
      <c r="F41" s="26" t="s">
        <v>131</v>
      </c>
    </row>
    <row r="42" spans="2:6" x14ac:dyDescent="0.2">
      <c r="B42" s="26" t="s">
        <v>92</v>
      </c>
      <c r="C42" s="26" t="s">
        <v>61</v>
      </c>
      <c r="D42" s="28">
        <v>29</v>
      </c>
      <c r="E42" s="28">
        <v>29</v>
      </c>
      <c r="F42" s="26" t="s">
        <v>131</v>
      </c>
    </row>
    <row r="43" spans="2:6" x14ac:dyDescent="0.2">
      <c r="B43" s="26" t="s">
        <v>94</v>
      </c>
      <c r="C43" s="26" t="s">
        <v>65</v>
      </c>
      <c r="D43" s="28">
        <v>207</v>
      </c>
      <c r="E43" s="28">
        <v>207</v>
      </c>
      <c r="F43" s="26" t="s">
        <v>131</v>
      </c>
    </row>
    <row r="44" spans="2:6" x14ac:dyDescent="0.2">
      <c r="B44" s="26" t="s">
        <v>96</v>
      </c>
      <c r="C44" s="26" t="s">
        <v>49</v>
      </c>
      <c r="D44" s="28">
        <v>119</v>
      </c>
      <c r="E44" s="28">
        <v>119</v>
      </c>
      <c r="F44" s="26" t="s">
        <v>131</v>
      </c>
    </row>
    <row r="45" spans="2:6" x14ac:dyDescent="0.2">
      <c r="B45" s="26" t="s">
        <v>98</v>
      </c>
      <c r="C45" s="26" t="s">
        <v>52</v>
      </c>
      <c r="D45" s="28">
        <v>505</v>
      </c>
      <c r="E45" s="28">
        <v>505</v>
      </c>
      <c r="F45" s="26" t="s">
        <v>131</v>
      </c>
    </row>
    <row r="46" spans="2:6" x14ac:dyDescent="0.2">
      <c r="B46" s="26" t="s">
        <v>100</v>
      </c>
      <c r="C46" s="26" t="s">
        <v>55</v>
      </c>
      <c r="D46" s="28">
        <v>42</v>
      </c>
      <c r="E46" s="28">
        <v>42</v>
      </c>
      <c r="F46" s="26" t="s">
        <v>131</v>
      </c>
    </row>
    <row r="47" spans="2:6" x14ac:dyDescent="0.2">
      <c r="B47" s="26" t="s">
        <v>46</v>
      </c>
      <c r="C47" s="26" t="s">
        <v>39</v>
      </c>
      <c r="D47" s="28">
        <v>42</v>
      </c>
      <c r="E47" s="28">
        <v>42</v>
      </c>
      <c r="F47" s="26" t="s">
        <v>131</v>
      </c>
    </row>
    <row r="48" spans="2:6" x14ac:dyDescent="0.2">
      <c r="B48" s="26" t="s">
        <v>102</v>
      </c>
      <c r="C48" s="26" t="s">
        <v>58</v>
      </c>
      <c r="D48" s="28">
        <v>42</v>
      </c>
      <c r="E48" s="28">
        <v>42</v>
      </c>
      <c r="F48" s="26" t="s">
        <v>131</v>
      </c>
    </row>
    <row r="49" spans="1:7" x14ac:dyDescent="0.2">
      <c r="B49" s="26" t="s">
        <v>104</v>
      </c>
      <c r="C49" s="26" t="s">
        <v>61</v>
      </c>
      <c r="D49" s="28">
        <v>42</v>
      </c>
      <c r="E49" s="28">
        <v>42</v>
      </c>
      <c r="F49" s="26" t="s">
        <v>131</v>
      </c>
    </row>
    <row r="50" spans="1:7" x14ac:dyDescent="0.2">
      <c r="B50" s="26" t="s">
        <v>106</v>
      </c>
      <c r="C50" s="26" t="s">
        <v>65</v>
      </c>
      <c r="D50" s="28">
        <v>42</v>
      </c>
      <c r="E50" s="28">
        <v>42</v>
      </c>
      <c r="F50" s="26" t="s">
        <v>131</v>
      </c>
    </row>
    <row r="51" spans="1:7" x14ac:dyDescent="0.2">
      <c r="B51" s="26" t="s">
        <v>108</v>
      </c>
      <c r="C51" s="26" t="s">
        <v>109</v>
      </c>
      <c r="D51" s="28">
        <v>60</v>
      </c>
      <c r="E51" s="28">
        <v>60</v>
      </c>
      <c r="F51" s="26" t="s">
        <v>131</v>
      </c>
    </row>
    <row r="52" spans="1:7" x14ac:dyDescent="0.2">
      <c r="B52" s="26" t="s">
        <v>111</v>
      </c>
      <c r="C52" s="26" t="s">
        <v>52</v>
      </c>
      <c r="D52" s="28">
        <v>71</v>
      </c>
      <c r="E52" s="28">
        <v>71</v>
      </c>
      <c r="F52" s="26" t="s">
        <v>131</v>
      </c>
    </row>
    <row r="53" spans="1:7" x14ac:dyDescent="0.2">
      <c r="B53" s="26" t="s">
        <v>113</v>
      </c>
      <c r="C53" s="26" t="s">
        <v>58</v>
      </c>
      <c r="D53" s="28">
        <v>118</v>
      </c>
      <c r="E53" s="28">
        <v>118</v>
      </c>
      <c r="F53" s="26" t="s">
        <v>131</v>
      </c>
    </row>
    <row r="54" spans="1:7" x14ac:dyDescent="0.2">
      <c r="B54" s="26" t="s">
        <v>115</v>
      </c>
      <c r="C54" s="26" t="s">
        <v>61</v>
      </c>
      <c r="D54" s="28">
        <v>483</v>
      </c>
      <c r="E54" s="28">
        <v>483</v>
      </c>
      <c r="F54" s="26" t="s">
        <v>131</v>
      </c>
    </row>
    <row r="55" spans="1:7" ht="17" thickBot="1" x14ac:dyDescent="0.25">
      <c r="B55" s="24" t="s">
        <v>117</v>
      </c>
      <c r="C55" s="24" t="s">
        <v>65</v>
      </c>
      <c r="D55" s="27">
        <v>39</v>
      </c>
      <c r="E55" s="27">
        <v>39</v>
      </c>
      <c r="F55" s="24" t="s">
        <v>131</v>
      </c>
    </row>
    <row r="58" spans="1:7" ht="17" thickBot="1" x14ac:dyDescent="0.25">
      <c r="A58" t="s">
        <v>132</v>
      </c>
    </row>
    <row r="59" spans="1:7" ht="17" thickBot="1" x14ac:dyDescent="0.25">
      <c r="B59" s="23" t="s">
        <v>29</v>
      </c>
      <c r="C59" s="23" t="s">
        <v>30</v>
      </c>
      <c r="D59" s="23" t="s">
        <v>31</v>
      </c>
      <c r="E59" s="23" t="s">
        <v>32</v>
      </c>
      <c r="F59" s="23" t="s">
        <v>33</v>
      </c>
      <c r="G59" s="23" t="s">
        <v>34</v>
      </c>
    </row>
    <row r="60" spans="1:7" x14ac:dyDescent="0.2">
      <c r="B60" s="26" t="s">
        <v>135</v>
      </c>
      <c r="C60" s="26" t="s">
        <v>136</v>
      </c>
      <c r="D60" s="28">
        <v>750</v>
      </c>
      <c r="E60" s="26" t="s">
        <v>137</v>
      </c>
      <c r="F60" s="26" t="s">
        <v>63</v>
      </c>
      <c r="G60" s="28">
        <v>19</v>
      </c>
    </row>
    <row r="61" spans="1:7" x14ac:dyDescent="0.2">
      <c r="B61" s="26" t="s">
        <v>138</v>
      </c>
      <c r="C61" s="26" t="s">
        <v>139</v>
      </c>
      <c r="D61" s="28">
        <v>248</v>
      </c>
      <c r="E61" s="26" t="s">
        <v>140</v>
      </c>
      <c r="F61" s="26" t="s">
        <v>41</v>
      </c>
      <c r="G61" s="28">
        <v>0</v>
      </c>
    </row>
    <row r="62" spans="1:7" x14ac:dyDescent="0.2">
      <c r="B62" s="26" t="s">
        <v>141</v>
      </c>
      <c r="C62" s="26" t="s">
        <v>142</v>
      </c>
      <c r="D62" s="28">
        <v>855</v>
      </c>
      <c r="E62" s="26" t="s">
        <v>143</v>
      </c>
      <c r="F62" s="26" t="s">
        <v>41</v>
      </c>
      <c r="G62" s="28">
        <v>0</v>
      </c>
    </row>
    <row r="63" spans="1:7" x14ac:dyDescent="0.2">
      <c r="B63" s="26" t="s">
        <v>144</v>
      </c>
      <c r="C63" s="26" t="s">
        <v>145</v>
      </c>
      <c r="D63" s="28">
        <v>347</v>
      </c>
      <c r="E63" s="26" t="s">
        <v>146</v>
      </c>
      <c r="F63" s="26" t="s">
        <v>41</v>
      </c>
      <c r="G63" s="28">
        <v>0</v>
      </c>
    </row>
    <row r="64" spans="1:7" x14ac:dyDescent="0.2">
      <c r="B64" s="26" t="s">
        <v>147</v>
      </c>
      <c r="C64" s="26" t="s">
        <v>148</v>
      </c>
      <c r="D64" s="28">
        <v>402</v>
      </c>
      <c r="E64" s="26" t="s">
        <v>149</v>
      </c>
      <c r="F64" s="26" t="s">
        <v>41</v>
      </c>
      <c r="G64" s="28">
        <v>0</v>
      </c>
    </row>
    <row r="65" spans="2:9" x14ac:dyDescent="0.2">
      <c r="B65" s="26" t="s">
        <v>150</v>
      </c>
      <c r="C65" s="26" t="s">
        <v>151</v>
      </c>
      <c r="D65" s="28">
        <v>207</v>
      </c>
      <c r="E65" s="26" t="s">
        <v>152</v>
      </c>
      <c r="F65" s="26" t="s">
        <v>41</v>
      </c>
      <c r="G65" s="28">
        <v>0</v>
      </c>
    </row>
    <row r="66" spans="2:9" x14ac:dyDescent="0.2">
      <c r="B66" s="26" t="s">
        <v>153</v>
      </c>
      <c r="C66" s="26" t="s">
        <v>154</v>
      </c>
      <c r="D66" s="28">
        <v>309</v>
      </c>
      <c r="E66" s="26" t="s">
        <v>155</v>
      </c>
      <c r="F66" s="26" t="s">
        <v>41</v>
      </c>
      <c r="G66" s="28">
        <v>0</v>
      </c>
    </row>
    <row r="67" spans="2:9" x14ac:dyDescent="0.2">
      <c r="B67" s="26" t="s">
        <v>156</v>
      </c>
      <c r="C67" s="26" t="s">
        <v>157</v>
      </c>
      <c r="D67" s="28">
        <v>60</v>
      </c>
      <c r="E67" s="26" t="s">
        <v>158</v>
      </c>
      <c r="F67" s="26" t="s">
        <v>41</v>
      </c>
      <c r="G67" s="28">
        <v>0</v>
      </c>
    </row>
    <row r="68" spans="2:9" x14ac:dyDescent="0.2">
      <c r="B68" s="26" t="s">
        <v>35</v>
      </c>
      <c r="C68" s="26" t="s">
        <v>36</v>
      </c>
      <c r="D68" s="28">
        <v>205</v>
      </c>
      <c r="E68" s="26" t="s">
        <v>37</v>
      </c>
      <c r="F68" s="26" t="s">
        <v>41</v>
      </c>
      <c r="G68" s="28">
        <v>0</v>
      </c>
    </row>
    <row r="69" spans="2:9" x14ac:dyDescent="0.2">
      <c r="B69" s="26" t="s">
        <v>159</v>
      </c>
      <c r="C69" s="26" t="s">
        <v>160</v>
      </c>
      <c r="D69" s="28">
        <v>375</v>
      </c>
      <c r="E69" s="26" t="s">
        <v>161</v>
      </c>
      <c r="F69" s="26" t="s">
        <v>41</v>
      </c>
      <c r="G69" s="28">
        <v>0</v>
      </c>
    </row>
    <row r="70" spans="2:9" x14ac:dyDescent="0.2">
      <c r="B70" s="26" t="s">
        <v>162</v>
      </c>
      <c r="C70" s="26" t="s">
        <v>163</v>
      </c>
      <c r="D70" s="28">
        <v>800</v>
      </c>
      <c r="E70" s="26" t="s">
        <v>164</v>
      </c>
      <c r="F70" s="26" t="s">
        <v>41</v>
      </c>
      <c r="G70" s="28">
        <v>0</v>
      </c>
    </row>
    <row r="71" spans="2:9" x14ac:dyDescent="0.2">
      <c r="B71" s="26" t="s">
        <v>165</v>
      </c>
      <c r="C71" s="26" t="s">
        <v>166</v>
      </c>
      <c r="D71" s="28">
        <v>584</v>
      </c>
      <c r="E71" s="26" t="s">
        <v>167</v>
      </c>
      <c r="F71" s="26" t="s">
        <v>41</v>
      </c>
      <c r="G71" s="28">
        <v>0</v>
      </c>
    </row>
    <row r="72" spans="2:9" x14ac:dyDescent="0.2">
      <c r="B72" s="26" t="s">
        <v>168</v>
      </c>
      <c r="C72" s="26" t="s">
        <v>169</v>
      </c>
      <c r="D72" s="28">
        <v>834</v>
      </c>
      <c r="E72" s="26" t="s">
        <v>170</v>
      </c>
      <c r="F72" s="26" t="s">
        <v>41</v>
      </c>
      <c r="G72" s="28">
        <v>0</v>
      </c>
    </row>
    <row r="73" spans="2:9" x14ac:dyDescent="0.2">
      <c r="B73" s="26" t="s">
        <v>171</v>
      </c>
      <c r="C73" s="26" t="s">
        <v>172</v>
      </c>
      <c r="D73" s="28">
        <v>771</v>
      </c>
      <c r="E73" s="26" t="s">
        <v>173</v>
      </c>
      <c r="F73" s="26" t="s">
        <v>41</v>
      </c>
      <c r="G73" s="28">
        <v>0</v>
      </c>
    </row>
    <row r="74" spans="2:9" x14ac:dyDescent="0.2">
      <c r="B74" s="26" t="s">
        <v>174</v>
      </c>
      <c r="C74" s="26" t="s">
        <v>236</v>
      </c>
      <c r="D74" s="28">
        <v>3364</v>
      </c>
      <c r="E74" s="26" t="s">
        <v>175</v>
      </c>
      <c r="F74" s="26" t="s">
        <v>41</v>
      </c>
      <c r="G74" s="26">
        <v>0</v>
      </c>
    </row>
    <row r="75" spans="2:9" x14ac:dyDescent="0.2">
      <c r="B75" s="26" t="s">
        <v>48</v>
      </c>
      <c r="C75" s="26" t="s">
        <v>201</v>
      </c>
      <c r="D75" s="28">
        <v>19</v>
      </c>
      <c r="E75" s="26" t="s">
        <v>50</v>
      </c>
      <c r="F75" s="26" t="s">
        <v>41</v>
      </c>
      <c r="G75" s="28">
        <v>0</v>
      </c>
      <c r="I75">
        <f>COUNTIF(F75:F109,"Binding")</f>
        <v>22</v>
      </c>
    </row>
    <row r="76" spans="2:9" x14ac:dyDescent="0.2">
      <c r="B76" s="26" t="s">
        <v>51</v>
      </c>
      <c r="C76" s="26" t="s">
        <v>202</v>
      </c>
      <c r="D76" s="28">
        <v>19</v>
      </c>
      <c r="E76" s="26" t="s">
        <v>53</v>
      </c>
      <c r="F76" s="26" t="s">
        <v>41</v>
      </c>
      <c r="G76" s="28">
        <v>0</v>
      </c>
      <c r="I76">
        <f>COUNTIF(F76:F110,"Not Binding")</f>
        <v>13</v>
      </c>
    </row>
    <row r="77" spans="2:9" x14ac:dyDescent="0.2">
      <c r="B77" s="26" t="s">
        <v>54</v>
      </c>
      <c r="C77" s="26" t="s">
        <v>203</v>
      </c>
      <c r="D77" s="28">
        <v>19</v>
      </c>
      <c r="E77" s="26" t="s">
        <v>56</v>
      </c>
      <c r="F77" s="26" t="s">
        <v>41</v>
      </c>
      <c r="G77" s="28">
        <v>0</v>
      </c>
    </row>
    <row r="78" spans="2:9" x14ac:dyDescent="0.2">
      <c r="B78" s="26" t="s">
        <v>38</v>
      </c>
      <c r="C78" s="26" t="s">
        <v>204</v>
      </c>
      <c r="D78" s="28">
        <v>19</v>
      </c>
      <c r="E78" s="26" t="s">
        <v>40</v>
      </c>
      <c r="F78" s="26" t="s">
        <v>41</v>
      </c>
      <c r="G78" s="28">
        <v>0</v>
      </c>
    </row>
    <row r="79" spans="2:9" x14ac:dyDescent="0.2">
      <c r="B79" s="26" t="s">
        <v>57</v>
      </c>
      <c r="C79" s="26" t="s">
        <v>205</v>
      </c>
      <c r="D79" s="28">
        <v>19</v>
      </c>
      <c r="E79" s="26" t="s">
        <v>59</v>
      </c>
      <c r="F79" s="26" t="s">
        <v>41</v>
      </c>
      <c r="G79" s="28">
        <v>0</v>
      </c>
    </row>
    <row r="80" spans="2:9" x14ac:dyDescent="0.2">
      <c r="B80" s="26" t="s">
        <v>60</v>
      </c>
      <c r="C80" s="26" t="s">
        <v>206</v>
      </c>
      <c r="D80" s="28">
        <v>261</v>
      </c>
      <c r="E80" s="26" t="s">
        <v>62</v>
      </c>
      <c r="F80" s="26" t="s">
        <v>63</v>
      </c>
      <c r="G80" s="28">
        <v>242</v>
      </c>
    </row>
    <row r="81" spans="2:7" x14ac:dyDescent="0.2">
      <c r="B81" s="26" t="s">
        <v>64</v>
      </c>
      <c r="C81" s="34" t="s">
        <v>207</v>
      </c>
      <c r="D81" s="28">
        <v>19</v>
      </c>
      <c r="E81" s="26" t="s">
        <v>66</v>
      </c>
      <c r="F81" s="26" t="s">
        <v>41</v>
      </c>
      <c r="G81" s="28">
        <v>0</v>
      </c>
    </row>
    <row r="82" spans="2:7" x14ac:dyDescent="0.2">
      <c r="B82" s="26" t="s">
        <v>67</v>
      </c>
      <c r="C82" s="25" t="s">
        <v>208</v>
      </c>
      <c r="D82" s="28">
        <v>40</v>
      </c>
      <c r="E82" s="26" t="s">
        <v>68</v>
      </c>
      <c r="F82" s="26" t="s">
        <v>41</v>
      </c>
      <c r="G82" s="28">
        <v>0</v>
      </c>
    </row>
    <row r="83" spans="2:7" x14ac:dyDescent="0.2">
      <c r="B83" s="26" t="s">
        <v>69</v>
      </c>
      <c r="C83" s="26" t="s">
        <v>209</v>
      </c>
      <c r="D83" s="28">
        <v>173</v>
      </c>
      <c r="E83" s="26" t="s">
        <v>71</v>
      </c>
      <c r="F83" s="26" t="s">
        <v>63</v>
      </c>
      <c r="G83" s="28">
        <v>133</v>
      </c>
    </row>
    <row r="84" spans="2:7" x14ac:dyDescent="0.2">
      <c r="B84" s="26" t="s">
        <v>72</v>
      </c>
      <c r="C84" s="26" t="s">
        <v>210</v>
      </c>
      <c r="D84" s="28">
        <v>40</v>
      </c>
      <c r="E84" s="26" t="s">
        <v>73</v>
      </c>
      <c r="F84" s="26" t="s">
        <v>41</v>
      </c>
      <c r="G84" s="28">
        <v>0</v>
      </c>
    </row>
    <row r="85" spans="2:7" x14ac:dyDescent="0.2">
      <c r="B85" s="26" t="s">
        <v>74</v>
      </c>
      <c r="C85" s="26" t="s">
        <v>211</v>
      </c>
      <c r="D85" s="28">
        <v>312</v>
      </c>
      <c r="E85" s="26" t="s">
        <v>75</v>
      </c>
      <c r="F85" s="26" t="s">
        <v>63</v>
      </c>
      <c r="G85" s="28">
        <v>272</v>
      </c>
    </row>
    <row r="86" spans="2:7" x14ac:dyDescent="0.2">
      <c r="B86" s="26" t="s">
        <v>42</v>
      </c>
      <c r="C86" s="26" t="s">
        <v>212</v>
      </c>
      <c r="D86" s="28">
        <v>115</v>
      </c>
      <c r="E86" s="26" t="s">
        <v>43</v>
      </c>
      <c r="F86" s="26" t="s">
        <v>63</v>
      </c>
      <c r="G86" s="28">
        <v>75</v>
      </c>
    </row>
    <row r="87" spans="2:7" x14ac:dyDescent="0.2">
      <c r="B87" s="26" t="s">
        <v>76</v>
      </c>
      <c r="C87" s="26" t="s">
        <v>213</v>
      </c>
      <c r="D87" s="28">
        <v>40</v>
      </c>
      <c r="E87" s="26" t="s">
        <v>77</v>
      </c>
      <c r="F87" s="26" t="s">
        <v>41</v>
      </c>
      <c r="G87" s="28">
        <v>0</v>
      </c>
    </row>
    <row r="88" spans="2:7" x14ac:dyDescent="0.2">
      <c r="B88" s="26" t="s">
        <v>78</v>
      </c>
      <c r="C88" s="26" t="s">
        <v>214</v>
      </c>
      <c r="D88" s="28">
        <v>40</v>
      </c>
      <c r="E88" s="26" t="s">
        <v>79</v>
      </c>
      <c r="F88" s="26" t="s">
        <v>41</v>
      </c>
      <c r="G88" s="28">
        <v>0</v>
      </c>
    </row>
    <row r="89" spans="2:7" x14ac:dyDescent="0.2">
      <c r="B89" s="26" t="s">
        <v>80</v>
      </c>
      <c r="C89" s="34" t="s">
        <v>215</v>
      </c>
      <c r="D89" s="28">
        <v>40</v>
      </c>
      <c r="E89" s="26" t="s">
        <v>81</v>
      </c>
      <c r="F89" s="26" t="s">
        <v>41</v>
      </c>
      <c r="G89" s="28">
        <v>0</v>
      </c>
    </row>
    <row r="90" spans="2:7" x14ac:dyDescent="0.2">
      <c r="B90" s="26" t="s">
        <v>82</v>
      </c>
      <c r="C90" s="25" t="s">
        <v>216</v>
      </c>
      <c r="D90" s="28">
        <v>29</v>
      </c>
      <c r="E90" s="26" t="s">
        <v>83</v>
      </c>
      <c r="F90" s="26" t="s">
        <v>41</v>
      </c>
      <c r="G90" s="28">
        <v>0</v>
      </c>
    </row>
    <row r="91" spans="2:7" x14ac:dyDescent="0.2">
      <c r="B91" s="26" t="s">
        <v>84</v>
      </c>
      <c r="C91" s="26" t="s">
        <v>217</v>
      </c>
      <c r="D91" s="28">
        <v>136</v>
      </c>
      <c r="E91" s="26" t="s">
        <v>85</v>
      </c>
      <c r="F91" s="26" t="s">
        <v>63</v>
      </c>
      <c r="G91" s="28">
        <v>107</v>
      </c>
    </row>
    <row r="92" spans="2:7" x14ac:dyDescent="0.2">
      <c r="B92" s="26" t="s">
        <v>86</v>
      </c>
      <c r="C92" s="26" t="s">
        <v>218</v>
      </c>
      <c r="D92" s="28">
        <v>96</v>
      </c>
      <c r="E92" s="26" t="s">
        <v>87</v>
      </c>
      <c r="F92" s="26" t="s">
        <v>63</v>
      </c>
      <c r="G92" s="28">
        <v>67</v>
      </c>
    </row>
    <row r="93" spans="2:7" x14ac:dyDescent="0.2">
      <c r="B93" s="26" t="s">
        <v>88</v>
      </c>
      <c r="C93" s="26" t="s">
        <v>219</v>
      </c>
      <c r="D93" s="28">
        <v>29</v>
      </c>
      <c r="E93" s="26" t="s">
        <v>89</v>
      </c>
      <c r="F93" s="26" t="s">
        <v>41</v>
      </c>
      <c r="G93" s="28">
        <v>0</v>
      </c>
    </row>
    <row r="94" spans="2:7" x14ac:dyDescent="0.2">
      <c r="B94" s="26" t="s">
        <v>44</v>
      </c>
      <c r="C94" s="26" t="s">
        <v>220</v>
      </c>
      <c r="D94" s="28">
        <v>29</v>
      </c>
      <c r="E94" s="26" t="s">
        <v>45</v>
      </c>
      <c r="F94" s="26" t="s">
        <v>41</v>
      </c>
      <c r="G94" s="28">
        <v>0</v>
      </c>
    </row>
    <row r="95" spans="2:7" x14ac:dyDescent="0.2">
      <c r="B95" s="26" t="s">
        <v>90</v>
      </c>
      <c r="C95" s="26" t="s">
        <v>221</v>
      </c>
      <c r="D95" s="28">
        <v>29</v>
      </c>
      <c r="E95" s="26" t="s">
        <v>91</v>
      </c>
      <c r="F95" s="26" t="s">
        <v>41</v>
      </c>
      <c r="G95" s="28">
        <v>0</v>
      </c>
    </row>
    <row r="96" spans="2:7" x14ac:dyDescent="0.2">
      <c r="B96" s="26" t="s">
        <v>92</v>
      </c>
      <c r="C96" s="26" t="s">
        <v>222</v>
      </c>
      <c r="D96" s="28">
        <v>29</v>
      </c>
      <c r="E96" s="26" t="s">
        <v>93</v>
      </c>
      <c r="F96" s="26" t="s">
        <v>41</v>
      </c>
      <c r="G96" s="28">
        <v>0</v>
      </c>
    </row>
    <row r="97" spans="2:7" x14ac:dyDescent="0.2">
      <c r="B97" s="26" t="s">
        <v>94</v>
      </c>
      <c r="C97" s="34" t="s">
        <v>223</v>
      </c>
      <c r="D97" s="28">
        <v>207</v>
      </c>
      <c r="E97" s="26" t="s">
        <v>95</v>
      </c>
      <c r="F97" s="26" t="s">
        <v>63</v>
      </c>
      <c r="G97" s="28">
        <v>178</v>
      </c>
    </row>
    <row r="98" spans="2:7" x14ac:dyDescent="0.2">
      <c r="B98" s="26" t="s">
        <v>96</v>
      </c>
      <c r="C98" s="25" t="s">
        <v>224</v>
      </c>
      <c r="D98" s="28">
        <v>119</v>
      </c>
      <c r="E98" s="26" t="s">
        <v>97</v>
      </c>
      <c r="F98" s="26" t="s">
        <v>63</v>
      </c>
      <c r="G98" s="28">
        <v>77</v>
      </c>
    </row>
    <row r="99" spans="2:7" x14ac:dyDescent="0.2">
      <c r="B99" s="26" t="s">
        <v>98</v>
      </c>
      <c r="C99" s="26" t="s">
        <v>225</v>
      </c>
      <c r="D99" s="28">
        <v>505</v>
      </c>
      <c r="E99" s="26" t="s">
        <v>99</v>
      </c>
      <c r="F99" s="26" t="s">
        <v>63</v>
      </c>
      <c r="G99" s="28">
        <v>463</v>
      </c>
    </row>
    <row r="100" spans="2:7" x14ac:dyDescent="0.2">
      <c r="B100" s="26" t="s">
        <v>100</v>
      </c>
      <c r="C100" s="26" t="s">
        <v>226</v>
      </c>
      <c r="D100" s="28">
        <v>42</v>
      </c>
      <c r="E100" s="26" t="s">
        <v>101</v>
      </c>
      <c r="F100" s="26" t="s">
        <v>41</v>
      </c>
      <c r="G100" s="28">
        <v>0</v>
      </c>
    </row>
    <row r="101" spans="2:7" x14ac:dyDescent="0.2">
      <c r="B101" s="26" t="s">
        <v>46</v>
      </c>
      <c r="C101" s="26" t="s">
        <v>227</v>
      </c>
      <c r="D101" s="28">
        <v>42</v>
      </c>
      <c r="E101" s="26" t="s">
        <v>47</v>
      </c>
      <c r="F101" s="26" t="s">
        <v>41</v>
      </c>
      <c r="G101" s="28">
        <v>0</v>
      </c>
    </row>
    <row r="102" spans="2:7" x14ac:dyDescent="0.2">
      <c r="B102" s="26" t="s">
        <v>102</v>
      </c>
      <c r="C102" s="26" t="s">
        <v>228</v>
      </c>
      <c r="D102" s="28">
        <v>42</v>
      </c>
      <c r="E102" s="26" t="s">
        <v>103</v>
      </c>
      <c r="F102" s="26" t="s">
        <v>41</v>
      </c>
      <c r="G102" s="28">
        <v>0</v>
      </c>
    </row>
    <row r="103" spans="2:7" x14ac:dyDescent="0.2">
      <c r="B103" s="26" t="s">
        <v>104</v>
      </c>
      <c r="C103" s="26" t="s">
        <v>229</v>
      </c>
      <c r="D103" s="28">
        <v>42</v>
      </c>
      <c r="E103" s="26" t="s">
        <v>105</v>
      </c>
      <c r="F103" s="26" t="s">
        <v>41</v>
      </c>
      <c r="G103" s="28">
        <v>0</v>
      </c>
    </row>
    <row r="104" spans="2:7" x14ac:dyDescent="0.2">
      <c r="B104" s="26" t="s">
        <v>106</v>
      </c>
      <c r="C104" s="34" t="s">
        <v>230</v>
      </c>
      <c r="D104" s="28">
        <v>42</v>
      </c>
      <c r="E104" s="26" t="s">
        <v>107</v>
      </c>
      <c r="F104" s="26" t="s">
        <v>41</v>
      </c>
      <c r="G104" s="28">
        <v>0</v>
      </c>
    </row>
    <row r="105" spans="2:7" x14ac:dyDescent="0.2">
      <c r="B105" s="26" t="s">
        <v>108</v>
      </c>
      <c r="C105" s="25" t="s">
        <v>231</v>
      </c>
      <c r="D105" s="28">
        <v>60</v>
      </c>
      <c r="E105" s="26" t="s">
        <v>110</v>
      </c>
      <c r="F105" s="26" t="s">
        <v>63</v>
      </c>
      <c r="G105" s="28">
        <v>21</v>
      </c>
    </row>
    <row r="106" spans="2:7" x14ac:dyDescent="0.2">
      <c r="B106" s="26" t="s">
        <v>111</v>
      </c>
      <c r="C106" s="26" t="s">
        <v>232</v>
      </c>
      <c r="D106" s="28">
        <v>71</v>
      </c>
      <c r="E106" s="26" t="s">
        <v>112</v>
      </c>
      <c r="F106" s="26" t="s">
        <v>63</v>
      </c>
      <c r="G106" s="28">
        <v>32</v>
      </c>
    </row>
    <row r="107" spans="2:7" x14ac:dyDescent="0.2">
      <c r="B107" s="26" t="s">
        <v>113</v>
      </c>
      <c r="C107" s="26" t="s">
        <v>233</v>
      </c>
      <c r="D107" s="28">
        <v>118</v>
      </c>
      <c r="E107" s="26" t="s">
        <v>114</v>
      </c>
      <c r="F107" s="26" t="s">
        <v>63</v>
      </c>
      <c r="G107" s="28">
        <v>79</v>
      </c>
    </row>
    <row r="108" spans="2:7" x14ac:dyDescent="0.2">
      <c r="B108" s="26" t="s">
        <v>115</v>
      </c>
      <c r="C108" s="26" t="s">
        <v>234</v>
      </c>
      <c r="D108" s="28">
        <v>483</v>
      </c>
      <c r="E108" s="26" t="s">
        <v>116</v>
      </c>
      <c r="F108" s="26" t="s">
        <v>63</v>
      </c>
      <c r="G108" s="28">
        <v>444</v>
      </c>
    </row>
    <row r="109" spans="2:7" x14ac:dyDescent="0.2">
      <c r="B109" s="26" t="s">
        <v>117</v>
      </c>
      <c r="C109" s="34" t="s">
        <v>235</v>
      </c>
      <c r="D109" s="28">
        <v>39</v>
      </c>
      <c r="E109" s="26" t="s">
        <v>118</v>
      </c>
      <c r="F109" s="26" t="s">
        <v>41</v>
      </c>
      <c r="G109" s="28">
        <v>0</v>
      </c>
    </row>
    <row r="110" spans="2:7" ht="17" thickBot="1" x14ac:dyDescent="0.25">
      <c r="B110" s="24" t="s">
        <v>176</v>
      </c>
      <c r="C110" s="24"/>
      <c r="D110" s="24"/>
      <c r="E110" s="24"/>
      <c r="F110" s="24"/>
      <c r="G11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8B55-172B-484E-BE21-DA296BD4D8FA}">
  <dimension ref="A1:N62"/>
  <sheetViews>
    <sheetView showGridLines="0" topLeftCell="A38" zoomScale="129" workbookViewId="0">
      <selection activeCell="H49" sqref="H49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26.6640625" bestFit="1" customWidth="1"/>
    <col min="4" max="4" width="5.83203125" bestFit="1" customWidth="1"/>
    <col min="5" max="5" width="8.33203125" bestFit="1" customWidth="1"/>
    <col min="6" max="6" width="10.5" bestFit="1" customWidth="1"/>
    <col min="7" max="8" width="9.1640625" bestFit="1" customWidth="1"/>
  </cols>
  <sheetData>
    <row r="1" spans="1:14" x14ac:dyDescent="0.2">
      <c r="A1" s="22" t="s">
        <v>177</v>
      </c>
    </row>
    <row r="2" spans="1:14" x14ac:dyDescent="0.2">
      <c r="A2" s="22" t="s">
        <v>28</v>
      </c>
    </row>
    <row r="3" spans="1:14" x14ac:dyDescent="0.2">
      <c r="A3" s="22" t="s">
        <v>199</v>
      </c>
    </row>
    <row r="6" spans="1:14" ht="17" thickBot="1" x14ac:dyDescent="0.25">
      <c r="A6" t="s">
        <v>130</v>
      </c>
    </row>
    <row r="7" spans="1:14" x14ac:dyDescent="0.2">
      <c r="B7" s="29"/>
      <c r="C7" s="29"/>
      <c r="D7" s="29" t="s">
        <v>178</v>
      </c>
      <c r="E7" s="29" t="s">
        <v>180</v>
      </c>
      <c r="F7" s="29" t="s">
        <v>182</v>
      </c>
      <c r="G7" s="29" t="s">
        <v>184</v>
      </c>
      <c r="H7" s="29" t="s">
        <v>184</v>
      </c>
    </row>
    <row r="8" spans="1:14" ht="17" thickBot="1" x14ac:dyDescent="0.25">
      <c r="B8" s="30" t="s">
        <v>29</v>
      </c>
      <c r="C8" s="30" t="s">
        <v>30</v>
      </c>
      <c r="D8" s="30" t="s">
        <v>179</v>
      </c>
      <c r="E8" s="30" t="s">
        <v>181</v>
      </c>
      <c r="F8" s="30" t="s">
        <v>183</v>
      </c>
      <c r="G8" s="30" t="s">
        <v>185</v>
      </c>
      <c r="H8" s="30" t="s">
        <v>186</v>
      </c>
    </row>
    <row r="9" spans="1:14" x14ac:dyDescent="0.2">
      <c r="B9" s="26" t="s">
        <v>48</v>
      </c>
      <c r="C9" s="26" t="s">
        <v>201</v>
      </c>
      <c r="D9" s="26">
        <v>19</v>
      </c>
      <c r="E9" s="26">
        <v>5.0199999999999783</v>
      </c>
      <c r="F9" s="26">
        <v>16.010000000000002</v>
      </c>
      <c r="G9" s="26">
        <v>1E+30</v>
      </c>
      <c r="H9" s="26">
        <v>5.0199999999999783</v>
      </c>
      <c r="I9" s="31"/>
      <c r="J9" s="32" t="s">
        <v>1</v>
      </c>
      <c r="K9" s="32" t="s">
        <v>200</v>
      </c>
      <c r="L9" s="33" t="s">
        <v>11</v>
      </c>
      <c r="M9" s="33" t="s">
        <v>20</v>
      </c>
      <c r="N9" t="str">
        <f>_xlfn.TEXTJOIN(" ",TRUE,J9:M9)</f>
        <v>BWI to CHS Decision Variable</v>
      </c>
    </row>
    <row r="10" spans="1:14" x14ac:dyDescent="0.2">
      <c r="B10" s="26" t="s">
        <v>51</v>
      </c>
      <c r="C10" s="26" t="s">
        <v>202</v>
      </c>
      <c r="D10" s="26">
        <v>19</v>
      </c>
      <c r="E10" s="26">
        <v>13.439999999999998</v>
      </c>
      <c r="F10" s="26">
        <v>32.58</v>
      </c>
      <c r="G10" s="26">
        <v>1E+30</v>
      </c>
      <c r="H10" s="26">
        <v>13.439999999999998</v>
      </c>
      <c r="I10" s="31"/>
      <c r="J10" s="32" t="s">
        <v>1</v>
      </c>
      <c r="K10" s="32" t="s">
        <v>200</v>
      </c>
      <c r="L10" s="33" t="s">
        <v>6</v>
      </c>
      <c r="M10" s="33" t="s">
        <v>20</v>
      </c>
      <c r="N10" t="str">
        <f t="shared" ref="N10:N43" si="0">_xlfn.TEXTJOIN(" ",TRUE,J10:M10)</f>
        <v>BWI to LAX Decision Variable</v>
      </c>
    </row>
    <row r="11" spans="1:14" x14ac:dyDescent="0.2">
      <c r="B11" s="26" t="s">
        <v>54</v>
      </c>
      <c r="C11" s="26" t="s">
        <v>203</v>
      </c>
      <c r="D11" s="26">
        <v>19</v>
      </c>
      <c r="E11" s="26">
        <v>14.250000000000028</v>
      </c>
      <c r="F11" s="26">
        <v>26.64</v>
      </c>
      <c r="G11" s="26">
        <v>1E+30</v>
      </c>
      <c r="H11" s="26">
        <v>14.250000000000028</v>
      </c>
      <c r="I11" s="31"/>
      <c r="J11" s="32" t="s">
        <v>1</v>
      </c>
      <c r="K11" s="32" t="s">
        <v>200</v>
      </c>
      <c r="L11" s="33" t="s">
        <v>10</v>
      </c>
      <c r="M11" s="33" t="s">
        <v>20</v>
      </c>
      <c r="N11" t="str">
        <f t="shared" si="0"/>
        <v>BWI to LGA Decision Variable</v>
      </c>
    </row>
    <row r="12" spans="1:14" x14ac:dyDescent="0.2">
      <c r="B12" s="26" t="s">
        <v>38</v>
      </c>
      <c r="C12" s="26" t="s">
        <v>204</v>
      </c>
      <c r="D12" s="26">
        <v>19</v>
      </c>
      <c r="E12" s="26">
        <v>8.6800000000000352</v>
      </c>
      <c r="F12" s="26">
        <v>25.149999999999991</v>
      </c>
      <c r="G12" s="26">
        <v>1E+30</v>
      </c>
      <c r="H12" s="26">
        <v>8.6800000000000352</v>
      </c>
      <c r="I12" s="31"/>
      <c r="J12" s="32" t="s">
        <v>1</v>
      </c>
      <c r="K12" s="32" t="s">
        <v>200</v>
      </c>
      <c r="L12" s="33" t="s">
        <v>14</v>
      </c>
      <c r="M12" s="33" t="s">
        <v>20</v>
      </c>
      <c r="N12" t="str">
        <f t="shared" si="0"/>
        <v>BWI to MIA Decision Variable</v>
      </c>
    </row>
    <row r="13" spans="1:14" x14ac:dyDescent="0.2">
      <c r="B13" s="26" t="s">
        <v>57</v>
      </c>
      <c r="C13" s="26" t="s">
        <v>205</v>
      </c>
      <c r="D13" s="26">
        <v>19</v>
      </c>
      <c r="E13" s="26">
        <v>5.8400000000000603</v>
      </c>
      <c r="F13" s="26">
        <v>20.170000000000002</v>
      </c>
      <c r="G13" s="26">
        <v>1E+30</v>
      </c>
      <c r="H13" s="26">
        <v>5.8400000000000603</v>
      </c>
      <c r="I13" s="31"/>
      <c r="J13" s="32" t="s">
        <v>1</v>
      </c>
      <c r="K13" s="32" t="s">
        <v>200</v>
      </c>
      <c r="L13" s="33" t="s">
        <v>7</v>
      </c>
      <c r="M13" s="33" t="s">
        <v>20</v>
      </c>
      <c r="N13" t="str">
        <f t="shared" si="0"/>
        <v>BWI to OKC Decision Variable</v>
      </c>
    </row>
    <row r="14" spans="1:14" x14ac:dyDescent="0.2">
      <c r="B14" s="26" t="s">
        <v>60</v>
      </c>
      <c r="C14" s="26" t="s">
        <v>206</v>
      </c>
      <c r="D14" s="26">
        <v>261</v>
      </c>
      <c r="E14" s="26">
        <v>0</v>
      </c>
      <c r="F14" s="26">
        <v>12.899999999999991</v>
      </c>
      <c r="G14" s="26">
        <v>3.8300000000000267</v>
      </c>
      <c r="H14" s="26">
        <v>1E+30</v>
      </c>
      <c r="I14" s="31"/>
      <c r="J14" s="32" t="s">
        <v>1</v>
      </c>
      <c r="K14" s="32" t="s">
        <v>200</v>
      </c>
      <c r="L14" s="33" t="s">
        <v>8</v>
      </c>
      <c r="M14" s="33" t="s">
        <v>20</v>
      </c>
      <c r="N14" t="str">
        <f t="shared" si="0"/>
        <v>BWI to SAN Decision Variable</v>
      </c>
    </row>
    <row r="15" spans="1:14" x14ac:dyDescent="0.2">
      <c r="B15" s="34" t="s">
        <v>64</v>
      </c>
      <c r="C15" s="34" t="s">
        <v>207</v>
      </c>
      <c r="D15" s="34">
        <v>19</v>
      </c>
      <c r="E15" s="34">
        <v>3.8300000000000267</v>
      </c>
      <c r="F15" s="34">
        <v>19.75</v>
      </c>
      <c r="G15" s="34">
        <v>1E+30</v>
      </c>
      <c r="H15" s="34">
        <v>3.8300000000000267</v>
      </c>
      <c r="I15" s="35"/>
      <c r="J15" s="17" t="s">
        <v>1</v>
      </c>
      <c r="K15" s="32" t="s">
        <v>200</v>
      </c>
      <c r="L15" s="18" t="s">
        <v>9</v>
      </c>
      <c r="M15" s="33" t="s">
        <v>20</v>
      </c>
      <c r="N15" t="str">
        <f t="shared" si="0"/>
        <v>BWI to SEA Decision Variable</v>
      </c>
    </row>
    <row r="16" spans="1:14" x14ac:dyDescent="0.2">
      <c r="B16" s="25" t="s">
        <v>67</v>
      </c>
      <c r="C16" s="25" t="s">
        <v>208</v>
      </c>
      <c r="D16" s="25">
        <v>40</v>
      </c>
      <c r="E16" s="25">
        <v>3.7799999999999407</v>
      </c>
      <c r="F16" s="25">
        <v>17.710000000000008</v>
      </c>
      <c r="G16" s="25">
        <v>1E+30</v>
      </c>
      <c r="H16" s="25">
        <v>3.7799999999999407</v>
      </c>
      <c r="J16" s="1" t="s">
        <v>2</v>
      </c>
      <c r="K16" s="32" t="s">
        <v>200</v>
      </c>
      <c r="L16" s="2" t="s">
        <v>11</v>
      </c>
      <c r="M16" s="33" t="s">
        <v>20</v>
      </c>
      <c r="N16" t="str">
        <f t="shared" si="0"/>
        <v>MDW to CHS Decision Variable</v>
      </c>
    </row>
    <row r="17" spans="2:14" x14ac:dyDescent="0.2">
      <c r="B17" s="26" t="s">
        <v>69</v>
      </c>
      <c r="C17" s="26" t="s">
        <v>209</v>
      </c>
      <c r="D17" s="26">
        <v>173</v>
      </c>
      <c r="E17" s="26">
        <v>0</v>
      </c>
      <c r="F17" s="26">
        <v>16.689999999999998</v>
      </c>
      <c r="G17" s="26">
        <v>0.9699999999999136</v>
      </c>
      <c r="H17" s="26">
        <v>2.6700000000000443</v>
      </c>
      <c r="J17" s="1" t="s">
        <v>2</v>
      </c>
      <c r="K17" s="32" t="s">
        <v>200</v>
      </c>
      <c r="L17" s="2" t="s">
        <v>12</v>
      </c>
      <c r="M17" s="33" t="s">
        <v>20</v>
      </c>
      <c r="N17" t="str">
        <f t="shared" si="0"/>
        <v>MDW to DCA Decision Variable</v>
      </c>
    </row>
    <row r="18" spans="2:14" x14ac:dyDescent="0.2">
      <c r="B18" s="26" t="s">
        <v>72</v>
      </c>
      <c r="C18" s="26" t="s">
        <v>210</v>
      </c>
      <c r="D18" s="26">
        <v>40</v>
      </c>
      <c r="E18" s="26">
        <v>1.4799999999999613</v>
      </c>
      <c r="F18" s="26">
        <v>23.560000000000002</v>
      </c>
      <c r="G18" s="26">
        <v>1E+30</v>
      </c>
      <c r="H18" s="26">
        <v>1.4799999999999613</v>
      </c>
      <c r="J18" s="1" t="s">
        <v>2</v>
      </c>
      <c r="K18" s="32" t="s">
        <v>200</v>
      </c>
      <c r="L18" s="2" t="s">
        <v>6</v>
      </c>
      <c r="M18" s="33" t="s">
        <v>20</v>
      </c>
      <c r="N18" t="str">
        <f t="shared" si="0"/>
        <v>MDW to LAX Decision Variable</v>
      </c>
    </row>
    <row r="19" spans="2:14" x14ac:dyDescent="0.2">
      <c r="B19" s="26" t="s">
        <v>74</v>
      </c>
      <c r="C19" s="26" t="s">
        <v>211</v>
      </c>
      <c r="D19" s="26">
        <v>312</v>
      </c>
      <c r="E19" s="26">
        <v>0</v>
      </c>
      <c r="F19" s="26">
        <v>15.330000000000013</v>
      </c>
      <c r="G19" s="26">
        <v>4.4500000000000171</v>
      </c>
      <c r="H19" s="26">
        <v>1E+30</v>
      </c>
      <c r="J19" s="1" t="s">
        <v>2</v>
      </c>
      <c r="K19" s="32" t="s">
        <v>200</v>
      </c>
      <c r="L19" s="2" t="s">
        <v>10</v>
      </c>
      <c r="M19" s="33" t="s">
        <v>20</v>
      </c>
      <c r="N19" t="str">
        <f t="shared" si="0"/>
        <v>MDW to LGA Decision Variable</v>
      </c>
    </row>
    <row r="20" spans="2:14" x14ac:dyDescent="0.2">
      <c r="B20" s="26" t="s">
        <v>42</v>
      </c>
      <c r="C20" s="26" t="s">
        <v>212</v>
      </c>
      <c r="D20" s="26">
        <v>115</v>
      </c>
      <c r="E20" s="26">
        <v>0</v>
      </c>
      <c r="F20" s="26">
        <v>19.409999999999997</v>
      </c>
      <c r="G20" s="26">
        <v>2.6700000000000443</v>
      </c>
      <c r="H20" s="26">
        <v>1E+30</v>
      </c>
      <c r="J20" s="1" t="s">
        <v>2</v>
      </c>
      <c r="K20" s="32" t="s">
        <v>200</v>
      </c>
      <c r="L20" s="2" t="s">
        <v>14</v>
      </c>
      <c r="M20" s="33" t="s">
        <v>20</v>
      </c>
      <c r="N20" t="str">
        <f t="shared" si="0"/>
        <v>MDW to MIA Decision Variable</v>
      </c>
    </row>
    <row r="21" spans="2:14" x14ac:dyDescent="0.2">
      <c r="B21" s="26" t="s">
        <v>76</v>
      </c>
      <c r="C21" s="26" t="s">
        <v>213</v>
      </c>
      <c r="D21" s="26">
        <v>40</v>
      </c>
      <c r="E21" s="26">
        <v>9.9200000000000443</v>
      </c>
      <c r="F21" s="26">
        <v>27.190000000000026</v>
      </c>
      <c r="G21" s="26">
        <v>1E+30</v>
      </c>
      <c r="H21" s="26">
        <v>9.9200000000000443</v>
      </c>
      <c r="J21" s="1" t="s">
        <v>2</v>
      </c>
      <c r="K21" s="32" t="s">
        <v>200</v>
      </c>
      <c r="L21" s="2" t="s">
        <v>7</v>
      </c>
      <c r="M21" s="33" t="s">
        <v>20</v>
      </c>
      <c r="N21" t="str">
        <f t="shared" si="0"/>
        <v>MDW to OKC Decision Variable</v>
      </c>
    </row>
    <row r="22" spans="2:14" x14ac:dyDescent="0.2">
      <c r="B22" s="26" t="s">
        <v>78</v>
      </c>
      <c r="C22" s="26" t="s">
        <v>214</v>
      </c>
      <c r="D22" s="26">
        <v>40</v>
      </c>
      <c r="E22" s="26">
        <v>5.839999999999975</v>
      </c>
      <c r="F22" s="26">
        <v>21.680000000000007</v>
      </c>
      <c r="G22" s="26">
        <v>1E+30</v>
      </c>
      <c r="H22" s="26">
        <v>5.839999999999975</v>
      </c>
      <c r="J22" s="1" t="s">
        <v>2</v>
      </c>
      <c r="K22" s="32" t="s">
        <v>200</v>
      </c>
      <c r="L22" s="2" t="s">
        <v>8</v>
      </c>
      <c r="M22" s="33" t="s">
        <v>20</v>
      </c>
      <c r="N22" t="str">
        <f t="shared" si="0"/>
        <v>MDW to SAN Decision Variable</v>
      </c>
    </row>
    <row r="23" spans="2:14" x14ac:dyDescent="0.2">
      <c r="B23" s="34" t="s">
        <v>80</v>
      </c>
      <c r="C23" s="34" t="s">
        <v>215</v>
      </c>
      <c r="D23" s="34">
        <v>40</v>
      </c>
      <c r="E23" s="34">
        <v>3.8799999999999955</v>
      </c>
      <c r="F23" s="34">
        <v>22.740000000000009</v>
      </c>
      <c r="G23" s="34">
        <v>1E+30</v>
      </c>
      <c r="H23" s="34">
        <v>3.8799999999999955</v>
      </c>
      <c r="I23" s="35"/>
      <c r="J23" s="17" t="s">
        <v>2</v>
      </c>
      <c r="K23" s="32" t="s">
        <v>200</v>
      </c>
      <c r="L23" s="18" t="s">
        <v>9</v>
      </c>
      <c r="M23" s="33" t="s">
        <v>20</v>
      </c>
      <c r="N23" t="str">
        <f t="shared" si="0"/>
        <v>MDW to SEA Decision Variable</v>
      </c>
    </row>
    <row r="24" spans="2:14" x14ac:dyDescent="0.2">
      <c r="B24" s="25" t="s">
        <v>82</v>
      </c>
      <c r="C24" s="25" t="s">
        <v>216</v>
      </c>
      <c r="D24" s="25">
        <v>29</v>
      </c>
      <c r="E24" s="25">
        <v>1.0899999999999714</v>
      </c>
      <c r="F24" s="25">
        <v>15.920000000000016</v>
      </c>
      <c r="G24" s="25">
        <v>1E+30</v>
      </c>
      <c r="H24" s="25">
        <v>1.0899999999999714</v>
      </c>
      <c r="I24" s="31"/>
      <c r="J24" s="32" t="s">
        <v>3</v>
      </c>
      <c r="K24" s="32" t="s">
        <v>200</v>
      </c>
      <c r="L24" s="33" t="s">
        <v>11</v>
      </c>
      <c r="M24" s="33" t="s">
        <v>20</v>
      </c>
      <c r="N24" t="str">
        <f t="shared" si="0"/>
        <v>DAL to CHS Decision Variable</v>
      </c>
    </row>
    <row r="25" spans="2:14" x14ac:dyDescent="0.2">
      <c r="B25" s="26" t="s">
        <v>84</v>
      </c>
      <c r="C25" s="26" t="s">
        <v>217</v>
      </c>
      <c r="D25" s="26">
        <v>136</v>
      </c>
      <c r="E25" s="26">
        <v>0</v>
      </c>
      <c r="F25" s="26">
        <v>17.589999999999975</v>
      </c>
      <c r="G25" s="26">
        <v>2.6700000000000443</v>
      </c>
      <c r="H25" s="26">
        <v>0.9699999999999136</v>
      </c>
      <c r="I25" s="31"/>
      <c r="J25" s="32" t="s">
        <v>3</v>
      </c>
      <c r="K25" s="32" t="s">
        <v>200</v>
      </c>
      <c r="L25" s="33" t="s">
        <v>12</v>
      </c>
      <c r="M25" s="33" t="s">
        <v>20</v>
      </c>
      <c r="N25" t="str">
        <f t="shared" si="0"/>
        <v>DAL to DCA Decision Variable</v>
      </c>
    </row>
    <row r="26" spans="2:14" x14ac:dyDescent="0.2">
      <c r="B26" s="26" t="s">
        <v>86</v>
      </c>
      <c r="C26" s="26" t="s">
        <v>218</v>
      </c>
      <c r="D26" s="26">
        <v>96</v>
      </c>
      <c r="E26" s="26">
        <v>0</v>
      </c>
      <c r="F26" s="26">
        <v>22.980000000000018</v>
      </c>
      <c r="G26" s="26">
        <v>6.9999999999936335E-2</v>
      </c>
      <c r="H26" s="26">
        <v>1.5599999999999454</v>
      </c>
      <c r="I26" s="31"/>
      <c r="J26" s="32" t="s">
        <v>3</v>
      </c>
      <c r="K26" s="32" t="s">
        <v>200</v>
      </c>
      <c r="L26" s="33" t="s">
        <v>6</v>
      </c>
      <c r="M26" s="33" t="s">
        <v>20</v>
      </c>
      <c r="N26" t="str">
        <f t="shared" si="0"/>
        <v>DAL to LAX Decision Variable</v>
      </c>
    </row>
    <row r="27" spans="2:14" x14ac:dyDescent="0.2">
      <c r="B27" s="26" t="s">
        <v>88</v>
      </c>
      <c r="C27" s="26" t="s">
        <v>219</v>
      </c>
      <c r="D27" s="26">
        <v>29</v>
      </c>
      <c r="E27" s="26">
        <v>4.4500000000000171</v>
      </c>
      <c r="F27" s="26">
        <v>20.680000000000007</v>
      </c>
      <c r="G27" s="26">
        <v>1E+30</v>
      </c>
      <c r="H27" s="26">
        <v>4.4500000000000171</v>
      </c>
      <c r="I27" s="31"/>
      <c r="J27" s="32" t="s">
        <v>3</v>
      </c>
      <c r="K27" s="32" t="s">
        <v>200</v>
      </c>
      <c r="L27" s="33" t="s">
        <v>10</v>
      </c>
      <c r="M27" s="33" t="s">
        <v>20</v>
      </c>
      <c r="N27" t="str">
        <f t="shared" si="0"/>
        <v>DAL to LGA Decision Variable</v>
      </c>
    </row>
    <row r="28" spans="2:14" x14ac:dyDescent="0.2">
      <c r="B28" s="26" t="s">
        <v>44</v>
      </c>
      <c r="C28" s="26" t="s">
        <v>220</v>
      </c>
      <c r="D28" s="26">
        <v>29</v>
      </c>
      <c r="E28" s="26">
        <v>6.7300000000000466</v>
      </c>
      <c r="F28" s="26">
        <v>27.04000000000002</v>
      </c>
      <c r="G28" s="26">
        <v>1E+30</v>
      </c>
      <c r="H28" s="26">
        <v>6.7300000000000466</v>
      </c>
      <c r="I28" s="31"/>
      <c r="J28" s="32" t="s">
        <v>3</v>
      </c>
      <c r="K28" s="32" t="s">
        <v>200</v>
      </c>
      <c r="L28" s="33" t="s">
        <v>14</v>
      </c>
      <c r="M28" s="33" t="s">
        <v>20</v>
      </c>
      <c r="N28" t="str">
        <f t="shared" si="0"/>
        <v>DAL to MIA Decision Variable</v>
      </c>
    </row>
    <row r="29" spans="2:14" x14ac:dyDescent="0.2">
      <c r="B29" s="26" t="s">
        <v>90</v>
      </c>
      <c r="C29" s="26" t="s">
        <v>221</v>
      </c>
      <c r="D29" s="26">
        <v>29</v>
      </c>
      <c r="E29" s="26">
        <v>6.5800000000000409</v>
      </c>
      <c r="F29" s="26">
        <v>24.75</v>
      </c>
      <c r="G29" s="26">
        <v>1E+30</v>
      </c>
      <c r="H29" s="26">
        <v>6.5800000000000409</v>
      </c>
      <c r="I29" s="31"/>
      <c r="J29" s="32" t="s">
        <v>3</v>
      </c>
      <c r="K29" s="32" t="s">
        <v>200</v>
      </c>
      <c r="L29" s="33" t="s">
        <v>7</v>
      </c>
      <c r="M29" s="33" t="s">
        <v>20</v>
      </c>
      <c r="N29" t="str">
        <f t="shared" si="0"/>
        <v>DAL to OKC Decision Variable</v>
      </c>
    </row>
    <row r="30" spans="2:14" x14ac:dyDescent="0.2">
      <c r="B30" s="26" t="s">
        <v>92</v>
      </c>
      <c r="C30" s="26" t="s">
        <v>222</v>
      </c>
      <c r="D30" s="26">
        <v>29</v>
      </c>
      <c r="E30" s="26">
        <v>2.0999999999999659</v>
      </c>
      <c r="F30" s="26">
        <v>18.839999999999975</v>
      </c>
      <c r="G30" s="26">
        <v>1E+30</v>
      </c>
      <c r="H30" s="26">
        <v>2.0999999999999659</v>
      </c>
      <c r="I30" s="31"/>
      <c r="J30" s="32" t="s">
        <v>3</v>
      </c>
      <c r="K30" s="32" t="s">
        <v>200</v>
      </c>
      <c r="L30" s="33" t="s">
        <v>8</v>
      </c>
      <c r="M30" s="33" t="s">
        <v>20</v>
      </c>
      <c r="N30" t="str">
        <f t="shared" si="0"/>
        <v>DAL to SAN Decision Variable</v>
      </c>
    </row>
    <row r="31" spans="2:14" x14ac:dyDescent="0.2">
      <c r="B31" s="34" t="s">
        <v>94</v>
      </c>
      <c r="C31" s="34" t="s">
        <v>223</v>
      </c>
      <c r="D31" s="34">
        <v>207</v>
      </c>
      <c r="E31" s="34">
        <v>0</v>
      </c>
      <c r="F31" s="34">
        <v>19.759999999999991</v>
      </c>
      <c r="G31" s="34">
        <v>1.5599999999999454</v>
      </c>
      <c r="H31" s="34">
        <v>1E+30</v>
      </c>
      <c r="I31" s="35"/>
      <c r="J31" s="17" t="s">
        <v>3</v>
      </c>
      <c r="K31" s="32" t="s">
        <v>200</v>
      </c>
      <c r="L31" s="18" t="s">
        <v>9</v>
      </c>
      <c r="M31" s="33" t="s">
        <v>20</v>
      </c>
      <c r="N31" t="str">
        <f t="shared" si="0"/>
        <v>DAL to SEA Decision Variable</v>
      </c>
    </row>
    <row r="32" spans="2:14" x14ac:dyDescent="0.2">
      <c r="B32" s="25" t="s">
        <v>96</v>
      </c>
      <c r="C32" s="25" t="s">
        <v>224</v>
      </c>
      <c r="D32" s="25">
        <v>119</v>
      </c>
      <c r="E32" s="25">
        <v>0</v>
      </c>
      <c r="F32" s="25">
        <v>14.899999999999977</v>
      </c>
      <c r="G32" s="25">
        <v>1.0899999999999714</v>
      </c>
      <c r="H32" s="25">
        <v>1E+30</v>
      </c>
      <c r="J32" s="1" t="s">
        <v>4</v>
      </c>
      <c r="K32" s="32" t="s">
        <v>200</v>
      </c>
      <c r="L32" s="2" t="s">
        <v>11</v>
      </c>
      <c r="M32" s="33" t="s">
        <v>20</v>
      </c>
      <c r="N32" t="str">
        <f t="shared" si="0"/>
        <v>DEN to CHS Decision Variable</v>
      </c>
    </row>
    <row r="33" spans="1:14" x14ac:dyDescent="0.2">
      <c r="B33" s="26" t="s">
        <v>98</v>
      </c>
      <c r="C33" s="26" t="s">
        <v>225</v>
      </c>
      <c r="D33" s="26">
        <v>505</v>
      </c>
      <c r="E33" s="26">
        <v>0</v>
      </c>
      <c r="F33" s="26">
        <v>23.049999999999955</v>
      </c>
      <c r="G33" s="26">
        <v>2.6500000000000909</v>
      </c>
      <c r="H33" s="26">
        <v>6.9999999999936335E-2</v>
      </c>
      <c r="J33" s="1" t="s">
        <v>4</v>
      </c>
      <c r="K33" s="32" t="s">
        <v>200</v>
      </c>
      <c r="L33" s="2" t="s">
        <v>6</v>
      </c>
      <c r="M33" s="33" t="s">
        <v>20</v>
      </c>
      <c r="N33" t="str">
        <f t="shared" si="0"/>
        <v>DEN to LAX Decision Variable</v>
      </c>
    </row>
    <row r="34" spans="1:14" x14ac:dyDescent="0.2">
      <c r="B34" s="26" t="s">
        <v>100</v>
      </c>
      <c r="C34" s="26" t="s">
        <v>226</v>
      </c>
      <c r="D34" s="26">
        <v>42</v>
      </c>
      <c r="E34" s="26">
        <v>16.050000000000097</v>
      </c>
      <c r="F34" s="26">
        <v>32.350000000000023</v>
      </c>
      <c r="G34" s="26">
        <v>1E+30</v>
      </c>
      <c r="H34" s="26">
        <v>16.050000000000097</v>
      </c>
      <c r="J34" s="1" t="s">
        <v>4</v>
      </c>
      <c r="K34" s="32" t="s">
        <v>200</v>
      </c>
      <c r="L34" s="2" t="s">
        <v>10</v>
      </c>
      <c r="M34" s="33" t="s">
        <v>20</v>
      </c>
      <c r="N34" t="str">
        <f t="shared" si="0"/>
        <v>DEN to LGA Decision Variable</v>
      </c>
    </row>
    <row r="35" spans="1:14" x14ac:dyDescent="0.2">
      <c r="B35" s="26" t="s">
        <v>46</v>
      </c>
      <c r="C35" s="26" t="s">
        <v>227</v>
      </c>
      <c r="D35" s="26">
        <v>42</v>
      </c>
      <c r="E35" s="26">
        <v>4.7500000000000853</v>
      </c>
      <c r="F35" s="26">
        <v>25.129999999999995</v>
      </c>
      <c r="G35" s="26">
        <v>1E+30</v>
      </c>
      <c r="H35" s="26">
        <v>4.7500000000000853</v>
      </c>
      <c r="J35" s="1" t="s">
        <v>4</v>
      </c>
      <c r="K35" s="32" t="s">
        <v>200</v>
      </c>
      <c r="L35" s="2" t="s">
        <v>14</v>
      </c>
      <c r="M35" s="33" t="s">
        <v>20</v>
      </c>
      <c r="N35" t="str">
        <f t="shared" si="0"/>
        <v>DEN to MIA Decision Variable</v>
      </c>
    </row>
    <row r="36" spans="1:14" x14ac:dyDescent="0.2">
      <c r="B36" s="26" t="s">
        <v>102</v>
      </c>
      <c r="C36" s="26" t="s">
        <v>228</v>
      </c>
      <c r="D36" s="26">
        <v>42</v>
      </c>
      <c r="E36" s="26">
        <v>6.0100000000001046</v>
      </c>
      <c r="F36" s="26">
        <v>24.25</v>
      </c>
      <c r="G36" s="26">
        <v>1E+30</v>
      </c>
      <c r="H36" s="26">
        <v>6.0100000000001046</v>
      </c>
      <c r="J36" s="1" t="s">
        <v>4</v>
      </c>
      <c r="K36" s="32" t="s">
        <v>200</v>
      </c>
      <c r="L36" s="2" t="s">
        <v>7</v>
      </c>
      <c r="M36" s="33" t="s">
        <v>20</v>
      </c>
      <c r="N36" t="str">
        <f t="shared" si="0"/>
        <v>DEN to OKC Decision Variable</v>
      </c>
    </row>
    <row r="37" spans="1:14" x14ac:dyDescent="0.2">
      <c r="B37" s="26" t="s">
        <v>104</v>
      </c>
      <c r="C37" s="26" t="s">
        <v>229</v>
      </c>
      <c r="D37" s="26">
        <v>42</v>
      </c>
      <c r="E37" s="26">
        <v>4.9400000000000546</v>
      </c>
      <c r="F37" s="26">
        <v>21.75</v>
      </c>
      <c r="G37" s="26">
        <v>1E+30</v>
      </c>
      <c r="H37" s="26">
        <v>4.9400000000000546</v>
      </c>
      <c r="J37" s="1" t="s">
        <v>4</v>
      </c>
      <c r="K37" s="32" t="s">
        <v>200</v>
      </c>
      <c r="L37" s="2" t="s">
        <v>8</v>
      </c>
      <c r="M37" s="33" t="s">
        <v>20</v>
      </c>
      <c r="N37" t="str">
        <f t="shared" si="0"/>
        <v>DEN to SAN Decision Variable</v>
      </c>
    </row>
    <row r="38" spans="1:14" x14ac:dyDescent="0.2">
      <c r="B38" s="34" t="s">
        <v>106</v>
      </c>
      <c r="C38" s="34" t="s">
        <v>230</v>
      </c>
      <c r="D38" s="34">
        <v>42</v>
      </c>
      <c r="E38" s="34">
        <v>2.6500000000000909</v>
      </c>
      <c r="F38" s="34">
        <v>22.480000000000018</v>
      </c>
      <c r="G38" s="34">
        <v>1E+30</v>
      </c>
      <c r="H38" s="34">
        <v>2.6500000000000909</v>
      </c>
      <c r="I38" s="35"/>
      <c r="J38" s="17" t="s">
        <v>4</v>
      </c>
      <c r="K38" s="32" t="s">
        <v>200</v>
      </c>
      <c r="L38" s="18" t="s">
        <v>9</v>
      </c>
      <c r="M38" s="33" t="s">
        <v>20</v>
      </c>
      <c r="N38" t="str">
        <f t="shared" si="0"/>
        <v>DEN to SEA Decision Variable</v>
      </c>
    </row>
    <row r="39" spans="1:14" x14ac:dyDescent="0.2">
      <c r="B39" s="25" t="s">
        <v>108</v>
      </c>
      <c r="C39" s="25" t="s">
        <v>231</v>
      </c>
      <c r="D39" s="25">
        <v>60</v>
      </c>
      <c r="E39" s="25">
        <v>0</v>
      </c>
      <c r="F39" s="25">
        <v>15.470000000000027</v>
      </c>
      <c r="G39" s="25">
        <v>6.7300000000000182</v>
      </c>
      <c r="H39" s="25">
        <v>1E+30</v>
      </c>
      <c r="J39" s="1" t="s">
        <v>5</v>
      </c>
      <c r="K39" s="32" t="s">
        <v>200</v>
      </c>
      <c r="L39" s="2" t="s">
        <v>13</v>
      </c>
      <c r="M39" s="33" t="s">
        <v>20</v>
      </c>
      <c r="N39" t="str">
        <f t="shared" si="0"/>
        <v>LAS to HNL Decision Variable</v>
      </c>
    </row>
    <row r="40" spans="1:14" x14ac:dyDescent="0.2">
      <c r="B40" s="26" t="s">
        <v>111</v>
      </c>
      <c r="C40" s="26" t="s">
        <v>232</v>
      </c>
      <c r="D40" s="26">
        <v>71</v>
      </c>
      <c r="E40" s="26">
        <v>0</v>
      </c>
      <c r="F40" s="26">
        <v>22.200000000000045</v>
      </c>
      <c r="G40" s="26">
        <v>0.84999999999990905</v>
      </c>
      <c r="H40" s="26">
        <v>2.0999999999999659</v>
      </c>
      <c r="J40" s="1" t="s">
        <v>5</v>
      </c>
      <c r="K40" s="32" t="s">
        <v>200</v>
      </c>
      <c r="L40" s="2" t="s">
        <v>6</v>
      </c>
      <c r="M40" s="33" t="s">
        <v>20</v>
      </c>
      <c r="N40" t="str">
        <f t="shared" si="0"/>
        <v>LAS to LAX Decision Variable</v>
      </c>
    </row>
    <row r="41" spans="1:14" x14ac:dyDescent="0.2">
      <c r="B41" s="26" t="s">
        <v>113</v>
      </c>
      <c r="C41" s="26" t="s">
        <v>233</v>
      </c>
      <c r="D41" s="26">
        <v>118</v>
      </c>
      <c r="E41" s="26">
        <v>0</v>
      </c>
      <c r="F41" s="26">
        <v>17.389999999999986</v>
      </c>
      <c r="G41" s="26">
        <v>4.8100000000000591</v>
      </c>
      <c r="H41" s="26">
        <v>1E+30</v>
      </c>
      <c r="J41" s="1" t="s">
        <v>5</v>
      </c>
      <c r="K41" s="32" t="s">
        <v>200</v>
      </c>
      <c r="L41" s="2" t="s">
        <v>7</v>
      </c>
      <c r="M41" s="33" t="s">
        <v>20</v>
      </c>
      <c r="N41" t="str">
        <f t="shared" si="0"/>
        <v>LAS to OKC Decision Variable</v>
      </c>
    </row>
    <row r="42" spans="1:14" x14ac:dyDescent="0.2">
      <c r="B42" s="26" t="s">
        <v>115</v>
      </c>
      <c r="C42" s="26" t="s">
        <v>234</v>
      </c>
      <c r="D42" s="26">
        <v>483</v>
      </c>
      <c r="E42" s="26">
        <v>0</v>
      </c>
      <c r="F42" s="26">
        <v>15.960000000000036</v>
      </c>
      <c r="G42" s="26">
        <v>2.0999999999999659</v>
      </c>
      <c r="H42" s="26">
        <v>3.8300000000000267</v>
      </c>
      <c r="J42" s="1" t="s">
        <v>5</v>
      </c>
      <c r="K42" s="32" t="s">
        <v>200</v>
      </c>
      <c r="L42" s="2" t="s">
        <v>8</v>
      </c>
      <c r="M42" s="33" t="s">
        <v>20</v>
      </c>
      <c r="N42" t="str">
        <f t="shared" si="0"/>
        <v>LAS to SAN Decision Variable</v>
      </c>
    </row>
    <row r="43" spans="1:14" x14ac:dyDescent="0.2">
      <c r="B43" s="34" t="s">
        <v>117</v>
      </c>
      <c r="C43" s="34" t="s">
        <v>235</v>
      </c>
      <c r="D43" s="34">
        <v>39</v>
      </c>
      <c r="E43" s="34">
        <v>1.5599999999999454</v>
      </c>
      <c r="F43" s="34">
        <v>20.539999999999964</v>
      </c>
      <c r="G43" s="34">
        <v>1E+30</v>
      </c>
      <c r="H43" s="34">
        <v>1.5599999999999454</v>
      </c>
      <c r="I43" s="35"/>
      <c r="J43" s="17" t="s">
        <v>5</v>
      </c>
      <c r="K43" s="32" t="s">
        <v>200</v>
      </c>
      <c r="L43" s="18" t="s">
        <v>9</v>
      </c>
      <c r="M43" s="33" t="s">
        <v>20</v>
      </c>
      <c r="N43" t="str">
        <f t="shared" si="0"/>
        <v>LAS to SEA Decision Variable</v>
      </c>
    </row>
    <row r="45" spans="1:14" ht="17" thickBot="1" x14ac:dyDescent="0.25">
      <c r="A45" t="s">
        <v>132</v>
      </c>
    </row>
    <row r="46" spans="1:14" x14ac:dyDescent="0.2">
      <c r="B46" s="29"/>
      <c r="C46" s="29"/>
      <c r="D46" s="29" t="s">
        <v>178</v>
      </c>
      <c r="E46" s="29" t="s">
        <v>187</v>
      </c>
      <c r="F46" s="29" t="s">
        <v>189</v>
      </c>
      <c r="G46" s="29" t="s">
        <v>184</v>
      </c>
      <c r="H46" s="29" t="s">
        <v>184</v>
      </c>
    </row>
    <row r="47" spans="1:14" ht="17" thickBot="1" x14ac:dyDescent="0.25">
      <c r="B47" s="30" t="s">
        <v>29</v>
      </c>
      <c r="C47" s="30" t="s">
        <v>30</v>
      </c>
      <c r="D47" s="30" t="s">
        <v>179</v>
      </c>
      <c r="E47" s="30" t="s">
        <v>188</v>
      </c>
      <c r="F47" s="30" t="s">
        <v>190</v>
      </c>
      <c r="G47" s="30" t="s">
        <v>185</v>
      </c>
      <c r="H47" s="30" t="s">
        <v>186</v>
      </c>
    </row>
    <row r="48" spans="1:14" x14ac:dyDescent="0.2">
      <c r="B48" s="26" t="s">
        <v>135</v>
      </c>
      <c r="C48" s="26" t="s">
        <v>136</v>
      </c>
      <c r="D48" s="26">
        <v>750</v>
      </c>
      <c r="E48" s="26">
        <v>0</v>
      </c>
      <c r="F48" s="26">
        <v>0</v>
      </c>
      <c r="G48" s="26">
        <v>19</v>
      </c>
      <c r="H48" s="26">
        <v>1E+30</v>
      </c>
    </row>
    <row r="49" spans="2:8" x14ac:dyDescent="0.2">
      <c r="B49" s="26" t="s">
        <v>138</v>
      </c>
      <c r="C49" s="26" t="s">
        <v>139</v>
      </c>
      <c r="D49" s="26">
        <v>248</v>
      </c>
      <c r="E49" s="26">
        <v>4.8100000000000591</v>
      </c>
      <c r="F49" s="26">
        <v>0</v>
      </c>
      <c r="G49" s="26">
        <v>19</v>
      </c>
      <c r="H49" s="26">
        <v>32</v>
      </c>
    </row>
    <row r="50" spans="2:8" x14ac:dyDescent="0.2">
      <c r="B50" s="26" t="s">
        <v>141</v>
      </c>
      <c r="C50" s="26" t="s">
        <v>142</v>
      </c>
      <c r="D50" s="26">
        <v>855</v>
      </c>
      <c r="E50" s="26">
        <v>6.2400000000000091</v>
      </c>
      <c r="F50" s="26">
        <v>0</v>
      </c>
      <c r="G50" s="26">
        <v>19</v>
      </c>
      <c r="H50" s="26">
        <v>32</v>
      </c>
    </row>
    <row r="51" spans="2:8" x14ac:dyDescent="0.2">
      <c r="B51" s="26" t="s">
        <v>144</v>
      </c>
      <c r="C51" s="26" t="s">
        <v>145</v>
      </c>
      <c r="D51" s="26">
        <v>347</v>
      </c>
      <c r="E51" s="26">
        <v>3.2200000000000273</v>
      </c>
      <c r="F51" s="26">
        <v>0</v>
      </c>
      <c r="G51" s="26">
        <v>19</v>
      </c>
      <c r="H51" s="26">
        <v>67</v>
      </c>
    </row>
    <row r="52" spans="2:8" x14ac:dyDescent="0.2">
      <c r="B52" s="26" t="s">
        <v>147</v>
      </c>
      <c r="C52" s="26" t="s">
        <v>148</v>
      </c>
      <c r="D52" s="26">
        <v>402</v>
      </c>
      <c r="E52" s="26">
        <v>6.7500000000000284</v>
      </c>
      <c r="F52" s="26">
        <v>0</v>
      </c>
      <c r="G52" s="26">
        <v>19</v>
      </c>
      <c r="H52" s="26">
        <v>67</v>
      </c>
    </row>
    <row r="53" spans="2:8" x14ac:dyDescent="0.2">
      <c r="B53" s="26" t="s">
        <v>150</v>
      </c>
      <c r="C53" s="26" t="s">
        <v>151</v>
      </c>
      <c r="D53" s="26">
        <v>207</v>
      </c>
      <c r="E53" s="26">
        <v>8.1499999999999773</v>
      </c>
      <c r="F53" s="26">
        <v>0</v>
      </c>
      <c r="G53" s="26">
        <v>19</v>
      </c>
      <c r="H53" s="26">
        <v>463</v>
      </c>
    </row>
    <row r="54" spans="2:8" x14ac:dyDescent="0.2">
      <c r="B54" s="26" t="s">
        <v>153</v>
      </c>
      <c r="C54" s="26" t="s">
        <v>154</v>
      </c>
      <c r="D54" s="26">
        <v>309</v>
      </c>
      <c r="E54" s="26">
        <v>5.3900000000000432</v>
      </c>
      <c r="F54" s="26">
        <v>0</v>
      </c>
      <c r="G54" s="26">
        <v>19</v>
      </c>
      <c r="H54" s="26">
        <v>67</v>
      </c>
    </row>
    <row r="55" spans="2:8" x14ac:dyDescent="0.2">
      <c r="B55" s="26" t="s">
        <v>156</v>
      </c>
      <c r="C55" s="26" t="s">
        <v>157</v>
      </c>
      <c r="D55" s="26">
        <v>60</v>
      </c>
      <c r="E55" s="26">
        <v>6.7300000000000182</v>
      </c>
      <c r="F55" s="26">
        <v>0</v>
      </c>
      <c r="G55" s="26">
        <v>19</v>
      </c>
      <c r="H55" s="26">
        <v>32</v>
      </c>
    </row>
    <row r="56" spans="2:8" x14ac:dyDescent="0.2">
      <c r="B56" s="26" t="s">
        <v>35</v>
      </c>
      <c r="C56" s="26" t="s">
        <v>36</v>
      </c>
      <c r="D56" s="26">
        <v>205</v>
      </c>
      <c r="E56" s="26">
        <v>2.6700000000000443</v>
      </c>
      <c r="F56" s="26">
        <v>0</v>
      </c>
      <c r="G56" s="26">
        <v>19</v>
      </c>
      <c r="H56" s="26">
        <v>67</v>
      </c>
    </row>
    <row r="57" spans="2:8" x14ac:dyDescent="0.2">
      <c r="B57" s="26" t="s">
        <v>159</v>
      </c>
      <c r="C57" s="26" t="s">
        <v>160</v>
      </c>
      <c r="D57" s="26">
        <v>375</v>
      </c>
      <c r="E57" s="26">
        <v>3.909999999999954</v>
      </c>
      <c r="F57" s="26">
        <v>0</v>
      </c>
      <c r="G57" s="26">
        <v>0</v>
      </c>
      <c r="H57" s="26">
        <v>444</v>
      </c>
    </row>
    <row r="58" spans="2:8" x14ac:dyDescent="0.2">
      <c r="B58" s="26" t="s">
        <v>162</v>
      </c>
      <c r="C58" s="26" t="s">
        <v>163</v>
      </c>
      <c r="D58" s="26">
        <v>800</v>
      </c>
      <c r="E58" s="26">
        <v>0.9699999999999136</v>
      </c>
      <c r="F58" s="26">
        <v>0</v>
      </c>
      <c r="G58" s="26">
        <v>0</v>
      </c>
      <c r="H58" s="26">
        <v>107</v>
      </c>
    </row>
    <row r="59" spans="2:8" x14ac:dyDescent="0.2">
      <c r="B59" s="26" t="s">
        <v>165</v>
      </c>
      <c r="C59" s="26" t="s">
        <v>166</v>
      </c>
      <c r="D59" s="26">
        <v>584</v>
      </c>
      <c r="E59" s="26">
        <v>6.9999999999936335E-2</v>
      </c>
      <c r="F59" s="26">
        <v>0</v>
      </c>
      <c r="G59" s="26">
        <v>0</v>
      </c>
      <c r="H59" s="26">
        <v>463</v>
      </c>
    </row>
    <row r="60" spans="2:8" x14ac:dyDescent="0.2">
      <c r="B60" s="26" t="s">
        <v>168</v>
      </c>
      <c r="C60" s="26" t="s">
        <v>169</v>
      </c>
      <c r="D60" s="26">
        <v>834</v>
      </c>
      <c r="E60" s="26">
        <v>0</v>
      </c>
      <c r="F60" s="26">
        <v>0</v>
      </c>
      <c r="G60" s="26">
        <v>0</v>
      </c>
      <c r="H60" s="26">
        <v>1E+30</v>
      </c>
    </row>
    <row r="61" spans="2:8" x14ac:dyDescent="0.2">
      <c r="B61" s="26" t="s">
        <v>171</v>
      </c>
      <c r="C61" s="26" t="s">
        <v>172</v>
      </c>
      <c r="D61" s="26">
        <v>771</v>
      </c>
      <c r="E61" s="26">
        <v>0.84999999999990905</v>
      </c>
      <c r="F61" s="26">
        <v>0</v>
      </c>
      <c r="G61" s="26">
        <v>0</v>
      </c>
      <c r="H61" s="26">
        <v>463</v>
      </c>
    </row>
    <row r="62" spans="2:8" ht="17" thickBot="1" x14ac:dyDescent="0.25">
      <c r="B62" s="24" t="s">
        <v>174</v>
      </c>
      <c r="C62" s="24" t="s">
        <v>18</v>
      </c>
      <c r="D62" s="24">
        <v>3364</v>
      </c>
      <c r="E62" s="24">
        <v>-23.049999999999955</v>
      </c>
      <c r="F62" s="24">
        <v>0</v>
      </c>
      <c r="G62" s="24">
        <v>463</v>
      </c>
      <c r="H62" s="24">
        <v>0</v>
      </c>
    </row>
  </sheetData>
  <conditionalFormatting sqref="E9:E4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802E-A9D6-054F-AF82-506F90B54BD0}">
  <dimension ref="A1:J47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1640625" bestFit="1" customWidth="1"/>
    <col min="3" max="3" width="50.6640625" bestFit="1" customWidth="1"/>
    <col min="4" max="4" width="9.1640625" bestFit="1" customWidth="1"/>
    <col min="5" max="5" width="2.33203125" customWidth="1"/>
    <col min="6" max="6" width="6.1640625" bestFit="1" customWidth="1"/>
    <col min="7" max="7" width="9" bestFit="1" customWidth="1"/>
    <col min="8" max="8" width="2.33203125" customWidth="1"/>
    <col min="9" max="9" width="6.1640625" bestFit="1" customWidth="1"/>
    <col min="10" max="10" width="9" bestFit="1" customWidth="1"/>
  </cols>
  <sheetData>
    <row r="1" spans="1:10" x14ac:dyDescent="0.2">
      <c r="A1" s="22" t="s">
        <v>191</v>
      </c>
    </row>
    <row r="2" spans="1:10" x14ac:dyDescent="0.2">
      <c r="A2" s="22" t="s">
        <v>28</v>
      </c>
    </row>
    <row r="3" spans="1:10" x14ac:dyDescent="0.2">
      <c r="A3" s="22" t="s">
        <v>199</v>
      </c>
    </row>
    <row r="5" spans="1:10" ht="17" thickBot="1" x14ac:dyDescent="0.25"/>
    <row r="6" spans="1:10" x14ac:dyDescent="0.2">
      <c r="B6" s="29"/>
      <c r="C6" s="29" t="s">
        <v>182</v>
      </c>
      <c r="D6" s="29"/>
    </row>
    <row r="7" spans="1:10" ht="17" thickBot="1" x14ac:dyDescent="0.25">
      <c r="B7" s="30" t="s">
        <v>29</v>
      </c>
      <c r="C7" s="30" t="s">
        <v>30</v>
      </c>
      <c r="D7" s="30" t="s">
        <v>179</v>
      </c>
    </row>
    <row r="8" spans="1:10" ht="17" thickBot="1" x14ac:dyDescent="0.25">
      <c r="B8" s="24" t="s">
        <v>133</v>
      </c>
      <c r="C8" s="24" t="s">
        <v>134</v>
      </c>
      <c r="D8" s="27">
        <v>64018.419999999991</v>
      </c>
    </row>
    <row r="10" spans="1:10" ht="17" thickBot="1" x14ac:dyDescent="0.25"/>
    <row r="11" spans="1:10" x14ac:dyDescent="0.2">
      <c r="B11" s="29"/>
      <c r="C11" s="29" t="s">
        <v>192</v>
      </c>
      <c r="D11" s="29"/>
      <c r="F11" s="29" t="s">
        <v>193</v>
      </c>
      <c r="G11" s="29" t="s">
        <v>182</v>
      </c>
      <c r="I11" s="29" t="s">
        <v>196</v>
      </c>
      <c r="J11" s="29" t="s">
        <v>182</v>
      </c>
    </row>
    <row r="12" spans="1:10" ht="17" thickBot="1" x14ac:dyDescent="0.25">
      <c r="B12" s="30" t="s">
        <v>29</v>
      </c>
      <c r="C12" s="30" t="s">
        <v>30</v>
      </c>
      <c r="D12" s="30" t="s">
        <v>179</v>
      </c>
      <c r="F12" s="30" t="s">
        <v>194</v>
      </c>
      <c r="G12" s="30" t="s">
        <v>195</v>
      </c>
      <c r="I12" s="30" t="s">
        <v>194</v>
      </c>
      <c r="J12" s="30" t="s">
        <v>195</v>
      </c>
    </row>
    <row r="13" spans="1:10" x14ac:dyDescent="0.2">
      <c r="B13" s="26" t="s">
        <v>48</v>
      </c>
      <c r="C13" s="26" t="s">
        <v>49</v>
      </c>
      <c r="D13" s="28">
        <v>19</v>
      </c>
      <c r="F13" s="28">
        <v>0</v>
      </c>
      <c r="G13" s="28">
        <v>85</v>
      </c>
      <c r="I13" s="28">
        <v>250</v>
      </c>
      <c r="J13" s="28">
        <v>18835</v>
      </c>
    </row>
    <row r="14" spans="1:10" x14ac:dyDescent="0.2">
      <c r="B14" s="26" t="s">
        <v>51</v>
      </c>
      <c r="C14" s="26" t="s">
        <v>52</v>
      </c>
      <c r="D14" s="28">
        <v>19</v>
      </c>
      <c r="F14" s="28">
        <v>0</v>
      </c>
      <c r="G14" s="28">
        <v>110</v>
      </c>
      <c r="I14" s="28">
        <v>398.5</v>
      </c>
      <c r="J14" s="28">
        <v>20035</v>
      </c>
    </row>
    <row r="15" spans="1:10" x14ac:dyDescent="0.2">
      <c r="B15" s="26" t="s">
        <v>54</v>
      </c>
      <c r="C15" s="26" t="s">
        <v>55</v>
      </c>
      <c r="D15" s="28">
        <v>19</v>
      </c>
      <c r="F15" s="28">
        <v>0</v>
      </c>
      <c r="G15" s="28">
        <v>125</v>
      </c>
      <c r="I15" s="28">
        <v>597</v>
      </c>
      <c r="J15" s="28">
        <v>21020</v>
      </c>
    </row>
    <row r="16" spans="1:10" x14ac:dyDescent="0.2">
      <c r="B16" s="26" t="s">
        <v>38</v>
      </c>
      <c r="C16" s="26" t="s">
        <v>39</v>
      </c>
      <c r="D16" s="28">
        <v>19</v>
      </c>
      <c r="F16" s="28"/>
      <c r="G16" s="28"/>
      <c r="I16" s="28"/>
      <c r="J16" s="28"/>
    </row>
    <row r="17" spans="2:10" x14ac:dyDescent="0.2">
      <c r="B17" s="26" t="s">
        <v>57</v>
      </c>
      <c r="C17" s="26" t="s">
        <v>58</v>
      </c>
      <c r="D17" s="28">
        <v>19</v>
      </c>
      <c r="F17" s="28"/>
      <c r="G17" s="28"/>
      <c r="I17" s="28"/>
      <c r="J17" s="28"/>
    </row>
    <row r="18" spans="2:10" x14ac:dyDescent="0.2">
      <c r="B18" s="26" t="s">
        <v>60</v>
      </c>
      <c r="C18" s="26" t="s">
        <v>61</v>
      </c>
      <c r="D18" s="28">
        <v>261</v>
      </c>
      <c r="F18" s="28"/>
      <c r="G18" s="28"/>
      <c r="I18" s="28"/>
      <c r="J18" s="28"/>
    </row>
    <row r="19" spans="2:10" x14ac:dyDescent="0.2">
      <c r="B19" s="26" t="s">
        <v>64</v>
      </c>
      <c r="C19" s="26" t="s">
        <v>65</v>
      </c>
      <c r="D19" s="28">
        <v>19</v>
      </c>
      <c r="F19" s="28"/>
      <c r="G19" s="28"/>
      <c r="I19" s="28"/>
      <c r="J19" s="28"/>
    </row>
    <row r="20" spans="2:10" x14ac:dyDescent="0.2">
      <c r="B20" s="26" t="s">
        <v>67</v>
      </c>
      <c r="C20" s="26" t="s">
        <v>49</v>
      </c>
      <c r="D20" s="28">
        <v>40</v>
      </c>
      <c r="F20" s="28"/>
      <c r="G20" s="28"/>
      <c r="I20" s="28"/>
      <c r="J20" s="28"/>
    </row>
    <row r="21" spans="2:10" x14ac:dyDescent="0.2">
      <c r="B21" s="26" t="s">
        <v>69</v>
      </c>
      <c r="C21" s="26" t="s">
        <v>70</v>
      </c>
      <c r="D21" s="28">
        <v>173</v>
      </c>
      <c r="F21" s="28"/>
      <c r="G21" s="28"/>
      <c r="I21" s="28"/>
      <c r="J21" s="28"/>
    </row>
    <row r="22" spans="2:10" x14ac:dyDescent="0.2">
      <c r="B22" s="26" t="s">
        <v>72</v>
      </c>
      <c r="C22" s="26" t="s">
        <v>52</v>
      </c>
      <c r="D22" s="28">
        <v>40</v>
      </c>
      <c r="F22" s="28"/>
      <c r="G22" s="28"/>
      <c r="I22" s="28"/>
      <c r="J22" s="28"/>
    </row>
    <row r="23" spans="2:10" x14ac:dyDescent="0.2">
      <c r="B23" s="26" t="s">
        <v>74</v>
      </c>
      <c r="C23" s="26" t="s">
        <v>55</v>
      </c>
      <c r="D23" s="28">
        <v>312</v>
      </c>
      <c r="F23" s="28"/>
      <c r="G23" s="28"/>
      <c r="I23" s="28"/>
      <c r="J23" s="28"/>
    </row>
    <row r="24" spans="2:10" x14ac:dyDescent="0.2">
      <c r="B24" s="26" t="s">
        <v>42</v>
      </c>
      <c r="C24" s="26" t="s">
        <v>39</v>
      </c>
      <c r="D24" s="28">
        <v>115</v>
      </c>
      <c r="F24" s="28"/>
      <c r="G24" s="28"/>
      <c r="I24" s="28"/>
      <c r="J24" s="28"/>
    </row>
    <row r="25" spans="2:10" x14ac:dyDescent="0.2">
      <c r="B25" s="26" t="s">
        <v>76</v>
      </c>
      <c r="C25" s="26" t="s">
        <v>58</v>
      </c>
      <c r="D25" s="28">
        <v>40</v>
      </c>
      <c r="F25" s="28"/>
      <c r="G25" s="28"/>
      <c r="I25" s="28"/>
      <c r="J25" s="28"/>
    </row>
    <row r="26" spans="2:10" x14ac:dyDescent="0.2">
      <c r="B26" s="26" t="s">
        <v>78</v>
      </c>
      <c r="C26" s="26" t="s">
        <v>61</v>
      </c>
      <c r="D26" s="28">
        <v>40</v>
      </c>
      <c r="F26" s="28"/>
      <c r="G26" s="28"/>
      <c r="I26" s="28"/>
      <c r="J26" s="28"/>
    </row>
    <row r="27" spans="2:10" x14ac:dyDescent="0.2">
      <c r="B27" s="26" t="s">
        <v>80</v>
      </c>
      <c r="C27" s="26" t="s">
        <v>65</v>
      </c>
      <c r="D27" s="28">
        <v>40</v>
      </c>
      <c r="F27" s="28"/>
      <c r="G27" s="28"/>
      <c r="I27" s="28"/>
      <c r="J27" s="28"/>
    </row>
    <row r="28" spans="2:10" x14ac:dyDescent="0.2">
      <c r="B28" s="26" t="s">
        <v>82</v>
      </c>
      <c r="C28" s="26" t="s">
        <v>49</v>
      </c>
      <c r="D28" s="28">
        <v>29</v>
      </c>
      <c r="F28" s="28"/>
      <c r="G28" s="28"/>
      <c r="I28" s="28"/>
      <c r="J28" s="28"/>
    </row>
    <row r="29" spans="2:10" x14ac:dyDescent="0.2">
      <c r="B29" s="26" t="s">
        <v>84</v>
      </c>
      <c r="C29" s="26" t="s">
        <v>70</v>
      </c>
      <c r="D29" s="28">
        <v>136</v>
      </c>
      <c r="F29" s="28"/>
      <c r="G29" s="28"/>
      <c r="I29" s="28"/>
      <c r="J29" s="28"/>
    </row>
    <row r="30" spans="2:10" x14ac:dyDescent="0.2">
      <c r="B30" s="26" t="s">
        <v>86</v>
      </c>
      <c r="C30" s="26" t="s">
        <v>52</v>
      </c>
      <c r="D30" s="28">
        <v>96</v>
      </c>
      <c r="F30" s="28"/>
      <c r="G30" s="28"/>
      <c r="I30" s="28"/>
      <c r="J30" s="28"/>
    </row>
    <row r="31" spans="2:10" x14ac:dyDescent="0.2">
      <c r="B31" s="26" t="s">
        <v>88</v>
      </c>
      <c r="C31" s="26" t="s">
        <v>55</v>
      </c>
      <c r="D31" s="28">
        <v>29</v>
      </c>
      <c r="F31" s="28"/>
      <c r="G31" s="28"/>
      <c r="I31" s="28"/>
      <c r="J31" s="28"/>
    </row>
    <row r="32" spans="2:10" x14ac:dyDescent="0.2">
      <c r="B32" s="26" t="s">
        <v>44</v>
      </c>
      <c r="C32" s="26" t="s">
        <v>39</v>
      </c>
      <c r="D32" s="28">
        <v>29</v>
      </c>
      <c r="F32" s="28"/>
      <c r="G32" s="28"/>
      <c r="I32" s="28"/>
      <c r="J32" s="28"/>
    </row>
    <row r="33" spans="2:10" x14ac:dyDescent="0.2">
      <c r="B33" s="26" t="s">
        <v>90</v>
      </c>
      <c r="C33" s="26" t="s">
        <v>58</v>
      </c>
      <c r="D33" s="28">
        <v>29</v>
      </c>
      <c r="F33" s="28"/>
      <c r="G33" s="28"/>
      <c r="I33" s="28"/>
      <c r="J33" s="28"/>
    </row>
    <row r="34" spans="2:10" x14ac:dyDescent="0.2">
      <c r="B34" s="26" t="s">
        <v>92</v>
      </c>
      <c r="C34" s="26" t="s">
        <v>61</v>
      </c>
      <c r="D34" s="28">
        <v>29</v>
      </c>
      <c r="F34" s="28"/>
      <c r="G34" s="28"/>
      <c r="I34" s="28"/>
      <c r="J34" s="28"/>
    </row>
    <row r="35" spans="2:10" x14ac:dyDescent="0.2">
      <c r="B35" s="26" t="s">
        <v>94</v>
      </c>
      <c r="C35" s="26" t="s">
        <v>65</v>
      </c>
      <c r="D35" s="28">
        <v>207</v>
      </c>
      <c r="F35" s="28"/>
      <c r="G35" s="28"/>
      <c r="I35" s="28"/>
      <c r="J35" s="28"/>
    </row>
    <row r="36" spans="2:10" x14ac:dyDescent="0.2">
      <c r="B36" s="26" t="s">
        <v>96</v>
      </c>
      <c r="C36" s="26" t="s">
        <v>49</v>
      </c>
      <c r="D36" s="28">
        <v>119</v>
      </c>
      <c r="F36" s="28"/>
      <c r="G36" s="28"/>
      <c r="I36" s="28"/>
      <c r="J36" s="28"/>
    </row>
    <row r="37" spans="2:10" x14ac:dyDescent="0.2">
      <c r="B37" s="26" t="s">
        <v>98</v>
      </c>
      <c r="C37" s="26" t="s">
        <v>52</v>
      </c>
      <c r="D37" s="28">
        <v>505</v>
      </c>
      <c r="F37" s="28"/>
      <c r="G37" s="28"/>
      <c r="I37" s="28"/>
      <c r="J37" s="28"/>
    </row>
    <row r="38" spans="2:10" x14ac:dyDescent="0.2">
      <c r="B38" s="26" t="s">
        <v>100</v>
      </c>
      <c r="C38" s="26" t="s">
        <v>55</v>
      </c>
      <c r="D38" s="28">
        <v>42</v>
      </c>
      <c r="F38" s="28"/>
      <c r="G38" s="28"/>
      <c r="I38" s="28"/>
      <c r="J38" s="28"/>
    </row>
    <row r="39" spans="2:10" x14ac:dyDescent="0.2">
      <c r="B39" s="26" t="s">
        <v>46</v>
      </c>
      <c r="C39" s="26" t="s">
        <v>39</v>
      </c>
      <c r="D39" s="28">
        <v>42</v>
      </c>
      <c r="F39" s="28"/>
      <c r="G39" s="28"/>
      <c r="I39" s="28"/>
      <c r="J39" s="28"/>
    </row>
    <row r="40" spans="2:10" x14ac:dyDescent="0.2">
      <c r="B40" s="26" t="s">
        <v>102</v>
      </c>
      <c r="C40" s="26" t="s">
        <v>58</v>
      </c>
      <c r="D40" s="28">
        <v>42</v>
      </c>
      <c r="F40" s="28"/>
      <c r="G40" s="28"/>
      <c r="I40" s="28"/>
      <c r="J40" s="28"/>
    </row>
    <row r="41" spans="2:10" x14ac:dyDescent="0.2">
      <c r="B41" s="26" t="s">
        <v>104</v>
      </c>
      <c r="C41" s="26" t="s">
        <v>61</v>
      </c>
      <c r="D41" s="28">
        <v>42</v>
      </c>
      <c r="F41" s="28"/>
      <c r="G41" s="28"/>
      <c r="I41" s="28"/>
      <c r="J41" s="28"/>
    </row>
    <row r="42" spans="2:10" x14ac:dyDescent="0.2">
      <c r="B42" s="26" t="s">
        <v>106</v>
      </c>
      <c r="C42" s="26" t="s">
        <v>65</v>
      </c>
      <c r="D42" s="28">
        <v>42</v>
      </c>
      <c r="F42" s="28"/>
      <c r="G42" s="28"/>
      <c r="I42" s="28"/>
      <c r="J42" s="28"/>
    </row>
    <row r="43" spans="2:10" x14ac:dyDescent="0.2">
      <c r="B43" s="26" t="s">
        <v>108</v>
      </c>
      <c r="C43" s="26" t="s">
        <v>109</v>
      </c>
      <c r="D43" s="28">
        <v>60</v>
      </c>
      <c r="F43" s="28"/>
      <c r="G43" s="28"/>
      <c r="I43" s="28"/>
      <c r="J43" s="28"/>
    </row>
    <row r="44" spans="2:10" x14ac:dyDescent="0.2">
      <c r="B44" s="26" t="s">
        <v>111</v>
      </c>
      <c r="C44" s="26" t="s">
        <v>52</v>
      </c>
      <c r="D44" s="28">
        <v>71</v>
      </c>
      <c r="F44" s="28"/>
      <c r="G44" s="28"/>
      <c r="I44" s="28"/>
      <c r="J44" s="28"/>
    </row>
    <row r="45" spans="2:10" x14ac:dyDescent="0.2">
      <c r="B45" s="26" t="s">
        <v>113</v>
      </c>
      <c r="C45" s="26" t="s">
        <v>58</v>
      </c>
      <c r="D45" s="28">
        <v>118</v>
      </c>
      <c r="F45" s="28"/>
      <c r="G45" s="28"/>
      <c r="I45" s="28"/>
      <c r="J45" s="28"/>
    </row>
    <row r="46" spans="2:10" x14ac:dyDescent="0.2">
      <c r="B46" s="26" t="s">
        <v>115</v>
      </c>
      <c r="C46" s="26" t="s">
        <v>61</v>
      </c>
      <c r="D46" s="28">
        <v>483</v>
      </c>
      <c r="F46" s="28"/>
      <c r="G46" s="28"/>
      <c r="I46" s="28"/>
      <c r="J46" s="28"/>
    </row>
    <row r="47" spans="2:10" ht="17" thickBot="1" x14ac:dyDescent="0.25">
      <c r="B47" s="24" t="s">
        <v>117</v>
      </c>
      <c r="C47" s="24" t="s">
        <v>65</v>
      </c>
      <c r="D47" s="27">
        <v>39</v>
      </c>
      <c r="F47" s="27"/>
      <c r="G47" s="27"/>
      <c r="I47" s="27"/>
      <c r="J47" s="2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32CE-1216-274E-9D05-AAD93719E69F}">
  <dimension ref="B2:H58"/>
  <sheetViews>
    <sheetView tabSelected="1" topLeftCell="A24" zoomScale="118" workbookViewId="0">
      <selection activeCell="A26" sqref="A26"/>
    </sheetView>
  </sheetViews>
  <sheetFormatPr baseColWidth="10" defaultRowHeight="15" x14ac:dyDescent="0.2"/>
  <cols>
    <col min="1" max="1" width="10.83203125" style="2"/>
    <col min="2" max="2" width="9.83203125" style="1" bestFit="1" customWidth="1"/>
    <col min="3" max="3" width="17.1640625" style="2" bestFit="1" customWidth="1"/>
    <col min="4" max="4" width="14.5" style="1" bestFit="1" customWidth="1"/>
    <col min="5" max="5" width="19.1640625" style="2" customWidth="1"/>
    <col min="6" max="6" width="19.83203125" style="2" bestFit="1" customWidth="1"/>
    <col min="7" max="7" width="28.5" style="2" bestFit="1" customWidth="1"/>
    <col min="8" max="16384" width="10.83203125" style="2"/>
  </cols>
  <sheetData>
    <row r="2" spans="2:5" ht="16" x14ac:dyDescent="0.2">
      <c r="B2" s="4" t="s">
        <v>0</v>
      </c>
      <c r="C2" s="5" t="s">
        <v>18</v>
      </c>
      <c r="D2" s="7" t="s">
        <v>21</v>
      </c>
      <c r="E2" s="3" t="s">
        <v>22</v>
      </c>
    </row>
    <row r="3" spans="2:5" ht="16" x14ac:dyDescent="0.2">
      <c r="B3" s="1" t="s">
        <v>1</v>
      </c>
      <c r="C3" s="2">
        <v>375</v>
      </c>
      <c r="D3" s="8" t="s">
        <v>23</v>
      </c>
      <c r="E3" s="9">
        <f>SUMIF($B$23:$B$57, B3, $E$23:$E$57)</f>
        <v>375</v>
      </c>
    </row>
    <row r="4" spans="2:5" ht="16" x14ac:dyDescent="0.2">
      <c r="B4" s="1" t="s">
        <v>2</v>
      </c>
      <c r="C4" s="2">
        <v>800</v>
      </c>
      <c r="D4" s="8" t="s">
        <v>23</v>
      </c>
      <c r="E4" s="9">
        <f t="shared" ref="E4:E7" si="0">SUMIF($B$23:$B$57, B4, $E$23:$E$57)</f>
        <v>800</v>
      </c>
    </row>
    <row r="5" spans="2:5" ht="16" x14ac:dyDescent="0.2">
      <c r="B5" s="1" t="s">
        <v>3</v>
      </c>
      <c r="C5" s="2">
        <v>584</v>
      </c>
      <c r="D5" s="8" t="s">
        <v>23</v>
      </c>
      <c r="E5" s="9">
        <f t="shared" si="0"/>
        <v>584</v>
      </c>
    </row>
    <row r="6" spans="2:5" ht="16" x14ac:dyDescent="0.2">
      <c r="B6" s="1" t="s">
        <v>4</v>
      </c>
      <c r="C6" s="2">
        <v>834</v>
      </c>
      <c r="D6" s="8" t="s">
        <v>23</v>
      </c>
      <c r="E6" s="9">
        <f t="shared" si="0"/>
        <v>834</v>
      </c>
    </row>
    <row r="7" spans="2:5" ht="17" thickBot="1" x14ac:dyDescent="0.25">
      <c r="B7" s="11" t="s">
        <v>5</v>
      </c>
      <c r="C7" s="12">
        <v>771</v>
      </c>
      <c r="D7" s="15" t="s">
        <v>23</v>
      </c>
      <c r="E7" s="16">
        <f t="shared" si="0"/>
        <v>771</v>
      </c>
    </row>
    <row r="8" spans="2:5" ht="17" thickTop="1" x14ac:dyDescent="0.2">
      <c r="C8" s="5">
        <f>SUM(C3:C7)</f>
        <v>3364</v>
      </c>
      <c r="D8" s="1" t="s">
        <v>27</v>
      </c>
      <c r="E8" s="5">
        <f>SUM(E3:E7)</f>
        <v>3364</v>
      </c>
    </row>
    <row r="10" spans="2:5" ht="16" x14ac:dyDescent="0.2">
      <c r="B10" s="4" t="s">
        <v>0</v>
      </c>
      <c r="C10" s="5" t="s">
        <v>19</v>
      </c>
      <c r="D10" s="7" t="s">
        <v>21</v>
      </c>
      <c r="E10" s="3" t="s">
        <v>22</v>
      </c>
    </row>
    <row r="11" spans="2:5" ht="16" x14ac:dyDescent="0.2">
      <c r="B11" s="1" t="s">
        <v>6</v>
      </c>
      <c r="C11" s="2">
        <v>750</v>
      </c>
      <c r="D11" s="8" t="s">
        <v>23</v>
      </c>
      <c r="E11" s="9">
        <f>SUMIF($C$23:$C$57, B11, $E$23:$E$57)</f>
        <v>731</v>
      </c>
    </row>
    <row r="12" spans="2:5" ht="16" x14ac:dyDescent="0.2">
      <c r="B12" s="1" t="s">
        <v>7</v>
      </c>
      <c r="C12" s="2">
        <v>248</v>
      </c>
      <c r="D12" s="8" t="s">
        <v>23</v>
      </c>
      <c r="E12" s="9">
        <f t="shared" ref="E12:E19" si="1">SUMIF($C$23:$C$57, B12, $E$23:$E$57)</f>
        <v>248</v>
      </c>
    </row>
    <row r="13" spans="2:5" ht="16" x14ac:dyDescent="0.2">
      <c r="B13" s="1" t="s">
        <v>8</v>
      </c>
      <c r="C13" s="2">
        <v>855</v>
      </c>
      <c r="D13" s="8" t="s">
        <v>23</v>
      </c>
      <c r="E13" s="9">
        <f t="shared" si="1"/>
        <v>855</v>
      </c>
    </row>
    <row r="14" spans="2:5" ht="16" x14ac:dyDescent="0.2">
      <c r="B14" s="1" t="s">
        <v>9</v>
      </c>
      <c r="C14" s="2">
        <v>347</v>
      </c>
      <c r="D14" s="8" t="s">
        <v>23</v>
      </c>
      <c r="E14" s="9">
        <f t="shared" si="1"/>
        <v>347</v>
      </c>
    </row>
    <row r="15" spans="2:5" ht="16" x14ac:dyDescent="0.2">
      <c r="B15" s="1" t="s">
        <v>10</v>
      </c>
      <c r="C15" s="2">
        <v>402</v>
      </c>
      <c r="D15" s="8" t="s">
        <v>23</v>
      </c>
      <c r="E15" s="9">
        <f t="shared" si="1"/>
        <v>402</v>
      </c>
    </row>
    <row r="16" spans="2:5" ht="16" x14ac:dyDescent="0.2">
      <c r="B16" s="1" t="s">
        <v>11</v>
      </c>
      <c r="C16" s="2">
        <v>207</v>
      </c>
      <c r="D16" s="8" t="s">
        <v>23</v>
      </c>
      <c r="E16" s="9">
        <f t="shared" si="1"/>
        <v>207</v>
      </c>
    </row>
    <row r="17" spans="2:8" ht="16" x14ac:dyDescent="0.2">
      <c r="B17" s="1" t="s">
        <v>12</v>
      </c>
      <c r="C17" s="2">
        <v>309</v>
      </c>
      <c r="D17" s="8" t="s">
        <v>23</v>
      </c>
      <c r="E17" s="9">
        <f t="shared" si="1"/>
        <v>309</v>
      </c>
    </row>
    <row r="18" spans="2:8" ht="16" x14ac:dyDescent="0.2">
      <c r="B18" s="1" t="s">
        <v>13</v>
      </c>
      <c r="C18" s="2">
        <v>60</v>
      </c>
      <c r="D18" s="8" t="s">
        <v>23</v>
      </c>
      <c r="E18" s="9">
        <f t="shared" si="1"/>
        <v>60</v>
      </c>
    </row>
    <row r="19" spans="2:8" ht="17" thickBot="1" x14ac:dyDescent="0.25">
      <c r="B19" s="11" t="s">
        <v>14</v>
      </c>
      <c r="C19" s="12">
        <v>205</v>
      </c>
      <c r="D19" s="15" t="s">
        <v>23</v>
      </c>
      <c r="E19" s="16">
        <f t="shared" si="1"/>
        <v>205</v>
      </c>
    </row>
    <row r="20" spans="2:8" ht="16" thickTop="1" x14ac:dyDescent="0.2">
      <c r="C20" s="5">
        <f>SUM(C11:C19)</f>
        <v>3383</v>
      </c>
      <c r="E20" s="5">
        <f>SUM(E11:E19)</f>
        <v>3364</v>
      </c>
    </row>
    <row r="22" spans="2:8" ht="48" x14ac:dyDescent="0.2">
      <c r="B22" s="4" t="s">
        <v>15</v>
      </c>
      <c r="C22" s="5" t="s">
        <v>16</v>
      </c>
      <c r="D22" s="4" t="s">
        <v>17</v>
      </c>
      <c r="E22" s="10" t="s">
        <v>20</v>
      </c>
      <c r="F22" s="5" t="s">
        <v>24</v>
      </c>
      <c r="G22" s="3" t="s">
        <v>26</v>
      </c>
      <c r="H22" s="3">
        <v>0.05</v>
      </c>
    </row>
    <row r="23" spans="2:8" ht="16" x14ac:dyDescent="0.2">
      <c r="B23" s="1" t="s">
        <v>1</v>
      </c>
      <c r="C23" s="2" t="s">
        <v>11</v>
      </c>
      <c r="D23" s="1">
        <v>16.010000000000002</v>
      </c>
      <c r="E23" s="6">
        <v>19</v>
      </c>
      <c r="F23" s="2">
        <f>E23*D23</f>
        <v>304.19000000000005</v>
      </c>
      <c r="G23" s="9">
        <f>ROUND($H$22*$C$3,0)</f>
        <v>19</v>
      </c>
      <c r="H23" s="2" t="str">
        <f ca="1">_xlfn.FORMULATEXT(G23)</f>
        <v>=ROUND($H$22*$C$3,0)</v>
      </c>
    </row>
    <row r="24" spans="2:8" ht="16" x14ac:dyDescent="0.2">
      <c r="B24" s="1" t="s">
        <v>1</v>
      </c>
      <c r="C24" s="2" t="s">
        <v>6</v>
      </c>
      <c r="D24" s="1">
        <v>32.58</v>
      </c>
      <c r="E24" s="6">
        <v>19</v>
      </c>
      <c r="F24" s="2">
        <f t="shared" ref="F24:F57" si="2">E24*D24</f>
        <v>619.02</v>
      </c>
      <c r="G24" s="9">
        <f t="shared" ref="G24:G29" si="3">ROUND($H$22*$C$3,0)</f>
        <v>19</v>
      </c>
    </row>
    <row r="25" spans="2:8" ht="16" x14ac:dyDescent="0.2">
      <c r="B25" s="1" t="s">
        <v>1</v>
      </c>
      <c r="C25" s="2" t="s">
        <v>10</v>
      </c>
      <c r="D25" s="1">
        <v>26.64</v>
      </c>
      <c r="E25" s="6">
        <v>19</v>
      </c>
      <c r="F25" s="2">
        <f t="shared" si="2"/>
        <v>506.16</v>
      </c>
      <c r="G25" s="9">
        <f t="shared" si="3"/>
        <v>19</v>
      </c>
    </row>
    <row r="26" spans="2:8" ht="16" x14ac:dyDescent="0.2">
      <c r="B26" s="1" t="s">
        <v>1</v>
      </c>
      <c r="C26" s="2" t="s">
        <v>14</v>
      </c>
      <c r="D26" s="1">
        <v>25.15</v>
      </c>
      <c r="E26" s="6">
        <v>19</v>
      </c>
      <c r="F26" s="2">
        <f t="shared" si="2"/>
        <v>477.84999999999997</v>
      </c>
      <c r="G26" s="9">
        <f t="shared" si="3"/>
        <v>19</v>
      </c>
    </row>
    <row r="27" spans="2:8" ht="16" x14ac:dyDescent="0.2">
      <c r="B27" s="1" t="s">
        <v>1</v>
      </c>
      <c r="C27" s="2" t="s">
        <v>7</v>
      </c>
      <c r="D27" s="1">
        <v>20.170000000000002</v>
      </c>
      <c r="E27" s="6">
        <v>19</v>
      </c>
      <c r="F27" s="2">
        <f t="shared" si="2"/>
        <v>383.23</v>
      </c>
      <c r="G27" s="9">
        <f t="shared" si="3"/>
        <v>19</v>
      </c>
    </row>
    <row r="28" spans="2:8" ht="16" x14ac:dyDescent="0.2">
      <c r="B28" s="1" t="s">
        <v>1</v>
      </c>
      <c r="C28" s="2" t="s">
        <v>8</v>
      </c>
      <c r="D28" s="1">
        <v>12.9</v>
      </c>
      <c r="E28" s="6">
        <v>261</v>
      </c>
      <c r="F28" s="2">
        <f t="shared" si="2"/>
        <v>3366.9</v>
      </c>
      <c r="G28" s="9">
        <f t="shared" si="3"/>
        <v>19</v>
      </c>
    </row>
    <row r="29" spans="2:8" ht="16" x14ac:dyDescent="0.2">
      <c r="B29" s="17" t="s">
        <v>1</v>
      </c>
      <c r="C29" s="18" t="s">
        <v>9</v>
      </c>
      <c r="D29" s="17">
        <v>19.75</v>
      </c>
      <c r="E29" s="19">
        <v>19</v>
      </c>
      <c r="F29" s="18">
        <f t="shared" si="2"/>
        <v>375.25</v>
      </c>
      <c r="G29" s="20">
        <f t="shared" si="3"/>
        <v>19</v>
      </c>
    </row>
    <row r="30" spans="2:8" ht="16" x14ac:dyDescent="0.2">
      <c r="B30" s="1" t="s">
        <v>2</v>
      </c>
      <c r="C30" s="2" t="s">
        <v>11</v>
      </c>
      <c r="D30" s="1">
        <v>17.71</v>
      </c>
      <c r="E30" s="6">
        <v>40</v>
      </c>
      <c r="F30" s="2">
        <f t="shared" si="2"/>
        <v>708.40000000000009</v>
      </c>
      <c r="G30" s="9">
        <f>ROUND($H$22*$C$4,0)</f>
        <v>40</v>
      </c>
      <c r="H30" s="2" t="str">
        <f ca="1">_xlfn.FORMULATEXT(G30)</f>
        <v>=ROUND($H$22*$C$4,0)</v>
      </c>
    </row>
    <row r="31" spans="2:8" ht="16" x14ac:dyDescent="0.2">
      <c r="B31" s="1" t="s">
        <v>2</v>
      </c>
      <c r="C31" s="2" t="s">
        <v>12</v>
      </c>
      <c r="D31" s="1">
        <v>16.690000000000001</v>
      </c>
      <c r="E31" s="6">
        <v>173</v>
      </c>
      <c r="F31" s="2">
        <f t="shared" si="2"/>
        <v>2887.3700000000003</v>
      </c>
      <c r="G31" s="9">
        <f t="shared" ref="G31:G37" si="4">ROUND($H$22*$C$4,0)</f>
        <v>40</v>
      </c>
    </row>
    <row r="32" spans="2:8" ht="16" x14ac:dyDescent="0.2">
      <c r="B32" s="1" t="s">
        <v>2</v>
      </c>
      <c r="C32" s="2" t="s">
        <v>6</v>
      </c>
      <c r="D32" s="1">
        <v>23.56</v>
      </c>
      <c r="E32" s="6">
        <v>40</v>
      </c>
      <c r="F32" s="2">
        <f t="shared" si="2"/>
        <v>942.4</v>
      </c>
      <c r="G32" s="9">
        <f t="shared" si="4"/>
        <v>40</v>
      </c>
    </row>
    <row r="33" spans="2:8" ht="16" x14ac:dyDescent="0.2">
      <c r="B33" s="1" t="s">
        <v>2</v>
      </c>
      <c r="C33" s="2" t="s">
        <v>10</v>
      </c>
      <c r="D33" s="1">
        <v>15.33</v>
      </c>
      <c r="E33" s="6">
        <v>312</v>
      </c>
      <c r="F33" s="2">
        <f t="shared" si="2"/>
        <v>4782.96</v>
      </c>
      <c r="G33" s="9">
        <f t="shared" si="4"/>
        <v>40</v>
      </c>
    </row>
    <row r="34" spans="2:8" ht="16" x14ac:dyDescent="0.2">
      <c r="B34" s="1" t="s">
        <v>2</v>
      </c>
      <c r="C34" s="2" t="s">
        <v>14</v>
      </c>
      <c r="D34" s="1">
        <v>19.41</v>
      </c>
      <c r="E34" s="6">
        <v>115</v>
      </c>
      <c r="F34" s="2">
        <f t="shared" si="2"/>
        <v>2232.15</v>
      </c>
      <c r="G34" s="9">
        <f t="shared" si="4"/>
        <v>40</v>
      </c>
    </row>
    <row r="35" spans="2:8" ht="16" x14ac:dyDescent="0.2">
      <c r="B35" s="1" t="s">
        <v>2</v>
      </c>
      <c r="C35" s="2" t="s">
        <v>7</v>
      </c>
      <c r="D35" s="1">
        <v>27.19</v>
      </c>
      <c r="E35" s="6">
        <v>40</v>
      </c>
      <c r="F35" s="2">
        <f t="shared" si="2"/>
        <v>1087.6000000000001</v>
      </c>
      <c r="G35" s="9">
        <f t="shared" si="4"/>
        <v>40</v>
      </c>
    </row>
    <row r="36" spans="2:8" ht="16" x14ac:dyDescent="0.2">
      <c r="B36" s="1" t="s">
        <v>2</v>
      </c>
      <c r="C36" s="2" t="s">
        <v>8</v>
      </c>
      <c r="D36" s="1">
        <v>21.68</v>
      </c>
      <c r="E36" s="6">
        <v>40</v>
      </c>
      <c r="F36" s="2">
        <f t="shared" si="2"/>
        <v>867.2</v>
      </c>
      <c r="G36" s="9">
        <f t="shared" si="4"/>
        <v>40</v>
      </c>
    </row>
    <row r="37" spans="2:8" ht="16" x14ac:dyDescent="0.2">
      <c r="B37" s="17" t="s">
        <v>2</v>
      </c>
      <c r="C37" s="18" t="s">
        <v>9</v>
      </c>
      <c r="D37" s="17">
        <v>22.74</v>
      </c>
      <c r="E37" s="19">
        <v>40</v>
      </c>
      <c r="F37" s="18">
        <f t="shared" si="2"/>
        <v>909.59999999999991</v>
      </c>
      <c r="G37" s="20">
        <f t="shared" si="4"/>
        <v>40</v>
      </c>
    </row>
    <row r="38" spans="2:8" ht="16" x14ac:dyDescent="0.2">
      <c r="B38" s="1" t="s">
        <v>3</v>
      </c>
      <c r="C38" s="2" t="s">
        <v>11</v>
      </c>
      <c r="D38" s="1">
        <v>15.92</v>
      </c>
      <c r="E38" s="6">
        <v>29</v>
      </c>
      <c r="F38" s="2">
        <f t="shared" si="2"/>
        <v>461.68</v>
      </c>
      <c r="G38" s="9">
        <f>ROUND($H$22*$C$5,0)</f>
        <v>29</v>
      </c>
      <c r="H38" s="2" t="str">
        <f ca="1">_xlfn.FORMULATEXT(G38)</f>
        <v>=ROUND($H$22*$C$5,0)</v>
      </c>
    </row>
    <row r="39" spans="2:8" ht="16" x14ac:dyDescent="0.2">
      <c r="B39" s="1" t="s">
        <v>3</v>
      </c>
      <c r="C39" s="2" t="s">
        <v>12</v>
      </c>
      <c r="D39" s="1">
        <v>17.59</v>
      </c>
      <c r="E39" s="6">
        <v>136</v>
      </c>
      <c r="F39" s="2">
        <f t="shared" si="2"/>
        <v>2392.2399999999998</v>
      </c>
      <c r="G39" s="9">
        <f t="shared" ref="G39:G45" si="5">ROUND($H$22*$C$5,0)</f>
        <v>29</v>
      </c>
    </row>
    <row r="40" spans="2:8" ht="16" x14ac:dyDescent="0.2">
      <c r="B40" s="1" t="s">
        <v>3</v>
      </c>
      <c r="C40" s="2" t="s">
        <v>6</v>
      </c>
      <c r="D40" s="1">
        <v>22.98</v>
      </c>
      <c r="E40" s="6">
        <v>96</v>
      </c>
      <c r="F40" s="2">
        <f t="shared" si="2"/>
        <v>2206.08</v>
      </c>
      <c r="G40" s="9">
        <f t="shared" si="5"/>
        <v>29</v>
      </c>
    </row>
    <row r="41" spans="2:8" ht="16" x14ac:dyDescent="0.2">
      <c r="B41" s="1" t="s">
        <v>3</v>
      </c>
      <c r="C41" s="2" t="s">
        <v>10</v>
      </c>
      <c r="D41" s="1">
        <v>20.68</v>
      </c>
      <c r="E41" s="6">
        <v>29</v>
      </c>
      <c r="F41" s="2">
        <f t="shared" si="2"/>
        <v>599.72</v>
      </c>
      <c r="G41" s="9">
        <f t="shared" si="5"/>
        <v>29</v>
      </c>
    </row>
    <row r="42" spans="2:8" ht="16" x14ac:dyDescent="0.2">
      <c r="B42" s="1" t="s">
        <v>3</v>
      </c>
      <c r="C42" s="2" t="s">
        <v>14</v>
      </c>
      <c r="D42" s="1">
        <v>27.04</v>
      </c>
      <c r="E42" s="6">
        <v>29</v>
      </c>
      <c r="F42" s="2">
        <f t="shared" si="2"/>
        <v>784.16</v>
      </c>
      <c r="G42" s="9">
        <f t="shared" si="5"/>
        <v>29</v>
      </c>
    </row>
    <row r="43" spans="2:8" ht="16" x14ac:dyDescent="0.2">
      <c r="B43" s="1" t="s">
        <v>3</v>
      </c>
      <c r="C43" s="2" t="s">
        <v>7</v>
      </c>
      <c r="D43" s="1">
        <v>24.75</v>
      </c>
      <c r="E43" s="6">
        <v>29</v>
      </c>
      <c r="F43" s="2">
        <f t="shared" si="2"/>
        <v>717.75</v>
      </c>
      <c r="G43" s="9">
        <f t="shared" si="5"/>
        <v>29</v>
      </c>
    </row>
    <row r="44" spans="2:8" ht="16" x14ac:dyDescent="0.2">
      <c r="B44" s="1" t="s">
        <v>3</v>
      </c>
      <c r="C44" s="2" t="s">
        <v>8</v>
      </c>
      <c r="D44" s="1">
        <v>18.84</v>
      </c>
      <c r="E44" s="6">
        <v>29</v>
      </c>
      <c r="F44" s="2">
        <f t="shared" si="2"/>
        <v>546.36</v>
      </c>
      <c r="G44" s="9">
        <f t="shared" si="5"/>
        <v>29</v>
      </c>
    </row>
    <row r="45" spans="2:8" ht="16" x14ac:dyDescent="0.2">
      <c r="B45" s="17" t="s">
        <v>3</v>
      </c>
      <c r="C45" s="18" t="s">
        <v>9</v>
      </c>
      <c r="D45" s="17">
        <v>19.760000000000002</v>
      </c>
      <c r="E45" s="19">
        <v>207</v>
      </c>
      <c r="F45" s="18">
        <f t="shared" si="2"/>
        <v>4090.32</v>
      </c>
      <c r="G45" s="20">
        <f t="shared" si="5"/>
        <v>29</v>
      </c>
    </row>
    <row r="46" spans="2:8" ht="16" x14ac:dyDescent="0.2">
      <c r="B46" s="1" t="s">
        <v>4</v>
      </c>
      <c r="C46" s="2" t="s">
        <v>11</v>
      </c>
      <c r="D46" s="1">
        <v>14.9</v>
      </c>
      <c r="E46" s="6">
        <v>119</v>
      </c>
      <c r="F46" s="2">
        <f t="shared" si="2"/>
        <v>1773.1000000000001</v>
      </c>
      <c r="G46" s="9">
        <f>ROUND($H$22*$C$6,0)</f>
        <v>42</v>
      </c>
      <c r="H46" s="2" t="str">
        <f ca="1">_xlfn.FORMULATEXT(G46)</f>
        <v>=ROUND($H$22*$C$6,0)</v>
      </c>
    </row>
    <row r="47" spans="2:8" ht="16" x14ac:dyDescent="0.2">
      <c r="B47" s="1" t="s">
        <v>4</v>
      </c>
      <c r="C47" s="2" t="s">
        <v>6</v>
      </c>
      <c r="D47" s="1">
        <v>23.05</v>
      </c>
      <c r="E47" s="6">
        <v>505</v>
      </c>
      <c r="F47" s="2">
        <f t="shared" si="2"/>
        <v>11640.25</v>
      </c>
      <c r="G47" s="9">
        <f t="shared" ref="G47:G52" si="6">ROUND($H$22*$C$6,0)</f>
        <v>42</v>
      </c>
    </row>
    <row r="48" spans="2:8" ht="16" x14ac:dyDescent="0.2">
      <c r="B48" s="1" t="s">
        <v>4</v>
      </c>
      <c r="C48" s="2" t="s">
        <v>10</v>
      </c>
      <c r="D48" s="1">
        <v>32.35</v>
      </c>
      <c r="E48" s="6">
        <v>42</v>
      </c>
      <c r="F48" s="2">
        <f t="shared" si="2"/>
        <v>1358.7</v>
      </c>
      <c r="G48" s="9">
        <f t="shared" si="6"/>
        <v>42</v>
      </c>
    </row>
    <row r="49" spans="2:8" ht="16" x14ac:dyDescent="0.2">
      <c r="B49" s="1" t="s">
        <v>4</v>
      </c>
      <c r="C49" s="2" t="s">
        <v>14</v>
      </c>
      <c r="D49" s="1">
        <v>25.13</v>
      </c>
      <c r="E49" s="6">
        <v>42</v>
      </c>
      <c r="F49" s="2">
        <f t="shared" si="2"/>
        <v>1055.46</v>
      </c>
      <c r="G49" s="9">
        <f t="shared" si="6"/>
        <v>42</v>
      </c>
    </row>
    <row r="50" spans="2:8" ht="16" x14ac:dyDescent="0.2">
      <c r="B50" s="1" t="s">
        <v>4</v>
      </c>
      <c r="C50" s="2" t="s">
        <v>7</v>
      </c>
      <c r="D50" s="1">
        <v>24.25</v>
      </c>
      <c r="E50" s="6">
        <v>42</v>
      </c>
      <c r="F50" s="2">
        <f t="shared" si="2"/>
        <v>1018.5</v>
      </c>
      <c r="G50" s="9">
        <f t="shared" si="6"/>
        <v>42</v>
      </c>
    </row>
    <row r="51" spans="2:8" ht="16" x14ac:dyDescent="0.2">
      <c r="B51" s="1" t="s">
        <v>4</v>
      </c>
      <c r="C51" s="2" t="s">
        <v>8</v>
      </c>
      <c r="D51" s="1">
        <v>21.75</v>
      </c>
      <c r="E51" s="6">
        <v>42</v>
      </c>
      <c r="F51" s="2">
        <f t="shared" si="2"/>
        <v>913.5</v>
      </c>
      <c r="G51" s="9">
        <f t="shared" si="6"/>
        <v>42</v>
      </c>
    </row>
    <row r="52" spans="2:8" ht="16" x14ac:dyDescent="0.2">
      <c r="B52" s="17" t="s">
        <v>4</v>
      </c>
      <c r="C52" s="18" t="s">
        <v>9</v>
      </c>
      <c r="D52" s="17">
        <v>22.48</v>
      </c>
      <c r="E52" s="19">
        <v>42</v>
      </c>
      <c r="F52" s="18">
        <f t="shared" si="2"/>
        <v>944.16</v>
      </c>
      <c r="G52" s="20">
        <f t="shared" si="6"/>
        <v>42</v>
      </c>
    </row>
    <row r="53" spans="2:8" ht="16" x14ac:dyDescent="0.2">
      <c r="B53" s="1" t="s">
        <v>5</v>
      </c>
      <c r="C53" s="2" t="s">
        <v>13</v>
      </c>
      <c r="D53" s="1">
        <v>15.47</v>
      </c>
      <c r="E53" s="6">
        <v>60</v>
      </c>
      <c r="F53" s="2">
        <f t="shared" si="2"/>
        <v>928.2</v>
      </c>
      <c r="G53" s="9">
        <f>ROUND($H$22*$C$7,0)</f>
        <v>39</v>
      </c>
      <c r="H53" s="2" t="str">
        <f ca="1">_xlfn.FORMULATEXT(G53)</f>
        <v>=ROUND($H$22*$C$7,0)</v>
      </c>
    </row>
    <row r="54" spans="2:8" ht="16" x14ac:dyDescent="0.2">
      <c r="B54" s="1" t="s">
        <v>5</v>
      </c>
      <c r="C54" s="2" t="s">
        <v>6</v>
      </c>
      <c r="D54" s="1">
        <v>22.2</v>
      </c>
      <c r="E54" s="6">
        <v>71</v>
      </c>
      <c r="F54" s="2">
        <f t="shared" si="2"/>
        <v>1576.2</v>
      </c>
      <c r="G54" s="9">
        <f t="shared" ref="G54:G57" si="7">ROUND($H$22*$C$7,0)</f>
        <v>39</v>
      </c>
    </row>
    <row r="55" spans="2:8" ht="16" x14ac:dyDescent="0.2">
      <c r="B55" s="1" t="s">
        <v>5</v>
      </c>
      <c r="C55" s="2" t="s">
        <v>7</v>
      </c>
      <c r="D55" s="1">
        <v>17.39</v>
      </c>
      <c r="E55" s="6">
        <v>118</v>
      </c>
      <c r="F55" s="2">
        <f t="shared" si="2"/>
        <v>2052.02</v>
      </c>
      <c r="G55" s="9">
        <f t="shared" si="7"/>
        <v>39</v>
      </c>
    </row>
    <row r="56" spans="2:8" ht="16" x14ac:dyDescent="0.2">
      <c r="B56" s="1" t="s">
        <v>5</v>
      </c>
      <c r="C56" s="2" t="s">
        <v>8</v>
      </c>
      <c r="D56" s="1">
        <v>15.96</v>
      </c>
      <c r="E56" s="6">
        <v>483</v>
      </c>
      <c r="F56" s="2">
        <f t="shared" si="2"/>
        <v>7708.68</v>
      </c>
      <c r="G56" s="9">
        <f t="shared" si="7"/>
        <v>39</v>
      </c>
    </row>
    <row r="57" spans="2:8" ht="17" thickBot="1" x14ac:dyDescent="0.25">
      <c r="B57" s="11" t="s">
        <v>5</v>
      </c>
      <c r="C57" s="12" t="s">
        <v>9</v>
      </c>
      <c r="D57" s="11">
        <v>20.54</v>
      </c>
      <c r="E57" s="13">
        <v>39</v>
      </c>
      <c r="F57" s="12">
        <f t="shared" si="2"/>
        <v>801.06</v>
      </c>
      <c r="G57" s="9">
        <f t="shared" si="7"/>
        <v>39</v>
      </c>
    </row>
    <row r="58" spans="2:8" ht="33" thickTop="1" x14ac:dyDescent="0.2">
      <c r="E58" s="21" t="s">
        <v>25</v>
      </c>
      <c r="F58" s="14">
        <f>SUM(F23:F57)</f>
        <v>64018.419999999991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LP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Cabal</dc:creator>
  <cp:lastModifiedBy>Josh Cabal</cp:lastModifiedBy>
  <dcterms:created xsi:type="dcterms:W3CDTF">2024-08-27T03:16:31Z</dcterms:created>
  <dcterms:modified xsi:type="dcterms:W3CDTF">2024-12-06T04:09:53Z</dcterms:modified>
</cp:coreProperties>
</file>